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6d4db0518328f6/Documents/"/>
    </mc:Choice>
  </mc:AlternateContent>
  <xr:revisionPtr revIDLastSave="2779" documentId="8_{BC73561C-655C-4A6D-AFB4-9E29D8C64983}" xr6:coauthVersionLast="47" xr6:coauthVersionMax="47" xr10:uidLastSave="{F9F27B58-E4D5-4430-BDEA-E335B688ED18}"/>
  <bookViews>
    <workbookView xWindow="-16305" yWindow="240" windowWidth="16410" windowHeight="22140" xr2:uid="{77028B4F-F2EF-40A6-877F-5CB1522FBB11}"/>
  </bookViews>
  <sheets>
    <sheet name="Orders" sheetId="1" r:id="rId1"/>
    <sheet name="Formulas" sheetId="14" r:id="rId2"/>
    <sheet name="Pivot Tables" sheetId="12" r:id="rId3"/>
    <sheet name="Customers" sheetId="6" r:id="rId4"/>
    <sheet name="Invoices" sheetId="15" r:id="rId5"/>
    <sheet name="Sheet2" sheetId="2" r:id="rId6"/>
  </sheets>
  <definedNames>
    <definedName name="_xlnm._FilterDatabase" localSheetId="0">Orders!$A$1:$L$538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15" l="1"/>
  <c r="H29" i="15"/>
  <c r="I29" i="15"/>
  <c r="J29" i="15"/>
  <c r="K29" i="15"/>
  <c r="A4" i="15"/>
  <c r="A2" i="1"/>
  <c r="E8" i="14"/>
  <c r="A8" i="14" a="1"/>
  <c r="A8" i="14" s="1"/>
  <c r="C8" i="14" a="1"/>
  <c r="C8" i="14" s="1"/>
  <c r="K2" i="14"/>
  <c r="L2" i="14" s="1"/>
  <c r="D2" i="14"/>
  <c r="K3" i="1"/>
  <c r="K4" i="1"/>
  <c r="K5" i="1"/>
  <c r="K6" i="1"/>
  <c r="K7" i="1"/>
  <c r="K8" i="1"/>
  <c r="K9" i="1"/>
  <c r="K10" i="1"/>
  <c r="L10" i="1" s="1"/>
  <c r="K11" i="1"/>
  <c r="L11" i="1" s="1"/>
  <c r="K12" i="1"/>
  <c r="L12" i="1" s="1"/>
  <c r="K13" i="1"/>
  <c r="L13" i="1" s="1"/>
  <c r="K14" i="1"/>
  <c r="K15" i="1"/>
  <c r="L15" i="1" s="1"/>
  <c r="K16" i="1"/>
  <c r="L16" i="1" s="1"/>
  <c r="K17" i="1"/>
  <c r="L17" i="1" s="1"/>
  <c r="K18" i="1"/>
  <c r="L18" i="1" s="1"/>
  <c r="K19" i="1"/>
  <c r="K20" i="1"/>
  <c r="K21" i="1"/>
  <c r="K22" i="1"/>
  <c r="K23" i="1"/>
  <c r="K24" i="1"/>
  <c r="K25" i="1"/>
  <c r="K26" i="1"/>
  <c r="L26" i="1" s="1"/>
  <c r="K27" i="1"/>
  <c r="K28" i="1"/>
  <c r="K29" i="1"/>
  <c r="K30" i="1"/>
  <c r="K31" i="1"/>
  <c r="L31" i="1" s="1"/>
  <c r="K32" i="1"/>
  <c r="L32" i="1" s="1"/>
  <c r="K33" i="1"/>
  <c r="K34" i="1"/>
  <c r="K35" i="1"/>
  <c r="K36" i="1"/>
  <c r="K37" i="1"/>
  <c r="K38" i="1"/>
  <c r="K39" i="1"/>
  <c r="K40" i="1"/>
  <c r="K41" i="1"/>
  <c r="K42" i="1"/>
  <c r="L42" i="1" s="1"/>
  <c r="K43" i="1"/>
  <c r="L43" i="1" s="1"/>
  <c r="K44" i="1"/>
  <c r="K45" i="1"/>
  <c r="L45" i="1" s="1"/>
  <c r="K46" i="1"/>
  <c r="K47" i="1"/>
  <c r="L47" i="1" s="1"/>
  <c r="K48" i="1"/>
  <c r="L48" i="1" s="1"/>
  <c r="K49" i="1"/>
  <c r="L49" i="1" s="1"/>
  <c r="K50" i="1"/>
  <c r="K51" i="1"/>
  <c r="K52" i="1"/>
  <c r="K53" i="1"/>
  <c r="K54" i="1"/>
  <c r="K55" i="1"/>
  <c r="K56" i="1"/>
  <c r="K57" i="1"/>
  <c r="K58" i="1"/>
  <c r="L58" i="1" s="1"/>
  <c r="K59" i="1"/>
  <c r="L59" i="1" s="1"/>
  <c r="K60" i="1"/>
  <c r="L60" i="1" s="1"/>
  <c r="K61" i="1"/>
  <c r="L61" i="1" s="1"/>
  <c r="K62" i="1"/>
  <c r="K63" i="1"/>
  <c r="L63" i="1" s="1"/>
  <c r="K64" i="1"/>
  <c r="L64" i="1" s="1"/>
  <c r="K65" i="1"/>
  <c r="K66" i="1"/>
  <c r="L66" i="1" s="1"/>
  <c r="K67" i="1"/>
  <c r="K68" i="1"/>
  <c r="K69" i="1"/>
  <c r="K70" i="1"/>
  <c r="K71" i="1"/>
  <c r="K72" i="1"/>
  <c r="K73" i="1"/>
  <c r="K74" i="1"/>
  <c r="L74" i="1" s="1"/>
  <c r="K75" i="1"/>
  <c r="L75" i="1" s="1"/>
  <c r="K76" i="1"/>
  <c r="L76" i="1" s="1"/>
  <c r="K77" i="1"/>
  <c r="L77" i="1" s="1"/>
  <c r="K78" i="1"/>
  <c r="K79" i="1"/>
  <c r="L79" i="1" s="1"/>
  <c r="K80" i="1"/>
  <c r="L80" i="1" s="1"/>
  <c r="K81" i="1"/>
  <c r="K82" i="1"/>
  <c r="K83" i="1"/>
  <c r="K84" i="1"/>
  <c r="K85" i="1"/>
  <c r="K86" i="1"/>
  <c r="K87" i="1"/>
  <c r="K88" i="1"/>
  <c r="K89" i="1"/>
  <c r="K90" i="1"/>
  <c r="K91" i="1"/>
  <c r="L91" i="1" s="1"/>
  <c r="K92" i="1"/>
  <c r="L92" i="1" s="1"/>
  <c r="K93" i="1"/>
  <c r="L93" i="1" s="1"/>
  <c r="K94" i="1"/>
  <c r="K95" i="1"/>
  <c r="L95" i="1" s="1"/>
  <c r="K96" i="1"/>
  <c r="L96" i="1" s="1"/>
  <c r="K97" i="1"/>
  <c r="L97" i="1" s="1"/>
  <c r="K98" i="1"/>
  <c r="K99" i="1"/>
  <c r="K100" i="1"/>
  <c r="K101" i="1"/>
  <c r="K102" i="1"/>
  <c r="K103" i="1"/>
  <c r="K104" i="1"/>
  <c r="K105" i="1"/>
  <c r="K106" i="1"/>
  <c r="L106" i="1" s="1"/>
  <c r="K107" i="1"/>
  <c r="L107" i="1" s="1"/>
  <c r="K108" i="1"/>
  <c r="L108" i="1" s="1"/>
  <c r="K109" i="1"/>
  <c r="L109" i="1" s="1"/>
  <c r="K110" i="1"/>
  <c r="K111" i="1"/>
  <c r="L111" i="1" s="1"/>
  <c r="K112" i="1"/>
  <c r="L112" i="1" s="1"/>
  <c r="K113" i="1"/>
  <c r="L113" i="1" s="1"/>
  <c r="K114" i="1"/>
  <c r="L114" i="1" s="1"/>
  <c r="K115" i="1"/>
  <c r="K116" i="1"/>
  <c r="K117" i="1"/>
  <c r="K118" i="1"/>
  <c r="K119" i="1"/>
  <c r="K120" i="1"/>
  <c r="K121" i="1"/>
  <c r="K122" i="1"/>
  <c r="L122" i="1" s="1"/>
  <c r="K123" i="1"/>
  <c r="L123" i="1" s="1"/>
  <c r="K124" i="1"/>
  <c r="L124" i="1" s="1"/>
  <c r="K125" i="1"/>
  <c r="L125" i="1" s="1"/>
  <c r="K126" i="1"/>
  <c r="K127" i="1"/>
  <c r="L127" i="1" s="1"/>
  <c r="K128" i="1"/>
  <c r="L128" i="1" s="1"/>
  <c r="K129" i="1"/>
  <c r="K130" i="1"/>
  <c r="K131" i="1"/>
  <c r="K132" i="1"/>
  <c r="K133" i="1"/>
  <c r="K134" i="1"/>
  <c r="K135" i="1"/>
  <c r="K136" i="1"/>
  <c r="K137" i="1"/>
  <c r="K138" i="1"/>
  <c r="L138" i="1" s="1"/>
  <c r="K139" i="1"/>
  <c r="L139" i="1" s="1"/>
  <c r="K140" i="1"/>
  <c r="L140" i="1" s="1"/>
  <c r="K141" i="1"/>
  <c r="L141" i="1" s="1"/>
  <c r="K142" i="1"/>
  <c r="K143" i="1"/>
  <c r="L143" i="1" s="1"/>
  <c r="K144" i="1"/>
  <c r="L144" i="1" s="1"/>
  <c r="K145" i="1"/>
  <c r="K146" i="1"/>
  <c r="K147" i="1"/>
  <c r="K148" i="1"/>
  <c r="K149" i="1"/>
  <c r="K150" i="1"/>
  <c r="K151" i="1"/>
  <c r="K152" i="1"/>
  <c r="K153" i="1"/>
  <c r="K154" i="1"/>
  <c r="L154" i="1" s="1"/>
  <c r="K155" i="1"/>
  <c r="L155" i="1" s="1"/>
  <c r="K156" i="1"/>
  <c r="L156" i="1" s="1"/>
  <c r="K157" i="1"/>
  <c r="L157" i="1" s="1"/>
  <c r="K158" i="1"/>
  <c r="K159" i="1"/>
  <c r="L159" i="1" s="1"/>
  <c r="K160" i="1"/>
  <c r="L160" i="1" s="1"/>
  <c r="K161" i="1"/>
  <c r="L161" i="1" s="1"/>
  <c r="K162" i="1"/>
  <c r="K163" i="1"/>
  <c r="K164" i="1"/>
  <c r="K165" i="1"/>
  <c r="K166" i="1"/>
  <c r="K167" i="1"/>
  <c r="K168" i="1"/>
  <c r="K169" i="1"/>
  <c r="K170" i="1"/>
  <c r="L170" i="1" s="1"/>
  <c r="K171" i="1"/>
  <c r="L171" i="1" s="1"/>
  <c r="K172" i="1"/>
  <c r="L172" i="1" s="1"/>
  <c r="K173" i="1"/>
  <c r="L173" i="1" s="1"/>
  <c r="K174" i="1"/>
  <c r="K175" i="1"/>
  <c r="L175" i="1" s="1"/>
  <c r="K176" i="1"/>
  <c r="L176" i="1" s="1"/>
  <c r="K177" i="1"/>
  <c r="L177" i="1" s="1"/>
  <c r="K178" i="1"/>
  <c r="K179" i="1"/>
  <c r="K180" i="1"/>
  <c r="K181" i="1"/>
  <c r="K182" i="1"/>
  <c r="K183" i="1"/>
  <c r="K184" i="1"/>
  <c r="K185" i="1"/>
  <c r="K186" i="1"/>
  <c r="L186" i="1" s="1"/>
  <c r="K187" i="1"/>
  <c r="L187" i="1" s="1"/>
  <c r="K188" i="1"/>
  <c r="L188" i="1" s="1"/>
  <c r="K189" i="1"/>
  <c r="L189" i="1" s="1"/>
  <c r="K190" i="1"/>
  <c r="K191" i="1"/>
  <c r="L191" i="1" s="1"/>
  <c r="K192" i="1"/>
  <c r="L192" i="1" s="1"/>
  <c r="K193" i="1"/>
  <c r="L193" i="1" s="1"/>
  <c r="K194" i="1"/>
  <c r="K195" i="1"/>
  <c r="K196" i="1"/>
  <c r="K197" i="1"/>
  <c r="K198" i="1"/>
  <c r="K199" i="1"/>
  <c r="K200" i="1"/>
  <c r="K201" i="1"/>
  <c r="K202" i="1"/>
  <c r="L202" i="1" s="1"/>
  <c r="K203" i="1"/>
  <c r="L203" i="1" s="1"/>
  <c r="K204" i="1"/>
  <c r="L204" i="1" s="1"/>
  <c r="K205" i="1"/>
  <c r="L205" i="1" s="1"/>
  <c r="K206" i="1"/>
  <c r="K207" i="1"/>
  <c r="L207" i="1" s="1"/>
  <c r="K208" i="1"/>
  <c r="L208" i="1" s="1"/>
  <c r="K209" i="1"/>
  <c r="L209" i="1" s="1"/>
  <c r="K210" i="1"/>
  <c r="K211" i="1"/>
  <c r="K212" i="1"/>
  <c r="K213" i="1"/>
  <c r="K214" i="1"/>
  <c r="K215" i="1"/>
  <c r="K216" i="1"/>
  <c r="K217" i="1"/>
  <c r="K218" i="1"/>
  <c r="L218" i="1" s="1"/>
  <c r="K219" i="1"/>
  <c r="L219" i="1" s="1"/>
  <c r="K220" i="1"/>
  <c r="L220" i="1" s="1"/>
  <c r="K221" i="1"/>
  <c r="L221" i="1" s="1"/>
  <c r="K222" i="1"/>
  <c r="K223" i="1"/>
  <c r="L223" i="1" s="1"/>
  <c r="K224" i="1"/>
  <c r="L224" i="1" s="1"/>
  <c r="K225" i="1"/>
  <c r="L225" i="1" s="1"/>
  <c r="K226" i="1"/>
  <c r="K227" i="1"/>
  <c r="K228" i="1"/>
  <c r="K229" i="1"/>
  <c r="K230" i="1"/>
  <c r="K231" i="1"/>
  <c r="K232" i="1"/>
  <c r="K233" i="1"/>
  <c r="K234" i="1"/>
  <c r="L234" i="1" s="1"/>
  <c r="K235" i="1"/>
  <c r="L235" i="1" s="1"/>
  <c r="K236" i="1"/>
  <c r="L236" i="1" s="1"/>
  <c r="K237" i="1"/>
  <c r="L237" i="1" s="1"/>
  <c r="K238" i="1"/>
  <c r="K239" i="1"/>
  <c r="L239" i="1" s="1"/>
  <c r="K240" i="1"/>
  <c r="L240" i="1" s="1"/>
  <c r="K241" i="1"/>
  <c r="L241" i="1" s="1"/>
  <c r="K242" i="1"/>
  <c r="K243" i="1"/>
  <c r="K244" i="1"/>
  <c r="K245" i="1"/>
  <c r="K246" i="1"/>
  <c r="K247" i="1"/>
  <c r="K248" i="1"/>
  <c r="K249" i="1"/>
  <c r="K250" i="1"/>
  <c r="L250" i="1" s="1"/>
  <c r="K251" i="1"/>
  <c r="L251" i="1" s="1"/>
  <c r="K252" i="1"/>
  <c r="L252" i="1" s="1"/>
  <c r="K253" i="1"/>
  <c r="L253" i="1" s="1"/>
  <c r="K254" i="1"/>
  <c r="K255" i="1"/>
  <c r="L255" i="1" s="1"/>
  <c r="K256" i="1"/>
  <c r="L256" i="1" s="1"/>
  <c r="K257" i="1"/>
  <c r="L257" i="1" s="1"/>
  <c r="K258" i="1"/>
  <c r="K259" i="1"/>
  <c r="K260" i="1"/>
  <c r="K261" i="1"/>
  <c r="K262" i="1"/>
  <c r="K263" i="1"/>
  <c r="K264" i="1"/>
  <c r="K265" i="1"/>
  <c r="K266" i="1"/>
  <c r="L266" i="1" s="1"/>
  <c r="K267" i="1"/>
  <c r="L267" i="1" s="1"/>
  <c r="K268" i="1"/>
  <c r="L268" i="1" s="1"/>
  <c r="K269" i="1"/>
  <c r="L269" i="1" s="1"/>
  <c r="K270" i="1"/>
  <c r="K271" i="1"/>
  <c r="L271" i="1" s="1"/>
  <c r="K272" i="1"/>
  <c r="L272" i="1" s="1"/>
  <c r="K273" i="1"/>
  <c r="L273" i="1" s="1"/>
  <c r="K274" i="1"/>
  <c r="K275" i="1"/>
  <c r="K276" i="1"/>
  <c r="K277" i="1"/>
  <c r="K278" i="1"/>
  <c r="K279" i="1"/>
  <c r="K280" i="1"/>
  <c r="K281" i="1"/>
  <c r="K282" i="1"/>
  <c r="L282" i="1" s="1"/>
  <c r="K283" i="1"/>
  <c r="L283" i="1" s="1"/>
  <c r="K284" i="1"/>
  <c r="L284" i="1" s="1"/>
  <c r="K285" i="1"/>
  <c r="L285" i="1" s="1"/>
  <c r="K286" i="1"/>
  <c r="K287" i="1"/>
  <c r="L287" i="1" s="1"/>
  <c r="K288" i="1"/>
  <c r="L288" i="1" s="1"/>
  <c r="K289" i="1"/>
  <c r="L289" i="1" s="1"/>
  <c r="K290" i="1"/>
  <c r="K291" i="1"/>
  <c r="K292" i="1"/>
  <c r="K293" i="1"/>
  <c r="K294" i="1"/>
  <c r="K295" i="1"/>
  <c r="K296" i="1"/>
  <c r="K297" i="1"/>
  <c r="K298" i="1"/>
  <c r="L298" i="1" s="1"/>
  <c r="K299" i="1"/>
  <c r="L299" i="1" s="1"/>
  <c r="K300" i="1"/>
  <c r="L300" i="1" s="1"/>
  <c r="K301" i="1"/>
  <c r="L301" i="1" s="1"/>
  <c r="K302" i="1"/>
  <c r="K303" i="1"/>
  <c r="L303" i="1" s="1"/>
  <c r="K304" i="1"/>
  <c r="L304" i="1" s="1"/>
  <c r="K305" i="1"/>
  <c r="K306" i="1"/>
  <c r="L306" i="1" s="1"/>
  <c r="K307" i="1"/>
  <c r="K308" i="1"/>
  <c r="K309" i="1"/>
  <c r="K310" i="1"/>
  <c r="K311" i="1"/>
  <c r="K312" i="1"/>
  <c r="K313" i="1"/>
  <c r="K314" i="1"/>
  <c r="L314" i="1" s="1"/>
  <c r="K315" i="1"/>
  <c r="L315" i="1" s="1"/>
  <c r="K316" i="1"/>
  <c r="L316" i="1" s="1"/>
  <c r="K317" i="1"/>
  <c r="L317" i="1" s="1"/>
  <c r="K318" i="1"/>
  <c r="L318" i="1" s="1"/>
  <c r="K319" i="1"/>
  <c r="L319" i="1" s="1"/>
  <c r="K320" i="1"/>
  <c r="L320" i="1" s="1"/>
  <c r="K321" i="1"/>
  <c r="K322" i="1"/>
  <c r="K323" i="1"/>
  <c r="K324" i="1"/>
  <c r="K325" i="1"/>
  <c r="K326" i="1"/>
  <c r="K327" i="1"/>
  <c r="K328" i="1"/>
  <c r="K329" i="1"/>
  <c r="K330" i="1"/>
  <c r="L330" i="1" s="1"/>
  <c r="K331" i="1"/>
  <c r="K332" i="1"/>
  <c r="L332" i="1" s="1"/>
  <c r="K333" i="1"/>
  <c r="L333" i="1" s="1"/>
  <c r="K334" i="1"/>
  <c r="K335" i="1"/>
  <c r="L335" i="1" s="1"/>
  <c r="K336" i="1"/>
  <c r="L336" i="1" s="1"/>
  <c r="K337" i="1"/>
  <c r="K338" i="1"/>
  <c r="K339" i="1"/>
  <c r="K340" i="1"/>
  <c r="K341" i="1"/>
  <c r="K342" i="1"/>
  <c r="K343" i="1"/>
  <c r="K344" i="1"/>
  <c r="K345" i="1"/>
  <c r="K346" i="1"/>
  <c r="L346" i="1" s="1"/>
  <c r="K347" i="1"/>
  <c r="L347" i="1" s="1"/>
  <c r="K348" i="1"/>
  <c r="L348" i="1" s="1"/>
  <c r="K349" i="1"/>
  <c r="L349" i="1" s="1"/>
  <c r="K350" i="1"/>
  <c r="K351" i="1"/>
  <c r="L351" i="1" s="1"/>
  <c r="K352" i="1"/>
  <c r="L352" i="1" s="1"/>
  <c r="K353" i="1"/>
  <c r="K354" i="1"/>
  <c r="K355" i="1"/>
  <c r="K356" i="1"/>
  <c r="K357" i="1"/>
  <c r="K358" i="1"/>
  <c r="K359" i="1"/>
  <c r="K360" i="1"/>
  <c r="K361" i="1"/>
  <c r="K362" i="1"/>
  <c r="L362" i="1" s="1"/>
  <c r="K363" i="1"/>
  <c r="L363" i="1" s="1"/>
  <c r="K364" i="1"/>
  <c r="L364" i="1" s="1"/>
  <c r="K365" i="1"/>
  <c r="L365" i="1" s="1"/>
  <c r="K366" i="1"/>
  <c r="L366" i="1" s="1"/>
  <c r="K367" i="1"/>
  <c r="L367" i="1" s="1"/>
  <c r="K368" i="1"/>
  <c r="L368" i="1" s="1"/>
  <c r="K369" i="1"/>
  <c r="K370" i="1"/>
  <c r="K371" i="1"/>
  <c r="K372" i="1"/>
  <c r="K373" i="1"/>
  <c r="K374" i="1"/>
  <c r="K375" i="1"/>
  <c r="K376" i="1"/>
  <c r="K377" i="1"/>
  <c r="K378" i="1"/>
  <c r="L378" i="1" s="1"/>
  <c r="K379" i="1"/>
  <c r="L379" i="1" s="1"/>
  <c r="K380" i="1"/>
  <c r="L380" i="1" s="1"/>
  <c r="K381" i="1"/>
  <c r="L381" i="1" s="1"/>
  <c r="K382" i="1"/>
  <c r="K383" i="1"/>
  <c r="L383" i="1" s="1"/>
  <c r="K384" i="1"/>
  <c r="L384" i="1" s="1"/>
  <c r="K385" i="1"/>
  <c r="K386" i="1"/>
  <c r="K387" i="1"/>
  <c r="K388" i="1"/>
  <c r="K389" i="1"/>
  <c r="K390" i="1"/>
  <c r="K391" i="1"/>
  <c r="K392" i="1"/>
  <c r="K393" i="1"/>
  <c r="K394" i="1"/>
  <c r="L394" i="1" s="1"/>
  <c r="K395" i="1"/>
  <c r="L395" i="1" s="1"/>
  <c r="K396" i="1"/>
  <c r="L396" i="1" s="1"/>
  <c r="K397" i="1"/>
  <c r="L397" i="1" s="1"/>
  <c r="K398" i="1"/>
  <c r="L398" i="1" s="1"/>
  <c r="K399" i="1"/>
  <c r="L399" i="1" s="1"/>
  <c r="K400" i="1"/>
  <c r="L400" i="1" s="1"/>
  <c r="K401" i="1"/>
  <c r="K402" i="1"/>
  <c r="K403" i="1"/>
  <c r="K404" i="1"/>
  <c r="K405" i="1"/>
  <c r="K406" i="1"/>
  <c r="K407" i="1"/>
  <c r="K408" i="1"/>
  <c r="K409" i="1"/>
  <c r="K410" i="1"/>
  <c r="L410" i="1" s="1"/>
  <c r="K411" i="1"/>
  <c r="L411" i="1" s="1"/>
  <c r="K412" i="1"/>
  <c r="L412" i="1" s="1"/>
  <c r="K413" i="1"/>
  <c r="L413" i="1" s="1"/>
  <c r="K414" i="1"/>
  <c r="L414" i="1" s="1"/>
  <c r="K415" i="1"/>
  <c r="L415" i="1" s="1"/>
  <c r="K416" i="1"/>
  <c r="L416" i="1" s="1"/>
  <c r="K417" i="1"/>
  <c r="K418" i="1"/>
  <c r="K419" i="1"/>
  <c r="K420" i="1"/>
  <c r="K421" i="1"/>
  <c r="K422" i="1"/>
  <c r="K423" i="1"/>
  <c r="K424" i="1"/>
  <c r="K425" i="1"/>
  <c r="K426" i="1"/>
  <c r="L426" i="1" s="1"/>
  <c r="K427" i="1"/>
  <c r="L427" i="1" s="1"/>
  <c r="K428" i="1"/>
  <c r="L428" i="1" s="1"/>
  <c r="K429" i="1"/>
  <c r="L429" i="1" s="1"/>
  <c r="K430" i="1"/>
  <c r="L430" i="1" s="1"/>
  <c r="K431" i="1"/>
  <c r="L431" i="1" s="1"/>
  <c r="K432" i="1"/>
  <c r="L432" i="1" s="1"/>
  <c r="K433" i="1"/>
  <c r="K434" i="1"/>
  <c r="K435" i="1"/>
  <c r="K436" i="1"/>
  <c r="K437" i="1"/>
  <c r="K438" i="1"/>
  <c r="K439" i="1"/>
  <c r="K440" i="1"/>
  <c r="K441" i="1"/>
  <c r="K442" i="1"/>
  <c r="K443" i="1"/>
  <c r="L443" i="1" s="1"/>
  <c r="K444" i="1"/>
  <c r="L444" i="1" s="1"/>
  <c r="K445" i="1"/>
  <c r="L445" i="1" s="1"/>
  <c r="K446" i="1"/>
  <c r="L446" i="1" s="1"/>
  <c r="K447" i="1"/>
  <c r="L447" i="1" s="1"/>
  <c r="K448" i="1"/>
  <c r="L448" i="1" s="1"/>
  <c r="K449" i="1"/>
  <c r="L449" i="1" s="1"/>
  <c r="K450" i="1"/>
  <c r="L450" i="1" s="1"/>
  <c r="K451" i="1"/>
  <c r="K452" i="1"/>
  <c r="K453" i="1"/>
  <c r="K454" i="1"/>
  <c r="K455" i="1"/>
  <c r="K456" i="1"/>
  <c r="K457" i="1"/>
  <c r="K458" i="1"/>
  <c r="L458" i="1" s="1"/>
  <c r="K459" i="1"/>
  <c r="L459" i="1" s="1"/>
  <c r="K460" i="1"/>
  <c r="L460" i="1" s="1"/>
  <c r="K461" i="1"/>
  <c r="L461" i="1" s="1"/>
  <c r="K462" i="1"/>
  <c r="K463" i="1"/>
  <c r="L463" i="1" s="1"/>
  <c r="K464" i="1"/>
  <c r="L464" i="1" s="1"/>
  <c r="K465" i="1"/>
  <c r="L465" i="1" s="1"/>
  <c r="K466" i="1"/>
  <c r="L466" i="1" s="1"/>
  <c r="K467" i="1"/>
  <c r="K468" i="1"/>
  <c r="K469" i="1"/>
  <c r="K470" i="1"/>
  <c r="K471" i="1"/>
  <c r="K472" i="1"/>
  <c r="K473" i="1"/>
  <c r="K474" i="1"/>
  <c r="L474" i="1" s="1"/>
  <c r="K475" i="1"/>
  <c r="L475" i="1" s="1"/>
  <c r="K476" i="1"/>
  <c r="L476" i="1" s="1"/>
  <c r="K477" i="1"/>
  <c r="L477" i="1" s="1"/>
  <c r="K478" i="1"/>
  <c r="L478" i="1" s="1"/>
  <c r="K479" i="1"/>
  <c r="L479" i="1" s="1"/>
  <c r="K480" i="1"/>
  <c r="L480" i="1" s="1"/>
  <c r="K481" i="1"/>
  <c r="L481" i="1" s="1"/>
  <c r="K482" i="1"/>
  <c r="L482" i="1" s="1"/>
  <c r="K483" i="1"/>
  <c r="K484" i="1"/>
  <c r="K485" i="1"/>
  <c r="K486" i="1"/>
  <c r="K487" i="1"/>
  <c r="K488" i="1"/>
  <c r="K489" i="1"/>
  <c r="K490" i="1"/>
  <c r="L490" i="1" s="1"/>
  <c r="K491" i="1"/>
  <c r="L491" i="1" s="1"/>
  <c r="K492" i="1"/>
  <c r="L492" i="1" s="1"/>
  <c r="K493" i="1"/>
  <c r="L493" i="1" s="1"/>
  <c r="K494" i="1"/>
  <c r="K495" i="1"/>
  <c r="L495" i="1" s="1"/>
  <c r="K496" i="1"/>
  <c r="L496" i="1" s="1"/>
  <c r="K497" i="1"/>
  <c r="L497" i="1" s="1"/>
  <c r="K498" i="1"/>
  <c r="L498" i="1" s="1"/>
  <c r="K499" i="1"/>
  <c r="K500" i="1"/>
  <c r="K501" i="1"/>
  <c r="K502" i="1"/>
  <c r="K503" i="1"/>
  <c r="K504" i="1"/>
  <c r="K505" i="1"/>
  <c r="K506" i="1"/>
  <c r="K507" i="1"/>
  <c r="L507" i="1" s="1"/>
  <c r="K508" i="1"/>
  <c r="L508" i="1" s="1"/>
  <c r="K509" i="1"/>
  <c r="L509" i="1" s="1"/>
  <c r="K510" i="1"/>
  <c r="K511" i="1"/>
  <c r="L511" i="1" s="1"/>
  <c r="K512" i="1"/>
  <c r="L512" i="1" s="1"/>
  <c r="K513" i="1"/>
  <c r="K514" i="1"/>
  <c r="K515" i="1"/>
  <c r="K516" i="1"/>
  <c r="K517" i="1"/>
  <c r="K518" i="1"/>
  <c r="K519" i="1"/>
  <c r="K520" i="1"/>
  <c r="K521" i="1"/>
  <c r="K522" i="1"/>
  <c r="L522" i="1" s="1"/>
  <c r="K523" i="1"/>
  <c r="L523" i="1" s="1"/>
  <c r="K524" i="1"/>
  <c r="L524" i="1" s="1"/>
  <c r="K525" i="1"/>
  <c r="L525" i="1" s="1"/>
  <c r="K526" i="1"/>
  <c r="K527" i="1"/>
  <c r="L527" i="1" s="1"/>
  <c r="K528" i="1"/>
  <c r="L528" i="1" s="1"/>
  <c r="K529" i="1"/>
  <c r="L529" i="1" s="1"/>
  <c r="K530" i="1"/>
  <c r="L530" i="1" s="1"/>
  <c r="K531" i="1"/>
  <c r="K532" i="1"/>
  <c r="K533" i="1"/>
  <c r="K534" i="1"/>
  <c r="K535" i="1"/>
  <c r="K536" i="1"/>
  <c r="K537" i="1"/>
  <c r="K538" i="1"/>
  <c r="L538" i="1" s="1"/>
  <c r="K2" i="1"/>
  <c r="L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157" i="1"/>
  <c r="L6" i="1"/>
  <c r="L7" i="1"/>
  <c r="L20" i="1"/>
  <c r="L22" i="1"/>
  <c r="L23" i="1"/>
  <c r="L24" i="1"/>
  <c r="L27" i="1"/>
  <c r="L28" i="1"/>
  <c r="L29" i="1"/>
  <c r="L36" i="1"/>
  <c r="L40" i="1"/>
  <c r="L44" i="1"/>
  <c r="L52" i="1"/>
  <c r="L54" i="1"/>
  <c r="L55" i="1"/>
  <c r="L56" i="1"/>
  <c r="L68" i="1"/>
  <c r="L70" i="1"/>
  <c r="L71" i="1"/>
  <c r="L72" i="1"/>
  <c r="L84" i="1"/>
  <c r="L86" i="1"/>
  <c r="L87" i="1"/>
  <c r="L88" i="1"/>
  <c r="L100" i="1"/>
  <c r="L102" i="1"/>
  <c r="L103" i="1"/>
  <c r="L104" i="1"/>
  <c r="L116" i="1"/>
  <c r="L119" i="1"/>
  <c r="L120" i="1"/>
  <c r="L132" i="1"/>
  <c r="L136" i="1"/>
  <c r="L148" i="1"/>
  <c r="L151" i="1"/>
  <c r="L168" i="1"/>
  <c r="L3" i="1"/>
  <c r="L4" i="1"/>
  <c r="L5" i="1"/>
  <c r="L8" i="1"/>
  <c r="L9" i="1"/>
  <c r="L14" i="1"/>
  <c r="L19" i="1"/>
  <c r="L21" i="1"/>
  <c r="L25" i="1"/>
  <c r="L30" i="1"/>
  <c r="L33" i="1"/>
  <c r="L34" i="1"/>
  <c r="L35" i="1"/>
  <c r="L37" i="1"/>
  <c r="L38" i="1"/>
  <c r="L39" i="1"/>
  <c r="L41" i="1"/>
  <c r="L46" i="1"/>
  <c r="L50" i="1"/>
  <c r="L51" i="1"/>
  <c r="L53" i="1"/>
  <c r="L57" i="1"/>
  <c r="L62" i="1"/>
  <c r="L65" i="1"/>
  <c r="L67" i="1"/>
  <c r="L69" i="1"/>
  <c r="L73" i="1"/>
  <c r="L78" i="1"/>
  <c r="L81" i="1"/>
  <c r="L82" i="1"/>
  <c r="L83" i="1"/>
  <c r="L85" i="1"/>
  <c r="L89" i="1"/>
  <c r="L90" i="1"/>
  <c r="L94" i="1"/>
  <c r="L98" i="1"/>
  <c r="L99" i="1"/>
  <c r="L101" i="1"/>
  <c r="L105" i="1"/>
  <c r="L110" i="1"/>
  <c r="L115" i="1"/>
  <c r="L117" i="1"/>
  <c r="L118" i="1"/>
  <c r="L121" i="1"/>
  <c r="L126" i="1"/>
  <c r="L129" i="1"/>
  <c r="L130" i="1"/>
  <c r="L131" i="1"/>
  <c r="L133" i="1"/>
  <c r="L134" i="1"/>
  <c r="L135" i="1"/>
  <c r="L137" i="1"/>
  <c r="L142" i="1"/>
  <c r="L145" i="1"/>
  <c r="L146" i="1"/>
  <c r="L147" i="1"/>
  <c r="L149" i="1"/>
  <c r="L150" i="1"/>
  <c r="L152" i="1"/>
  <c r="L153" i="1"/>
  <c r="L158" i="1"/>
  <c r="L162" i="1"/>
  <c r="L163" i="1"/>
  <c r="L164" i="1"/>
  <c r="L165" i="1"/>
  <c r="L166" i="1"/>
  <c r="L167" i="1"/>
  <c r="L169" i="1"/>
  <c r="L442" i="1"/>
  <c r="L425" i="1"/>
  <c r="L313" i="1"/>
  <c r="L311" i="1"/>
  <c r="L309" i="1"/>
  <c r="L307" i="1"/>
  <c r="L305" i="1"/>
  <c r="L537" i="1"/>
  <c r="L536" i="1"/>
  <c r="L535" i="1"/>
  <c r="L534" i="1"/>
  <c r="L533" i="1"/>
  <c r="L532" i="1"/>
  <c r="L531" i="1"/>
  <c r="L526" i="1"/>
  <c r="L503" i="1"/>
  <c r="L502" i="1"/>
  <c r="L501" i="1"/>
  <c r="L500" i="1"/>
  <c r="L499" i="1"/>
  <c r="L504" i="1"/>
  <c r="L521" i="1"/>
  <c r="L520" i="1"/>
  <c r="L519" i="1"/>
  <c r="L518" i="1"/>
  <c r="L517" i="1"/>
  <c r="L516" i="1"/>
  <c r="L515" i="1"/>
  <c r="L514" i="1"/>
  <c r="L513" i="1"/>
  <c r="L510" i="1"/>
  <c r="L506" i="1"/>
  <c r="L505" i="1"/>
  <c r="L494" i="1"/>
  <c r="L489" i="1"/>
  <c r="L488" i="1"/>
  <c r="L487" i="1"/>
  <c r="L486" i="1"/>
  <c r="L485" i="1"/>
  <c r="L484" i="1"/>
  <c r="L483" i="1"/>
  <c r="L473" i="1"/>
  <c r="L472" i="1"/>
  <c r="L471" i="1"/>
  <c r="L470" i="1"/>
  <c r="L469" i="1"/>
  <c r="L468" i="1"/>
  <c r="L467" i="1"/>
  <c r="L462" i="1"/>
  <c r="L457" i="1"/>
  <c r="L456" i="1"/>
  <c r="L455" i="1"/>
  <c r="L454" i="1"/>
  <c r="L453" i="1"/>
  <c r="L452" i="1"/>
  <c r="L451" i="1"/>
  <c r="L441" i="1"/>
  <c r="L440" i="1"/>
  <c r="L439" i="1"/>
  <c r="L438" i="1"/>
  <c r="L437" i="1"/>
  <c r="L436" i="1"/>
  <c r="L435" i="1"/>
  <c r="L434" i="1"/>
  <c r="L433" i="1"/>
  <c r="L424" i="1"/>
  <c r="L423" i="1"/>
  <c r="L422" i="1"/>
  <c r="L421" i="1"/>
  <c r="L420" i="1"/>
  <c r="L419" i="1"/>
  <c r="L418" i="1"/>
  <c r="L417" i="1"/>
  <c r="L409" i="1"/>
  <c r="L408" i="1"/>
  <c r="L407" i="1"/>
  <c r="L406" i="1"/>
  <c r="L405" i="1"/>
  <c r="L404" i="1"/>
  <c r="L403" i="1"/>
  <c r="L402" i="1"/>
  <c r="L401" i="1"/>
  <c r="L393" i="1"/>
  <c r="L392" i="1"/>
  <c r="L391" i="1"/>
  <c r="L390" i="1"/>
  <c r="L389" i="1"/>
  <c r="L388" i="1"/>
  <c r="L387" i="1"/>
  <c r="L386" i="1"/>
  <c r="L385" i="1"/>
  <c r="L382" i="1"/>
  <c r="L377" i="1"/>
  <c r="L376" i="1"/>
  <c r="L375" i="1"/>
  <c r="L374" i="1"/>
  <c r="L373" i="1"/>
  <c r="L372" i="1"/>
  <c r="L371" i="1"/>
  <c r="L370" i="1"/>
  <c r="L369" i="1"/>
  <c r="L361" i="1"/>
  <c r="L360" i="1"/>
  <c r="L359" i="1"/>
  <c r="L358" i="1"/>
  <c r="L357" i="1"/>
  <c r="L356" i="1"/>
  <c r="L355" i="1"/>
  <c r="L354" i="1"/>
  <c r="L353" i="1"/>
  <c r="L350" i="1"/>
  <c r="L345" i="1"/>
  <c r="L344" i="1"/>
  <c r="L343" i="1"/>
  <c r="L342" i="1"/>
  <c r="L341" i="1"/>
  <c r="L340" i="1"/>
  <c r="L339" i="1"/>
  <c r="L338" i="1"/>
  <c r="L337" i="1"/>
  <c r="L334" i="1"/>
  <c r="L331" i="1"/>
  <c r="L329" i="1"/>
  <c r="L328" i="1"/>
  <c r="L327" i="1"/>
  <c r="L326" i="1"/>
  <c r="L325" i="1"/>
  <c r="L324" i="1"/>
  <c r="L323" i="1"/>
  <c r="L322" i="1"/>
  <c r="L321" i="1"/>
  <c r="L312" i="1"/>
  <c r="L310" i="1"/>
  <c r="L308" i="1"/>
  <c r="L302" i="1"/>
  <c r="L297" i="1"/>
  <c r="L296" i="1"/>
  <c r="L295" i="1"/>
  <c r="L294" i="1"/>
  <c r="L293" i="1"/>
  <c r="L292" i="1"/>
  <c r="L291" i="1"/>
  <c r="L290" i="1"/>
  <c r="L286" i="1"/>
  <c r="L281" i="1"/>
  <c r="L280" i="1"/>
  <c r="L279" i="1"/>
  <c r="L278" i="1"/>
  <c r="L277" i="1"/>
  <c r="L276" i="1"/>
  <c r="L275" i="1"/>
  <c r="L274" i="1"/>
  <c r="L270" i="1"/>
  <c r="L265" i="1"/>
  <c r="L264" i="1"/>
  <c r="L263" i="1"/>
  <c r="L262" i="1"/>
  <c r="L261" i="1"/>
  <c r="L260" i="1"/>
  <c r="L259" i="1"/>
  <c r="L258" i="1"/>
  <c r="L254" i="1"/>
  <c r="L249" i="1"/>
  <c r="L248" i="1"/>
  <c r="L247" i="1"/>
  <c r="L246" i="1"/>
  <c r="L245" i="1"/>
  <c r="L244" i="1"/>
  <c r="L243" i="1"/>
  <c r="L242" i="1"/>
  <c r="L238" i="1"/>
  <c r="L233" i="1"/>
  <c r="L232" i="1"/>
  <c r="L231" i="1"/>
  <c r="L230" i="1"/>
  <c r="L229" i="1"/>
  <c r="L228" i="1"/>
  <c r="L227" i="1"/>
  <c r="L226" i="1"/>
  <c r="L222" i="1"/>
  <c r="L217" i="1"/>
  <c r="L216" i="1"/>
  <c r="L215" i="1"/>
  <c r="L214" i="1"/>
  <c r="L213" i="1"/>
  <c r="L212" i="1"/>
  <c r="L211" i="1"/>
  <c r="L210" i="1"/>
  <c r="L206" i="1"/>
  <c r="L201" i="1"/>
  <c r="L200" i="1"/>
  <c r="L199" i="1"/>
  <c r="L198" i="1"/>
  <c r="L197" i="1"/>
  <c r="L196" i="1"/>
  <c r="L195" i="1"/>
  <c r="L194" i="1"/>
  <c r="L190" i="1"/>
  <c r="L185" i="1"/>
  <c r="L184" i="1"/>
  <c r="L183" i="1"/>
  <c r="L182" i="1"/>
  <c r="L181" i="1"/>
  <c r="L180" i="1"/>
  <c r="L179" i="1"/>
  <c r="L178" i="1"/>
  <c r="L174" i="1"/>
  <c r="A7" i="15" l="1"/>
  <c r="C4" i="15"/>
  <c r="A9" i="15" l="1"/>
  <c r="D7" i="15"/>
  <c r="C7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<sst xmlns="http://schemas.openxmlformats.org/spreadsheetml/2006/main" count="3586" uniqueCount="829">
  <si>
    <t>Size</t>
  </si>
  <si>
    <t>Color</t>
  </si>
  <si>
    <t>Price</t>
  </si>
  <si>
    <t>Total</t>
  </si>
  <si>
    <t>H&amp;M</t>
  </si>
  <si>
    <t>Dress</t>
  </si>
  <si>
    <t>XS</t>
  </si>
  <si>
    <t>Black</t>
  </si>
  <si>
    <t>Top</t>
  </si>
  <si>
    <t>8-10Y</t>
  </si>
  <si>
    <t>Pink</t>
  </si>
  <si>
    <t>Blouse</t>
  </si>
  <si>
    <t>8-9Y</t>
  </si>
  <si>
    <t>Nike</t>
  </si>
  <si>
    <t>M</t>
  </si>
  <si>
    <t>White</t>
  </si>
  <si>
    <t>Crazy8</t>
  </si>
  <si>
    <t>Amazon</t>
  </si>
  <si>
    <t>Polo Shirt Puma</t>
  </si>
  <si>
    <t>8M</t>
  </si>
  <si>
    <t>Elementz Printed Maxi Dress</t>
  </si>
  <si>
    <t>S</t>
  </si>
  <si>
    <t>Tommy Hilfiger Short-Sleeve Mixed-Print Tee</t>
  </si>
  <si>
    <t>Glitter Dolphin Tee</t>
  </si>
  <si>
    <t>XL</t>
  </si>
  <si>
    <t>Blossoming Flowers Tee</t>
  </si>
  <si>
    <t>Ivory</t>
  </si>
  <si>
    <t>Beach Print Shorts</t>
  </si>
  <si>
    <t>Stripe Swim Trunks</t>
  </si>
  <si>
    <t>Tangerine</t>
  </si>
  <si>
    <t>Belted Neon Cargo Short</t>
  </si>
  <si>
    <t>Save The Earth Tee</t>
  </si>
  <si>
    <t>Rad Skater Girl Tee</t>
  </si>
  <si>
    <t>Ruffle Sleeve Tee</t>
  </si>
  <si>
    <t>Rosettes Headband</t>
  </si>
  <si>
    <t>Aqua</t>
  </si>
  <si>
    <t>Square Sunglasses</t>
  </si>
  <si>
    <t>Ideeli</t>
  </si>
  <si>
    <t>L</t>
  </si>
  <si>
    <t>Tax</t>
  </si>
  <si>
    <t>Walgreens</t>
  </si>
  <si>
    <t>4oz</t>
  </si>
  <si>
    <t>Toothpaste For Sensitive Teeth Sensodyne</t>
  </si>
  <si>
    <t>Metallic Stud Butterfly Tee</t>
  </si>
  <si>
    <t>Tribal Print Tee Dress</t>
  </si>
  <si>
    <t>Lightning Bolt Tee</t>
  </si>
  <si>
    <t>Ninja Biker Tee</t>
  </si>
  <si>
    <t>Camera Print Romper</t>
  </si>
  <si>
    <t>Glitter Popsicle Tee</t>
  </si>
  <si>
    <t>3Y</t>
  </si>
  <si>
    <t>Fancy Chicken Tee</t>
  </si>
  <si>
    <t>Stripe Canvas Shorts</t>
  </si>
  <si>
    <t>Bunny Two-Piece Pajama Set</t>
  </si>
  <si>
    <t>Silver</t>
  </si>
  <si>
    <t>Chelsea Crew Kitty</t>
  </si>
  <si>
    <t>Patterned Dress</t>
  </si>
  <si>
    <t>7-8Y</t>
  </si>
  <si>
    <t>Blue</t>
  </si>
  <si>
    <t>Cotton Dress</t>
  </si>
  <si>
    <t>Tiered Dress</t>
  </si>
  <si>
    <t>6-8Y</t>
  </si>
  <si>
    <t>Piqué Dress</t>
  </si>
  <si>
    <t>Ruffled Dress</t>
  </si>
  <si>
    <t>Jersey Top</t>
  </si>
  <si>
    <t>6PM</t>
  </si>
  <si>
    <t>Sandals</t>
  </si>
  <si>
    <t>4-6Y</t>
  </si>
  <si>
    <t>Red</t>
  </si>
  <si>
    <t>4-5Y</t>
  </si>
  <si>
    <t>Cerise</t>
  </si>
  <si>
    <t>9-9.5</t>
  </si>
  <si>
    <t>Shoes</t>
  </si>
  <si>
    <t>Sunglasses</t>
  </si>
  <si>
    <t>Fred Perry</t>
  </si>
  <si>
    <t>Slim Fit Twin Tipped Fred Perry Shirt</t>
  </si>
  <si>
    <t>Festive Fringe Swimsuit (Kids)</t>
  </si>
  <si>
    <t>Princess Tee (Kids)</t>
  </si>
  <si>
    <t>Kitten Print A-Line Skirt (Kids)</t>
  </si>
  <si>
    <t>Tribal Print Skater Skirt (Kids)</t>
  </si>
  <si>
    <t>Embroidered Peasant Dress (Kids)</t>
  </si>
  <si>
    <t>Mineral Wash Tee</t>
  </si>
  <si>
    <t>Round Polka Dot Sunglasses</t>
  </si>
  <si>
    <t>Jumpsuit</t>
  </si>
  <si>
    <t>13-14Y</t>
  </si>
  <si>
    <t>12-14Y</t>
  </si>
  <si>
    <t>Puma Graphic Tech Polo Short Sleeve Shirt</t>
  </si>
  <si>
    <t>Puma Colorblock Stripe Golf Polo Short Sleeve Shirt</t>
  </si>
  <si>
    <t>Bluebird</t>
  </si>
  <si>
    <t>Parrot One-Piece Swimsuit</t>
  </si>
  <si>
    <t>Strappy Espadrille Sandals</t>
  </si>
  <si>
    <t>Tropical Blue</t>
  </si>
  <si>
    <t>Beach Print Romper</t>
  </si>
  <si>
    <t>Oakley Store</t>
  </si>
  <si>
    <t>Oakley Pro M Frame Sunglass 1212</t>
  </si>
  <si>
    <t>GAP</t>
  </si>
  <si>
    <t>Gymboree</t>
  </si>
  <si>
    <t>Painted Rhino Tee</t>
  </si>
  <si>
    <t>Pull-On Shorts</t>
  </si>
  <si>
    <t>Striped Jersey Shorts</t>
  </si>
  <si>
    <t>Patterned Romper</t>
  </si>
  <si>
    <t>1-1.5</t>
  </si>
  <si>
    <t>Bikini</t>
  </si>
  <si>
    <t>Yellow</t>
  </si>
  <si>
    <t>5-6Y</t>
  </si>
  <si>
    <t>Golfsmith</t>
  </si>
  <si>
    <t>9XW</t>
  </si>
  <si>
    <t>14Y+</t>
  </si>
  <si>
    <t>Drugstore</t>
  </si>
  <si>
    <t>Freeman Feeling Beautiful Facial Clay Mask, Avocado &amp; Oatmeal, Purifying</t>
  </si>
  <si>
    <t>Freeman Feeling Beautiful Facial Anti-Stress Mask, Dead Sea Minerals</t>
  </si>
  <si>
    <t>Liver-Helper Advanced Formula</t>
  </si>
  <si>
    <t>Cache'</t>
  </si>
  <si>
    <t>Pastel Floral Keyhole Dress</t>
  </si>
  <si>
    <t>Colorblock Heart Tee</t>
  </si>
  <si>
    <t>Eyelet Skirt</t>
  </si>
  <si>
    <t>Wild Fuchsia</t>
  </si>
  <si>
    <t>Pull-On Skirt</t>
  </si>
  <si>
    <t>Colorblock Faux Patent Flats</t>
  </si>
  <si>
    <t>Orange</t>
  </si>
  <si>
    <t>Carter's</t>
  </si>
  <si>
    <t>Jersey Henley Romper</t>
  </si>
  <si>
    <t>12m</t>
  </si>
  <si>
    <t>3-Piece Bodysuit &amp; Pant Set</t>
  </si>
  <si>
    <t>Heather</t>
  </si>
  <si>
    <t>2-Pack Jumpsuits</t>
  </si>
  <si>
    <t>6m</t>
  </si>
  <si>
    <t>2-Piece Dress &amp; Cardigan Set</t>
  </si>
  <si>
    <t>Green</t>
  </si>
  <si>
    <t>3-Piece Bodysuit Pant Set</t>
  </si>
  <si>
    <t>5-Pack Short-Sleeve Bodysuits</t>
  </si>
  <si>
    <t>2-Piece Floral Tankini</t>
  </si>
  <si>
    <t>Coral</t>
  </si>
  <si>
    <t>Stripe</t>
  </si>
  <si>
    <t>Big Brother Tee</t>
  </si>
  <si>
    <t>Chambray Flat Front Print Shorts</t>
  </si>
  <si>
    <t>Print</t>
  </si>
  <si>
    <t>Cotton Flat Front Print Shorts</t>
  </si>
  <si>
    <t>Cotton Pique Printed Polo</t>
  </si>
  <si>
    <t>Orange Baseball Cap</t>
  </si>
  <si>
    <t>4Y-6Y</t>
  </si>
  <si>
    <t>Calvin Klein Jeans: Ciela</t>
  </si>
  <si>
    <t>2 Lips Too: Too Skittle</t>
  </si>
  <si>
    <t>Brown</t>
  </si>
  <si>
    <t>Macy's</t>
  </si>
  <si>
    <t>Calvin Klein On My Corner Saffiano Satchel</t>
  </si>
  <si>
    <t>Levis, Boys Slim-Fit 511 Jeans</t>
  </si>
  <si>
    <t>Stowaway</t>
  </si>
  <si>
    <t>Ralph Lauren, Pants, Flat Front Straight-Fit</t>
  </si>
  <si>
    <t>31-30</t>
  </si>
  <si>
    <t>Ralph Lauren, Core Pima Soft-Touch Polo</t>
  </si>
  <si>
    <t>Ralph Lauren, Custom-Fit Mesh Polo Shirt</t>
  </si>
  <si>
    <t>Ralph Lauren, Custom-Fit Mesh Polo</t>
  </si>
  <si>
    <t>Tommy Hilfiger, Thompson Striped Rugby Slim-Fi</t>
  </si>
  <si>
    <t>30-31</t>
  </si>
  <si>
    <t>Ultra Flirt, Juniors Printed Maxi Skirt</t>
  </si>
  <si>
    <t>Tyler Green</t>
  </si>
  <si>
    <t>Globalgolf</t>
  </si>
  <si>
    <t>Total Stud Cross Shorts</t>
  </si>
  <si>
    <t>Retro Gingham Denim Shorts</t>
  </si>
  <si>
    <t>Floral Print Shorts (Kids)</t>
  </si>
  <si>
    <t>Desert Dream Cardigan</t>
  </si>
  <si>
    <t>Marled Open Knit Sweater</t>
  </si>
  <si>
    <t>Perforated Knit Tee</t>
  </si>
  <si>
    <t>Navy</t>
  </si>
  <si>
    <t>Polo Ralph Lauren Custom-Fit Mesh Polo</t>
  </si>
  <si>
    <t>Polo Ralph Lauren Classic-Fit Mesh Polo</t>
  </si>
  <si>
    <t>Golf Tech Short '13</t>
  </si>
  <si>
    <t>Cabaret</t>
  </si>
  <si>
    <t>Loudmouth Golf: Big Jingle Balls</t>
  </si>
  <si>
    <t>32-30</t>
  </si>
  <si>
    <t>Loudmouth Golf: Hollywood Squares Black Pant</t>
  </si>
  <si>
    <t>Elementz Printed Crochet-Trim Maxi Dress</t>
  </si>
  <si>
    <t>Elementz Sleeveless Printed Maxi Dress</t>
  </si>
  <si>
    <t>Berry</t>
  </si>
  <si>
    <t>Izod Interlock Striped Polo</t>
  </si>
  <si>
    <t>John Ashford Striped Polo</t>
  </si>
  <si>
    <t>Tommy Hilfiger Short-Sleeve V-Neck Tee</t>
  </si>
  <si>
    <t>Lauren Ralph Lauren Short-Sleeve Striped Tee</t>
  </si>
  <si>
    <t>Lauren Ralph Lauren Short-Sleeve Boat-Neck Tee</t>
  </si>
  <si>
    <t>Elementz Sleeveless Printed Smocked Maxi Dress</t>
  </si>
  <si>
    <t>Jessica Simpson Fancy Love Gift Set</t>
  </si>
  <si>
    <t>Evan Picone Printed Tiered Maxi Dress</t>
  </si>
  <si>
    <t>Tommy Hilfiger Short-Sleeve Scoop-Neck Tee</t>
  </si>
  <si>
    <t>New Masters Navy</t>
  </si>
  <si>
    <t>Pink Orange Multi</t>
  </si>
  <si>
    <t>Lauren Ralph Lauren Equestrian Leather Belt</t>
  </si>
  <si>
    <t>Lauren Tan</t>
  </si>
  <si>
    <t>Tommy Hilfiger Short-Sleeve Crew-Neck Tee</t>
  </si>
  <si>
    <t>Limelight</t>
  </si>
  <si>
    <t>Puma, Boys Striped Track Pants</t>
  </si>
  <si>
    <t>Quiet Slade</t>
  </si>
  <si>
    <t>Puma, Boys Colorblocked Track Jacke</t>
  </si>
  <si>
    <t>Angie, Juniors Strapless Tribal-Prin</t>
  </si>
  <si>
    <t>Ralph Lauren, Boys Basic Mesh Big Pony Polo</t>
  </si>
  <si>
    <t>Tommy Hilfiger, Boys Bart Gingham Shirt</t>
  </si>
  <si>
    <t>Bulls Eye</t>
  </si>
  <si>
    <t>Levis, Boys Beach Comber Shorts</t>
  </si>
  <si>
    <t>Ralph Lauren, Boys Mesh Short-Sleeve Woven</t>
  </si>
  <si>
    <t>Nike, Boys N45 W Core Pants</t>
  </si>
  <si>
    <t>Trixxi Juniors Dress, Strapless Ruffled Floral-Print Maxi</t>
  </si>
  <si>
    <t>Girls Old Navy Active Burnou Wink</t>
  </si>
  <si>
    <t>Clarisonic</t>
  </si>
  <si>
    <t>Deep Pore Detoxifying Solution</t>
  </si>
  <si>
    <t>36A</t>
  </si>
  <si>
    <t>Deep Plum</t>
  </si>
  <si>
    <t>Ruffle One-Piece</t>
  </si>
  <si>
    <t>Boys Uniform Oxford Shirts White</t>
  </si>
  <si>
    <t>Boys Shirt &amp; Tie Sets Bright White</t>
  </si>
  <si>
    <t>Boys Team-Style Logo Muscle Sea Salt Plaid</t>
  </si>
  <si>
    <t>Boys Logo Hoodies Goodnight Nora</t>
  </si>
  <si>
    <t>Boys Short-Sleeve Poplin Shi Sardonyx Orang</t>
  </si>
  <si>
    <t>Boys Old Navy Active Solid S Blue Bloods</t>
  </si>
  <si>
    <t>Boys Old Navy Active Color-B Blue Bloods</t>
  </si>
  <si>
    <t>Boys Logo-Applique Zip Hoodi Red Tape</t>
  </si>
  <si>
    <t>Boots</t>
  </si>
  <si>
    <t>M/56</t>
  </si>
  <si>
    <t>34B</t>
  </si>
  <si>
    <t>Tanga</t>
  </si>
  <si>
    <t>Skirt</t>
  </si>
  <si>
    <t>Mntgrn</t>
  </si>
  <si>
    <t>Swimsuit</t>
  </si>
  <si>
    <t>Zebra</t>
  </si>
  <si>
    <t>Blupat</t>
  </si>
  <si>
    <t>Floral Print Flounce Dress</t>
  </si>
  <si>
    <t>Crepe Woven Boyfriend Blaze</t>
  </si>
  <si>
    <t>Striped Boyfriend Sleep Shirt</t>
  </si>
  <si>
    <t>Old Navy</t>
  </si>
  <si>
    <t>Blue Stripe</t>
  </si>
  <si>
    <t>Maverick Blue</t>
  </si>
  <si>
    <t>Knight Time</t>
  </si>
  <si>
    <t>The Navy</t>
  </si>
  <si>
    <t>Ice Cap</t>
  </si>
  <si>
    <t>Cloud Cover</t>
  </si>
  <si>
    <t>Alfani,Taft Plaid Shirt</t>
  </si>
  <si>
    <t>Alfani,Shirt, Warren Solid Woven Shirt</t>
  </si>
  <si>
    <t>Dress Blue</t>
  </si>
  <si>
    <t>Alfani,Spruce Plaid Shirt</t>
  </si>
  <si>
    <t>Kettle</t>
  </si>
  <si>
    <t>Calvin Klein: Glover</t>
  </si>
  <si>
    <t>Topshop</t>
  </si>
  <si>
    <t>Drop Waist Jersey Tunic Dress</t>
  </si>
  <si>
    <t>Chicwish</t>
  </si>
  <si>
    <t>S/M</t>
  </si>
  <si>
    <t>Shoescribe</t>
  </si>
  <si>
    <t>Beige</t>
  </si>
  <si>
    <t>Callaway Hyperbolic</t>
  </si>
  <si>
    <t>6B</t>
  </si>
  <si>
    <t>Nike Lunar Summer Lite</t>
  </si>
  <si>
    <t>Funny Fish Brief</t>
  </si>
  <si>
    <t>Rowboat Dino Briefs</t>
  </si>
  <si>
    <t>Princess Party Cami</t>
  </si>
  <si>
    <t>Dress-Up Girl Panty</t>
  </si>
  <si>
    <t>Purple Dot Panty</t>
  </si>
  <si>
    <t>Cotton Candy Panty</t>
  </si>
  <si>
    <t>Lego</t>
  </si>
  <si>
    <t>Oakley: Underspin</t>
  </si>
  <si>
    <t>Oakley: Sweet Spot</t>
  </si>
  <si>
    <t>Bunny Ears Tee</t>
  </si>
  <si>
    <t>Sparkle Crazy Ate Snack</t>
  </si>
  <si>
    <t>Lavender</t>
  </si>
  <si>
    <t>Bow Sweater</t>
  </si>
  <si>
    <t>Pale Pink</t>
  </si>
  <si>
    <t>Glitter Sunbathing Doggie Tee</t>
  </si>
  <si>
    <t>Mint</t>
  </si>
  <si>
    <t>Boatneck Tee</t>
  </si>
  <si>
    <t>Tee Girl</t>
  </si>
  <si>
    <t>Skort</t>
  </si>
  <si>
    <t>Short</t>
  </si>
  <si>
    <t>Zara</t>
  </si>
  <si>
    <t>14Y</t>
  </si>
  <si>
    <t>Hotpants</t>
  </si>
  <si>
    <t>Floral</t>
  </si>
  <si>
    <t>Stripe Shirt</t>
  </si>
  <si>
    <t>Nike Air Max Torch 4</t>
  </si>
  <si>
    <t>7,5</t>
  </si>
  <si>
    <t>SM</t>
  </si>
  <si>
    <t>Justfab</t>
  </si>
  <si>
    <t>Arrival</t>
  </si>
  <si>
    <t>Best Vitamin C+E Serum + Hydrating B5 Gel Advanced Formula +. Prevent / Hydrate - 2</t>
  </si>
  <si>
    <t>Diamoni Collection 2.3 Carat Simulated Diamond Round Brillant With Circle Dangle Platium Plated Sterling Silver Earring</t>
  </si>
  <si>
    <t>Injoy Neon Galaxy Colorful Patterns Print Sweatshirt Sweaters</t>
  </si>
  <si>
    <t>10-12Y</t>
  </si>
  <si>
    <t>Turquo</t>
  </si>
  <si>
    <t>Trousers</t>
  </si>
  <si>
    <t>12-13Y</t>
  </si>
  <si>
    <t>6-7Y</t>
  </si>
  <si>
    <t>14Y+X</t>
  </si>
  <si>
    <t>Grey</t>
  </si>
  <si>
    <t>Grymar</t>
  </si>
  <si>
    <t>Black Crepe Cropped Jacket</t>
  </si>
  <si>
    <t>Black Floral Dress</t>
  </si>
  <si>
    <t>Textured Illusion Dress</t>
  </si>
  <si>
    <t>Black Crepe Cowl Neck Dress</t>
  </si>
  <si>
    <t>Most Awesome Sister Tee</t>
  </si>
  <si>
    <t>6X</t>
  </si>
  <si>
    <t>Peach</t>
  </si>
  <si>
    <t>Cutest Niece Tee</t>
  </si>
  <si>
    <t>Awesome Tee</t>
  </si>
  <si>
    <t>Bicycle Tee</t>
  </si>
  <si>
    <t>Cotton Bow Tee</t>
  </si>
  <si>
    <t>French Terry Shorts</t>
  </si>
  <si>
    <t>Knit Pull-On Shorts</t>
  </si>
  <si>
    <t>Bright Pink</t>
  </si>
  <si>
    <t>Turquoise</t>
  </si>
  <si>
    <t>Appliqué Balloon Tee</t>
  </si>
  <si>
    <t>Light Pink</t>
  </si>
  <si>
    <t>Big Sister Tee</t>
  </si>
  <si>
    <t>3/4-Sleeve Striped Tee</t>
  </si>
  <si>
    <t>Cotton Flat-Front Shorts</t>
  </si>
  <si>
    <t>Jersey Striped Pocket Tee</t>
  </si>
  <si>
    <t>Shark Island Print Tee</t>
  </si>
  <si>
    <t>Woven Pull-On Shorts</t>
  </si>
  <si>
    <t>Pull-On Flat Front Striped Shorts</t>
  </si>
  <si>
    <t>Slub Jersey Striped Tunic</t>
  </si>
  <si>
    <t>Goldfish Tee</t>
  </si>
  <si>
    <t>Jersey Racerback Tank</t>
  </si>
  <si>
    <t>Poplin Embroidered Skirt</t>
  </si>
  <si>
    <t>Skinny Fit Printed Jeans</t>
  </si>
  <si>
    <t>Lightweight French Terry Hoodie</t>
  </si>
  <si>
    <t>Jersey Print Dress</t>
  </si>
  <si>
    <t>Poplin Embroidered Dress</t>
  </si>
  <si>
    <t>10M US</t>
  </si>
  <si>
    <t>Case Iphone</t>
  </si>
  <si>
    <t>FragranceNet</t>
  </si>
  <si>
    <t>3.4 oz</t>
  </si>
  <si>
    <t>5.1 oz</t>
  </si>
  <si>
    <t>8US</t>
  </si>
  <si>
    <t>Date</t>
  </si>
  <si>
    <t>Website</t>
  </si>
  <si>
    <t>Description</t>
  </si>
  <si>
    <t>CustomerID</t>
  </si>
  <si>
    <t>A21</t>
  </si>
  <si>
    <t>A20</t>
  </si>
  <si>
    <t>A14</t>
  </si>
  <si>
    <t>A13</t>
  </si>
  <si>
    <t>A11</t>
  </si>
  <si>
    <t/>
  </si>
  <si>
    <t>A22</t>
  </si>
  <si>
    <t>A10</t>
  </si>
  <si>
    <t>A23</t>
  </si>
  <si>
    <t>A24</t>
  </si>
  <si>
    <t>A25</t>
  </si>
  <si>
    <t>A15</t>
  </si>
  <si>
    <t>A26</t>
  </si>
  <si>
    <t>A27</t>
  </si>
  <si>
    <t>A28</t>
  </si>
  <si>
    <t>A30</t>
  </si>
  <si>
    <t>A33</t>
  </si>
  <si>
    <t>A29</t>
  </si>
  <si>
    <t>A31</t>
  </si>
  <si>
    <t>A32</t>
  </si>
  <si>
    <t>A19</t>
  </si>
  <si>
    <t xml:space="preserve"> </t>
  </si>
  <si>
    <t>A03</t>
  </si>
  <si>
    <t>A04</t>
  </si>
  <si>
    <t>A05</t>
  </si>
  <si>
    <t>A06</t>
  </si>
  <si>
    <t>A07</t>
  </si>
  <si>
    <t>A08</t>
  </si>
  <si>
    <t>A09</t>
  </si>
  <si>
    <t>A12</t>
  </si>
  <si>
    <t>A16</t>
  </si>
  <si>
    <t>A17</t>
  </si>
  <si>
    <t>A18</t>
  </si>
  <si>
    <t>A01</t>
  </si>
  <si>
    <t>A02</t>
  </si>
  <si>
    <t>Type</t>
  </si>
  <si>
    <t>Watch</t>
  </si>
  <si>
    <t>Neon</t>
  </si>
  <si>
    <t>Clothes</t>
  </si>
  <si>
    <t>Bags</t>
  </si>
  <si>
    <t>Electronics</t>
  </si>
  <si>
    <t>Other</t>
  </si>
  <si>
    <t>Accessories</t>
  </si>
  <si>
    <t>Beauty</t>
  </si>
  <si>
    <t>Supplement</t>
  </si>
  <si>
    <t>Footwear</t>
  </si>
  <si>
    <t>Toy</t>
  </si>
  <si>
    <t>Fragrance</t>
  </si>
  <si>
    <t>Victoria's Secrets</t>
  </si>
  <si>
    <t>XXL</t>
  </si>
  <si>
    <t>5.5B</t>
  </si>
  <si>
    <t>OrderNumber</t>
  </si>
  <si>
    <t>Forever 21</t>
  </si>
  <si>
    <t>Women'S Running Shorts</t>
  </si>
  <si>
    <t>Nike Flyknit Lunar1 Shoes</t>
  </si>
  <si>
    <t>Puma Men'S Biofusion Golf Shoes</t>
  </si>
  <si>
    <t>Burberry Watch, Women'S Swiss The Britain Diamond Accent Trench Alligator Leather Strap 34Mm Bby1802</t>
  </si>
  <si>
    <t>Eci Sleeveless Eyelet Dress</t>
  </si>
  <si>
    <t>Michael Michael Kors Sutton Large Satchel</t>
  </si>
  <si>
    <t>Cavity Fluoride Toothpaste Mintessence Sensodyne</t>
  </si>
  <si>
    <t>Fluoride Toothpaste For Sensitive Teeth Sensodyne</t>
  </si>
  <si>
    <t>Bmx Biker Tee</t>
  </si>
  <si>
    <t>Ray-Ban Polarized Aviator 58Mm</t>
  </si>
  <si>
    <t>Stuhrling Original Men'S 395.33B11 Aquadiver Regatta Champion Professional Diver Swiss Quartz Date Black Bezel Watch</t>
  </si>
  <si>
    <t>Stuhrling Original Men'S 241.33151 "Classic Madison Park Avenue" Swiss Quartz Stainless Steel Dress Watch</t>
  </si>
  <si>
    <t>Stuhrling Original Women'S 242.12151 Classic Metropolis Park Avenue Swiss Quartz Black Leather Strap Watch</t>
  </si>
  <si>
    <t>Crossbody Bag</t>
  </si>
  <si>
    <t>Flip-Flops</t>
  </si>
  <si>
    <t>Rugby Sweater</t>
  </si>
  <si>
    <t>T-Shirt</t>
  </si>
  <si>
    <t>Home Source 6-Piece Microcotton Aertex Towel Set</t>
  </si>
  <si>
    <t>Ballet Pumps</t>
  </si>
  <si>
    <t>Plaid Short-Sleeve Shirt</t>
  </si>
  <si>
    <t>Lived-In V-Neck T</t>
  </si>
  <si>
    <t>Flat Front Shorts (11")</t>
  </si>
  <si>
    <t>Lived-In Flat Front Shorts (</t>
  </si>
  <si>
    <t>2-Pack Tops</t>
  </si>
  <si>
    <t>Denim Shorts</t>
  </si>
  <si>
    <t>K-Swiss Men'S Bigshot Ii Tennis Shoes</t>
  </si>
  <si>
    <t>Footjoy Men'S D.N.A. Boa Golf Shoes</t>
  </si>
  <si>
    <t>Revlon Colorburst Matte Lip Balm, Sultry</t>
  </si>
  <si>
    <t>Banana Boat Protect &amp; Hydrate Sunscreen Lotion, Spf 30</t>
  </si>
  <si>
    <t>Neutrogena Skinclearing Blemish Concealer, Buff 09</t>
  </si>
  <si>
    <t>Maybelline Colorsensational Color Whisper Lipcolor, Berry Ready</t>
  </si>
  <si>
    <t>Aquaswiss Unisex</t>
  </si>
  <si>
    <t>Ray-Ban Aviator With Mirrored Lenses 55 Mm</t>
  </si>
  <si>
    <t>Young Threads Strapless Maxi Dress</t>
  </si>
  <si>
    <t>Anne Klein Keanna</t>
  </si>
  <si>
    <t>Fable Sleeveless Sheer Cutout Dress</t>
  </si>
  <si>
    <t>Irresistible Striped Tee</t>
  </si>
  <si>
    <t>Oshkosh Shark Flip Flops</t>
  </si>
  <si>
    <t>Closeout Footjoy M Project Spikeless Spikeless Women</t>
  </si>
  <si>
    <t>Gucci 61Mm Cat Eye Sunglasses</t>
  </si>
  <si>
    <t>T-Rex Basquiat Muscle Tee + Nalis</t>
  </si>
  <si>
    <t>Ny Collection Sleeveless Lace-Striped Maxi Dress</t>
  </si>
  <si>
    <t>Puma Golf: New Wave Short</t>
  </si>
  <si>
    <t>Calvin Klein Covered Buckle With Prong Closure Belt</t>
  </si>
  <si>
    <t>Guess, Boys Pull-On Shorts</t>
  </si>
  <si>
    <t>Burnout Dot Tee</t>
  </si>
  <si>
    <t>Girls 2-In-1 Dolman-Sleeve T</t>
  </si>
  <si>
    <t>Tie-Front Tankini</t>
  </si>
  <si>
    <t>Neon-Strap One-Piece</t>
  </si>
  <si>
    <t>Straw Hat</t>
  </si>
  <si>
    <t>Padded Underwired Bra</t>
  </si>
  <si>
    <t>Swimsuit (Web Cancel)</t>
  </si>
  <si>
    <t>Twill Trousers</t>
  </si>
  <si>
    <t>Five More Minutes Pj Set</t>
  </si>
  <si>
    <t>Men'S Striped Slim-Fit Oxfor Blue Stripe</t>
  </si>
  <si>
    <t>Men'S Slim-Fit Linen-Blend S Maverick Blue</t>
  </si>
  <si>
    <t>Men'S Slim-Fit Short-Sleeve Knight Time</t>
  </si>
  <si>
    <t>Men'S Birdseye Slim-Fit Shir In The Navy</t>
  </si>
  <si>
    <t>Men'S Slim-Fit Striped Popli Ice Cap</t>
  </si>
  <si>
    <t>Men'S Slim-Fit Striped Popli Cloud Cover</t>
  </si>
  <si>
    <t>Alfani,X</t>
  </si>
  <si>
    <t>Coach,Coach Bleecker Small Wristlet</t>
  </si>
  <si>
    <t>Bamboo Hearten-04</t>
  </si>
  <si>
    <t>Organza Mini Skater Skirt In Black</t>
  </si>
  <si>
    <t>Salvatore Ferragamo</t>
  </si>
  <si>
    <t>Puma: Pu15144</t>
  </si>
  <si>
    <t>Izod: Iz 419</t>
  </si>
  <si>
    <t>Marc By Marc Jacobs Mmj 116</t>
  </si>
  <si>
    <t>70165 Ultra Agents Mission Hq V39</t>
  </si>
  <si>
    <t>Tee Boy</t>
  </si>
  <si>
    <t>Printed T-Shirt</t>
  </si>
  <si>
    <t>Combined Dress</t>
  </si>
  <si>
    <t>Push-Up Bra</t>
  </si>
  <si>
    <t>2-Pack Hotpants</t>
  </si>
  <si>
    <t>Puma Golf Sunny Strap</t>
  </si>
  <si>
    <t>Adidas Golf Puremotion™ Piped Polo '14</t>
  </si>
  <si>
    <t>Baseball Jacket</t>
  </si>
  <si>
    <t>Sleeveless Shift Dress</t>
  </si>
  <si>
    <t>Striped Blazer</t>
  </si>
  <si>
    <t>K-Swiss Men'S Bigshot Ii Tennis</t>
  </si>
  <si>
    <t>Incanto Charms By Salvatore Ferragamo Edt Spray 3.4 O</t>
  </si>
  <si>
    <t>Eclat D'Arpege By Lanvin Eau De Parfum Spray</t>
  </si>
  <si>
    <t>Incanto Amity By Salvatore Ferragamo Edt Spray</t>
  </si>
  <si>
    <t>New Adidas Men'S Vigor 4 Tr Running Shoes</t>
  </si>
  <si>
    <t>Otterbox Armor Series Waterproof Case For Iphone 5</t>
  </si>
  <si>
    <t>Calvin Klein Men'S 3 Pack Microfiber</t>
  </si>
  <si>
    <t>Dockers Men'S Docker'S 5-Pack Classic Argyle</t>
  </si>
  <si>
    <t>Crocs Men'S Modi Flip Flop</t>
  </si>
  <si>
    <t>Sapphire</t>
  </si>
  <si>
    <t>Dark Blue</t>
  </si>
  <si>
    <t>Cream</t>
  </si>
  <si>
    <t>Off White</t>
  </si>
  <si>
    <t>Lime</t>
  </si>
  <si>
    <t>Burgundy</t>
  </si>
  <si>
    <t>Light Beige</t>
  </si>
  <si>
    <t>Purple</t>
  </si>
  <si>
    <t>Arista</t>
  </si>
  <si>
    <t>Gray</t>
  </si>
  <si>
    <t>Taupe</t>
  </si>
  <si>
    <t>Fuchsia</t>
  </si>
  <si>
    <t>Hot Pink</t>
  </si>
  <si>
    <t>Tortoise</t>
  </si>
  <si>
    <t>Vino</t>
  </si>
  <si>
    <t>Charcoal</t>
  </si>
  <si>
    <t>Multicolors</t>
  </si>
  <si>
    <t>Cobalt Blue</t>
  </si>
  <si>
    <t>Watermelon</t>
  </si>
  <si>
    <t>Khaki</t>
  </si>
  <si>
    <t>Tan</t>
  </si>
  <si>
    <t>Royal</t>
  </si>
  <si>
    <t>Cherry</t>
  </si>
  <si>
    <t>Blackwhite</t>
  </si>
  <si>
    <t>Ocean</t>
  </si>
  <si>
    <t>Fuschia</t>
  </si>
  <si>
    <t>Sea</t>
  </si>
  <si>
    <t>Violet</t>
  </si>
  <si>
    <t>Havana</t>
  </si>
  <si>
    <t>Dots</t>
  </si>
  <si>
    <t>Clear</t>
  </si>
  <si>
    <t>4Y</t>
  </si>
  <si>
    <t>5Y</t>
  </si>
  <si>
    <t>Grand Total</t>
  </si>
  <si>
    <t>May</t>
  </si>
  <si>
    <t>Jun</t>
  </si>
  <si>
    <t>Jul</t>
  </si>
  <si>
    <t>Column Labels</t>
  </si>
  <si>
    <t>(All)</t>
  </si>
  <si>
    <t>Lacoste</t>
  </si>
  <si>
    <t>Polo</t>
  </si>
  <si>
    <t>Courtyard</t>
  </si>
  <si>
    <t>Shirt</t>
  </si>
  <si>
    <t>Dotted Floral Dress</t>
  </si>
  <si>
    <t>Floral Print...Dress</t>
  </si>
  <si>
    <t>Scoop Black Dress</t>
  </si>
  <si>
    <t>Darling Bow Dress</t>
  </si>
  <si>
    <t>Gitron</t>
  </si>
  <si>
    <t>Angular Bodycon Dress</t>
  </si>
  <si>
    <t>Pleated Boat Neck Dress</t>
  </si>
  <si>
    <t>Jessica Dress</t>
  </si>
  <si>
    <t>Evergreen</t>
  </si>
  <si>
    <t>Corella Dress</t>
  </si>
  <si>
    <t>Sleeve Sequin Crochet</t>
  </si>
  <si>
    <t>Hem Top</t>
  </si>
  <si>
    <t>Inset Knit</t>
  </si>
  <si>
    <t>Ice Teal</t>
  </si>
  <si>
    <t>Palm</t>
  </si>
  <si>
    <t>Shirt Dress</t>
  </si>
  <si>
    <t>s</t>
  </si>
  <si>
    <t>Peasant Top</t>
  </si>
  <si>
    <t>Cutout Dress</t>
  </si>
  <si>
    <t>Draped Vét</t>
  </si>
  <si>
    <t>Laether Pumps</t>
  </si>
  <si>
    <t>Ariat Gatsby Tunic</t>
  </si>
  <si>
    <t>Ivanka Trump Crystal</t>
  </si>
  <si>
    <t>8,5</t>
  </si>
  <si>
    <t>Nike Shoes</t>
  </si>
  <si>
    <t>Jerey Dress</t>
  </si>
  <si>
    <t>Slim Pants</t>
  </si>
  <si>
    <t>14+</t>
  </si>
  <si>
    <t>Jerey Top</t>
  </si>
  <si>
    <t>Light</t>
  </si>
  <si>
    <t>Girls Seersucker Shorts</t>
  </si>
  <si>
    <t>Girls Denim Shorts</t>
  </si>
  <si>
    <t>Poppy</t>
  </si>
  <si>
    <t>Multi Bag</t>
  </si>
  <si>
    <t>Shorts</t>
  </si>
  <si>
    <t>Princee Tee</t>
  </si>
  <si>
    <t>Babe Skirt</t>
  </si>
  <si>
    <t>Skinny Jeans</t>
  </si>
  <si>
    <t>Leggings</t>
  </si>
  <si>
    <t>Adidas Kids</t>
  </si>
  <si>
    <t>Roxy Kids</t>
  </si>
  <si>
    <t>9,5</t>
  </si>
  <si>
    <t>Polo Short Adidas</t>
  </si>
  <si>
    <t>3-4Y</t>
  </si>
  <si>
    <t>4-6M</t>
  </si>
  <si>
    <t>2-4Y</t>
  </si>
  <si>
    <t>2-3Y</t>
  </si>
  <si>
    <t>Bluche</t>
  </si>
  <si>
    <t>Girls Drop-Shoulder Graphic</t>
  </si>
  <si>
    <t>Girls Slub-Knit Scoop-Neck T</t>
  </si>
  <si>
    <t>Girls Classic Flip-Flops</t>
  </si>
  <si>
    <t>30W</t>
  </si>
  <si>
    <t>Cognac</t>
  </si>
  <si>
    <t>Canvas Boat Shoes</t>
  </si>
  <si>
    <t>Alien Game Two-Piece</t>
  </si>
  <si>
    <t>Bug Hunter Two-Piece</t>
  </si>
  <si>
    <t>Girls Space-Dye Jersey Tanks</t>
  </si>
  <si>
    <t>Girls Slub-Knit V-Neck Tees</t>
  </si>
  <si>
    <t>Girls Patterned Flip-Flops</t>
  </si>
  <si>
    <t>Bag</t>
  </si>
  <si>
    <t>13-14YX</t>
  </si>
  <si>
    <t>Cap</t>
  </si>
  <si>
    <t>12-14Y+</t>
  </si>
  <si>
    <t>Necklace</t>
  </si>
  <si>
    <t>Copper</t>
  </si>
  <si>
    <t>JustFab</t>
  </si>
  <si>
    <t>Mamont Bag</t>
  </si>
  <si>
    <t>Nude</t>
  </si>
  <si>
    <t>The Pantheon Bag</t>
  </si>
  <si>
    <t>Arrival Bag</t>
  </si>
  <si>
    <t>Gramercy</t>
  </si>
  <si>
    <t>Taj Mahal Bag</t>
  </si>
  <si>
    <t>XL, XXL</t>
  </si>
  <si>
    <t>XL,XXL</t>
  </si>
  <si>
    <t>7M</t>
  </si>
  <si>
    <t>Mavi Jeans</t>
  </si>
  <si>
    <t>O/S</t>
  </si>
  <si>
    <t>Running Shirt</t>
  </si>
  <si>
    <t>Maxi Dress</t>
  </si>
  <si>
    <t>Adidas Running Shoes</t>
  </si>
  <si>
    <t>Nine Wets</t>
  </si>
  <si>
    <t>Girl Sneakers</t>
  </si>
  <si>
    <t>Crocs Sandals</t>
  </si>
  <si>
    <t>Satin Dress</t>
  </si>
  <si>
    <t>Boucle Cardigan</t>
  </si>
  <si>
    <t>Viscose Dress</t>
  </si>
  <si>
    <t>Mk Handbag</t>
  </si>
  <si>
    <t>Dot Cardigan</t>
  </si>
  <si>
    <t>Pointed Toe Loafers</t>
  </si>
  <si>
    <t>Ck Buckle Dress</t>
  </si>
  <si>
    <t>Ivanka Trump It</t>
  </si>
  <si>
    <t>Footjoy Shoes</t>
  </si>
  <si>
    <t>Heathered Polo</t>
  </si>
  <si>
    <t>Men'S Khaki Shorts (10")</t>
  </si>
  <si>
    <t>Coach Bag</t>
  </si>
  <si>
    <t>Coach Heels</t>
  </si>
  <si>
    <t>Coco Chanel Perfurm</t>
  </si>
  <si>
    <t>Chino Shorts</t>
  </si>
  <si>
    <t>2-Pack Pyjamas</t>
  </si>
  <si>
    <t>2-Pack T-Shirts</t>
  </si>
  <si>
    <t>Sweatshirt Shorts</t>
  </si>
  <si>
    <t>Men'S Tailored Cargo Shorts</t>
  </si>
  <si>
    <t>Footjoy D.N.A. Golf Shoe</t>
  </si>
  <si>
    <t>Fj Raingrip Golf Glove</t>
  </si>
  <si>
    <t>Men'S Terry-Fleece Sweatshir</t>
  </si>
  <si>
    <t>Men'S Old Navy Active Runnin</t>
  </si>
  <si>
    <t>Men'S Old Navy Active Stripe</t>
  </si>
  <si>
    <t>Skinny Generous Size Jeans</t>
  </si>
  <si>
    <t>Harem Pants</t>
  </si>
  <si>
    <t>Tory Burch Ladies 58Mm Rectangle Sunglasses</t>
  </si>
  <si>
    <t>Tory Burch Ladies 59Mm Oversized Sunglasses</t>
  </si>
  <si>
    <t>Nike Flyknit Lunar1+ Women'S Running Shoe</t>
  </si>
  <si>
    <t>Puma Evo Speed Shoes</t>
  </si>
  <si>
    <t>Modern Pique Polo</t>
  </si>
  <si>
    <t>Tri-Striped Pique Polo</t>
  </si>
  <si>
    <t>Lived-In Variegated Striped</t>
  </si>
  <si>
    <t>Classic Rugby Pique Polo</t>
  </si>
  <si>
    <t>Ruffle Shirt</t>
  </si>
  <si>
    <t>Multi-Stripe Belted Dress</t>
  </si>
  <si>
    <t>Stripe Short-Sleeve T-Shirt</t>
  </si>
  <si>
    <t>1969 Rip &amp; Repair Denim</t>
  </si>
  <si>
    <t>Ray-Ban Rimless Aviator 56Mm</t>
  </si>
  <si>
    <t>Ray-Ban Aviator 55Mm</t>
  </si>
  <si>
    <t>Fitted Boyfriend Swiss Dot S</t>
  </si>
  <si>
    <t>Women'S Wrap-Front Jersey Dr</t>
  </si>
  <si>
    <t>Rose</t>
  </si>
  <si>
    <t>Potato</t>
  </si>
  <si>
    <t>Wash</t>
  </si>
  <si>
    <t>Lemon</t>
  </si>
  <si>
    <t>Guess Handgbags</t>
  </si>
  <si>
    <t>Lauren Handbags</t>
  </si>
  <si>
    <t>Cran</t>
  </si>
  <si>
    <t>Seafoam</t>
  </si>
  <si>
    <t>Plywood</t>
  </si>
  <si>
    <t>Denim</t>
  </si>
  <si>
    <t>Feb</t>
  </si>
  <si>
    <t>Mar</t>
  </si>
  <si>
    <t>Apr</t>
  </si>
  <si>
    <t>Total Orders Count</t>
  </si>
  <si>
    <t>Orders Count</t>
  </si>
  <si>
    <t>Total Purchase Amount</t>
  </si>
  <si>
    <t>Purchase Amount</t>
  </si>
  <si>
    <t>Dkny Jeans Women'S Ease Pullover Hoodie</t>
  </si>
  <si>
    <t>Puma Top</t>
  </si>
  <si>
    <t>Beverly Hill Girl</t>
  </si>
  <si>
    <t>The Classic Khaki</t>
  </si>
  <si>
    <t>Quantity</t>
  </si>
  <si>
    <t>List of Customers Who Ordered More Than Five (5) Times</t>
  </si>
  <si>
    <t>Most Ordered Websites</t>
  </si>
  <si>
    <t>Websites</t>
  </si>
  <si>
    <t>Nguyen Anh</t>
  </si>
  <si>
    <t>Huyen Phan</t>
  </si>
  <si>
    <t>Jackie Nguyen</t>
  </si>
  <si>
    <t>Nga Bui</t>
  </si>
  <si>
    <t>Phuong Pham</t>
  </si>
  <si>
    <t>Van Truong Thi Cam</t>
  </si>
  <si>
    <t>Phuong Phuong Nguyen</t>
  </si>
  <si>
    <t>Victoria Do</t>
  </si>
  <si>
    <t>Gia Bang Truong</t>
  </si>
  <si>
    <t>E703 The Manor</t>
  </si>
  <si>
    <t>Nguyen Khanh Chi</t>
  </si>
  <si>
    <t>An Pham</t>
  </si>
  <si>
    <t>Full Name</t>
  </si>
  <si>
    <t>Phone Number</t>
  </si>
  <si>
    <t>Email</t>
  </si>
  <si>
    <t>ItemType</t>
  </si>
  <si>
    <t>WebsiteCode</t>
  </si>
  <si>
    <t>HM</t>
  </si>
  <si>
    <t>LC</t>
  </si>
  <si>
    <t>FR</t>
  </si>
  <si>
    <t>MC</t>
  </si>
  <si>
    <t>GM</t>
  </si>
  <si>
    <t>GL</t>
  </si>
  <si>
    <t>NK</t>
  </si>
  <si>
    <t>CA</t>
  </si>
  <si>
    <t>LG</t>
  </si>
  <si>
    <t>FO</t>
  </si>
  <si>
    <t>6P</t>
  </si>
  <si>
    <t>ON</t>
  </si>
  <si>
    <t>JF</t>
  </si>
  <si>
    <t>FP</t>
  </si>
  <si>
    <t>OS</t>
  </si>
  <si>
    <t>VS</t>
  </si>
  <si>
    <t>AZ</t>
  </si>
  <si>
    <t>GA</t>
  </si>
  <si>
    <t>GS</t>
  </si>
  <si>
    <t>ID</t>
  </si>
  <si>
    <t>CE</t>
  </si>
  <si>
    <t>SH</t>
  </si>
  <si>
    <t>CH</t>
  </si>
  <si>
    <t>TS</t>
  </si>
  <si>
    <t>CL</t>
  </si>
  <si>
    <t>ZA</t>
  </si>
  <si>
    <t>C8</t>
  </si>
  <si>
    <t>WG</t>
  </si>
  <si>
    <t>DR</t>
  </si>
  <si>
    <t>Sub Total</t>
  </si>
  <si>
    <t>Taxes</t>
  </si>
  <si>
    <t>HM-A0241698</t>
  </si>
  <si>
    <t>No. of Items</t>
  </si>
  <si>
    <t>No. of Orders</t>
  </si>
  <si>
    <t>2/28/2014</t>
  </si>
  <si>
    <t>TRIM</t>
  </si>
  <si>
    <t>LEN</t>
  </si>
  <si>
    <t>COUNTIF</t>
  </si>
  <si>
    <t>Huong Le</t>
  </si>
  <si>
    <t>Victor Long</t>
  </si>
  <si>
    <t>Thu Ha Nguyen</t>
  </si>
  <si>
    <t>Quynh Dao</t>
  </si>
  <si>
    <t>Huong Bo</t>
  </si>
  <si>
    <t>Phuong Ngoc Nguyen</t>
  </si>
  <si>
    <t>Hue Vu</t>
  </si>
  <si>
    <t>Nhung Ben</t>
  </si>
  <si>
    <t>Minh Nguyen Ngoc</t>
  </si>
  <si>
    <t>Khuyen Vu</t>
  </si>
  <si>
    <t>Phuong Tong</t>
  </si>
  <si>
    <t>Trang Do</t>
  </si>
  <si>
    <t>Ngan Bui</t>
  </si>
  <si>
    <t>Anh Dao</t>
  </si>
  <si>
    <t>Phong Ke Toan</t>
  </si>
  <si>
    <t>Mai Dao</t>
  </si>
  <si>
    <t>Tuan Na</t>
  </si>
  <si>
    <t>Hang Tran</t>
  </si>
  <si>
    <t>Phuong Anh Nguyen Bui</t>
  </si>
  <si>
    <t>Hang Ban</t>
  </si>
  <si>
    <t>Hoang Anh Nguyen</t>
  </si>
  <si>
    <t>Khach Khac</t>
  </si>
  <si>
    <t>nguyenanh@email</t>
  </si>
  <si>
    <t>lehuong@email</t>
  </si>
  <si>
    <t>linhlinh@email</t>
  </si>
  <si>
    <t>huyenphan@email</t>
  </si>
  <si>
    <t>longvictor@email</t>
  </si>
  <si>
    <t>thuhanguyen@email</t>
  </si>
  <si>
    <t>jackienguyen@email</t>
  </si>
  <si>
    <t>boping@email</t>
  </si>
  <si>
    <t>ngabui@email</t>
  </si>
  <si>
    <t>nguyenphuongngoc@email</t>
  </si>
  <si>
    <t>vuminhhue@email</t>
  </si>
  <si>
    <t>phuongpham@email</t>
  </si>
  <si>
    <t>vantruongthicam@email</t>
  </si>
  <si>
    <t>phuongphuongnguyen@email</t>
  </si>
  <si>
    <t>bongben@email</t>
  </si>
  <si>
    <t>victoriado@email</t>
  </si>
  <si>
    <t>nguyenngocminh@email</t>
  </si>
  <si>
    <t>giabangtruong@email</t>
  </si>
  <si>
    <t>khuyenvu@email</t>
  </si>
  <si>
    <t>dothutrang@email</t>
  </si>
  <si>
    <t>catpig@email</t>
  </si>
  <si>
    <t>anhdao@email</t>
  </si>
  <si>
    <t>phongketoan@email</t>
  </si>
  <si>
    <t>maimyt@email</t>
  </si>
  <si>
    <t>tuanna@email</t>
  </si>
  <si>
    <t>nguyenkhanhchi@email</t>
  </si>
  <si>
    <t>anpham@email</t>
  </si>
  <si>
    <t>bittercandy@email</t>
  </si>
  <si>
    <t>nguyenbuiphuonganh@email</t>
  </si>
  <si>
    <t>hangban@email</t>
  </si>
  <si>
    <t>nguyenhoanganh@email</t>
  </si>
  <si>
    <t>khachnick@email</t>
  </si>
  <si>
    <t>Sign-Up Date</t>
  </si>
  <si>
    <t>*Customers' inforamation is not real</t>
  </si>
  <si>
    <t>phuongtong@email</t>
  </si>
  <si>
    <t>Central City</t>
  </si>
  <si>
    <t>Middle Town</t>
  </si>
  <si>
    <t>Golf Village</t>
  </si>
  <si>
    <t>Hill City</t>
  </si>
  <si>
    <t>East Village</t>
  </si>
  <si>
    <t>Ocean Town</t>
  </si>
  <si>
    <t>City/Town</t>
  </si>
  <si>
    <t>47 Main Street</t>
  </si>
  <si>
    <t>48 Second Road</t>
  </si>
  <si>
    <t>W2003 The Manor Drive</t>
  </si>
  <si>
    <t>E1904 The Manor Drive</t>
  </si>
  <si>
    <t>1435 VanTri Street</t>
  </si>
  <si>
    <t>345 7th Street</t>
  </si>
  <si>
    <t>50 Main Street</t>
  </si>
  <si>
    <t>85 Building Avenue</t>
  </si>
  <si>
    <t>1529 Taylor Street</t>
  </si>
  <si>
    <t>1962 Counts Lane</t>
  </si>
  <si>
    <t>4479 Sunrise Road</t>
  </si>
  <si>
    <t>4649 Cityview Drive</t>
  </si>
  <si>
    <t>2275 Cinnamon Lane</t>
  </si>
  <si>
    <t>4064 New Street</t>
  </si>
  <si>
    <t>26 Time Street</t>
  </si>
  <si>
    <t>311 West Drive</t>
  </si>
  <si>
    <t>Southern City</t>
  </si>
  <si>
    <t>1973 Vine Street</t>
  </si>
  <si>
    <t>W701 The Manor Drive</t>
  </si>
  <si>
    <t>W704 The Manor Drive</t>
  </si>
  <si>
    <t>65 Anna Drive</t>
  </si>
  <si>
    <t>563 Main Street</t>
  </si>
  <si>
    <t>1615 Sundown Lane</t>
  </si>
  <si>
    <t>2134 Cecil Street</t>
  </si>
  <si>
    <t>4066 Birch Street</t>
  </si>
  <si>
    <t>65463 Main Street</t>
  </si>
  <si>
    <t>97 Second Road</t>
  </si>
  <si>
    <t>845 Main Street</t>
  </si>
  <si>
    <t>3295 Broad Street</t>
  </si>
  <si>
    <t>929 Lilac Lane</t>
  </si>
  <si>
    <t>74 Main Street</t>
  </si>
  <si>
    <t>81 Apple Lane</t>
  </si>
  <si>
    <t>2313 Rose Avenue Street</t>
  </si>
  <si>
    <t>Street Address</t>
  </si>
  <si>
    <t>INVOICE</t>
  </si>
  <si>
    <t>Customer Name</t>
  </si>
  <si>
    <t>Order Date</t>
  </si>
  <si>
    <t>Order Number</t>
  </si>
  <si>
    <t>Shipping Address</t>
  </si>
  <si>
    <t>Order Detail</t>
  </si>
  <si>
    <t>Order Fee</t>
  </si>
  <si>
    <t>No.</t>
  </si>
  <si>
    <t>Incanto Charms By Salvatore Ferragamo Bath And Shower Gel</t>
  </si>
  <si>
    <t>Query:</t>
  </si>
  <si>
    <t>MC-A2841798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</si>
</sst>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m/d/yyyy;@"/>
    <numFmt numFmtId="166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Border="1" applyAlignment="1">
      <alignment horizontal="center" vertical="center"/>
    </xf>
    <xf numFmtId="14" fontId="0" fillId="0" borderId="0" xfId="0" applyNumberFormat="1" applyBorder="1"/>
    <xf numFmtId="0" fontId="0" fillId="0" borderId="0" xfId="0" applyBorder="1"/>
    <xf numFmtId="4" fontId="0" fillId="0" borderId="0" xfId="0" applyNumberFormat="1" applyBorder="1"/>
    <xf numFmtId="0" fontId="0" fillId="0" borderId="0" xfId="0" applyBorder="1" applyAlignment="1">
      <alignment horizontal="left"/>
    </xf>
    <xf numFmtId="44" fontId="0" fillId="0" borderId="0" xfId="1" applyFont="1" applyBorder="1"/>
    <xf numFmtId="44" fontId="0" fillId="0" borderId="0" xfId="0" applyNumberFormat="1" applyBorder="1"/>
    <xf numFmtId="164" fontId="0" fillId="0" borderId="0" xfId="1" applyNumberFormat="1" applyFont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/>
    </xf>
    <xf numFmtId="44" fontId="0" fillId="0" borderId="3" xfId="0" applyNumberFormat="1" applyBorder="1"/>
    <xf numFmtId="0" fontId="0" fillId="0" borderId="4" xfId="0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14" fontId="0" fillId="0" borderId="3" xfId="0" applyNumberFormat="1" applyBorder="1"/>
    <xf numFmtId="0" fontId="0" fillId="0" borderId="8" xfId="0" applyBorder="1"/>
    <xf numFmtId="0" fontId="0" fillId="0" borderId="9" xfId="0" applyBorder="1"/>
    <xf numFmtId="0" fontId="0" fillId="0" borderId="8" xfId="0" applyFill="1" applyBorder="1"/>
    <xf numFmtId="164" fontId="2" fillId="0" borderId="7" xfId="1" applyNumberFormat="1" applyFont="1" applyBorder="1" applyAlignment="1">
      <alignment horizontal="center" vertical="center"/>
    </xf>
    <xf numFmtId="164" fontId="0" fillId="0" borderId="8" xfId="1" applyNumberFormat="1" applyFont="1" applyBorder="1"/>
    <xf numFmtId="164" fontId="0" fillId="0" borderId="9" xfId="1" applyNumberFormat="1" applyFont="1" applyBorder="1"/>
    <xf numFmtId="44" fontId="0" fillId="0" borderId="8" xfId="0" applyNumberFormat="1" applyBorder="1"/>
    <xf numFmtId="44" fontId="0" fillId="0" borderId="9" xfId="0" applyNumberFormat="1" applyBorder="1"/>
    <xf numFmtId="0" fontId="0" fillId="0" borderId="8" xfId="0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5" xfId="0" applyBorder="1"/>
    <xf numFmtId="12" fontId="0" fillId="0" borderId="0" xfId="0" applyNumberFormat="1" applyBorder="1" applyAlignment="1">
      <alignment horizontal="left"/>
    </xf>
    <xf numFmtId="164" fontId="0" fillId="0" borderId="8" xfId="0" applyNumberFormat="1" applyBorder="1"/>
    <xf numFmtId="0" fontId="0" fillId="0" borderId="2" xfId="0" applyBorder="1"/>
    <xf numFmtId="0" fontId="0" fillId="0" borderId="6" xfId="0" applyBorder="1"/>
    <xf numFmtId="0" fontId="0" fillId="0" borderId="8" xfId="0" applyBorder="1" applyAlignment="1">
      <alignment horizontal="left"/>
    </xf>
    <xf numFmtId="0" fontId="0" fillId="0" borderId="1" xfId="0" pivotButton="1" applyBorder="1"/>
    <xf numFmtId="164" fontId="0" fillId="0" borderId="3" xfId="0" applyNumberFormat="1" applyBorder="1"/>
    <xf numFmtId="16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 wrapText="1"/>
    </xf>
    <xf numFmtId="164" fontId="0" fillId="0" borderId="8" xfId="1" applyNumberFormat="1" applyFont="1" applyBorder="1" applyAlignment="1">
      <alignment vertical="center"/>
    </xf>
    <xf numFmtId="44" fontId="0" fillId="0" borderId="8" xfId="0" applyNumberFormat="1" applyBorder="1" applyAlignment="1">
      <alignment vertical="center"/>
    </xf>
    <xf numFmtId="165" fontId="2" fillId="0" borderId="1" xfId="0" applyNumberFormat="1" applyFont="1" applyBorder="1" applyAlignment="1">
      <alignment horizontal="center" vertical="center"/>
    </xf>
    <xf numFmtId="165" fontId="0" fillId="0" borderId="3" xfId="0" applyNumberFormat="1" applyBorder="1"/>
    <xf numFmtId="165" fontId="0" fillId="0" borderId="8" xfId="0" applyNumberFormat="1" applyBorder="1"/>
    <xf numFmtId="165" fontId="0" fillId="0" borderId="8" xfId="0" applyNumberFormat="1" applyBorder="1" applyAlignment="1">
      <alignment vertical="center"/>
    </xf>
    <xf numFmtId="165" fontId="0" fillId="0" borderId="9" xfId="0" applyNumberFormat="1" applyBorder="1"/>
    <xf numFmtId="14" fontId="0" fillId="0" borderId="3" xfId="2" applyNumberFormat="1" applyFont="1" applyBorder="1" applyAlignment="1"/>
    <xf numFmtId="0" fontId="0" fillId="0" borderId="1" xfId="0" applyNumberFormat="1" applyBorder="1"/>
    <xf numFmtId="164" fontId="0" fillId="0" borderId="1" xfId="0" applyNumberFormat="1" applyBorder="1"/>
    <xf numFmtId="0" fontId="0" fillId="0" borderId="0" xfId="0" applyAlignment="1">
      <alignment horizontal="left"/>
    </xf>
    <xf numFmtId="0" fontId="0" fillId="0" borderId="3" xfId="0" applyNumberFormat="1" applyBorder="1"/>
    <xf numFmtId="0" fontId="0" fillId="0" borderId="10" xfId="0" pivotButton="1" applyBorder="1"/>
    <xf numFmtId="0" fontId="0" fillId="0" borderId="11" xfId="0" applyBorder="1"/>
    <xf numFmtId="0" fontId="0" fillId="0" borderId="9" xfId="0" applyBorder="1" applyAlignment="1">
      <alignment horizontal="left"/>
    </xf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Border="1"/>
    <xf numFmtId="0" fontId="0" fillId="0" borderId="2" xfId="0" applyBorder="1" applyAlignment="1">
      <alignment horizontal="left"/>
    </xf>
    <xf numFmtId="0" fontId="0" fillId="0" borderId="7" xfId="0" applyNumberFormat="1" applyBorder="1"/>
    <xf numFmtId="164" fontId="0" fillId="0" borderId="2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2" fillId="0" borderId="0" xfId="0" applyFont="1"/>
    <xf numFmtId="12" fontId="0" fillId="0" borderId="3" xfId="0" applyNumberFormat="1" applyBorder="1" applyAlignment="1">
      <alignment horizontal="left" vertical="center"/>
    </xf>
    <xf numFmtId="0" fontId="0" fillId="0" borderId="13" xfId="0" applyBorder="1"/>
    <xf numFmtId="164" fontId="0" fillId="0" borderId="0" xfId="0" applyNumberFormat="1"/>
    <xf numFmtId="0" fontId="2" fillId="0" borderId="0" xfId="0" applyFont="1" applyAlignment="1">
      <alignment horizontal="center"/>
    </xf>
    <xf numFmtId="164" fontId="0" fillId="0" borderId="5" xfId="0" applyNumberFormat="1" applyBorder="1"/>
    <xf numFmtId="0" fontId="0" fillId="0" borderId="12" xfId="0" applyBorder="1"/>
    <xf numFmtId="0" fontId="0" fillId="0" borderId="4" xfId="0" applyBorder="1"/>
    <xf numFmtId="0" fontId="2" fillId="0" borderId="0" xfId="0" applyFont="1" applyFill="1" applyBorder="1" applyAlignment="1"/>
    <xf numFmtId="0" fontId="0" fillId="0" borderId="8" xfId="0" applyBorder="1" applyAlignment="1">
      <alignment horizontal="left" vertical="top"/>
    </xf>
    <xf numFmtId="14" fontId="0" fillId="0" borderId="0" xfId="1" applyNumberFormat="1" applyFont="1" applyBorder="1"/>
    <xf numFmtId="166" fontId="0" fillId="0" borderId="0" xfId="1" applyNumberFormat="1" applyFont="1" applyBorder="1"/>
    <xf numFmtId="0" fontId="0" fillId="0" borderId="0" xfId="0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0" fontId="0" fillId="0" borderId="15" xfId="0" applyBorder="1"/>
    <xf numFmtId="0" fontId="2" fillId="0" borderId="1" xfId="0" applyFont="1" applyBorder="1"/>
    <xf numFmtId="0" fontId="0" fillId="0" borderId="1" xfId="0" pivotButton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/>
    <xf numFmtId="44" fontId="2" fillId="0" borderId="1" xfId="0" applyNumberFormat="1" applyFont="1" applyBorder="1" applyAlignment="1">
      <alignment horizontal="center" vertical="center"/>
    </xf>
    <xf numFmtId="14" fontId="0" fillId="0" borderId="9" xfId="0" applyNumberFormat="1" applyBorder="1"/>
    <xf numFmtId="14" fontId="0" fillId="0" borderId="0" xfId="0" applyNumberFormat="1"/>
    <xf numFmtId="14" fontId="0" fillId="0" borderId="1" xfId="0" quotePrefix="1" applyNumberFormat="1" applyBorder="1"/>
    <xf numFmtId="164" fontId="2" fillId="0" borderId="1" xfId="1" applyNumberFormat="1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/>
    <xf numFmtId="164" fontId="4" fillId="0" borderId="1" xfId="1" applyNumberFormat="1" applyFont="1" applyBorder="1"/>
    <xf numFmtId="44" fontId="4" fillId="0" borderId="1" xfId="0" applyNumberFormat="1" applyFont="1" applyBorder="1"/>
    <xf numFmtId="0" fontId="0" fillId="0" borderId="3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0" borderId="7" xfId="0" applyFont="1" applyBorder="1" applyAlignment="1">
      <alignment horizontal="center"/>
    </xf>
    <xf numFmtId="0" fontId="0" fillId="0" borderId="9" xfId="0" applyBorder="1" applyAlignment="1">
      <alignment horizontal="left" vertical="top"/>
    </xf>
    <xf numFmtId="0" fontId="0" fillId="0" borderId="8" xfId="0" applyNumberFormat="1" applyBorder="1" applyAlignment="1">
      <alignment horizontal="left" vertical="top"/>
    </xf>
    <xf numFmtId="0" fontId="0" fillId="0" borderId="9" xfId="0" applyNumberFormat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2" xfId="0" applyNumberFormat="1" applyBorder="1" applyAlignment="1">
      <alignment horizontal="left" vertical="top"/>
    </xf>
    <xf numFmtId="14" fontId="0" fillId="0" borderId="8" xfId="0" applyNumberFormat="1" applyBorder="1"/>
    <xf numFmtId="166" fontId="0" fillId="0" borderId="0" xfId="0" applyNumberFormat="1" applyAlignment="1">
      <alignment wrapText="1"/>
    </xf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/>
    <xf numFmtId="0" fontId="2" fillId="0" borderId="10" xfId="0" applyFont="1" applyBorder="1"/>
    <xf numFmtId="0" fontId="2" fillId="0" borderId="7" xfId="0" applyFont="1" applyBorder="1"/>
    <xf numFmtId="0" fontId="0" fillId="0" borderId="13" xfId="0" applyNumberFormat="1" applyBorder="1" applyAlignment="1">
      <alignment horizontal="left"/>
    </xf>
    <xf numFmtId="0" fontId="0" fillId="0" borderId="1" xfId="0" applyNumberFormat="1" applyFill="1" applyBorder="1"/>
    <xf numFmtId="164" fontId="0" fillId="0" borderId="1" xfId="0" applyNumberFormat="1" applyFill="1" applyBorder="1"/>
    <xf numFmtId="164" fontId="2" fillId="0" borderId="7" xfId="0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283">
    <dxf>
      <font>
        <color rgb="FF006100"/>
      </font>
      <fill>
        <patternFill>
          <bgColor rgb="FFC6EFCE"/>
        </patternFill>
      </fill>
    </dxf>
    <dxf>
      <border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border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/>
        <right/>
        <bottom/>
        <vertical/>
      </border>
    </dxf>
    <dxf>
      <border>
        <left/>
        <right/>
        <bottom/>
        <vertical/>
      </border>
    </dxf>
    <dxf>
      <border>
        <left style="thin">
          <color indexed="64"/>
        </left>
        <bottom style="thin">
          <color indexed="64"/>
        </bottom>
      </border>
    </dxf>
    <dxf>
      <border>
        <left style="thin">
          <color indexed="64"/>
        </left>
        <bottom style="thin">
          <color indexed="64"/>
        </bottom>
      </border>
    </dxf>
    <dxf>
      <border>
        <left style="thin">
          <color indexed="64"/>
        </left>
        <bottom style="thin">
          <color indexed="64"/>
        </bottom>
      </border>
    </dxf>
    <dxf>
      <border>
        <left style="thin">
          <color indexed="64"/>
        </left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Orders vs Spending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Oders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'Pivot Tables'!$P$47:$P$75</c:f>
              <c:strCache>
                <c:ptCount val="29"/>
                <c:pt idx="0">
                  <c:v>H&amp;M</c:v>
                </c:pt>
                <c:pt idx="1">
                  <c:v>Macy's</c:v>
                </c:pt>
                <c:pt idx="2">
                  <c:v>Carter's</c:v>
                </c:pt>
                <c:pt idx="3">
                  <c:v>Crazy8</c:v>
                </c:pt>
                <c:pt idx="4">
                  <c:v>Forever 21</c:v>
                </c:pt>
                <c:pt idx="5">
                  <c:v>6PM</c:v>
                </c:pt>
                <c:pt idx="6">
                  <c:v>Old Navy</c:v>
                </c:pt>
                <c:pt idx="7">
                  <c:v>Gymboree</c:v>
                </c:pt>
                <c:pt idx="8">
                  <c:v>Amazon</c:v>
                </c:pt>
                <c:pt idx="9">
                  <c:v>GAP</c:v>
                </c:pt>
                <c:pt idx="10">
                  <c:v>Ideeli</c:v>
                </c:pt>
                <c:pt idx="11">
                  <c:v>Globalgolf</c:v>
                </c:pt>
                <c:pt idx="12">
                  <c:v>JustFab</c:v>
                </c:pt>
                <c:pt idx="13">
                  <c:v>Drugstore</c:v>
                </c:pt>
                <c:pt idx="14">
                  <c:v>Nike</c:v>
                </c:pt>
                <c:pt idx="15">
                  <c:v>Zara</c:v>
                </c:pt>
                <c:pt idx="16">
                  <c:v>Cache'</c:v>
                </c:pt>
                <c:pt idx="17">
                  <c:v>Golfsmith</c:v>
                </c:pt>
                <c:pt idx="18">
                  <c:v>FragranceNet</c:v>
                </c:pt>
                <c:pt idx="19">
                  <c:v>Walgreens</c:v>
                </c:pt>
                <c:pt idx="20">
                  <c:v>Victoria's Secrets</c:v>
                </c:pt>
                <c:pt idx="21">
                  <c:v>Lacoste</c:v>
                </c:pt>
                <c:pt idx="22">
                  <c:v>Oakley Store</c:v>
                </c:pt>
                <c:pt idx="23">
                  <c:v>Fred Perry</c:v>
                </c:pt>
                <c:pt idx="24">
                  <c:v>Lego</c:v>
                </c:pt>
                <c:pt idx="25">
                  <c:v>Clarisonic</c:v>
                </c:pt>
                <c:pt idx="26">
                  <c:v>Chicwish</c:v>
                </c:pt>
                <c:pt idx="27">
                  <c:v>Shoescribe</c:v>
                </c:pt>
                <c:pt idx="28">
                  <c:v>Topshop</c:v>
                </c:pt>
              </c:strCache>
            </c:strRef>
          </c:cat>
          <c:val>
            <c:numRef>
              <c:f>'Pivot Tables'!$Q$47:$Q$75</c:f>
              <c:numCache>
                <c:formatCode>General</c:formatCode>
                <c:ptCount val="29"/>
                <c:pt idx="0">
                  <c:v>118</c:v>
                </c:pt>
                <c:pt idx="1">
                  <c:v>64</c:v>
                </c:pt>
                <c:pt idx="2">
                  <c:v>55</c:v>
                </c:pt>
                <c:pt idx="3">
                  <c:v>51</c:v>
                </c:pt>
                <c:pt idx="4">
                  <c:v>42</c:v>
                </c:pt>
                <c:pt idx="5">
                  <c:v>39</c:v>
                </c:pt>
                <c:pt idx="6">
                  <c:v>28</c:v>
                </c:pt>
                <c:pt idx="7">
                  <c:v>24</c:v>
                </c:pt>
                <c:pt idx="8">
                  <c:v>21</c:v>
                </c:pt>
                <c:pt idx="9">
                  <c:v>18</c:v>
                </c:pt>
                <c:pt idx="10">
                  <c:v>16</c:v>
                </c:pt>
                <c:pt idx="11">
                  <c:v>8</c:v>
                </c:pt>
                <c:pt idx="12">
                  <c:v>8</c:v>
                </c:pt>
                <c:pt idx="13">
                  <c:v>6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3-4C1D-A047-F22B81CF3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7"/>
        <c:axId val="1320449568"/>
        <c:axId val="1320450816"/>
      </c:barChart>
      <c:lineChart>
        <c:grouping val="standard"/>
        <c:varyColors val="0"/>
        <c:ser>
          <c:idx val="1"/>
          <c:order val="1"/>
          <c:tx>
            <c:v>Grand Total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Tables'!$P$47:$P$75</c:f>
              <c:strCache>
                <c:ptCount val="29"/>
                <c:pt idx="0">
                  <c:v>H&amp;M</c:v>
                </c:pt>
                <c:pt idx="1">
                  <c:v>Macy's</c:v>
                </c:pt>
                <c:pt idx="2">
                  <c:v>Carter's</c:v>
                </c:pt>
                <c:pt idx="3">
                  <c:v>Crazy8</c:v>
                </c:pt>
                <c:pt idx="4">
                  <c:v>Forever 21</c:v>
                </c:pt>
                <c:pt idx="5">
                  <c:v>6PM</c:v>
                </c:pt>
                <c:pt idx="6">
                  <c:v>Old Navy</c:v>
                </c:pt>
                <c:pt idx="7">
                  <c:v>Gymboree</c:v>
                </c:pt>
                <c:pt idx="8">
                  <c:v>Amazon</c:v>
                </c:pt>
                <c:pt idx="9">
                  <c:v>GAP</c:v>
                </c:pt>
                <c:pt idx="10">
                  <c:v>Ideeli</c:v>
                </c:pt>
                <c:pt idx="11">
                  <c:v>Globalgolf</c:v>
                </c:pt>
                <c:pt idx="12">
                  <c:v>JustFab</c:v>
                </c:pt>
                <c:pt idx="13">
                  <c:v>Drugstore</c:v>
                </c:pt>
                <c:pt idx="14">
                  <c:v>Nike</c:v>
                </c:pt>
                <c:pt idx="15">
                  <c:v>Zara</c:v>
                </c:pt>
                <c:pt idx="16">
                  <c:v>Cache'</c:v>
                </c:pt>
                <c:pt idx="17">
                  <c:v>Golfsmith</c:v>
                </c:pt>
                <c:pt idx="18">
                  <c:v>FragranceNet</c:v>
                </c:pt>
                <c:pt idx="19">
                  <c:v>Walgreens</c:v>
                </c:pt>
                <c:pt idx="20">
                  <c:v>Victoria's Secrets</c:v>
                </c:pt>
                <c:pt idx="21">
                  <c:v>Lacoste</c:v>
                </c:pt>
                <c:pt idx="22">
                  <c:v>Oakley Store</c:v>
                </c:pt>
                <c:pt idx="23">
                  <c:v>Fred Perry</c:v>
                </c:pt>
                <c:pt idx="24">
                  <c:v>Lego</c:v>
                </c:pt>
                <c:pt idx="25">
                  <c:v>Clarisonic</c:v>
                </c:pt>
                <c:pt idx="26">
                  <c:v>Chicwish</c:v>
                </c:pt>
                <c:pt idx="27">
                  <c:v>Shoescribe</c:v>
                </c:pt>
                <c:pt idx="28">
                  <c:v>Topshop</c:v>
                </c:pt>
              </c:strCache>
            </c:strRef>
          </c:cat>
          <c:val>
            <c:numRef>
              <c:f>'Pivot Tables'!$R$47:$R$75</c:f>
              <c:numCache>
                <c:formatCode>"$"#,##0.00</c:formatCode>
                <c:ptCount val="29"/>
                <c:pt idx="0">
                  <c:v>1410.3387500000024</c:v>
                </c:pt>
                <c:pt idx="1">
                  <c:v>4282.820624999993</c:v>
                </c:pt>
                <c:pt idx="2">
                  <c:v>530.42000000000041</c:v>
                </c:pt>
                <c:pt idx="3">
                  <c:v>521.49750000000006</c:v>
                </c:pt>
                <c:pt idx="4">
                  <c:v>642.89249999999993</c:v>
                </c:pt>
                <c:pt idx="5">
                  <c:v>1563.6643750000001</c:v>
                </c:pt>
                <c:pt idx="6">
                  <c:v>425.37</c:v>
                </c:pt>
                <c:pt idx="7">
                  <c:v>182.79000000000011</c:v>
                </c:pt>
                <c:pt idx="8">
                  <c:v>1385.1</c:v>
                </c:pt>
                <c:pt idx="9">
                  <c:v>424.25</c:v>
                </c:pt>
                <c:pt idx="10">
                  <c:v>1163.7718750000001</c:v>
                </c:pt>
                <c:pt idx="11">
                  <c:v>443.04437500000006</c:v>
                </c:pt>
                <c:pt idx="12">
                  <c:v>268.19374999999997</c:v>
                </c:pt>
                <c:pt idx="13">
                  <c:v>42.436250000000008</c:v>
                </c:pt>
                <c:pt idx="14">
                  <c:v>304.94</c:v>
                </c:pt>
                <c:pt idx="15">
                  <c:v>127.95</c:v>
                </c:pt>
                <c:pt idx="16">
                  <c:v>342</c:v>
                </c:pt>
                <c:pt idx="17">
                  <c:v>632.96</c:v>
                </c:pt>
                <c:pt idx="18">
                  <c:v>124.0575</c:v>
                </c:pt>
                <c:pt idx="19">
                  <c:v>55.335000000000001</c:v>
                </c:pt>
                <c:pt idx="20">
                  <c:v>115</c:v>
                </c:pt>
                <c:pt idx="21">
                  <c:v>200.96999999999997</c:v>
                </c:pt>
                <c:pt idx="22">
                  <c:v>26.403125000000003</c:v>
                </c:pt>
                <c:pt idx="23">
                  <c:v>85</c:v>
                </c:pt>
                <c:pt idx="24">
                  <c:v>106.239375</c:v>
                </c:pt>
                <c:pt idx="25">
                  <c:v>152.62812500000001</c:v>
                </c:pt>
                <c:pt idx="26">
                  <c:v>19.989999999999998</c:v>
                </c:pt>
                <c:pt idx="27">
                  <c:v>230</c:v>
                </c:pt>
                <c:pt idx="28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A3-4C1D-A047-F22B81CF3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5624592"/>
        <c:axId val="1135623760"/>
      </c:lineChart>
      <c:catAx>
        <c:axId val="132044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450816"/>
        <c:crosses val="autoZero"/>
        <c:auto val="1"/>
        <c:lblAlgn val="ctr"/>
        <c:lblOffset val="100"/>
        <c:noMultiLvlLbl val="0"/>
      </c:catAx>
      <c:valAx>
        <c:axId val="132045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449568"/>
        <c:crosses val="autoZero"/>
        <c:crossBetween val="between"/>
      </c:valAx>
      <c:valAx>
        <c:axId val="1135623760"/>
        <c:scaling>
          <c:orientation val="minMax"/>
        </c:scaling>
        <c:delete val="0"/>
        <c:axPos val="r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624592"/>
        <c:crosses val="max"/>
        <c:crossBetween val="between"/>
      </c:valAx>
      <c:catAx>
        <c:axId val="11356245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35623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45</xdr:row>
      <xdr:rowOff>52386</xdr:rowOff>
    </xdr:from>
    <xdr:to>
      <xdr:col>13</xdr:col>
      <xdr:colOff>600075</xdr:colOff>
      <xdr:row>71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60A6B8-159F-4805-BBB2-1E50A9A12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31</xdr:row>
      <xdr:rowOff>95250</xdr:rowOff>
    </xdr:from>
    <xdr:to>
      <xdr:col>3</xdr:col>
      <xdr:colOff>656638</xdr:colOff>
      <xdr:row>44</xdr:row>
      <xdr:rowOff>161607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B5C3D6-2EF8-4E26-B3C0-BB95EC49F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6143625"/>
          <a:ext cx="4695238" cy="2542857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h Van Nguyen" refreshedDate="44643.695645138891" createdVersion="7" refreshedVersion="7" minRefreshableVersion="3" recordCount="537" xr:uid="{DD99E52D-A690-4831-AF3C-A780485415F4}">
  <cacheSource type="worksheet">
    <worksheetSource ref="A1:L538" sheet="Orders"/>
  </cacheSource>
  <cacheFields count="14">
    <cacheField name="Date" numFmtId="0">
      <sharedItems containsSemiMixedTypes="0" containsNonDate="0" containsDate="1" containsString="0" minDate="2014-02-28T00:00:00" maxDate="2014-07-09T00:00:00" count="68">
        <d v="2014-02-28T00:00:00"/>
        <d v="2014-03-04T00:00:00"/>
        <d v="2014-03-05T00:00:00"/>
        <d v="2014-03-13T00:00:00"/>
        <d v="2014-04-01T00:00:00"/>
        <d v="2014-04-04T00:00:00"/>
        <d v="2014-04-09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20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5-01T00:00:00"/>
        <d v="2014-05-06T00:00:00"/>
        <d v="2014-05-07T00:00:00"/>
        <d v="2014-05-08T00:00:00"/>
        <d v="2014-05-09T00:00:00"/>
        <d v="2014-05-10T00:00:00"/>
        <d v="2014-05-11T00:00:00"/>
        <d v="2014-05-15T00:00:00"/>
        <d v="2014-05-18T00:00:00"/>
        <d v="2014-05-19T00:00:00"/>
        <d v="2014-05-20T00:00:00"/>
        <d v="2014-05-22T00:00:00"/>
        <d v="2014-05-23T00:00:00"/>
        <d v="2014-05-28T00:00:00"/>
        <d v="2014-05-27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6T00:00:00"/>
        <d v="2014-06-17T00:00:00"/>
        <d v="2014-06-18T00:00:00"/>
        <d v="2014-06-19T00:00:00"/>
        <d v="2014-06-20T00:00:00"/>
        <d v="2014-06-22T00:00:00"/>
        <d v="2014-06-25T00:00:00"/>
        <d v="2014-06-26T00:00:00"/>
        <d v="2014-06-27T00:00:00"/>
        <d v="2014-06-29T00:00:00"/>
        <d v="2014-06-30T00:00:00"/>
        <d v="2014-07-03T00:00:00"/>
        <d v="2014-07-06T00:00:00"/>
        <d v="2014-07-07T00:00:00"/>
        <d v="2014-07-08T00:00:00"/>
      </sharedItems>
      <fieldGroup par="12" base="0">
        <rangePr groupBy="days" startDate="2014-02-28T00:00:00" endDate="2014-07-09T00:00:00"/>
        <groupItems count="368">
          <s v="&lt;2/28/201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9/2014"/>
        </groupItems>
      </fieldGroup>
    </cacheField>
    <cacheField name="Website" numFmtId="0">
      <sharedItems count="36">
        <s v="H&amp;M"/>
        <s v="Lacoste"/>
        <s v="Forever 21"/>
        <s v="6PM"/>
        <s v="Macy's"/>
        <s v="Gymboree"/>
        <s v="Golfsmith"/>
        <s v="Old Navy"/>
        <s v="Amazon"/>
        <s v="Globalgolf"/>
        <s v="JustFab"/>
        <s v="Ideeli"/>
        <s v="Nike"/>
        <s v="GAP"/>
        <s v="Crazy8"/>
        <s v="Walgreens"/>
        <s v="Fred Perry"/>
        <s v="Oakley Store"/>
        <s v="Drugstore"/>
        <s v="Cache'"/>
        <s v="Carter's"/>
        <s v="Clarisonic"/>
        <s v="Victoria's Secrets"/>
        <s v="Topshop"/>
        <s v="Chicwish"/>
        <s v="Shoescribe"/>
        <s v="Lego"/>
        <s v="Zara"/>
        <s v="FragranceNet"/>
        <s v="Crazy10" u="1"/>
        <s v="Crazy11" u="1"/>
        <s v="Crazy12" u="1"/>
        <s v="Forver 21" u="1"/>
        <s v="Crazy9" u="1"/>
        <s v="Macys" u="1"/>
        <s v="Caster's" u="1"/>
      </sharedItems>
    </cacheField>
    <cacheField name="OrderNumber" numFmtId="0">
      <sharedItems/>
    </cacheField>
    <cacheField name="CustomerID" numFmtId="0">
      <sharedItems count="33">
        <s v="A02"/>
        <s v="A01"/>
        <s v="A03"/>
        <s v="A04"/>
        <s v="A05"/>
        <s v="A07"/>
        <s v="A06"/>
        <s v="A08"/>
        <s v="A09"/>
        <s v="A10"/>
        <s v="A11"/>
        <s v="A12"/>
        <s v="A13"/>
        <s v="A14"/>
        <s v="A15"/>
        <s v="A17"/>
        <s v="A16"/>
        <s v="A18"/>
        <s v="A19"/>
        <s v="A20"/>
        <s v="A33"/>
        <s v="A21"/>
        <s v="A22"/>
        <s v="A23"/>
        <s v="A24"/>
        <s v="A25"/>
        <s v="A26"/>
        <s v="A27"/>
        <s v="A28"/>
        <s v="A30"/>
        <s v="A29"/>
        <s v="A31"/>
        <s v="A32"/>
      </sharedItems>
    </cacheField>
    <cacheField name="Description" numFmtId="0">
      <sharedItems/>
    </cacheField>
    <cacheField name="Type" numFmtId="0">
      <sharedItems count="12">
        <s v="Clothes"/>
        <s v="Bags"/>
        <s v="Footwear"/>
        <s v="Fragrance"/>
        <s v="Accessories"/>
        <s v="Sunglasses"/>
        <s v="Watch"/>
        <s v="Other"/>
        <s v="Beauty"/>
        <s v="Supplement"/>
        <s v="Electronics"/>
        <s v="Toy"/>
      </sharedItems>
    </cacheField>
    <cacheField name="Color" numFmtId="0">
      <sharedItems containsBlank="1"/>
    </cacheField>
    <cacheField name="Size" numFmtId="0">
      <sharedItems containsBlank="1" containsMixedTypes="1" containsNumber="1" minValue="0" maxValue="90"/>
    </cacheField>
    <cacheField name="Quantity" numFmtId="0">
      <sharedItems containsSemiMixedTypes="0" containsString="0" containsNumber="1" containsInteger="1" minValue="1" maxValue="6"/>
    </cacheField>
    <cacheField name="Price" numFmtId="164">
      <sharedItems containsSemiMixedTypes="0" containsString="0" containsNumber="1" minValue="2" maxValue="1271.25"/>
    </cacheField>
    <cacheField name="Tax" numFmtId="164">
      <sharedItems containsSemiMixedTypes="0" containsString="0" containsNumber="1" minValue="0" maxValue="79.453125"/>
    </cacheField>
    <cacheField name="Total" numFmtId="44">
      <sharedItems containsSemiMixedTypes="0" containsString="0" containsNumber="1" minValue="2" maxValue="1350.703125"/>
    </cacheField>
    <cacheField name="Months" numFmtId="0" databaseField="0">
      <fieldGroup base="0">
        <rangePr groupBy="months" startDate="2014-02-28T00:00:00" endDate="2014-07-09T00:00:00"/>
        <groupItems count="14">
          <s v="&lt;2/28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9/2014"/>
        </groupItems>
      </fieldGroup>
    </cacheField>
    <cacheField name="Sub Total (Before Tax)" numFmtId="0" formula="Total-Tax" databaseField="0"/>
  </cacheFields>
  <extLst>
    <ext xmlns:x14="http://schemas.microsoft.com/office/spreadsheetml/2009/9/main" uri="{725AE2AE-9491-48be-B2B4-4EB974FC3084}">
      <x14:pivotCacheDefinition pivotCacheId="9703688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x v="0"/>
    <x v="0"/>
    <s v="HM-A0241698"/>
    <x v="0"/>
    <s v="Satin Dress"/>
    <x v="0"/>
    <s v="Black"/>
    <n v="4"/>
    <n v="1"/>
    <n v="7"/>
    <n v="0"/>
    <n v="7"/>
  </r>
  <r>
    <x v="0"/>
    <x v="0"/>
    <s v="HM-A0241698"/>
    <x v="0"/>
    <s v="Boucle Cardigan"/>
    <x v="0"/>
    <s v="Black"/>
    <s v="S"/>
    <n v="1"/>
    <n v="20"/>
    <n v="0"/>
    <n v="20"/>
  </r>
  <r>
    <x v="0"/>
    <x v="0"/>
    <s v="HM-A0141698"/>
    <x v="1"/>
    <s v="Jerey Dress"/>
    <x v="0"/>
    <s v="Black"/>
    <s v="M"/>
    <n v="1"/>
    <n v="10"/>
    <n v="0"/>
    <n v="10"/>
  </r>
  <r>
    <x v="0"/>
    <x v="0"/>
    <s v="HM-A0241698"/>
    <x v="0"/>
    <s v="Jersey Top"/>
    <x v="0"/>
    <s v="Stripe"/>
    <s v="S"/>
    <n v="1"/>
    <n v="9.9499999999999993"/>
    <n v="0"/>
    <n v="9.9499999999999993"/>
  </r>
  <r>
    <x v="1"/>
    <x v="1"/>
    <s v="LC-A0141702"/>
    <x v="1"/>
    <s v="Polo"/>
    <x v="0"/>
    <s v="Courtyard"/>
    <s v="M"/>
    <n v="1"/>
    <n v="67.989999999999995"/>
    <n v="0"/>
    <n v="67.989999999999995"/>
  </r>
  <r>
    <x v="1"/>
    <x v="1"/>
    <s v="LC-A0141702"/>
    <x v="1"/>
    <s v="Shirt"/>
    <x v="0"/>
    <s v="Courtyard"/>
    <s v="M"/>
    <n v="1"/>
    <n v="65.989999999999995"/>
    <n v="0"/>
    <n v="65.989999999999995"/>
  </r>
  <r>
    <x v="2"/>
    <x v="1"/>
    <s v="LC-A0141703"/>
    <x v="1"/>
    <s v="Polo"/>
    <x v="0"/>
    <s v="Orange"/>
    <s v="M"/>
    <n v="1"/>
    <n v="66.989999999999995"/>
    <n v="0"/>
    <n v="66.989999999999995"/>
  </r>
  <r>
    <x v="2"/>
    <x v="0"/>
    <s v="HM-A0341703"/>
    <x v="2"/>
    <s v="Satin Dress"/>
    <x v="0"/>
    <s v="Red"/>
    <n v="6"/>
    <n v="1"/>
    <n v="7"/>
    <n v="0"/>
    <n v="7"/>
  </r>
  <r>
    <x v="2"/>
    <x v="0"/>
    <s v="HM-A0341703"/>
    <x v="2"/>
    <s v="Dress"/>
    <x v="0"/>
    <s v="Dark Blue"/>
    <n v="4"/>
    <n v="1"/>
    <n v="20"/>
    <n v="0"/>
    <n v="20"/>
  </r>
  <r>
    <x v="2"/>
    <x v="0"/>
    <s v="HM-A0341703"/>
    <x v="2"/>
    <s v="Viscose Dress"/>
    <x v="0"/>
    <s v="Black"/>
    <n v="4"/>
    <n v="1"/>
    <n v="20"/>
    <n v="0"/>
    <n v="20"/>
  </r>
  <r>
    <x v="2"/>
    <x v="2"/>
    <s v="FO-A0341703"/>
    <x v="2"/>
    <s v="Dotted Floral Dress"/>
    <x v="0"/>
    <s v="Black"/>
    <s v="S"/>
    <n v="1"/>
    <n v="19.8"/>
    <n v="0"/>
    <n v="19.8"/>
  </r>
  <r>
    <x v="2"/>
    <x v="2"/>
    <s v="FO-A0341703"/>
    <x v="2"/>
    <s v="Floral Print...Dress"/>
    <x v="0"/>
    <s v="Black"/>
    <s v="S"/>
    <n v="1"/>
    <n v="24.8"/>
    <n v="0"/>
    <n v="24.8"/>
  </r>
  <r>
    <x v="2"/>
    <x v="2"/>
    <s v="FO-A0341703"/>
    <x v="2"/>
    <s v="Scoop Black Dress"/>
    <x v="0"/>
    <s v="Pink"/>
    <s v="S"/>
    <n v="1"/>
    <n v="8.8000000000000007"/>
    <n v="0"/>
    <n v="8.8000000000000007"/>
  </r>
  <r>
    <x v="2"/>
    <x v="2"/>
    <s v="FO-A0341703"/>
    <x v="2"/>
    <s v="Darling Bow Dress"/>
    <x v="0"/>
    <s v="Gitron"/>
    <s v="S"/>
    <n v="1"/>
    <n v="19.8"/>
    <n v="0"/>
    <n v="19.8"/>
  </r>
  <r>
    <x v="2"/>
    <x v="2"/>
    <s v="FO-A0341703"/>
    <x v="2"/>
    <s v="Angular Bodycon Dress"/>
    <x v="0"/>
    <s v="Pink"/>
    <s v="S"/>
    <n v="1"/>
    <n v="20.99"/>
    <n v="0"/>
    <n v="20.99"/>
  </r>
  <r>
    <x v="2"/>
    <x v="3"/>
    <s v="6P-A0341703"/>
    <x v="2"/>
    <s v="Pleated Boat Neck Dress"/>
    <x v="0"/>
    <s v="Black"/>
    <s v="XS"/>
    <n v="1"/>
    <n v="65.28"/>
    <n v="0"/>
    <n v="65.28"/>
  </r>
  <r>
    <x v="2"/>
    <x v="3"/>
    <s v="6P-A0341703"/>
    <x v="2"/>
    <s v="Jessica Dress"/>
    <x v="0"/>
    <s v="Evergreen"/>
    <n v="2"/>
    <n v="1"/>
    <n v="49.99"/>
    <n v="0"/>
    <n v="49.99"/>
  </r>
  <r>
    <x v="2"/>
    <x v="3"/>
    <s v="6P-A0341703"/>
    <x v="2"/>
    <s v="Corella Dress"/>
    <x v="0"/>
    <s v="Black"/>
    <n v="0"/>
    <n v="1"/>
    <n v="26.99"/>
    <n v="0"/>
    <n v="26.99"/>
  </r>
  <r>
    <x v="2"/>
    <x v="4"/>
    <s v="MC-A0341703"/>
    <x v="2"/>
    <s v="Sleeve Sequin Crochet"/>
    <x v="0"/>
    <s v="Navy"/>
    <s v="XS"/>
    <n v="1"/>
    <n v="23.79"/>
    <n v="0"/>
    <n v="23.79"/>
  </r>
  <r>
    <x v="2"/>
    <x v="4"/>
    <s v="MC-A0341703"/>
    <x v="2"/>
    <s v="Hem Top"/>
    <x v="0"/>
    <s v="Floral"/>
    <s v="XS"/>
    <n v="1"/>
    <n v="16.989999999999998"/>
    <n v="0"/>
    <n v="16.989999999999998"/>
  </r>
  <r>
    <x v="2"/>
    <x v="4"/>
    <s v="MC-A0341703"/>
    <x v="2"/>
    <s v="Inset Knit"/>
    <x v="0"/>
    <s v="Black"/>
    <s v="XS"/>
    <n v="1"/>
    <n v="28.4"/>
    <n v="0"/>
    <n v="28.4"/>
  </r>
  <r>
    <x v="3"/>
    <x v="5"/>
    <s v="GM-A0341711"/>
    <x v="2"/>
    <s v="Funny Fish Brief"/>
    <x v="0"/>
    <s v="Pink"/>
    <n v="6"/>
    <n v="1"/>
    <n v="11.99"/>
    <n v="0"/>
    <n v="11.99"/>
  </r>
  <r>
    <x v="3"/>
    <x v="5"/>
    <s v="GM-A0341711"/>
    <x v="2"/>
    <s v="Rowboat Dino Briefs"/>
    <x v="0"/>
    <s v="Pink"/>
    <n v="7"/>
    <n v="1"/>
    <n v="11.99"/>
    <n v="0"/>
    <n v="11.99"/>
  </r>
  <r>
    <x v="3"/>
    <x v="5"/>
    <s v="GM-A0341711"/>
    <x v="2"/>
    <s v="Rowboat Dino Briefs"/>
    <x v="0"/>
    <s v="Ivory"/>
    <n v="6"/>
    <n v="1"/>
    <n v="6.39"/>
    <n v="0"/>
    <n v="6.39"/>
  </r>
  <r>
    <x v="3"/>
    <x v="5"/>
    <s v="GM-A0341711"/>
    <x v="2"/>
    <s v="Princess Party Cami"/>
    <x v="0"/>
    <s v="Ice Teal"/>
    <n v="5"/>
    <n v="1"/>
    <n v="5.19"/>
    <n v="0"/>
    <n v="5.19"/>
  </r>
  <r>
    <x v="3"/>
    <x v="5"/>
    <s v="GM-A0341711"/>
    <x v="2"/>
    <s v="Dress-Up Girl Panty"/>
    <x v="0"/>
    <s v="Ivory"/>
    <n v="5"/>
    <n v="1"/>
    <n v="5.19"/>
    <n v="0"/>
    <n v="5.19"/>
  </r>
  <r>
    <x v="3"/>
    <x v="5"/>
    <s v="GM-A0341711"/>
    <x v="2"/>
    <s v="Purple Dot Panty"/>
    <x v="0"/>
    <s v="Pink"/>
    <n v="6"/>
    <n v="1"/>
    <n v="7.19"/>
    <n v="0"/>
    <n v="7.19"/>
  </r>
  <r>
    <x v="3"/>
    <x v="5"/>
    <s v="GM-A0341711"/>
    <x v="2"/>
    <s v="Cotton Candy Panty"/>
    <x v="0"/>
    <s v="Pink"/>
    <n v="7"/>
    <n v="1"/>
    <n v="7.19"/>
    <n v="0"/>
    <n v="7.19"/>
  </r>
  <r>
    <x v="3"/>
    <x v="5"/>
    <s v="GM-A0341711"/>
    <x v="2"/>
    <s v="Striped Jersey Shorts"/>
    <x v="0"/>
    <s v="Grey"/>
    <n v="6"/>
    <n v="1"/>
    <n v="4.79"/>
    <n v="0"/>
    <n v="4.79"/>
  </r>
  <r>
    <x v="3"/>
    <x v="5"/>
    <s v="GM-A0341711"/>
    <x v="2"/>
    <s v="Patterned Romper"/>
    <x v="0"/>
    <s v="Red"/>
    <n v="5"/>
    <n v="1"/>
    <n v="11.99"/>
    <n v="0"/>
    <n v="11.99"/>
  </r>
  <r>
    <x v="4"/>
    <x v="4"/>
    <s v="MC-A0441730"/>
    <x v="3"/>
    <s v="Mk Handbag"/>
    <x v="1"/>
    <s v="Palm"/>
    <s v="O/S"/>
    <n v="1"/>
    <n v="236.93"/>
    <n v="14.808125"/>
    <n v="251.738125"/>
  </r>
  <r>
    <x v="5"/>
    <x v="2"/>
    <s v="FO-A0341733"/>
    <x v="2"/>
    <s v="Shirt Dress"/>
    <x v="0"/>
    <s v="Palm"/>
    <s v="S"/>
    <n v="2"/>
    <n v="18.989999999999998"/>
    <n v="0"/>
    <n v="37.979999999999997"/>
  </r>
  <r>
    <x v="5"/>
    <x v="2"/>
    <s v="FO-A0341733"/>
    <x v="2"/>
    <s v="Peasant Top"/>
    <x v="0"/>
    <s v="Palm"/>
    <s v="S"/>
    <n v="1"/>
    <n v="21.96"/>
    <n v="0"/>
    <n v="21.96"/>
  </r>
  <r>
    <x v="5"/>
    <x v="2"/>
    <s v="FO-A0341733"/>
    <x v="2"/>
    <s v="Cutout Dress"/>
    <x v="0"/>
    <s v="Palm"/>
    <s v="S"/>
    <n v="1"/>
    <n v="20.95"/>
    <n v="0"/>
    <n v="20.95"/>
  </r>
  <r>
    <x v="5"/>
    <x v="2"/>
    <s v="FO-A0341733"/>
    <x v="2"/>
    <s v="Dot Cardigan"/>
    <x v="0"/>
    <s v="Palm"/>
    <s v="L"/>
    <n v="1"/>
    <n v="19.989999999999998"/>
    <n v="0"/>
    <n v="19.989999999999998"/>
  </r>
  <r>
    <x v="5"/>
    <x v="2"/>
    <s v="FO-A0341733"/>
    <x v="2"/>
    <s v="Draped Vét"/>
    <x v="0"/>
    <s v="Palm"/>
    <s v="S"/>
    <n v="1"/>
    <n v="19"/>
    <n v="0"/>
    <n v="19"/>
  </r>
  <r>
    <x v="6"/>
    <x v="0"/>
    <s v="HM-A0241738"/>
    <x v="0"/>
    <s v="Pointed Toe Loafers"/>
    <x v="2"/>
    <s v="Black"/>
    <n v="6"/>
    <n v="1"/>
    <n v="24.94"/>
    <n v="0"/>
    <n v="24.94"/>
  </r>
  <r>
    <x v="6"/>
    <x v="0"/>
    <s v="HM-A0341738"/>
    <x v="2"/>
    <s v="Laether Pumps"/>
    <x v="2"/>
    <s v="Black"/>
    <n v="5.5"/>
    <n v="1"/>
    <n v="49.95"/>
    <n v="0"/>
    <n v="49.95"/>
  </r>
  <r>
    <x v="7"/>
    <x v="3"/>
    <s v="6P-A0341741"/>
    <x v="2"/>
    <s v="Ariat Gatsby Tunic"/>
    <x v="0"/>
    <s v="Black"/>
    <s v="XS"/>
    <n v="1"/>
    <n v="19.989999999999998"/>
    <n v="0"/>
    <n v="19.989999999999998"/>
  </r>
  <r>
    <x v="7"/>
    <x v="3"/>
    <s v="6P-A0341741"/>
    <x v="2"/>
    <s v="Ck Buckle Dress"/>
    <x v="0"/>
    <s v="Black"/>
    <s v="XS"/>
    <n v="1"/>
    <n v="29.99"/>
    <n v="0"/>
    <n v="29.99"/>
  </r>
  <r>
    <x v="7"/>
    <x v="3"/>
    <s v="6P-A0341741"/>
    <x v="2"/>
    <s v="Ivanka Trump It"/>
    <x v="2"/>
    <s v="Black"/>
    <n v="6"/>
    <n v="1"/>
    <n v="29.99"/>
    <n v="0"/>
    <n v="29.99"/>
  </r>
  <r>
    <x v="7"/>
    <x v="3"/>
    <s v="6P-A0341741"/>
    <x v="2"/>
    <s v="Ivanka Trump Crystal"/>
    <x v="2"/>
    <s v="Black"/>
    <n v="6"/>
    <n v="1"/>
    <n v="49.99"/>
    <n v="0"/>
    <n v="49.99"/>
  </r>
  <r>
    <x v="8"/>
    <x v="6"/>
    <s v="GS-A0541742"/>
    <x v="4"/>
    <s v="Footjoy Shoes"/>
    <x v="2"/>
    <s v="White"/>
    <n v="8.5"/>
    <n v="1"/>
    <n v="209.99"/>
    <n v="0"/>
    <n v="209.99"/>
  </r>
  <r>
    <x v="8"/>
    <x v="6"/>
    <s v="GS-A0541742"/>
    <x v="4"/>
    <s v="Footjoy Shoes"/>
    <x v="2"/>
    <s v="White"/>
    <n v="8.5"/>
    <n v="1"/>
    <n v="59.99"/>
    <n v="0"/>
    <n v="59.99"/>
  </r>
  <r>
    <x v="9"/>
    <x v="6"/>
    <s v="GS-A0741743"/>
    <x v="5"/>
    <s v="Nike Shoes"/>
    <x v="2"/>
    <s v="White"/>
    <n v="7.5"/>
    <n v="1"/>
    <n v="152.99"/>
    <n v="0"/>
    <n v="152.99"/>
  </r>
  <r>
    <x v="9"/>
    <x v="3"/>
    <s v="6P-A0641743"/>
    <x v="6"/>
    <s v="Shoes"/>
    <x v="2"/>
    <s v="White"/>
    <n v="6.5"/>
    <n v="1"/>
    <n v="74.989999999999995"/>
    <n v="0"/>
    <n v="74.989999999999995"/>
  </r>
  <r>
    <x v="9"/>
    <x v="3"/>
    <s v="6P-A0641743"/>
    <x v="6"/>
    <s v="Shoes"/>
    <x v="2"/>
    <s v="White"/>
    <n v="7"/>
    <n v="1"/>
    <n v="34.99"/>
    <n v="0"/>
    <n v="34.99"/>
  </r>
  <r>
    <x v="10"/>
    <x v="0"/>
    <s v="HM-A0241744"/>
    <x v="0"/>
    <s v="Jerey Dress"/>
    <x v="0"/>
    <s v="Dark Blue"/>
    <n v="6"/>
    <n v="1"/>
    <n v="12"/>
    <n v="0"/>
    <n v="12"/>
  </r>
  <r>
    <x v="10"/>
    <x v="0"/>
    <s v="HM-A0241744"/>
    <x v="0"/>
    <s v="Slim Pants"/>
    <x v="0"/>
    <s v="Blue"/>
    <s v="14+"/>
    <n v="1"/>
    <n v="7"/>
    <n v="0"/>
    <n v="7"/>
  </r>
  <r>
    <x v="10"/>
    <x v="0"/>
    <s v="HM-A0241744"/>
    <x v="0"/>
    <s v="Jerey Top"/>
    <x v="0"/>
    <s v="Light"/>
    <s v="S"/>
    <n v="1"/>
    <n v="10"/>
    <n v="0"/>
    <n v="10"/>
  </r>
  <r>
    <x v="10"/>
    <x v="0"/>
    <s v="HM-A0241744"/>
    <x v="0"/>
    <s v="Dress"/>
    <x v="0"/>
    <s v="Black"/>
    <n v="14"/>
    <n v="1"/>
    <n v="15"/>
    <n v="0"/>
    <n v="15"/>
  </r>
  <r>
    <x v="10"/>
    <x v="7"/>
    <s v="ON-A0241744"/>
    <x v="0"/>
    <s v="Heathered Polo"/>
    <x v="0"/>
    <s v="Rose"/>
    <s v="M"/>
    <n v="1"/>
    <n v="29.95"/>
    <n v="0"/>
    <n v="29.95"/>
  </r>
  <r>
    <x v="10"/>
    <x v="7"/>
    <s v="ON-A0241744"/>
    <x v="0"/>
    <s v="Men'S Khaki Shorts (10&quot;)"/>
    <x v="0"/>
    <s v="Potato"/>
    <n v="30"/>
    <n v="1"/>
    <n v="17"/>
    <n v="0"/>
    <n v="17"/>
  </r>
  <r>
    <x v="10"/>
    <x v="7"/>
    <s v="ON-A0241744"/>
    <x v="0"/>
    <s v="Girls Seersucker Shorts"/>
    <x v="0"/>
    <s v="Pink"/>
    <n v="14"/>
    <n v="1"/>
    <n v="7"/>
    <n v="0"/>
    <n v="7"/>
  </r>
  <r>
    <x v="10"/>
    <x v="7"/>
    <s v="ON-A0241744"/>
    <x v="0"/>
    <s v="Girls Denim Shorts"/>
    <x v="0"/>
    <s v="Wash"/>
    <n v="14"/>
    <n v="1"/>
    <n v="14"/>
    <n v="0"/>
    <n v="14"/>
  </r>
  <r>
    <x v="10"/>
    <x v="8"/>
    <s v="AZ-A0841744"/>
    <x v="7"/>
    <s v="Coach Bag"/>
    <x v="0"/>
    <s v="Lemon"/>
    <s v="O/S"/>
    <n v="1"/>
    <n v="224.85"/>
    <n v="0"/>
    <n v="224.85"/>
  </r>
  <r>
    <x v="11"/>
    <x v="4"/>
    <s v="MC-A0941745"/>
    <x v="8"/>
    <s v="Maxi Dress"/>
    <x v="0"/>
    <s v="Stripe"/>
    <s v="S"/>
    <n v="1"/>
    <n v="34.99"/>
    <n v="0"/>
    <n v="34.99"/>
  </r>
  <r>
    <x v="11"/>
    <x v="3"/>
    <s v="6P-A0641745"/>
    <x v="6"/>
    <s v="Nike Shoes"/>
    <x v="2"/>
    <s v="Poppy"/>
    <n v="6"/>
    <n v="1"/>
    <n v="19.989999999999998"/>
    <n v="0"/>
    <n v="19.989999999999998"/>
  </r>
  <r>
    <x v="11"/>
    <x v="3"/>
    <s v="6P-A0641745"/>
    <x v="6"/>
    <s v="Adidas Running Shoes"/>
    <x v="2"/>
    <s v="Lime"/>
    <n v="6"/>
    <n v="1"/>
    <n v="19.989999999999998"/>
    <n v="0"/>
    <n v="19.989999999999998"/>
  </r>
  <r>
    <x v="11"/>
    <x v="3"/>
    <s v="6P-A0641745"/>
    <x v="6"/>
    <s v="Coach Heels"/>
    <x v="2"/>
    <s v="Green"/>
    <n v="6"/>
    <n v="1"/>
    <n v="17.989999999999998"/>
    <n v="0"/>
    <n v="17.989999999999998"/>
  </r>
  <r>
    <x v="11"/>
    <x v="4"/>
    <s v="MC-A0641745"/>
    <x v="6"/>
    <s v="Coco Chanel Perfurm"/>
    <x v="3"/>
    <m/>
    <s v="O/S"/>
    <n v="1"/>
    <n v="88"/>
    <n v="5.5"/>
    <n v="93.5"/>
  </r>
  <r>
    <x v="11"/>
    <x v="9"/>
    <s v="GL-A0741745"/>
    <x v="5"/>
    <s v="Puma Top"/>
    <x v="0"/>
    <m/>
    <s v="S"/>
    <n v="1"/>
    <n v="31.99"/>
    <n v="0"/>
    <n v="31.99"/>
  </r>
  <r>
    <x v="11"/>
    <x v="9"/>
    <s v="GL-A0741745"/>
    <x v="5"/>
    <s v="Puma Top"/>
    <x v="0"/>
    <m/>
    <s v="S"/>
    <n v="1"/>
    <n v="31.99"/>
    <n v="0"/>
    <n v="31.99"/>
  </r>
  <r>
    <x v="12"/>
    <x v="4"/>
    <s v="MC-A1041746"/>
    <x v="9"/>
    <s v="Multi Bag"/>
    <x v="1"/>
    <s v="Multicolors"/>
    <s v="O/S"/>
    <n v="1"/>
    <n v="29.99"/>
    <n v="1.8743749999999999"/>
    <n v="31.864374999999999"/>
  </r>
  <r>
    <x v="12"/>
    <x v="4"/>
    <s v="MC-A1041746"/>
    <x v="9"/>
    <s v="Jumpsuit"/>
    <x v="0"/>
    <s v="Black"/>
    <s v="XS"/>
    <n v="1"/>
    <n v="78.400000000000006"/>
    <n v="0"/>
    <n v="78.400000000000006"/>
  </r>
  <r>
    <x v="12"/>
    <x v="2"/>
    <s v="FO-A0241746"/>
    <x v="0"/>
    <s v="Beverly Hill Girl"/>
    <x v="0"/>
    <s v="Yellow"/>
    <s v="L"/>
    <n v="1"/>
    <n v="9.99"/>
    <n v="0"/>
    <n v="9.99"/>
  </r>
  <r>
    <x v="12"/>
    <x v="2"/>
    <s v="FO-A0241746"/>
    <x v="0"/>
    <s v="Shorts"/>
    <x v="0"/>
    <s v="Purple"/>
    <s v="L"/>
    <n v="1"/>
    <n v="7.74"/>
    <n v="0"/>
    <n v="7.74"/>
  </r>
  <r>
    <x v="12"/>
    <x v="2"/>
    <s v="FO-A0241746"/>
    <x v="0"/>
    <s v="Skirt"/>
    <x v="0"/>
    <s v="Navy"/>
    <s v="L"/>
    <n v="1"/>
    <n v="12.8"/>
    <n v="0"/>
    <n v="12.8"/>
  </r>
  <r>
    <x v="12"/>
    <x v="2"/>
    <s v="FO-A0241746"/>
    <x v="0"/>
    <s v="Princee Tee"/>
    <x v="0"/>
    <s v="Hot Pink"/>
    <s v="L"/>
    <n v="1"/>
    <n v="3.8"/>
    <n v="0"/>
    <n v="3.8"/>
  </r>
  <r>
    <x v="12"/>
    <x v="2"/>
    <s v="FO-A0241746"/>
    <x v="0"/>
    <s v="Skirt"/>
    <x v="0"/>
    <s v="Black"/>
    <s v="XL"/>
    <n v="1"/>
    <n v="9.99"/>
    <n v="0"/>
    <n v="9.99"/>
  </r>
  <r>
    <x v="12"/>
    <x v="2"/>
    <s v="FO-A0241746"/>
    <x v="0"/>
    <s v="Dress"/>
    <x v="0"/>
    <s v="Charcoal"/>
    <s v="XL"/>
    <n v="1"/>
    <n v="6.8"/>
    <n v="0"/>
    <n v="6.8"/>
  </r>
  <r>
    <x v="12"/>
    <x v="2"/>
    <s v="FO-A0241746"/>
    <x v="0"/>
    <s v="Babe Skirt"/>
    <x v="0"/>
    <s v="Black"/>
    <s v="M"/>
    <n v="1"/>
    <n v="11.99"/>
    <n v="0"/>
    <n v="11.99"/>
  </r>
  <r>
    <x v="12"/>
    <x v="2"/>
    <s v="FO-A0241746"/>
    <x v="0"/>
    <s v="Dress"/>
    <x v="0"/>
    <s v="Ivory"/>
    <s v="XL"/>
    <n v="1"/>
    <n v="14.8"/>
    <n v="0"/>
    <n v="14.8"/>
  </r>
  <r>
    <x v="12"/>
    <x v="2"/>
    <s v="FO-A0241746"/>
    <x v="0"/>
    <s v="Skinny Jeans"/>
    <x v="0"/>
    <s v="Denim"/>
    <n v="30"/>
    <n v="1"/>
    <n v="7.8"/>
    <n v="0"/>
    <n v="7.8"/>
  </r>
  <r>
    <x v="12"/>
    <x v="2"/>
    <s v="FO-A0241746"/>
    <x v="0"/>
    <s v="Dress"/>
    <x v="0"/>
    <s v="Navy"/>
    <s v="M"/>
    <n v="1"/>
    <n v="17.8"/>
    <n v="0"/>
    <n v="17.8"/>
  </r>
  <r>
    <x v="12"/>
    <x v="2"/>
    <s v="FO-A0241746"/>
    <x v="0"/>
    <s v="Dress"/>
    <x v="0"/>
    <s v="Black"/>
    <s v="S"/>
    <n v="1"/>
    <n v="19.8"/>
    <n v="0"/>
    <n v="19.8"/>
  </r>
  <r>
    <x v="12"/>
    <x v="2"/>
    <s v="FO-A0241746"/>
    <x v="0"/>
    <s v="Skinny Jeans"/>
    <x v="0"/>
    <s v="Black"/>
    <n v="27"/>
    <n v="1"/>
    <n v="10.8"/>
    <n v="0"/>
    <n v="10.8"/>
  </r>
  <r>
    <x v="12"/>
    <x v="2"/>
    <s v="FO-A0241746"/>
    <x v="0"/>
    <s v="Leggings"/>
    <x v="0"/>
    <s v="Black"/>
    <s v="S"/>
    <n v="1"/>
    <n v="11.89"/>
    <n v="0"/>
    <n v="11.89"/>
  </r>
  <r>
    <x v="13"/>
    <x v="0"/>
    <s v="HM-A0241747"/>
    <x v="0"/>
    <s v="Jumpsuit"/>
    <x v="0"/>
    <s v="Multicolors"/>
    <s v="12-13Y"/>
    <n v="1"/>
    <n v="10"/>
    <n v="0"/>
    <n v="10"/>
  </r>
  <r>
    <x v="13"/>
    <x v="0"/>
    <s v="HM-A0241747"/>
    <x v="0"/>
    <s v="Top"/>
    <x v="0"/>
    <s v="Red"/>
    <s v="S"/>
    <n v="1"/>
    <n v="5"/>
    <n v="0"/>
    <n v="5"/>
  </r>
  <r>
    <x v="13"/>
    <x v="0"/>
    <s v="HM-A0241747"/>
    <x v="0"/>
    <s v="Top"/>
    <x v="0"/>
    <s v="Blue"/>
    <s v="12-14Y"/>
    <n v="1"/>
    <n v="9.9499999999999993"/>
    <n v="0"/>
    <n v="9.9499999999999993"/>
  </r>
  <r>
    <x v="13"/>
    <x v="0"/>
    <s v="HM-A0241747"/>
    <x v="0"/>
    <s v="Skirt"/>
    <x v="0"/>
    <s v="Black"/>
    <n v="4"/>
    <n v="1"/>
    <n v="10"/>
    <n v="0"/>
    <n v="10"/>
  </r>
  <r>
    <x v="13"/>
    <x v="0"/>
    <s v="HM-A0241747"/>
    <x v="0"/>
    <s v="Dress"/>
    <x v="0"/>
    <s v="Floral"/>
    <s v="12-14Y"/>
    <n v="1"/>
    <n v="12.95"/>
    <n v="0"/>
    <n v="12.95"/>
  </r>
  <r>
    <x v="13"/>
    <x v="0"/>
    <s v="HM-A0241747"/>
    <x v="0"/>
    <s v="Dress"/>
    <x v="0"/>
    <s v="Blue"/>
    <s v="4-6Y"/>
    <n v="1"/>
    <n v="7.5"/>
    <n v="0"/>
    <n v="7.5"/>
  </r>
  <r>
    <x v="13"/>
    <x v="0"/>
    <s v="HM-A0241747"/>
    <x v="0"/>
    <s v="Top"/>
    <x v="0"/>
    <s v="Blue"/>
    <s v="12-14Y"/>
    <n v="1"/>
    <n v="4.95"/>
    <n v="0"/>
    <n v="4.95"/>
  </r>
  <r>
    <x v="13"/>
    <x v="0"/>
    <s v="HM-A0141747"/>
    <x v="1"/>
    <s v="Top"/>
    <x v="0"/>
    <s v="Blue"/>
    <s v="S"/>
    <n v="1"/>
    <n v="5"/>
    <n v="0"/>
    <n v="5"/>
  </r>
  <r>
    <x v="14"/>
    <x v="3"/>
    <s v="6P-A1141749"/>
    <x v="10"/>
    <s v="Adidas Kids"/>
    <x v="0"/>
    <s v="Blue"/>
    <n v="13"/>
    <n v="1"/>
    <n v="29.99"/>
    <n v="0"/>
    <n v="29.99"/>
  </r>
  <r>
    <x v="14"/>
    <x v="3"/>
    <s v="6P-A1141749"/>
    <x v="10"/>
    <s v="Roxy Kids"/>
    <x v="0"/>
    <s v="Grey"/>
    <n v="12"/>
    <n v="1"/>
    <n v="11.99"/>
    <n v="0"/>
    <n v="11.99"/>
  </r>
  <r>
    <x v="14"/>
    <x v="3"/>
    <s v="6P-A1141749"/>
    <x v="10"/>
    <s v="Girl Sneakers"/>
    <x v="0"/>
    <s v="Pink"/>
    <s v="9,5"/>
    <n v="1"/>
    <n v="19.989999999999998"/>
    <n v="0"/>
    <n v="19.989999999999998"/>
  </r>
  <r>
    <x v="14"/>
    <x v="3"/>
    <s v="6P-A1141749"/>
    <x v="10"/>
    <s v="Nine Wets"/>
    <x v="0"/>
    <s v="Yellow"/>
    <n v="7"/>
    <n v="1"/>
    <n v="49.99"/>
    <n v="0"/>
    <n v="49.99"/>
  </r>
  <r>
    <x v="14"/>
    <x v="9"/>
    <s v="GL-A0741749"/>
    <x v="5"/>
    <s v="Polo Short Adidas"/>
    <x v="0"/>
    <s v="White"/>
    <s v="S"/>
    <n v="1"/>
    <n v="19.989999999999998"/>
    <n v="0"/>
    <n v="19.989999999999998"/>
  </r>
  <r>
    <x v="15"/>
    <x v="0"/>
    <s v="HM-A1241751"/>
    <x v="11"/>
    <s v="Dress"/>
    <x v="0"/>
    <s v="Black"/>
    <s v="S"/>
    <n v="1"/>
    <n v="17.95"/>
    <n v="0"/>
    <n v="17.95"/>
  </r>
  <r>
    <x v="15"/>
    <x v="0"/>
    <s v="HM-A1241751"/>
    <x v="11"/>
    <s v="Chino Shorts"/>
    <x v="0"/>
    <s v="Dark Blue"/>
    <s v="3-4Y"/>
    <n v="1"/>
    <n v="9.9499999999999993"/>
    <n v="0"/>
    <n v="9.9499999999999993"/>
  </r>
  <r>
    <x v="15"/>
    <x v="0"/>
    <s v="HM-A1241751"/>
    <x v="11"/>
    <s v="2-Pack Pyjamas"/>
    <x v="0"/>
    <s v="Gray"/>
    <s v="4-6M"/>
    <n v="1"/>
    <n v="10"/>
    <n v="0"/>
    <n v="10"/>
  </r>
  <r>
    <x v="15"/>
    <x v="0"/>
    <s v="HM-A1241751"/>
    <x v="11"/>
    <s v="2-Pack Pyjamas"/>
    <x v="0"/>
    <s v="Gray"/>
    <s v="4-6M"/>
    <n v="1"/>
    <n v="14.95"/>
    <n v="0"/>
    <n v="14.95"/>
  </r>
  <r>
    <x v="15"/>
    <x v="0"/>
    <s v="HM-A1241751"/>
    <x v="11"/>
    <s v="Leggings"/>
    <x v="0"/>
    <s v="Dark Blue"/>
    <s v="5-6Y"/>
    <n v="1"/>
    <n v="12.95"/>
    <n v="0"/>
    <n v="12.95"/>
  </r>
  <r>
    <x v="15"/>
    <x v="0"/>
    <s v="HM-A1241751"/>
    <x v="11"/>
    <s v="Dress"/>
    <x v="0"/>
    <s v="White"/>
    <s v="5-6Y"/>
    <n v="1"/>
    <n v="9.9499999999999993"/>
    <n v="0"/>
    <n v="9.9499999999999993"/>
  </r>
  <r>
    <x v="15"/>
    <x v="0"/>
    <s v="HM-A1241751"/>
    <x v="11"/>
    <s v="Top"/>
    <x v="0"/>
    <s v="Pink"/>
    <s v="4-6Y"/>
    <n v="1"/>
    <n v="4.95"/>
    <n v="0"/>
    <n v="4.95"/>
  </r>
  <r>
    <x v="15"/>
    <x v="0"/>
    <s v="HM-A1241751"/>
    <x v="11"/>
    <s v="2-Pack T-Shirts"/>
    <x v="0"/>
    <s v="Red"/>
    <s v="2-4Y"/>
    <n v="1"/>
    <n v="9.9499999999999993"/>
    <n v="0"/>
    <n v="9.9499999999999993"/>
  </r>
  <r>
    <x v="15"/>
    <x v="0"/>
    <s v="HM-A1241751"/>
    <x v="11"/>
    <s v="Sweatshirt Shorts"/>
    <x v="0"/>
    <s v="Blue"/>
    <s v="2-3Y"/>
    <n v="1"/>
    <n v="12.95"/>
    <n v="0"/>
    <n v="12.95"/>
  </r>
  <r>
    <x v="15"/>
    <x v="0"/>
    <s v="HM-A1241751"/>
    <x v="11"/>
    <s v="Skirt"/>
    <x v="0"/>
    <s v="Dark Blue"/>
    <s v="13-14Y"/>
    <n v="1"/>
    <n v="5"/>
    <n v="0"/>
    <n v="5"/>
  </r>
  <r>
    <x v="15"/>
    <x v="0"/>
    <s v="HM-A1241751"/>
    <x v="11"/>
    <s v="Top"/>
    <x v="0"/>
    <s v="White"/>
    <s v="6-8Y"/>
    <n v="1"/>
    <n v="4.95"/>
    <n v="0"/>
    <n v="4.95"/>
  </r>
  <r>
    <x v="15"/>
    <x v="0"/>
    <s v="HM-A1241751"/>
    <x v="11"/>
    <s v="T-Shirt"/>
    <x v="0"/>
    <s v="White"/>
    <s v="2-4Y"/>
    <n v="1"/>
    <n v="12.95"/>
    <n v="0"/>
    <n v="12.95"/>
  </r>
  <r>
    <x v="15"/>
    <x v="0"/>
    <s v="HM-A1241751"/>
    <x v="11"/>
    <s v="Shirt"/>
    <x v="0"/>
    <s v="Bluche"/>
    <s v="2-3Y"/>
    <n v="1"/>
    <n v="14.95"/>
    <n v="0"/>
    <n v="14.95"/>
  </r>
  <r>
    <x v="15"/>
    <x v="0"/>
    <s v="HM-A1241751"/>
    <x v="11"/>
    <s v="2-Pack Pyjamas"/>
    <x v="0"/>
    <s v="White"/>
    <s v="4-6M"/>
    <n v="1"/>
    <n v="17.95"/>
    <n v="0"/>
    <n v="17.95"/>
  </r>
  <r>
    <x v="15"/>
    <x v="0"/>
    <s v="HM-A1241751"/>
    <x v="11"/>
    <s v="Shirt"/>
    <x v="0"/>
    <s v="Green"/>
    <s v="2-3Y"/>
    <n v="1"/>
    <n v="14.95"/>
    <n v="0"/>
    <n v="14.95"/>
  </r>
  <r>
    <x v="16"/>
    <x v="7"/>
    <s v="ON-A0241752"/>
    <x v="0"/>
    <s v="Girls Drop-Shoulder Graphic"/>
    <x v="0"/>
    <s v="Neon"/>
    <s v="XXL"/>
    <n v="1"/>
    <n v="7"/>
    <n v="0"/>
    <n v="7"/>
  </r>
  <r>
    <x v="16"/>
    <x v="7"/>
    <s v="ON-A0241752"/>
    <x v="0"/>
    <s v="Girls Slub-Knit Scoop-Neck T"/>
    <x v="0"/>
    <s v="Mint"/>
    <s v="XL"/>
    <n v="1"/>
    <n v="9.6"/>
    <n v="0"/>
    <n v="9.6"/>
  </r>
  <r>
    <x v="16"/>
    <x v="7"/>
    <s v="ON-A0241752"/>
    <x v="0"/>
    <s v="Girls Classic Flip-Flops"/>
    <x v="2"/>
    <s v="Pink"/>
    <n v="5.5"/>
    <n v="1"/>
    <n v="3"/>
    <n v="0"/>
    <n v="3"/>
  </r>
  <r>
    <x v="16"/>
    <x v="7"/>
    <s v="ON-A0141752"/>
    <x v="1"/>
    <s v="Men'S Tailored Cargo Shorts"/>
    <x v="0"/>
    <s v="Khaki"/>
    <s v="30W"/>
    <n v="2"/>
    <n v="14.99"/>
    <n v="0"/>
    <n v="29.98"/>
  </r>
  <r>
    <x v="17"/>
    <x v="4"/>
    <s v="MC-A1341753"/>
    <x v="12"/>
    <s v="Guess Handgbags"/>
    <x v="1"/>
    <s v="Cognac"/>
    <s v="O/S"/>
    <n v="1"/>
    <n v="69.989999999999995"/>
    <n v="4.3743749999999997"/>
    <n v="74.364374999999995"/>
  </r>
  <r>
    <x v="17"/>
    <x v="4"/>
    <s v="MC-A0141753"/>
    <x v="1"/>
    <s v="Lauren Handbags"/>
    <x v="1"/>
    <m/>
    <s v="O/S"/>
    <n v="1"/>
    <n v="82.99"/>
    <n v="5.1868749999999997"/>
    <n v="88.176874999999995"/>
  </r>
  <r>
    <x v="17"/>
    <x v="5"/>
    <s v="GM-A0841753"/>
    <x v="7"/>
    <s v="Canvas Boat Shoes"/>
    <x v="2"/>
    <s v="Blue"/>
    <n v="11"/>
    <n v="1"/>
    <n v="18"/>
    <n v="0"/>
    <n v="18"/>
  </r>
  <r>
    <x v="17"/>
    <x v="5"/>
    <s v="GM-A0841753"/>
    <x v="7"/>
    <s v="Alien Game Two-Piece"/>
    <x v="0"/>
    <s v="Grey"/>
    <n v="8"/>
    <n v="1"/>
    <n v="16"/>
    <n v="0"/>
    <n v="16"/>
  </r>
  <r>
    <x v="17"/>
    <x v="5"/>
    <s v="GM-A0841753"/>
    <x v="7"/>
    <s v="Bug Hunter Two-Piece"/>
    <x v="0"/>
    <s v="Blue"/>
    <s v="M"/>
    <n v="1"/>
    <n v="16"/>
    <n v="0"/>
    <n v="16"/>
  </r>
  <r>
    <x v="17"/>
    <x v="9"/>
    <s v="GL-A1441753"/>
    <x v="13"/>
    <s v="Footjoy D.N.A. Golf Shoe"/>
    <x v="2"/>
    <s v="White"/>
    <n v="7.5"/>
    <n v="1"/>
    <n v="189.99"/>
    <n v="0"/>
    <n v="189.99"/>
  </r>
  <r>
    <x v="17"/>
    <x v="9"/>
    <s v="GL-A1441753"/>
    <x v="13"/>
    <s v="Fj Raingrip Golf Glove"/>
    <x v="4"/>
    <s v="Black"/>
    <s v="M"/>
    <n v="1"/>
    <n v="17.989999999999998"/>
    <n v="1.1243749999999999"/>
    <n v="19.114374999999999"/>
  </r>
  <r>
    <x v="17"/>
    <x v="7"/>
    <s v="ON-A0241753"/>
    <x v="0"/>
    <s v="Men'S Terry-Fleece Sweatshir"/>
    <x v="0"/>
    <s v="Cran"/>
    <s v="M"/>
    <n v="1"/>
    <n v="8.99"/>
    <n v="0"/>
    <n v="8.99"/>
  </r>
  <r>
    <x v="17"/>
    <x v="7"/>
    <s v="ON-A0241753"/>
    <x v="0"/>
    <s v="Men'S Old Navy Active Runnin"/>
    <x v="0"/>
    <s v="Black"/>
    <s v="M"/>
    <n v="1"/>
    <n v="14.99"/>
    <n v="0"/>
    <n v="14.99"/>
  </r>
  <r>
    <x v="17"/>
    <x v="7"/>
    <s v="ON-A0241753"/>
    <x v="0"/>
    <s v="Men'S Old Navy Active Stripe"/>
    <x v="0"/>
    <s v="White"/>
    <s v="M"/>
    <n v="1"/>
    <n v="19.940000000000001"/>
    <n v="0"/>
    <n v="19.940000000000001"/>
  </r>
  <r>
    <x v="17"/>
    <x v="7"/>
    <s v="ON-A0241753"/>
    <x v="0"/>
    <s v="Girls Space-Dye Jersey Tanks"/>
    <x v="0"/>
    <s v="Pink"/>
    <s v="XL"/>
    <n v="1"/>
    <n v="12"/>
    <n v="0"/>
    <n v="12"/>
  </r>
  <r>
    <x v="17"/>
    <x v="7"/>
    <s v="ON-A0241753"/>
    <x v="0"/>
    <s v="Girls Slub-Knit V-Neck Tees"/>
    <x v="0"/>
    <s v="Navy"/>
    <s v="XL"/>
    <n v="1"/>
    <n v="8"/>
    <n v="0"/>
    <n v="8"/>
  </r>
  <r>
    <x v="17"/>
    <x v="7"/>
    <s v="ON-A1541753"/>
    <x v="14"/>
    <s v="Girls Patterned Flip-Flops"/>
    <x v="2"/>
    <s v="Multicolors"/>
    <n v="4"/>
    <n v="1"/>
    <n v="7.94"/>
    <n v="0"/>
    <n v="7.94"/>
  </r>
  <r>
    <x v="17"/>
    <x v="0"/>
    <s v="HM-A0141753"/>
    <x v="1"/>
    <s v="Bag"/>
    <x v="1"/>
    <s v="Pink"/>
    <s v="O/S"/>
    <n v="1"/>
    <n v="10"/>
    <n v="0.625"/>
    <n v="10.625"/>
  </r>
  <r>
    <x v="17"/>
    <x v="0"/>
    <s v="HM-A0241753"/>
    <x v="0"/>
    <s v="Bag"/>
    <x v="1"/>
    <s v="Blue"/>
    <s v="O/S"/>
    <n v="1"/>
    <n v="10"/>
    <n v="0.625"/>
    <n v="10.625"/>
  </r>
  <r>
    <x v="17"/>
    <x v="0"/>
    <s v="HM-A0241753"/>
    <x v="0"/>
    <s v="Twill Trousers"/>
    <x v="0"/>
    <s v="White"/>
    <s v="13-14Y"/>
    <n v="1"/>
    <n v="10"/>
    <n v="0"/>
    <n v="10"/>
  </r>
  <r>
    <x v="17"/>
    <x v="0"/>
    <s v="HM-A0241753"/>
    <x v="0"/>
    <s v="Skinny Generous Size Jeans"/>
    <x v="0"/>
    <s v="Denim"/>
    <s v="13-14YX"/>
    <n v="1"/>
    <n v="10"/>
    <n v="0"/>
    <n v="10"/>
  </r>
  <r>
    <x v="17"/>
    <x v="0"/>
    <s v="HM-A0241753"/>
    <x v="0"/>
    <s v="Cap"/>
    <x v="4"/>
    <s v="Dark Blue"/>
    <s v="12-14Y+"/>
    <n v="1"/>
    <n v="6.95"/>
    <n v="0.43437500000000001"/>
    <n v="7.3843750000000004"/>
  </r>
  <r>
    <x v="17"/>
    <x v="0"/>
    <s v="HM-A0241753"/>
    <x v="0"/>
    <s v="Necklace"/>
    <x v="4"/>
    <s v="Copper"/>
    <s v="O/S"/>
    <n v="1"/>
    <n v="3.95"/>
    <n v="0.24687500000000001"/>
    <n v="4.1968750000000004"/>
  </r>
  <r>
    <x v="17"/>
    <x v="0"/>
    <s v="HM-A1541753"/>
    <x v="14"/>
    <s v="Dress"/>
    <x v="0"/>
    <s v="Grey"/>
    <s v="XS"/>
    <n v="1"/>
    <n v="7.95"/>
    <n v="0"/>
    <n v="7.95"/>
  </r>
  <r>
    <x v="17"/>
    <x v="0"/>
    <s v="HM-A1541753"/>
    <x v="14"/>
    <s v="Top"/>
    <x v="0"/>
    <s v="White"/>
    <s v="14Y+"/>
    <n v="1"/>
    <n v="12.95"/>
    <n v="0"/>
    <n v="12.95"/>
  </r>
  <r>
    <x v="17"/>
    <x v="0"/>
    <s v="HM-A1541753"/>
    <x v="14"/>
    <s v="Cap"/>
    <x v="0"/>
    <s v="Cerise"/>
    <s v="12-14Y+"/>
    <n v="1"/>
    <n v="6.95"/>
    <n v="0"/>
    <n v="6.95"/>
  </r>
  <r>
    <x v="17"/>
    <x v="0"/>
    <s v="HM-A1541753"/>
    <x v="14"/>
    <s v="Necklace"/>
    <x v="4"/>
    <s v="Copper"/>
    <s v="O/S"/>
    <n v="1"/>
    <n v="3.95"/>
    <n v="0.24687500000000001"/>
    <n v="4.1968750000000004"/>
  </r>
  <r>
    <x v="17"/>
    <x v="0"/>
    <s v="HM-A1541753"/>
    <x v="14"/>
    <s v="Straw Hat"/>
    <x v="4"/>
    <s v="Black"/>
    <s v="12-14Y+"/>
    <n v="1"/>
    <n v="9.9499999999999993"/>
    <n v="0.62187499999999996"/>
    <n v="10.571874999999999"/>
  </r>
  <r>
    <x v="17"/>
    <x v="0"/>
    <s v="HM-A1541753"/>
    <x v="14"/>
    <s v="Harem Pants"/>
    <x v="0"/>
    <s v="Pink"/>
    <s v="12-13Y"/>
    <n v="1"/>
    <n v="12.95"/>
    <n v="0"/>
    <n v="12.95"/>
  </r>
  <r>
    <x v="17"/>
    <x v="0"/>
    <s v="HM-A1541753"/>
    <x v="14"/>
    <s v="Jumpsuit"/>
    <x v="0"/>
    <s v="Pink"/>
    <s v="12-13Y"/>
    <n v="1"/>
    <n v="14.95"/>
    <n v="0"/>
    <n v="14.95"/>
  </r>
  <r>
    <x v="17"/>
    <x v="0"/>
    <s v="HM-A1541753"/>
    <x v="14"/>
    <s v="T-Shirt"/>
    <x v="0"/>
    <s v="Yellow"/>
    <s v="12-14Y"/>
    <n v="1"/>
    <n v="5.95"/>
    <n v="0"/>
    <n v="5.95"/>
  </r>
  <r>
    <x v="17"/>
    <x v="0"/>
    <s v="HM-A1541753"/>
    <x v="14"/>
    <s v="Top"/>
    <x v="0"/>
    <s v="Pink"/>
    <s v="12-14Y"/>
    <n v="1"/>
    <n v="12.95"/>
    <n v="0"/>
    <n v="12.95"/>
  </r>
  <r>
    <x v="17"/>
    <x v="0"/>
    <s v="HM-A0141753"/>
    <x v="1"/>
    <s v="Top"/>
    <x v="0"/>
    <s v="Zebra"/>
    <s v="XS"/>
    <n v="1"/>
    <n v="12.95"/>
    <n v="0"/>
    <n v="12.95"/>
  </r>
  <r>
    <x v="17"/>
    <x v="0"/>
    <s v="HM-A0141753"/>
    <x v="1"/>
    <s v="Dress"/>
    <x v="0"/>
    <s v="Blue"/>
    <s v="S"/>
    <n v="1"/>
    <n v="7.95"/>
    <n v="0"/>
    <n v="7.95"/>
  </r>
  <r>
    <x v="17"/>
    <x v="0"/>
    <s v="HM-A0141753"/>
    <x v="1"/>
    <s v="Dress"/>
    <x v="0"/>
    <s v="Dark Blue"/>
    <s v="S"/>
    <n v="1"/>
    <n v="29.95"/>
    <n v="0"/>
    <n v="29.95"/>
  </r>
  <r>
    <x v="17"/>
    <x v="0"/>
    <s v="HM-A0141753"/>
    <x v="1"/>
    <s v="Top"/>
    <x v="0"/>
    <s v="Black"/>
    <s v="XS"/>
    <n v="1"/>
    <n v="12.95"/>
    <n v="0"/>
    <n v="12.95"/>
  </r>
  <r>
    <x v="18"/>
    <x v="10"/>
    <s v="JF-A1741754"/>
    <x v="15"/>
    <s v="Mamont Bag"/>
    <x v="1"/>
    <s v="Nude"/>
    <s v="M"/>
    <n v="1"/>
    <n v="21.63"/>
    <n v="1.3518749999999999"/>
    <n v="22.981874999999999"/>
  </r>
  <r>
    <x v="18"/>
    <x v="10"/>
    <s v="JF-A1741754"/>
    <x v="15"/>
    <s v="Taj Mahal Bag"/>
    <x v="1"/>
    <s v="Tan"/>
    <s v="M"/>
    <n v="1"/>
    <n v="21.63"/>
    <n v="1.3518749999999999"/>
    <n v="22.981874999999999"/>
  </r>
  <r>
    <x v="18"/>
    <x v="10"/>
    <s v="JF-A1641754"/>
    <x v="16"/>
    <s v="The Pantheon Bag"/>
    <x v="1"/>
    <s v="Brown"/>
    <s v="L"/>
    <n v="1"/>
    <n v="21.64"/>
    <n v="1.3525"/>
    <n v="22.9925"/>
  </r>
  <r>
    <x v="18"/>
    <x v="10"/>
    <s v="JF-A1841754"/>
    <x v="17"/>
    <s v="Arrival Bag"/>
    <x v="1"/>
    <s v="Tan"/>
    <s v="M"/>
    <n v="2"/>
    <n v="24.98"/>
    <n v="3.1225000000000001"/>
    <n v="53.082500000000003"/>
  </r>
  <r>
    <x v="18"/>
    <x v="10"/>
    <s v="JF-A1841754"/>
    <x v="17"/>
    <s v="Gramercy"/>
    <x v="1"/>
    <s v="Nude"/>
    <s v="S"/>
    <n v="1"/>
    <n v="24.98"/>
    <n v="1.56125"/>
    <n v="26.541250000000002"/>
  </r>
  <r>
    <x v="18"/>
    <x v="10"/>
    <s v="JF-A1841754"/>
    <x v="17"/>
    <s v="Taj Mahal Bag"/>
    <x v="1"/>
    <s v="Seafoam"/>
    <s v="L"/>
    <n v="1"/>
    <n v="24.98"/>
    <n v="1.56125"/>
    <n v="26.541250000000002"/>
  </r>
  <r>
    <x v="18"/>
    <x v="10"/>
    <s v="JF-A0641754"/>
    <x v="6"/>
    <s v="Taj Mahal Bag"/>
    <x v="1"/>
    <s v="Coral"/>
    <s v="S"/>
    <n v="2"/>
    <n v="24.98"/>
    <n v="3.1225000000000001"/>
    <n v="53.082500000000003"/>
  </r>
  <r>
    <x v="19"/>
    <x v="11"/>
    <s v="ID-A1941755"/>
    <x v="18"/>
    <s v="Tory Burch Ladies 58Mm Rectangle Sunglasses"/>
    <x v="5"/>
    <s v="Brown"/>
    <s v="O/S"/>
    <n v="1"/>
    <n v="76.989999999999995"/>
    <n v="4.8118749999999997"/>
    <n v="81.801874999999995"/>
  </r>
  <r>
    <x v="19"/>
    <x v="11"/>
    <s v="ID-A1941755"/>
    <x v="18"/>
    <s v="Tory Burch Ladies 59Mm Oversized Sunglasses"/>
    <x v="5"/>
    <s v="Green"/>
    <s v="O/S"/>
    <n v="1"/>
    <n v="76.989999999999995"/>
    <n v="4.8118749999999997"/>
    <n v="81.801874999999995"/>
  </r>
  <r>
    <x v="20"/>
    <x v="12"/>
    <s v="NK-A2041756"/>
    <x v="19"/>
    <s v="Nike Flyknit Lunar1+ Women'S Running Shoe"/>
    <x v="2"/>
    <s v="Red"/>
    <s v="8,5"/>
    <n v="1"/>
    <n v="89.97"/>
    <n v="0"/>
    <n v="89.97"/>
  </r>
  <r>
    <x v="21"/>
    <x v="3"/>
    <s v="6P-A0641757"/>
    <x v="6"/>
    <s v="Puma Evo Speed Shoes"/>
    <x v="2"/>
    <s v="White"/>
    <s v="7,5"/>
    <n v="1"/>
    <n v="42.49"/>
    <n v="0"/>
    <n v="42.49"/>
  </r>
  <r>
    <x v="21"/>
    <x v="13"/>
    <s v="GA-A0141757"/>
    <x v="1"/>
    <s v="The Classic Khaki"/>
    <x v="0"/>
    <s v="Plywood"/>
    <s v="32-30"/>
    <n v="1"/>
    <n v="34.950000000000003"/>
    <n v="0"/>
    <n v="34.950000000000003"/>
  </r>
  <r>
    <x v="21"/>
    <x v="13"/>
    <s v="GA-A0241757"/>
    <x v="0"/>
    <s v="Modern Pique Polo"/>
    <x v="0"/>
    <s v="Berry"/>
    <s v="L"/>
    <n v="1"/>
    <n v="13.79"/>
    <n v="0"/>
    <n v="13.79"/>
  </r>
  <r>
    <x v="21"/>
    <x v="13"/>
    <s v="GA-A0241757"/>
    <x v="0"/>
    <s v="Tri-Striped Pique Polo"/>
    <x v="0"/>
    <s v="Pink"/>
    <s v="L"/>
    <n v="1"/>
    <n v="17.97"/>
    <n v="0"/>
    <n v="17.97"/>
  </r>
  <r>
    <x v="21"/>
    <x v="13"/>
    <s v="GA-A0241757"/>
    <x v="0"/>
    <s v="Lived-In Variegated Striped"/>
    <x v="0"/>
    <s v="Blue"/>
    <s v="XL"/>
    <n v="1"/>
    <n v="14.99"/>
    <n v="0"/>
    <n v="14.99"/>
  </r>
  <r>
    <x v="21"/>
    <x v="13"/>
    <s v="GA-A0241757"/>
    <x v="0"/>
    <s v="Classic Rugby Pique Polo"/>
    <x v="0"/>
    <s v="Red"/>
    <s v="XL"/>
    <n v="1"/>
    <n v="17.97"/>
    <n v="0"/>
    <n v="17.97"/>
  </r>
  <r>
    <x v="21"/>
    <x v="13"/>
    <s v="GA-A0241757"/>
    <x v="0"/>
    <s v="Ruffle Shirt"/>
    <x v="0"/>
    <s v="Purple"/>
    <s v="XXL"/>
    <n v="1"/>
    <n v="11.99"/>
    <n v="0"/>
    <n v="11.99"/>
  </r>
  <r>
    <x v="21"/>
    <x v="13"/>
    <s v="GA-A1541757"/>
    <x v="14"/>
    <s v="Multi-Stripe Belted Dress"/>
    <x v="0"/>
    <s v="Blue"/>
    <s v="XL, XXL"/>
    <n v="2"/>
    <n v="23.98"/>
    <n v="0"/>
    <n v="47.96"/>
  </r>
  <r>
    <x v="21"/>
    <x v="13"/>
    <s v="GA-A1541757"/>
    <x v="14"/>
    <s v="Stripe Short-Sleeve T-Shirt"/>
    <x v="0"/>
    <s v="Lavender"/>
    <s v="XL,XXL"/>
    <n v="2"/>
    <n v="23.97"/>
    <n v="0"/>
    <n v="47.94"/>
  </r>
  <r>
    <x v="21"/>
    <x v="13"/>
    <s v="GA-A1541757"/>
    <x v="14"/>
    <s v="1969 Rip &amp; Repair Denim"/>
    <x v="0"/>
    <s v="Denim"/>
    <n v="14"/>
    <n v="1"/>
    <n v="26.95"/>
    <n v="0"/>
    <n v="26.95"/>
  </r>
  <r>
    <x v="21"/>
    <x v="3"/>
    <s v="6P-A0141757"/>
    <x v="1"/>
    <s v="Crocs Sandals"/>
    <x v="2"/>
    <m/>
    <s v="7M"/>
    <n v="1"/>
    <n v="24.5"/>
    <n v="0"/>
    <n v="24.5"/>
  </r>
  <r>
    <x v="21"/>
    <x v="3"/>
    <s v="6P-A0141757"/>
    <x v="1"/>
    <s v="Mavi Jeans"/>
    <x v="0"/>
    <s v="Red"/>
    <n v="27"/>
    <n v="1"/>
    <n v="19.989999999999998"/>
    <n v="0"/>
    <n v="19.989999999999998"/>
  </r>
  <r>
    <x v="21"/>
    <x v="11"/>
    <s v="ID-A1041757"/>
    <x v="9"/>
    <s v="Ray-Ban Rimless Aviator 56Mm"/>
    <x v="5"/>
    <s v="Silver"/>
    <s v="O/S"/>
    <n v="1"/>
    <n v="119.99"/>
    <n v="7.4993749999999997"/>
    <n v="127.489375"/>
  </r>
  <r>
    <x v="21"/>
    <x v="11"/>
    <s v="ID-A1041757"/>
    <x v="9"/>
    <s v="Ray-Ban Aviator 55Mm"/>
    <x v="5"/>
    <s v="Arista"/>
    <s v="O/S"/>
    <n v="1"/>
    <n v="119.99"/>
    <n v="7.4993749999999997"/>
    <n v="127.489375"/>
  </r>
  <r>
    <x v="21"/>
    <x v="13"/>
    <s v="GA-A1341757"/>
    <x v="12"/>
    <s v="Fitted Boyfriend Swiss Dot S"/>
    <x v="0"/>
    <s v="Violet"/>
    <s v="S"/>
    <n v="1"/>
    <n v="32.97"/>
    <n v="0"/>
    <n v="32.97"/>
  </r>
  <r>
    <x v="21"/>
    <x v="13"/>
    <s v="GA-A0241757"/>
    <x v="0"/>
    <s v="Women'S Wrap-Front Jersey Dr"/>
    <x v="0"/>
    <s v="Purple"/>
    <s v="XL"/>
    <n v="1"/>
    <n v="22.45"/>
    <n v="0"/>
    <n v="22.45"/>
  </r>
  <r>
    <x v="22"/>
    <x v="12"/>
    <s v="NK-A3341758"/>
    <x v="20"/>
    <s v="Women'S Running Shorts"/>
    <x v="0"/>
    <m/>
    <s v="M"/>
    <n v="1"/>
    <n v="40"/>
    <n v="0"/>
    <n v="40"/>
  </r>
  <r>
    <x v="22"/>
    <x v="12"/>
    <s v="NK-A3341758"/>
    <x v="20"/>
    <s v="Running Shirt"/>
    <x v="0"/>
    <m/>
    <s v="M"/>
    <n v="1"/>
    <n v="65"/>
    <n v="0"/>
    <n v="65"/>
  </r>
  <r>
    <x v="23"/>
    <x v="0"/>
    <s v="HM-A0341760"/>
    <x v="2"/>
    <s v="Dress"/>
    <x v="0"/>
    <s v="Black"/>
    <s v="XS"/>
    <n v="1"/>
    <n v="12"/>
    <n v="0"/>
    <n v="12"/>
  </r>
  <r>
    <x v="23"/>
    <x v="0"/>
    <s v="HM-A0341760"/>
    <x v="2"/>
    <s v="Dress"/>
    <x v="0"/>
    <s v="Black"/>
    <n v="4"/>
    <n v="1"/>
    <n v="10"/>
    <n v="0"/>
    <n v="10"/>
  </r>
  <r>
    <x v="23"/>
    <x v="0"/>
    <s v="HM-A0341760"/>
    <x v="2"/>
    <s v="Dress"/>
    <x v="0"/>
    <s v="Black"/>
    <n v="4"/>
    <n v="1"/>
    <n v="10"/>
    <n v="0"/>
    <n v="10"/>
  </r>
  <r>
    <x v="23"/>
    <x v="0"/>
    <s v="HM-A2141760"/>
    <x v="21"/>
    <s v="Top"/>
    <x v="0"/>
    <s v="Pink"/>
    <s v="8-10Y"/>
    <n v="1"/>
    <n v="9.9499999999999993"/>
    <n v="0"/>
    <n v="9.9499999999999993"/>
  </r>
  <r>
    <x v="23"/>
    <x v="0"/>
    <s v="HM-A2141760"/>
    <x v="21"/>
    <s v="Blouse"/>
    <x v="0"/>
    <s v="White"/>
    <s v="8-9Y"/>
    <n v="1"/>
    <n v="5.95"/>
    <n v="0"/>
    <n v="5.95"/>
  </r>
  <r>
    <x v="23"/>
    <x v="0"/>
    <s v="HM-A2141760"/>
    <x v="21"/>
    <s v="Dress"/>
    <x v="0"/>
    <s v="Pink"/>
    <s v="8-10Y"/>
    <n v="1"/>
    <n v="4.95"/>
    <n v="0"/>
    <n v="4.95"/>
  </r>
  <r>
    <x v="23"/>
    <x v="12"/>
    <s v="NK-A2141760"/>
    <x v="21"/>
    <s v="Women'S Running Shorts"/>
    <x v="0"/>
    <s v="White"/>
    <s v="M"/>
    <n v="1"/>
    <n v="40"/>
    <n v="0"/>
    <n v="40"/>
  </r>
  <r>
    <x v="23"/>
    <x v="12"/>
    <s v="NK-A2041760"/>
    <x v="19"/>
    <s v="Nike Flyknit Lunar1 Shoes"/>
    <x v="2"/>
    <s v="White"/>
    <n v="7.5"/>
    <n v="1"/>
    <n v="69.97"/>
    <n v="0"/>
    <n v="69.97"/>
  </r>
  <r>
    <x v="24"/>
    <x v="8"/>
    <s v="AZ-A1441765"/>
    <x v="13"/>
    <s v="Polo Shirt Puma"/>
    <x v="0"/>
    <s v="Orange"/>
    <s v="M"/>
    <n v="1"/>
    <n v="50.32"/>
    <n v="0"/>
    <n v="50.32"/>
  </r>
  <r>
    <x v="24"/>
    <x v="8"/>
    <s v="AZ-A1441765"/>
    <x v="13"/>
    <s v="Polo Shirt Puma"/>
    <x v="0"/>
    <s v="White"/>
    <s v="M"/>
    <n v="1"/>
    <n v="44.46"/>
    <n v="0"/>
    <n v="44.46"/>
  </r>
  <r>
    <x v="24"/>
    <x v="8"/>
    <s v="AZ-A1441765"/>
    <x v="13"/>
    <s v="Polo Shirt Puma"/>
    <x v="0"/>
    <s v="Purple"/>
    <s v="M"/>
    <n v="1"/>
    <n v="38.43"/>
    <n v="0"/>
    <n v="38.43"/>
  </r>
  <r>
    <x v="24"/>
    <x v="8"/>
    <s v="AZ-A1441765"/>
    <x v="13"/>
    <s v="Puma Men'S Biofusion Golf Shoes"/>
    <x v="2"/>
    <s v="Black"/>
    <s v="8M"/>
    <n v="1"/>
    <n v="153.24"/>
    <n v="0"/>
    <n v="153.24"/>
  </r>
  <r>
    <x v="24"/>
    <x v="4"/>
    <s v="MC-A1341765"/>
    <x v="12"/>
    <s v="Burberry Watch, Women'S Swiss The Britain Diamond Accent Trench Alligator Leather Strap 34Mm Bby1802"/>
    <x v="6"/>
    <s v=""/>
    <s v="O/S"/>
    <n v="1"/>
    <n v="1271.25"/>
    <n v="79.453125"/>
    <n v="1350.703125"/>
  </r>
  <r>
    <x v="24"/>
    <x v="4"/>
    <s v="MC-A0141765"/>
    <x v="1"/>
    <s v="Elementz Printed Maxi Dress"/>
    <x v="0"/>
    <s v="Floral"/>
    <s v="S"/>
    <n v="1"/>
    <n v="26.24"/>
    <n v="0"/>
    <n v="26.24"/>
  </r>
  <r>
    <x v="24"/>
    <x v="4"/>
    <s v="MC-A0141765"/>
    <x v="1"/>
    <s v="Tommy Hilfiger Short-Sleeve Mixed-Print Tee"/>
    <x v="0"/>
    <s v="White"/>
    <s v="S"/>
    <n v="1"/>
    <n v="26.24"/>
    <n v="0"/>
    <n v="26.24"/>
  </r>
  <r>
    <x v="24"/>
    <x v="14"/>
    <s v="C8-A0241765"/>
    <x v="0"/>
    <s v="Glitter Dolphin Tee"/>
    <x v="0"/>
    <s v="Aqua"/>
    <s v="XL"/>
    <n v="1"/>
    <n v="6"/>
    <n v="0"/>
    <n v="6"/>
  </r>
  <r>
    <x v="24"/>
    <x v="14"/>
    <s v="C8-A0241765"/>
    <x v="0"/>
    <s v="Blossoming Flowers Tee"/>
    <x v="0"/>
    <s v="Ivory"/>
    <s v="XL"/>
    <n v="1"/>
    <n v="6"/>
    <n v="0"/>
    <n v="6"/>
  </r>
  <r>
    <x v="24"/>
    <x v="14"/>
    <s v="C8-A0241765"/>
    <x v="0"/>
    <s v="Beach Print Shorts"/>
    <x v="0"/>
    <s v="Blue"/>
    <n v="14"/>
    <n v="1"/>
    <n v="12"/>
    <n v="0"/>
    <n v="12"/>
  </r>
  <r>
    <x v="24"/>
    <x v="14"/>
    <s v="C8-A1141765"/>
    <x v="10"/>
    <s v="Stripe Swim Trunks"/>
    <x v="0"/>
    <s v="Tangerine"/>
    <s v="S"/>
    <n v="1"/>
    <n v="10"/>
    <n v="0"/>
    <n v="10"/>
  </r>
  <r>
    <x v="24"/>
    <x v="14"/>
    <s v="C8-A1141765"/>
    <x v="10"/>
    <s v="Belted Neon Cargo Short"/>
    <x v="0"/>
    <s v="Neon"/>
    <n v="6"/>
    <n v="1"/>
    <n v="15"/>
    <n v="0"/>
    <n v="15"/>
  </r>
  <r>
    <x v="24"/>
    <x v="14"/>
    <s v="C8-A1141765"/>
    <x v="10"/>
    <s v="Save The Earth Tee"/>
    <x v="0"/>
    <s v="Red"/>
    <s v="S"/>
    <n v="1"/>
    <n v="6"/>
    <n v="0"/>
    <n v="6"/>
  </r>
  <r>
    <x v="24"/>
    <x v="14"/>
    <s v="C8-A1141765"/>
    <x v="10"/>
    <s v="Rad Skater Girl Tee"/>
    <x v="0"/>
    <s v="Ivory"/>
    <s v="S"/>
    <n v="1"/>
    <n v="6"/>
    <n v="0"/>
    <n v="6"/>
  </r>
  <r>
    <x v="24"/>
    <x v="14"/>
    <s v="C8-A1141765"/>
    <x v="10"/>
    <s v="Ruffle Sleeve Tee"/>
    <x v="0"/>
    <s v="Aqua"/>
    <s v="S"/>
    <n v="1"/>
    <n v="6"/>
    <n v="0"/>
    <n v="6"/>
  </r>
  <r>
    <x v="24"/>
    <x v="14"/>
    <s v="C8-A1141765"/>
    <x v="10"/>
    <s v="Rosettes Headband"/>
    <x v="4"/>
    <s v="Aqua"/>
    <s v="O/S"/>
    <n v="1"/>
    <n v="3.44"/>
    <n v="0.215"/>
    <n v="3.6549999999999998"/>
  </r>
  <r>
    <x v="24"/>
    <x v="14"/>
    <s v="C8-A1141765"/>
    <x v="10"/>
    <s v="Square Sunglasses"/>
    <x v="5"/>
    <s v="Black"/>
    <s v="O/S"/>
    <n v="1"/>
    <n v="7.88"/>
    <n v="0.49249999999999999"/>
    <n v="8.3725000000000005"/>
  </r>
  <r>
    <x v="24"/>
    <x v="11"/>
    <s v="ID-A0141765"/>
    <x v="1"/>
    <s v="Eci Sleeveless Eyelet Dress"/>
    <x v="0"/>
    <s v="Black"/>
    <n v="4"/>
    <n v="1"/>
    <n v="39.99"/>
    <n v="0"/>
    <n v="39.99"/>
  </r>
  <r>
    <x v="25"/>
    <x v="4"/>
    <s v="MC-A0141766"/>
    <x v="1"/>
    <s v="Elementz Printed Maxi Dress"/>
    <x v="0"/>
    <s v="Floral"/>
    <s v="S"/>
    <n v="1"/>
    <n v="23.99"/>
    <n v="0"/>
    <n v="23.99"/>
  </r>
  <r>
    <x v="25"/>
    <x v="4"/>
    <s v="MC-A0141766"/>
    <x v="1"/>
    <s v="Tommy Hilfiger Short-Sleeve Mixed-Print Tee"/>
    <x v="0"/>
    <s v="White"/>
    <s v="S"/>
    <n v="1"/>
    <n v="27.99"/>
    <n v="0"/>
    <n v="27.99"/>
  </r>
  <r>
    <x v="25"/>
    <x v="4"/>
    <s v="MC-A0641766"/>
    <x v="6"/>
    <s v="Michael Michael Kors Sutton Large Satchel"/>
    <x v="1"/>
    <s v="Sapphire"/>
    <s v="L"/>
    <n v="1"/>
    <n v="368"/>
    <n v="23"/>
    <n v="391"/>
  </r>
  <r>
    <x v="25"/>
    <x v="15"/>
    <s v="WG-A2241766"/>
    <x v="22"/>
    <s v="Cavity Fluoride Toothpaste Mintessence Sensodyne"/>
    <x v="7"/>
    <s v=""/>
    <s v="4oz"/>
    <n v="4"/>
    <n v="4.34"/>
    <n v="1.085"/>
    <n v="18.445"/>
  </r>
  <r>
    <x v="25"/>
    <x v="15"/>
    <s v="WG-A2241766"/>
    <x v="22"/>
    <s v="Toothpaste For Sensitive Teeth Sensodyne"/>
    <x v="7"/>
    <s v=""/>
    <s v="4oz"/>
    <n v="4"/>
    <n v="4.34"/>
    <n v="1.085"/>
    <n v="18.445"/>
  </r>
  <r>
    <x v="25"/>
    <x v="15"/>
    <s v="WG-A2241766"/>
    <x v="22"/>
    <s v="Fluoride Toothpaste For Sensitive Teeth Sensodyne"/>
    <x v="7"/>
    <s v=""/>
    <s v="4oz"/>
    <n v="4"/>
    <n v="4.34"/>
    <n v="1.085"/>
    <n v="18.445"/>
  </r>
  <r>
    <x v="26"/>
    <x v="14"/>
    <s v="C8-A0241767"/>
    <x v="0"/>
    <s v="Metallic Stud Butterfly Tee"/>
    <x v="0"/>
    <s v="Green"/>
    <s v="XL"/>
    <n v="1"/>
    <n v="10"/>
    <n v="0"/>
    <n v="10"/>
  </r>
  <r>
    <x v="26"/>
    <x v="14"/>
    <s v="C8-A0241767"/>
    <x v="0"/>
    <s v="Tribal Print Tee Dress"/>
    <x v="0"/>
    <s v="Ivory"/>
    <s v="XL"/>
    <n v="1"/>
    <n v="12"/>
    <n v="0"/>
    <n v="12"/>
  </r>
  <r>
    <x v="26"/>
    <x v="14"/>
    <s v="C8-A0241767"/>
    <x v="0"/>
    <s v="Bmx Biker Tee"/>
    <x v="0"/>
    <s v="Green"/>
    <s v="L"/>
    <n v="1"/>
    <n v="5"/>
    <n v="0"/>
    <n v="5"/>
  </r>
  <r>
    <x v="26"/>
    <x v="14"/>
    <s v="C8-A0241767"/>
    <x v="0"/>
    <s v="Lightning Bolt Tee"/>
    <x v="0"/>
    <s v="Red"/>
    <s v="L"/>
    <n v="1"/>
    <n v="5"/>
    <n v="0"/>
    <n v="5"/>
  </r>
  <r>
    <x v="26"/>
    <x v="14"/>
    <s v="C8-A0241767"/>
    <x v="0"/>
    <s v="Ninja Biker Tee"/>
    <x v="0"/>
    <s v="Black"/>
    <s v="L"/>
    <n v="1"/>
    <n v="5"/>
    <n v="0"/>
    <n v="5"/>
  </r>
  <r>
    <x v="26"/>
    <x v="14"/>
    <s v="C8-A0241767"/>
    <x v="0"/>
    <s v="Camera Print Romper"/>
    <x v="0"/>
    <s v="Mint"/>
    <s v="XL"/>
    <n v="1"/>
    <n v="6.39"/>
    <n v="0"/>
    <n v="6.39"/>
  </r>
  <r>
    <x v="26"/>
    <x v="14"/>
    <s v="C8-A0241767"/>
    <x v="0"/>
    <s v="Glitter Popsicle Tee"/>
    <x v="0"/>
    <s v="Neon"/>
    <s v="3Y"/>
    <n v="1"/>
    <n v="5"/>
    <n v="0"/>
    <n v="5"/>
  </r>
  <r>
    <x v="26"/>
    <x v="14"/>
    <s v="C8-A0241767"/>
    <x v="0"/>
    <s v="Fancy Chicken Tee"/>
    <x v="0"/>
    <s v="Ivory"/>
    <s v="3Y"/>
    <n v="1"/>
    <n v="5"/>
    <n v="0"/>
    <n v="5"/>
  </r>
  <r>
    <x v="26"/>
    <x v="14"/>
    <s v="C8-A0241767"/>
    <x v="0"/>
    <s v="Stripe Canvas Shorts"/>
    <x v="0"/>
    <s v="Lime"/>
    <n v="12"/>
    <n v="1"/>
    <n v="12"/>
    <n v="0"/>
    <n v="12"/>
  </r>
  <r>
    <x v="26"/>
    <x v="14"/>
    <s v="C8-A0241767"/>
    <x v="0"/>
    <s v="Bunny Two-Piece Pajama Set"/>
    <x v="0"/>
    <s v="Pink"/>
    <n v="4"/>
    <n v="1"/>
    <n v="12"/>
    <n v="0"/>
    <n v="12"/>
  </r>
  <r>
    <x v="27"/>
    <x v="11"/>
    <s v="ID-A0541768"/>
    <x v="4"/>
    <s v="Ray-Ban Polarized Aviator 58Mm"/>
    <x v="5"/>
    <s v="Arista"/>
    <s v="O/S"/>
    <n v="1"/>
    <n v="149.99"/>
    <n v="9.3743750000000006"/>
    <n v="159.364375"/>
  </r>
  <r>
    <x v="27"/>
    <x v="8"/>
    <s v="AZ-A1041768"/>
    <x v="9"/>
    <s v="Stuhrling Original Men'S 395.33B11 Aquadiver Regatta Champion Professional Diver Swiss Quartz Date Black Bezel Watch"/>
    <x v="6"/>
    <s v="Silver"/>
    <s v="O/S"/>
    <n v="1"/>
    <n v="54.85"/>
    <n v="3.4281250000000001"/>
    <n v="58.278125000000003"/>
  </r>
  <r>
    <x v="27"/>
    <x v="8"/>
    <s v="AZ-A1041768"/>
    <x v="9"/>
    <s v="Stuhrling Original Men'S 241.33151 &quot;Classic Madison Park Avenue&quot; Swiss Quartz Stainless Steel Dress Watch"/>
    <x v="6"/>
    <s v="Black"/>
    <s v="O/S"/>
    <n v="1"/>
    <n v="110.88"/>
    <n v="6.93"/>
    <n v="117.81"/>
  </r>
  <r>
    <x v="27"/>
    <x v="8"/>
    <s v="AZ-A1041768"/>
    <x v="9"/>
    <s v="Stuhrling Original Women'S 242.12151 Classic Metropolis Park Avenue Swiss Quartz Black Leather Strap Watch"/>
    <x v="6"/>
    <s v="Black"/>
    <s v="O/S"/>
    <n v="1"/>
    <n v="92.35"/>
    <n v="5.7718749999999996"/>
    <n v="98.121874999999989"/>
  </r>
  <r>
    <x v="27"/>
    <x v="11"/>
    <s v="ID-A0341768"/>
    <x v="2"/>
    <s v="Chelsea Crew Kitty"/>
    <x v="0"/>
    <s v="Black"/>
    <n v="36"/>
    <n v="1"/>
    <n v="29.99"/>
    <n v="0"/>
    <n v="29.99"/>
  </r>
  <r>
    <x v="28"/>
    <x v="0"/>
    <s v="HM-A2341769"/>
    <x v="23"/>
    <s v="Patterned Dress"/>
    <x v="0"/>
    <s v="Blue"/>
    <s v="7-8Y"/>
    <n v="1"/>
    <n v="17.95"/>
    <n v="0"/>
    <n v="17.95"/>
  </r>
  <r>
    <x v="28"/>
    <x v="0"/>
    <s v="HM-A2341769"/>
    <x v="23"/>
    <s v="Cotton Dress"/>
    <x v="0"/>
    <s v="Blue"/>
    <s v="7-8Y"/>
    <n v="1"/>
    <n v="14.36"/>
    <n v="0"/>
    <n v="14.36"/>
  </r>
  <r>
    <x v="28"/>
    <x v="0"/>
    <s v="HM-A2341769"/>
    <x v="23"/>
    <s v="Tiered Dress"/>
    <x v="0"/>
    <s v="Blue"/>
    <s v="6-8Y"/>
    <n v="1"/>
    <n v="7.95"/>
    <n v="0"/>
    <n v="7.95"/>
  </r>
  <r>
    <x v="28"/>
    <x v="0"/>
    <s v="HM-A2341769"/>
    <x v="23"/>
    <s v="Piqué Dress"/>
    <x v="0"/>
    <s v="Blue"/>
    <s v="6-8Y"/>
    <n v="1"/>
    <n v="14.95"/>
    <n v="0"/>
    <n v="14.95"/>
  </r>
  <r>
    <x v="28"/>
    <x v="0"/>
    <s v="HM-A2341769"/>
    <x v="23"/>
    <s v="Ruffled Dress"/>
    <x v="0"/>
    <s v="White"/>
    <s v="6-8Y"/>
    <n v="1"/>
    <n v="12.95"/>
    <n v="0"/>
    <n v="12.95"/>
  </r>
  <r>
    <x v="28"/>
    <x v="0"/>
    <s v="HM-A2341769"/>
    <x v="23"/>
    <s v="Jersey Top"/>
    <x v="0"/>
    <s v="Pink"/>
    <s v="6-8Y"/>
    <n v="1"/>
    <n v="9.9499999999999993"/>
    <n v="0"/>
    <n v="9.9499999999999993"/>
  </r>
  <r>
    <x v="28"/>
    <x v="3"/>
    <s v="6P-A2441769"/>
    <x v="24"/>
    <s v="Sandals"/>
    <x v="2"/>
    <s v="Silver"/>
    <n v="6"/>
    <n v="1"/>
    <n v="36.99"/>
    <n v="0"/>
    <n v="36.99"/>
  </r>
  <r>
    <x v="28"/>
    <x v="3"/>
    <s v="6P-A2441769"/>
    <x v="24"/>
    <s v="Crossbody Bag"/>
    <x v="1"/>
    <s v="Black"/>
    <s v="O/S"/>
    <n v="1"/>
    <n v="25.99"/>
    <n v="1.6243749999999999"/>
    <n v="27.614374999999999"/>
  </r>
  <r>
    <x v="29"/>
    <x v="0"/>
    <s v="HM-A1141770"/>
    <x v="10"/>
    <s v="Flip-Flops"/>
    <x v="2"/>
    <s v="Pink"/>
    <s v="7-8Y"/>
    <n v="1"/>
    <n v="3.95"/>
    <n v="0"/>
    <n v="3.95"/>
  </r>
  <r>
    <x v="29"/>
    <x v="0"/>
    <s v="HM-A1141770"/>
    <x v="10"/>
    <s v="Rugby Sweater"/>
    <x v="0"/>
    <s v="Red"/>
    <s v="4-6Y"/>
    <n v="1"/>
    <n v="7.95"/>
    <n v="0"/>
    <n v="7.95"/>
  </r>
  <r>
    <x v="29"/>
    <x v="0"/>
    <s v="HM-A1141770"/>
    <x v="10"/>
    <s v="Dress"/>
    <x v="0"/>
    <s v="Cerise"/>
    <s v="4-5Y"/>
    <n v="1"/>
    <n v="5.95"/>
    <n v="0"/>
    <n v="5.95"/>
  </r>
  <r>
    <x v="29"/>
    <x v="0"/>
    <s v="HM-A1141770"/>
    <x v="10"/>
    <s v="Flip-Flops"/>
    <x v="2"/>
    <s v="Cerise"/>
    <s v="9-9.5"/>
    <n v="1"/>
    <n v="3.95"/>
    <n v="0"/>
    <n v="3.95"/>
  </r>
  <r>
    <x v="29"/>
    <x v="0"/>
    <s v="HM-A1141770"/>
    <x v="10"/>
    <s v="T-Shirt"/>
    <x v="0"/>
    <s v="Blue"/>
    <s v="4-6Y"/>
    <n v="1"/>
    <n v="7.95"/>
    <n v="0"/>
    <n v="7.95"/>
  </r>
  <r>
    <x v="29"/>
    <x v="0"/>
    <s v="HM-A1141770"/>
    <x v="10"/>
    <s v="Footwear"/>
    <x v="2"/>
    <s v="Pink"/>
    <n v="9.5"/>
    <n v="1"/>
    <n v="7.95"/>
    <n v="0"/>
    <n v="7.95"/>
  </r>
  <r>
    <x v="29"/>
    <x v="0"/>
    <s v="HM-A1141770"/>
    <x v="10"/>
    <s v="Sunglasses"/>
    <x v="5"/>
    <s v="Black"/>
    <s v="O/S"/>
    <n v="1"/>
    <n v="12.95"/>
    <n v="0.80937499999999996"/>
    <n v="13.759374999999999"/>
  </r>
  <r>
    <x v="29"/>
    <x v="11"/>
    <s v="ID-A1141770"/>
    <x v="10"/>
    <s v="Home Source 6-Piece Microcotton Aertex Towel Set"/>
    <x v="7"/>
    <s v="Blue"/>
    <s v="O/S"/>
    <n v="1"/>
    <n v="29.99"/>
    <n v="1.8743749999999999"/>
    <n v="31.864374999999999"/>
  </r>
  <r>
    <x v="29"/>
    <x v="11"/>
    <s v="ID-A1141770"/>
    <x v="10"/>
    <s v="Home Source 6-Piece Microcotton Aertex Towel Set"/>
    <x v="7"/>
    <s v="Brown"/>
    <s v="O/S"/>
    <n v="1"/>
    <n v="29.99"/>
    <n v="1.8743749999999999"/>
    <n v="31.864374999999999"/>
  </r>
  <r>
    <x v="30"/>
    <x v="16"/>
    <s v="FP-A2541774"/>
    <x v="25"/>
    <s v="Slim Fit Twin Tipped Fred Perry Shirt"/>
    <x v="0"/>
    <s v="Red"/>
    <s v="L"/>
    <n v="1"/>
    <n v="85"/>
    <n v="0"/>
    <n v="85"/>
  </r>
  <r>
    <x v="30"/>
    <x v="2"/>
    <s v="FO-A1541774"/>
    <x v="14"/>
    <s v="Festive Fringe Swimsuit (Kids)"/>
    <x v="0"/>
    <s v="Coral"/>
    <s v="XL"/>
    <n v="1"/>
    <n v="17.8"/>
    <n v="0"/>
    <n v="17.8"/>
  </r>
  <r>
    <x v="30"/>
    <x v="2"/>
    <s v="FO-A1541774"/>
    <x v="14"/>
    <s v="Princess Tee (Kids)"/>
    <x v="0"/>
    <s v="Hot Pink"/>
    <s v="L"/>
    <n v="2"/>
    <n v="3.8"/>
    <n v="0"/>
    <n v="7.6"/>
  </r>
  <r>
    <x v="30"/>
    <x v="2"/>
    <s v="FO-A1541774"/>
    <x v="14"/>
    <s v="Princess Tee (Kids)"/>
    <x v="0"/>
    <s v="Cream"/>
    <s v="XL"/>
    <n v="1"/>
    <n v="3.8"/>
    <n v="0"/>
    <n v="3.8"/>
  </r>
  <r>
    <x v="30"/>
    <x v="2"/>
    <s v="FO-A1541774"/>
    <x v="14"/>
    <s v="Kitten Print A-Line Skirt (Kids)"/>
    <x v="0"/>
    <s v="Cream"/>
    <s v="XL"/>
    <n v="1"/>
    <n v="12.8"/>
    <n v="0"/>
    <n v="12.8"/>
  </r>
  <r>
    <x v="30"/>
    <x v="2"/>
    <s v="FO-A1541774"/>
    <x v="14"/>
    <s v="Tribal Print Skater Skirt (Kids)"/>
    <x v="0"/>
    <s v="Cream"/>
    <s v="L"/>
    <n v="1"/>
    <n v="12.8"/>
    <n v="0"/>
    <n v="12.8"/>
  </r>
  <r>
    <x v="30"/>
    <x v="2"/>
    <s v="FO-A1541774"/>
    <x v="14"/>
    <s v="Embroidered Peasant Dress (Kids)"/>
    <x v="0"/>
    <s v="White"/>
    <s v="XL"/>
    <n v="1"/>
    <n v="24.8"/>
    <n v="0"/>
    <n v="24.8"/>
  </r>
  <r>
    <x v="30"/>
    <x v="2"/>
    <s v="FO-A0141774"/>
    <x v="1"/>
    <s v="Mineral Wash Tee"/>
    <x v="0"/>
    <s v="Blue"/>
    <s v="S"/>
    <n v="1"/>
    <n v="7.8"/>
    <n v="0"/>
    <n v="7.8"/>
  </r>
  <r>
    <x v="30"/>
    <x v="2"/>
    <s v="FO-A0141774"/>
    <x v="1"/>
    <s v="Round Polka Dot Sunglasses"/>
    <x v="5"/>
    <s v="Black"/>
    <s v="O/S"/>
    <n v="1"/>
    <n v="5.8"/>
    <n v="0.36249999999999999"/>
    <n v="6.1624999999999996"/>
  </r>
  <r>
    <x v="30"/>
    <x v="0"/>
    <s v="HM-A1541774"/>
    <x v="14"/>
    <s v="Ballet Pumps"/>
    <x v="2"/>
    <s v="Dark Blue"/>
    <n v="5.5"/>
    <n v="1"/>
    <n v="14.95"/>
    <n v="0"/>
    <n v="14.95"/>
  </r>
  <r>
    <x v="30"/>
    <x v="0"/>
    <s v="HM-A1541774"/>
    <x v="14"/>
    <s v="Ballet Pumps"/>
    <x v="2"/>
    <s v="Dark Blue"/>
    <n v="7"/>
    <n v="1"/>
    <n v="14.95"/>
    <n v="0"/>
    <n v="14.95"/>
  </r>
  <r>
    <x v="30"/>
    <x v="0"/>
    <s v="HM-A1541774"/>
    <x v="14"/>
    <s v="Jumpsuit"/>
    <x v="0"/>
    <s v="Multicolors"/>
    <s v="13-14Y"/>
    <n v="1"/>
    <n v="17.95"/>
    <n v="0"/>
    <n v="17.95"/>
  </r>
  <r>
    <x v="30"/>
    <x v="0"/>
    <s v="HM-A1541774"/>
    <x v="14"/>
    <s v="Dress"/>
    <x v="0"/>
    <s v="Turquoise"/>
    <s v="12-14Y"/>
    <n v="1"/>
    <n v="9.9499999999999993"/>
    <n v="0"/>
    <n v="9.9499999999999993"/>
  </r>
  <r>
    <x v="30"/>
    <x v="0"/>
    <s v="HM-A0141774"/>
    <x v="1"/>
    <s v="Sunglasses"/>
    <x v="5"/>
    <s v="Black"/>
    <s v="O/S"/>
    <n v="1"/>
    <n v="7.95"/>
    <n v="0.49687500000000001"/>
    <n v="8.4468750000000004"/>
  </r>
  <r>
    <x v="31"/>
    <x v="9"/>
    <s v="GL-A0741777"/>
    <x v="5"/>
    <s v="Puma Graphic Tech Polo Short Sleeve Shirt"/>
    <x v="0"/>
    <s v="Black"/>
    <s v="S"/>
    <n v="1"/>
    <n v="39.99"/>
    <n v="0"/>
    <n v="39.99"/>
  </r>
  <r>
    <x v="31"/>
    <x v="9"/>
    <s v="GL-A0741777"/>
    <x v="5"/>
    <s v="Puma Colorblock Stripe Golf Polo Short Sleeve Shirt"/>
    <x v="0"/>
    <s v="Bluebird"/>
    <s v="S"/>
    <n v="1"/>
    <n v="39.99"/>
    <n v="0"/>
    <n v="39.99"/>
  </r>
  <r>
    <x v="31"/>
    <x v="14"/>
    <s v="C8-A1541777"/>
    <x v="14"/>
    <s v="Parrot One-Piece Swimsuit"/>
    <x v="0"/>
    <s v="Mint"/>
    <s v="XL"/>
    <n v="1"/>
    <n v="10.99"/>
    <n v="0"/>
    <n v="10.99"/>
  </r>
  <r>
    <x v="31"/>
    <x v="14"/>
    <s v="C8-A1541777"/>
    <x v="14"/>
    <s v="Strappy Espadrille Sandals"/>
    <x v="2"/>
    <s v="Blue"/>
    <n v="4"/>
    <n v="1"/>
    <n v="10.99"/>
    <n v="0"/>
    <n v="10.99"/>
  </r>
  <r>
    <x v="31"/>
    <x v="14"/>
    <s v="C8-A1541777"/>
    <x v="14"/>
    <s v="Beach Print Romper"/>
    <x v="0"/>
    <s v="Blue"/>
    <s v="XL"/>
    <n v="1"/>
    <n v="10.99"/>
    <n v="0"/>
    <n v="10.99"/>
  </r>
  <r>
    <x v="32"/>
    <x v="17"/>
    <s v="OS-A2641778"/>
    <x v="26"/>
    <s v="Oakley Pro M Frame Sunglass 1212"/>
    <x v="5"/>
    <s v="Black"/>
    <s v="O/S"/>
    <n v="1"/>
    <n v="24.85"/>
    <n v="1.5531250000000001"/>
    <n v="26.403125000000003"/>
  </r>
  <r>
    <x v="32"/>
    <x v="13"/>
    <s v="GA-A2741778"/>
    <x v="27"/>
    <s v="Plaid Short-Sleeve Shirt"/>
    <x v="0"/>
    <s v="Turquoise"/>
    <s v="L"/>
    <n v="1"/>
    <n v="17.46"/>
    <n v="0"/>
    <n v="17.46"/>
  </r>
  <r>
    <x v="32"/>
    <x v="13"/>
    <s v="GA-A2741778"/>
    <x v="27"/>
    <s v="Lived-In V-Neck T"/>
    <x v="0"/>
    <s v="Off White"/>
    <s v="L"/>
    <n v="1"/>
    <n v="8.9700000000000006"/>
    <n v="0"/>
    <n v="8.9700000000000006"/>
  </r>
  <r>
    <x v="32"/>
    <x v="13"/>
    <s v="GA-A2741778"/>
    <x v="27"/>
    <s v="Flat Front Shorts (11&quot;)"/>
    <x v="0"/>
    <s v="Blue"/>
    <n v="30"/>
    <n v="1"/>
    <n v="31.96"/>
    <n v="0"/>
    <n v="31.96"/>
  </r>
  <r>
    <x v="32"/>
    <x v="13"/>
    <s v="GA-A0141778"/>
    <x v="1"/>
    <s v="Lived-In Flat Front Shorts ("/>
    <x v="0"/>
    <s v="Aqua"/>
    <n v="32"/>
    <n v="1"/>
    <n v="35.96"/>
    <n v="0"/>
    <n v="35.96"/>
  </r>
  <r>
    <x v="32"/>
    <x v="5"/>
    <s v="GM-A1541778"/>
    <x v="14"/>
    <s v="Painted Rhino Tee"/>
    <x v="0"/>
    <s v="Orange"/>
    <n v="7"/>
    <n v="1"/>
    <n v="14.99"/>
    <n v="0"/>
    <n v="14.99"/>
  </r>
  <r>
    <x v="32"/>
    <x v="5"/>
    <s v="GM-A1541778"/>
    <x v="14"/>
    <s v="Pull-On Shorts"/>
    <x v="0"/>
    <s v="Green"/>
    <n v="7"/>
    <n v="1"/>
    <n v="6.99"/>
    <n v="0"/>
    <n v="6.99"/>
  </r>
  <r>
    <x v="32"/>
    <x v="5"/>
    <s v="GM-A1541778"/>
    <x v="14"/>
    <s v="Striped Jersey Shorts"/>
    <x v="0"/>
    <s v="Neon"/>
    <n v="8"/>
    <n v="1"/>
    <n v="6.99"/>
    <n v="0"/>
    <n v="6.99"/>
  </r>
  <r>
    <x v="32"/>
    <x v="5"/>
    <s v="GM-A2741778"/>
    <x v="27"/>
    <s v="Patterned Romper"/>
    <x v="0"/>
    <s v="Cobalt Blue"/>
    <n v="7"/>
    <n v="1"/>
    <n v="7.99"/>
    <n v="0"/>
    <n v="7.99"/>
  </r>
  <r>
    <x v="32"/>
    <x v="0"/>
    <s v="HM-A2441778"/>
    <x v="24"/>
    <s v="2-Pack Tops"/>
    <x v="0"/>
    <s v="Blue"/>
    <s v="4-6Y"/>
    <n v="1"/>
    <n v="9.9499999999999993"/>
    <n v="0"/>
    <n v="9.9499999999999993"/>
  </r>
  <r>
    <x v="32"/>
    <x v="0"/>
    <s v="HM-A2441778"/>
    <x v="24"/>
    <s v="Flip-Flops"/>
    <x v="2"/>
    <s v="Blue"/>
    <s v="1-1.5"/>
    <n v="1"/>
    <n v="6.95"/>
    <n v="0"/>
    <n v="6.95"/>
  </r>
  <r>
    <x v="32"/>
    <x v="0"/>
    <s v="HM-A0141778"/>
    <x v="1"/>
    <s v="Denim Shorts"/>
    <x v="0"/>
    <s v="Blue"/>
    <n v="6"/>
    <n v="1"/>
    <n v="19.95"/>
    <n v="0"/>
    <n v="19.95"/>
  </r>
  <r>
    <x v="32"/>
    <x v="0"/>
    <s v="HM-A2741778"/>
    <x v="27"/>
    <s v="Bikini"/>
    <x v="0"/>
    <s v="Yellow"/>
    <s v="6-8Y"/>
    <n v="1"/>
    <n v="14.95"/>
    <n v="0"/>
    <n v="14.95"/>
  </r>
  <r>
    <x v="32"/>
    <x v="0"/>
    <s v="HM-A2741778"/>
    <x v="27"/>
    <s v="Top"/>
    <x v="0"/>
    <s v="White"/>
    <s v="4-6Y"/>
    <n v="1"/>
    <n v="4.95"/>
    <n v="0"/>
    <n v="4.95"/>
  </r>
  <r>
    <x v="32"/>
    <x v="0"/>
    <s v="HM-A2741778"/>
    <x v="27"/>
    <s v="Dress"/>
    <x v="0"/>
    <s v="Dark Blue"/>
    <s v="5-6Y"/>
    <n v="1"/>
    <n v="9.9499999999999993"/>
    <n v="0"/>
    <n v="9.9499999999999993"/>
  </r>
  <r>
    <x v="32"/>
    <x v="0"/>
    <s v="HM-A2741778"/>
    <x v="27"/>
    <s v="Dress"/>
    <x v="0"/>
    <s v="Pink"/>
    <s v="4-6Y"/>
    <n v="1"/>
    <n v="4.95"/>
    <n v="0"/>
    <n v="4.95"/>
  </r>
  <r>
    <x v="33"/>
    <x v="8"/>
    <s v="AZ-A2641779"/>
    <x v="26"/>
    <s v="K-Swiss Men'S Bigshot Ii Tennis Shoes"/>
    <x v="2"/>
    <s v="White"/>
    <n v="10.5"/>
    <n v="1"/>
    <n v="77.98"/>
    <n v="0"/>
    <n v="77.98"/>
  </r>
  <r>
    <x v="34"/>
    <x v="6"/>
    <s v="GS-A2641781"/>
    <x v="26"/>
    <s v="Footjoy Men'S D.N.A. Boa Golf Shoes"/>
    <x v="2"/>
    <s v="White"/>
    <s v="9XW"/>
    <n v="1"/>
    <n v="209.99"/>
    <n v="0"/>
    <n v="209.99"/>
  </r>
  <r>
    <x v="35"/>
    <x v="0"/>
    <s v="HM-A2441782"/>
    <x v="24"/>
    <s v="T-Shirt"/>
    <x v="0"/>
    <s v="Turquoise"/>
    <s v="14Y+"/>
    <n v="1"/>
    <n v="2.95"/>
    <n v="0"/>
    <n v="2.95"/>
  </r>
  <r>
    <x v="35"/>
    <x v="0"/>
    <s v="HM-A2441782"/>
    <x v="24"/>
    <s v="Top"/>
    <x v="0"/>
    <s v="Pink"/>
    <s v="12-14Y"/>
    <n v="1"/>
    <n v="12.95"/>
    <n v="0"/>
    <n v="12.95"/>
  </r>
  <r>
    <x v="35"/>
    <x v="0"/>
    <s v="HM-A0141782"/>
    <x v="1"/>
    <s v="Top"/>
    <x v="0"/>
    <s v="Black"/>
    <s v="14Y+"/>
    <n v="1"/>
    <n v="12.95"/>
    <n v="0"/>
    <n v="12.95"/>
  </r>
  <r>
    <x v="35"/>
    <x v="0"/>
    <s v="HM-A2441782"/>
    <x v="24"/>
    <s v="Blouse"/>
    <x v="0"/>
    <s v="White"/>
    <s v="13-14Y"/>
    <n v="1"/>
    <n v="17.95"/>
    <n v="0"/>
    <n v="17.95"/>
  </r>
  <r>
    <x v="35"/>
    <x v="0"/>
    <s v="HM-A2441782"/>
    <x v="24"/>
    <s v="Dress"/>
    <x v="0"/>
    <s v="Turquoise"/>
    <s v="12-14Y"/>
    <n v="1"/>
    <n v="9.9499999999999993"/>
    <n v="0"/>
    <n v="9.9499999999999993"/>
  </r>
  <r>
    <x v="35"/>
    <x v="0"/>
    <s v="HM-A0241782"/>
    <x v="0"/>
    <s v="Dress"/>
    <x v="0"/>
    <s v="Turquoise"/>
    <s v="14Y+"/>
    <n v="2"/>
    <n v="9.9499999999999993"/>
    <n v="0"/>
    <n v="19.899999999999999"/>
  </r>
  <r>
    <x v="36"/>
    <x v="18"/>
    <s v="DR-A0241787"/>
    <x v="0"/>
    <s v="Revlon Colorburst Matte Lip Balm, Sultry"/>
    <x v="8"/>
    <s v=""/>
    <s v="O/S"/>
    <n v="1"/>
    <n v="8.99"/>
    <n v="0.56187500000000001"/>
    <n v="9.5518750000000008"/>
  </r>
  <r>
    <x v="36"/>
    <x v="18"/>
    <s v="DR-A0241787"/>
    <x v="0"/>
    <s v="Banana Boat Protect &amp; Hydrate Sunscreen Lotion, Spf 30"/>
    <x v="8"/>
    <s v=""/>
    <s v="O/S"/>
    <n v="1"/>
    <n v="8.99"/>
    <n v="0.56187500000000001"/>
    <n v="9.5518750000000008"/>
  </r>
  <r>
    <x v="36"/>
    <x v="18"/>
    <s v="DR-A0241787"/>
    <x v="0"/>
    <s v="Neutrogena Skinclearing Blemish Concealer, Buff 09"/>
    <x v="8"/>
    <s v=""/>
    <s v="O/S"/>
    <n v="1"/>
    <n v="7.99"/>
    <n v="0.49937500000000001"/>
    <n v="8.4893750000000008"/>
  </r>
  <r>
    <x v="36"/>
    <x v="18"/>
    <s v="DR-A0241787"/>
    <x v="0"/>
    <s v="Maybelline Colorsensational Color Whisper Lipcolor, Berry Ready"/>
    <x v="8"/>
    <s v=""/>
    <s v="O/S"/>
    <n v="1"/>
    <n v="5.99"/>
    <n v="0.37437500000000001"/>
    <n v="6.3643749999999999"/>
  </r>
  <r>
    <x v="36"/>
    <x v="18"/>
    <s v="DR-A0241787"/>
    <x v="0"/>
    <s v="Freeman Feeling Beautiful Facial Clay Mask, Avocado &amp; Oatmeal, Purifying"/>
    <x v="8"/>
    <s v=""/>
    <s v="O/S"/>
    <n v="1"/>
    <n v="3.99"/>
    <n v="0.24937500000000001"/>
    <n v="4.2393749999999999"/>
  </r>
  <r>
    <x v="36"/>
    <x v="18"/>
    <s v="DR-A0241787"/>
    <x v="0"/>
    <s v="Freeman Feeling Beautiful Facial Anti-Stress Mask, Dead Sea Minerals"/>
    <x v="8"/>
    <s v=""/>
    <s v="O/S"/>
    <n v="1"/>
    <n v="3.99"/>
    <n v="0.24937500000000001"/>
    <n v="4.2393749999999999"/>
  </r>
  <r>
    <x v="37"/>
    <x v="8"/>
    <s v="AZ-A0141786"/>
    <x v="1"/>
    <s v="Liver-Helper Advanced Formula"/>
    <x v="9"/>
    <s v=""/>
    <n v="90"/>
    <n v="2"/>
    <n v="22.99"/>
    <n v="2.8737499999999998"/>
    <n v="48.853749999999998"/>
  </r>
  <r>
    <x v="38"/>
    <x v="11"/>
    <s v="ID-A2641788"/>
    <x v="26"/>
    <s v="Aquaswiss Unisex"/>
    <x v="0"/>
    <s v="Purple"/>
    <s v="O/S"/>
    <n v="1"/>
    <n v="49.99"/>
    <n v="0"/>
    <n v="49.99"/>
  </r>
  <r>
    <x v="38"/>
    <x v="11"/>
    <s v="ID-A1541788"/>
    <x v="14"/>
    <s v="Ray-Ban Aviator With Mirrored Lenses 55 Mm"/>
    <x v="5"/>
    <s v="Arista"/>
    <s v="O/S"/>
    <n v="1"/>
    <n v="104.99"/>
    <n v="6.5618749999999997"/>
    <n v="111.551875"/>
  </r>
  <r>
    <x v="39"/>
    <x v="19"/>
    <s v="CE-A1941789"/>
    <x v="18"/>
    <s v="Pastel Floral Keyhole Dress"/>
    <x v="0"/>
    <s v="Pink"/>
    <s v="M"/>
    <n v="1"/>
    <n v="79"/>
    <n v="0"/>
    <n v="79"/>
  </r>
  <r>
    <x v="40"/>
    <x v="14"/>
    <s v="C8-A2741790"/>
    <x v="27"/>
    <s v="Colorblock Heart Tee"/>
    <x v="0"/>
    <s v="Ivory"/>
    <s v="M"/>
    <n v="1"/>
    <n v="10"/>
    <n v="0"/>
    <n v="10"/>
  </r>
  <r>
    <x v="40"/>
    <x v="14"/>
    <s v="C8-A2741790"/>
    <x v="27"/>
    <s v="Eyelet Skirt"/>
    <x v="0"/>
    <s v="Fuchsia"/>
    <s v="M"/>
    <n v="1"/>
    <n v="10"/>
    <n v="0"/>
    <n v="10"/>
  </r>
  <r>
    <x v="40"/>
    <x v="14"/>
    <s v="C8-A0241790"/>
    <x v="0"/>
    <s v="Strappy Espadrille Sandals"/>
    <x v="2"/>
    <s v="Tropical Blue"/>
    <n v="3"/>
    <n v="1"/>
    <n v="18.66"/>
    <n v="0"/>
    <n v="18.66"/>
  </r>
  <r>
    <x v="40"/>
    <x v="14"/>
    <s v="C8-A0141790"/>
    <x v="1"/>
    <s v="Rad Skater Girl Tee"/>
    <x v="0"/>
    <s v="Ivory"/>
    <s v="XL"/>
    <n v="1"/>
    <n v="5"/>
    <n v="0"/>
    <n v="5"/>
  </r>
  <r>
    <x v="40"/>
    <x v="14"/>
    <s v="C8-A0141790"/>
    <x v="1"/>
    <s v="Pull-On Skirt"/>
    <x v="0"/>
    <s v="Watermelon"/>
    <s v="XL"/>
    <n v="1"/>
    <n v="5"/>
    <n v="0"/>
    <n v="5"/>
  </r>
  <r>
    <x v="40"/>
    <x v="14"/>
    <s v="C8-A0141790"/>
    <x v="1"/>
    <s v="Colorblock Faux Patent Flats"/>
    <x v="2"/>
    <s v="Pink"/>
    <n v="3"/>
    <n v="1"/>
    <n v="9.99"/>
    <n v="0"/>
    <n v="9.99"/>
  </r>
  <r>
    <x v="41"/>
    <x v="11"/>
    <s v="ID-A1141791"/>
    <x v="10"/>
    <s v="Young Threads Strapless Maxi Dress"/>
    <x v="0"/>
    <s v="Orange"/>
    <s v="M"/>
    <n v="1"/>
    <n v="29.99"/>
    <n v="0"/>
    <n v="29.99"/>
  </r>
  <r>
    <x v="41"/>
    <x v="11"/>
    <s v="ID-A0141791"/>
    <x v="1"/>
    <s v="Anne Klein Keanna"/>
    <x v="0"/>
    <s v="Taupe"/>
    <n v="6"/>
    <n v="1"/>
    <n v="29.99"/>
    <n v="0"/>
    <n v="29.99"/>
  </r>
  <r>
    <x v="41"/>
    <x v="20"/>
    <s v="CA-A1141791"/>
    <x v="10"/>
    <s v="Jersey Henley Romper"/>
    <x v="0"/>
    <s v="Orange"/>
    <s v="12m"/>
    <n v="1"/>
    <n v="8"/>
    <n v="0"/>
    <n v="8"/>
  </r>
  <r>
    <x v="41"/>
    <x v="20"/>
    <s v="CA-A1141791"/>
    <x v="10"/>
    <s v="3-Piece Bodysuit &amp; Pant Set"/>
    <x v="0"/>
    <s v="Heather"/>
    <s v="12m"/>
    <n v="1"/>
    <n v="14"/>
    <n v="0"/>
    <n v="14"/>
  </r>
  <r>
    <x v="41"/>
    <x v="20"/>
    <s v="CA-A1141791"/>
    <x v="10"/>
    <s v="2-Pack Jumpsuits"/>
    <x v="0"/>
    <s v="Pink"/>
    <s v="6m"/>
    <n v="1"/>
    <n v="14"/>
    <n v="0"/>
    <n v="14"/>
  </r>
  <r>
    <x v="41"/>
    <x v="20"/>
    <s v="CA-A1141791"/>
    <x v="10"/>
    <s v="2-Piece Dress &amp; Cardigan Set"/>
    <x v="0"/>
    <s v="Green"/>
    <s v="6m"/>
    <n v="1"/>
    <n v="14"/>
    <n v="0"/>
    <n v="14"/>
  </r>
  <r>
    <x v="41"/>
    <x v="20"/>
    <s v="CA-A1141791"/>
    <x v="10"/>
    <s v="3-Piece Bodysuit Pant Set"/>
    <x v="0"/>
    <s v="Pink"/>
    <s v="6m"/>
    <n v="1"/>
    <n v="9.99"/>
    <n v="0"/>
    <n v="9.99"/>
  </r>
  <r>
    <x v="41"/>
    <x v="20"/>
    <s v="CA-A1141791"/>
    <x v="10"/>
    <s v="5-Pack Short-Sleeve Bodysuits"/>
    <x v="0"/>
    <s v="Multicolors"/>
    <s v="12m"/>
    <n v="1"/>
    <n v="10.99"/>
    <n v="0"/>
    <n v="10.99"/>
  </r>
  <r>
    <x v="41"/>
    <x v="20"/>
    <s v="CA-A2441791"/>
    <x v="24"/>
    <s v="2-Piece Floral Tankini"/>
    <x v="0"/>
    <s v="Coral"/>
    <n v="10"/>
    <n v="1"/>
    <n v="14"/>
    <n v="0"/>
    <n v="14"/>
  </r>
  <r>
    <x v="42"/>
    <x v="11"/>
    <s v="ID-A1141792"/>
    <x v="10"/>
    <s v="Fable Sleeveless Sheer Cutout Dress"/>
    <x v="0"/>
    <s v="White"/>
    <s v="S"/>
    <n v="1"/>
    <n v="29.99"/>
    <n v="0"/>
    <n v="29.99"/>
  </r>
  <r>
    <x v="43"/>
    <x v="20"/>
    <s v="CA-A0841793"/>
    <x v="7"/>
    <s v="Irresistible Striped Tee"/>
    <x v="0"/>
    <s v="Stripe"/>
    <n v="5"/>
    <n v="1"/>
    <n v="6.99"/>
    <n v="0"/>
    <n v="6.99"/>
  </r>
  <r>
    <x v="43"/>
    <x v="20"/>
    <s v="CA-A0841793"/>
    <x v="7"/>
    <s v="Irresistible Striped Tee"/>
    <x v="0"/>
    <s v="Stripe"/>
    <n v="7"/>
    <n v="1"/>
    <n v="6.99"/>
    <n v="0"/>
    <n v="6.99"/>
  </r>
  <r>
    <x v="43"/>
    <x v="20"/>
    <s v="CA-A0841793"/>
    <x v="7"/>
    <s v="Big Brother Tee"/>
    <x v="0"/>
    <s v="White"/>
    <n v="5"/>
    <n v="1"/>
    <n v="6.99"/>
    <n v="0"/>
    <n v="6.99"/>
  </r>
  <r>
    <x v="43"/>
    <x v="20"/>
    <s v="CA-A0841793"/>
    <x v="7"/>
    <s v="Big Brother Tee"/>
    <x v="0"/>
    <s v="White"/>
    <n v="7"/>
    <n v="1"/>
    <n v="6.99"/>
    <n v="0"/>
    <n v="6.99"/>
  </r>
  <r>
    <x v="43"/>
    <x v="20"/>
    <s v="CA-A0841793"/>
    <x v="7"/>
    <s v="Chambray Flat Front Print Shorts"/>
    <x v="0"/>
    <s v="Print"/>
    <n v="5"/>
    <n v="1"/>
    <n v="9"/>
    <n v="0"/>
    <n v="9"/>
  </r>
  <r>
    <x v="43"/>
    <x v="20"/>
    <s v="CA-A0841793"/>
    <x v="7"/>
    <s v="Chambray Flat Front Print Shorts"/>
    <x v="0"/>
    <s v="Print"/>
    <n v="7"/>
    <n v="1"/>
    <n v="9"/>
    <n v="0"/>
    <n v="9"/>
  </r>
  <r>
    <x v="43"/>
    <x v="20"/>
    <s v="CA-A0841793"/>
    <x v="7"/>
    <s v="Cotton Flat Front Print Shorts"/>
    <x v="0"/>
    <s v="Blue"/>
    <n v="5"/>
    <n v="1"/>
    <n v="16"/>
    <n v="0"/>
    <n v="16"/>
  </r>
  <r>
    <x v="43"/>
    <x v="20"/>
    <s v="CA-A0841793"/>
    <x v="7"/>
    <s v="Cotton Flat Front Print Shorts"/>
    <x v="0"/>
    <s v="Blue"/>
    <n v="7"/>
    <n v="1"/>
    <n v="16"/>
    <n v="0"/>
    <n v="16"/>
  </r>
  <r>
    <x v="43"/>
    <x v="20"/>
    <s v="CA-A0841793"/>
    <x v="7"/>
    <s v="Cotton Pique Printed Polo"/>
    <x v="0"/>
    <s v="Pink"/>
    <n v="5"/>
    <n v="1"/>
    <n v="11"/>
    <n v="0"/>
    <n v="11"/>
  </r>
  <r>
    <x v="43"/>
    <x v="20"/>
    <s v="CA-A0841793"/>
    <x v="7"/>
    <s v="Cotton Pique Printed Polo"/>
    <x v="0"/>
    <s v="Pink"/>
    <n v="7"/>
    <n v="1"/>
    <n v="11"/>
    <n v="0"/>
    <n v="11"/>
  </r>
  <r>
    <x v="43"/>
    <x v="20"/>
    <s v="CA-A0841793"/>
    <x v="7"/>
    <s v="Oshkosh Shark Flip Flops"/>
    <x v="2"/>
    <s v="Print"/>
    <s v="XXL"/>
    <n v="1"/>
    <n v="4"/>
    <n v="0"/>
    <n v="4"/>
  </r>
  <r>
    <x v="43"/>
    <x v="20"/>
    <s v="CA-A0841793"/>
    <x v="7"/>
    <s v="Oshkosh Shark Flip Flops"/>
    <x v="2"/>
    <s v="Print"/>
    <s v="XXL"/>
    <n v="1"/>
    <n v="4"/>
    <n v="0"/>
    <n v="4"/>
  </r>
  <r>
    <x v="43"/>
    <x v="20"/>
    <s v="CA-A0841793"/>
    <x v="7"/>
    <s v="Orange Baseball Cap"/>
    <x v="4"/>
    <s v="Orange"/>
    <s v="4Y-6Y"/>
    <n v="1"/>
    <n v="12"/>
    <n v="0.75"/>
    <n v="12.75"/>
  </r>
  <r>
    <x v="43"/>
    <x v="3"/>
    <s v="6P-A2441793"/>
    <x v="24"/>
    <s v="Calvin Klein Jeans: Ciela"/>
    <x v="0"/>
    <s v="Mint"/>
    <n v="7"/>
    <n v="1"/>
    <n v="39.5"/>
    <n v="0"/>
    <n v="39.5"/>
  </r>
  <r>
    <x v="43"/>
    <x v="3"/>
    <s v="6P-A2441793"/>
    <x v="24"/>
    <s v="2 Lips Too: Too Skittle"/>
    <x v="0"/>
    <s v="Brown"/>
    <n v="7"/>
    <n v="1"/>
    <n v="19.989999999999998"/>
    <n v="0"/>
    <n v="19.989999999999998"/>
  </r>
  <r>
    <x v="44"/>
    <x v="4"/>
    <s v="MC-A0141794"/>
    <x v="1"/>
    <s v="Calvin Klein On My Corner Saffiano Satchel"/>
    <x v="1"/>
    <s v="Blue"/>
    <s v="O/S"/>
    <n v="1"/>
    <n v="171"/>
    <n v="10.6875"/>
    <n v="181.6875"/>
  </r>
  <r>
    <x v="45"/>
    <x v="4"/>
    <s v="MC-A2841795"/>
    <x v="28"/>
    <s v="Levis, Boys Slim-Fit 511 Jeans"/>
    <x v="0"/>
    <s v="Stowaway"/>
    <n v="14"/>
    <n v="1"/>
    <n v="20.239999999999998"/>
    <n v="0"/>
    <n v="20.239999999999998"/>
  </r>
  <r>
    <x v="45"/>
    <x v="4"/>
    <s v="MC-A2841795"/>
    <x v="28"/>
    <s v="Ralph Lauren, Pants, Flat Front Straight-Fit"/>
    <x v="0"/>
    <s v="Khaki"/>
    <s v="31-30"/>
    <n v="1"/>
    <n v="63.75"/>
    <n v="0"/>
    <n v="63.75"/>
  </r>
  <r>
    <x v="45"/>
    <x v="4"/>
    <s v="MC-A2841795"/>
    <x v="28"/>
    <s v="Ralph Lauren, Pants, Flat Front Straight-Fit"/>
    <x v="0"/>
    <s v="Tan"/>
    <s v="31-30"/>
    <n v="1"/>
    <n v="63.75"/>
    <n v="0"/>
    <n v="63.75"/>
  </r>
  <r>
    <x v="45"/>
    <x v="4"/>
    <s v="MC-A2841795"/>
    <x v="28"/>
    <s v="Ralph Lauren, Core Pima Soft-Touch Polo"/>
    <x v="0"/>
    <s v="Red"/>
    <s v="S"/>
    <n v="1"/>
    <n v="63.75"/>
    <n v="0"/>
    <n v="63.75"/>
  </r>
  <r>
    <x v="45"/>
    <x v="4"/>
    <s v="MC-A2841795"/>
    <x v="28"/>
    <s v="Ralph Lauren, Core Pima Soft-Touch Polo"/>
    <x v="0"/>
    <s v="Navy"/>
    <s v="S"/>
    <n v="1"/>
    <n v="63.75"/>
    <n v="0"/>
    <n v="63.75"/>
  </r>
  <r>
    <x v="45"/>
    <x v="4"/>
    <s v="MC-A2841795"/>
    <x v="28"/>
    <s v="Ralph Lauren, Custom-Fit Mesh Polo Shirt"/>
    <x v="0"/>
    <s v="Royal"/>
    <s v="S"/>
    <n v="1"/>
    <n v="52.49"/>
    <n v="0"/>
    <n v="52.49"/>
  </r>
  <r>
    <x v="45"/>
    <x v="4"/>
    <s v="MC-A2841795"/>
    <x v="28"/>
    <s v="Ralph Lauren, Custom-Fit Mesh Polo Shirt"/>
    <x v="0"/>
    <s v="Blue"/>
    <s v="S"/>
    <n v="1"/>
    <n v="52.49"/>
    <n v="0"/>
    <n v="52.49"/>
  </r>
  <r>
    <x v="45"/>
    <x v="4"/>
    <s v="MC-A2841795"/>
    <x v="28"/>
    <s v="Ralph Lauren, Custom-Fit Mesh Polo"/>
    <x v="0"/>
    <s v="Ocean"/>
    <s v="S"/>
    <n v="1"/>
    <n v="52.49"/>
    <n v="0"/>
    <n v="52.49"/>
  </r>
  <r>
    <x v="45"/>
    <x v="4"/>
    <s v="MC-A2841795"/>
    <x v="28"/>
    <s v="Tommy Hilfiger, Thompson Striped Rugby Slim-Fi"/>
    <x v="0"/>
    <s v="Black"/>
    <s v="S"/>
    <n v="1"/>
    <n v="52.13"/>
    <n v="0"/>
    <n v="52.13"/>
  </r>
  <r>
    <x v="45"/>
    <x v="4"/>
    <s v="MC-A2841795"/>
    <x v="28"/>
    <s v="Ralph Lauren, Pants, Flat Front Straight-Fit"/>
    <x v="0"/>
    <s v="Black"/>
    <s v="30-31"/>
    <n v="1"/>
    <n v="63.75"/>
    <n v="0"/>
    <n v="63.75"/>
  </r>
  <r>
    <x v="45"/>
    <x v="4"/>
    <s v="MC-A2841795"/>
    <x v="28"/>
    <s v="Ultra Flirt, Juniors Printed Maxi Skirt"/>
    <x v="0"/>
    <s v="Blackwhite"/>
    <s v="XS"/>
    <n v="1"/>
    <n v="14.99"/>
    <n v="0"/>
    <n v="14.99"/>
  </r>
  <r>
    <x v="45"/>
    <x v="4"/>
    <s v="MC-A2841795"/>
    <x v="28"/>
    <s v="Ralph Lauren, Custom-Fit Mesh Polo Shirt"/>
    <x v="0"/>
    <s v="Tyler Green"/>
    <s v="S"/>
    <n v="1"/>
    <n v="52.49"/>
    <n v="0"/>
    <n v="52.49"/>
  </r>
  <r>
    <x v="46"/>
    <x v="9"/>
    <s v="GL-A2641796"/>
    <x v="26"/>
    <s v="Closeout Footjoy M Project Spikeless Spikeless Women"/>
    <x v="0"/>
    <s v="White"/>
    <n v="5.5"/>
    <n v="1"/>
    <n v="69.989999999999995"/>
    <n v="0"/>
    <n v="69.989999999999995"/>
  </r>
  <r>
    <x v="47"/>
    <x v="11"/>
    <s v="ID-A2641797"/>
    <x v="26"/>
    <s v="Gucci 61Mm Cat Eye Sunglasses"/>
    <x v="5"/>
    <s v="Cherry"/>
    <m/>
    <n v="1"/>
    <n v="169.99"/>
    <n v="10.624375000000001"/>
    <n v="180.614375"/>
  </r>
  <r>
    <x v="47"/>
    <x v="2"/>
    <s v="FO-A2441797"/>
    <x v="24"/>
    <s v="Total Stud Cross Shorts"/>
    <x v="0"/>
    <s v="Black"/>
    <s v="XS"/>
    <n v="1"/>
    <n v="15.01"/>
    <n v="0"/>
    <n v="15.01"/>
  </r>
  <r>
    <x v="47"/>
    <x v="2"/>
    <s v="FO-A2441797"/>
    <x v="24"/>
    <s v="Retro Gingham Denim Shorts"/>
    <x v="0"/>
    <s v="Black"/>
    <n v="25"/>
    <n v="1"/>
    <n v="11.99"/>
    <n v="0"/>
    <n v="11.99"/>
  </r>
  <r>
    <x v="47"/>
    <x v="2"/>
    <s v="FO-A2441797"/>
    <x v="24"/>
    <s v="Floral Print Shorts (Kids)"/>
    <x v="0"/>
    <s v="Navy"/>
    <n v="14"/>
    <n v="1"/>
    <n v="7.8"/>
    <n v="0"/>
    <n v="7.8"/>
  </r>
  <r>
    <x v="47"/>
    <x v="2"/>
    <s v="FO-A2641797"/>
    <x v="26"/>
    <s v="Desert Dream Cardigan"/>
    <x v="0"/>
    <s v="Cream"/>
    <s v="M"/>
    <n v="1"/>
    <n v="27.8"/>
    <n v="0"/>
    <n v="27.8"/>
  </r>
  <r>
    <x v="47"/>
    <x v="2"/>
    <s v="FO-A2641797"/>
    <x v="26"/>
    <s v="Marled Open Knit Sweater"/>
    <x v="0"/>
    <s v="Navy"/>
    <s v="XS"/>
    <n v="1"/>
    <n v="18.809999999999999"/>
    <n v="0"/>
    <n v="18.809999999999999"/>
  </r>
  <r>
    <x v="47"/>
    <x v="2"/>
    <s v="FO-A2641797"/>
    <x v="26"/>
    <s v="Perforated Knit Tee"/>
    <x v="0"/>
    <s v="Lime"/>
    <s v="XS"/>
    <n v="1"/>
    <n v="18.809999999999999"/>
    <n v="0"/>
    <n v="18.809999999999999"/>
  </r>
  <r>
    <x v="47"/>
    <x v="2"/>
    <s v="FO-A0141797"/>
    <x v="1"/>
    <s v="T-Rex Basquiat Muscle Tee + Nalis"/>
    <x v="0"/>
    <s v="Print"/>
    <s v="O/S"/>
    <n v="1"/>
    <n v="16.84"/>
    <n v="0"/>
    <n v="16.84"/>
  </r>
  <r>
    <x v="47"/>
    <x v="4"/>
    <s v="MC-A2641797"/>
    <x v="26"/>
    <s v="Ny Collection Sleeveless Lace-Striped Maxi Dress"/>
    <x v="0"/>
    <s v="Navy"/>
    <s v="S"/>
    <n v="1"/>
    <n v="21.74"/>
    <n v="0"/>
    <n v="21.74"/>
  </r>
  <r>
    <x v="47"/>
    <x v="4"/>
    <s v="MC-A0141797"/>
    <x v="1"/>
    <s v="Polo Ralph Lauren Custom-Fit Mesh Polo"/>
    <x v="0"/>
    <s v="Pink"/>
    <s v="S"/>
    <n v="1"/>
    <n v="52.49"/>
    <n v="0"/>
    <n v="52.49"/>
  </r>
  <r>
    <x v="47"/>
    <x v="4"/>
    <s v="MC-A0141797"/>
    <x v="1"/>
    <s v="Polo Ralph Lauren Classic-Fit Mesh Polo"/>
    <x v="0"/>
    <s v="Ocean"/>
    <s v="S"/>
    <n v="1"/>
    <n v="52.49"/>
    <n v="0"/>
    <n v="52.49"/>
  </r>
  <r>
    <x v="48"/>
    <x v="3"/>
    <s v="6P-A0141798"/>
    <x v="1"/>
    <s v="Golf Tech Short '13"/>
    <x v="0"/>
    <s v="Cabaret"/>
    <n v="32"/>
    <n v="1"/>
    <n v="37.79"/>
    <n v="0"/>
    <n v="37.79"/>
  </r>
  <r>
    <x v="48"/>
    <x v="3"/>
    <s v="6P-A0141798"/>
    <x v="1"/>
    <s v="Puma Golf: New Wave Short"/>
    <x v="0"/>
    <s v="Orange"/>
    <n v="32"/>
    <n v="1"/>
    <n v="44.99"/>
    <n v="0"/>
    <n v="44.99"/>
  </r>
  <r>
    <x v="48"/>
    <x v="3"/>
    <s v="6P-A0141798"/>
    <x v="1"/>
    <s v="Loudmouth Golf: Big Jingle Balls"/>
    <x v="0"/>
    <s v="White"/>
    <s v="32-30"/>
    <n v="1"/>
    <n v="68.400000000000006"/>
    <n v="0"/>
    <n v="68.400000000000006"/>
  </r>
  <r>
    <x v="48"/>
    <x v="3"/>
    <s v="6P-A0141798"/>
    <x v="1"/>
    <s v="Loudmouth Golf: Hollywood Squares Black Pant"/>
    <x v="0"/>
    <s v="Black"/>
    <s v="32-30"/>
    <n v="1"/>
    <n v="68.400000000000006"/>
    <n v="0"/>
    <n v="68.400000000000006"/>
  </r>
  <r>
    <x v="48"/>
    <x v="4"/>
    <s v="MC-A2841798"/>
    <x v="28"/>
    <s v="Calvin Klein Covered Buckle With Prong Closure Belt"/>
    <x v="4"/>
    <s v="Black"/>
    <s v="L"/>
    <n v="1"/>
    <n v="26.99"/>
    <n v="1.6868749999999999"/>
    <n v="28.676874999999999"/>
  </r>
  <r>
    <x v="48"/>
    <x v="4"/>
    <s v="MC-A2841798"/>
    <x v="28"/>
    <s v="Elementz Printed Crochet-Trim Maxi Dress"/>
    <x v="0"/>
    <s v="Blue"/>
    <s v="S"/>
    <n v="1"/>
    <n v="22.49"/>
    <n v="0"/>
    <n v="22.49"/>
  </r>
  <r>
    <x v="48"/>
    <x v="4"/>
    <s v="MC-A2841798"/>
    <x v="28"/>
    <s v="Elementz Sleeveless Printed Maxi Dress"/>
    <x v="0"/>
    <s v="Berry"/>
    <s v="S"/>
    <n v="1"/>
    <n v="22.49"/>
    <n v="0"/>
    <n v="22.49"/>
  </r>
  <r>
    <x v="48"/>
    <x v="4"/>
    <s v="MC-A2841798"/>
    <x v="28"/>
    <s v="Izod Interlock Striped Polo"/>
    <x v="0"/>
    <s v="Blue"/>
    <s v="M"/>
    <n v="1"/>
    <n v="18.739999999999998"/>
    <n v="0"/>
    <n v="18.739999999999998"/>
  </r>
  <r>
    <x v="48"/>
    <x v="4"/>
    <s v="MC-A2841798"/>
    <x v="28"/>
    <s v="John Ashford Striped Polo"/>
    <x v="0"/>
    <s v="Black"/>
    <s v="M"/>
    <n v="1"/>
    <n v="13.49"/>
    <n v="0"/>
    <n v="13.49"/>
  </r>
  <r>
    <x v="48"/>
    <x v="4"/>
    <s v="MC-A2841798"/>
    <x v="28"/>
    <s v="Tommy Hilfiger Short-Sleeve V-Neck Tee"/>
    <x v="0"/>
    <s v="White"/>
    <s v="XS"/>
    <n v="1"/>
    <n v="18.739999999999998"/>
    <n v="0"/>
    <n v="18.739999999999998"/>
  </r>
  <r>
    <x v="48"/>
    <x v="4"/>
    <s v="MC-A2841798"/>
    <x v="28"/>
    <s v="Tommy Hilfiger Short-Sleeve V-Neck Tee"/>
    <x v="0"/>
    <s v="Fuschia"/>
    <s v="XS"/>
    <n v="1"/>
    <n v="18.739999999999998"/>
    <n v="0"/>
    <n v="18.739999999999998"/>
  </r>
  <r>
    <x v="48"/>
    <x v="4"/>
    <s v="MC-A2841798"/>
    <x v="28"/>
    <s v="Lauren Ralph Lauren Short-Sleeve Striped Tee"/>
    <x v="0"/>
    <s v="White"/>
    <s v="XS"/>
    <n v="1"/>
    <n v="25.88"/>
    <n v="0"/>
    <n v="25.88"/>
  </r>
  <r>
    <x v="48"/>
    <x v="4"/>
    <s v="MC-A2841798"/>
    <x v="28"/>
    <s v="Lauren Ralph Lauren Short-Sleeve Boat-Neck Tee"/>
    <x v="0"/>
    <s v="White"/>
    <s v="XS"/>
    <n v="1"/>
    <n v="22.49"/>
    <n v="0"/>
    <n v="22.49"/>
  </r>
  <r>
    <x v="48"/>
    <x v="4"/>
    <s v="MC-A2841798"/>
    <x v="28"/>
    <s v="Elementz Sleeveless Printed Smocked Maxi Dress"/>
    <x v="0"/>
    <s v="Grey"/>
    <s v="XS"/>
    <n v="1"/>
    <n v="22.49"/>
    <n v="0"/>
    <n v="22.49"/>
  </r>
  <r>
    <x v="48"/>
    <x v="4"/>
    <s v="MC-A2841798"/>
    <x v="28"/>
    <s v="Jessica Simpson Fancy Love Gift Set"/>
    <x v="7"/>
    <s v=""/>
    <s v="O/S"/>
    <n v="1"/>
    <n v="69"/>
    <n v="4.3125"/>
    <n v="73.3125"/>
  </r>
  <r>
    <x v="48"/>
    <x v="4"/>
    <s v="MC-A2841798"/>
    <x v="28"/>
    <s v="Evan Picone Printed Tiered Maxi Dress"/>
    <x v="0"/>
    <s v="Blue"/>
    <n v="4"/>
    <n v="2"/>
    <n v="29.62"/>
    <n v="0"/>
    <n v="59.24"/>
  </r>
  <r>
    <x v="48"/>
    <x v="4"/>
    <s v="MC-A2841798"/>
    <x v="28"/>
    <s v="Tommy Hilfiger Short-Sleeve Scoop-Neck Tee"/>
    <x v="0"/>
    <s v="New Masters Navy"/>
    <s v="XS"/>
    <n v="1"/>
    <n v="16.489999999999998"/>
    <n v="0"/>
    <n v="16.489999999999998"/>
  </r>
  <r>
    <x v="48"/>
    <x v="4"/>
    <s v="MC-A2841798"/>
    <x v="28"/>
    <s v="Lauren Ralph Lauren Short-Sleeve Striped Tee"/>
    <x v="0"/>
    <s v="Pink Orange Multi"/>
    <s v="XS"/>
    <n v="1"/>
    <n v="22.49"/>
    <n v="0"/>
    <n v="22.49"/>
  </r>
  <r>
    <x v="48"/>
    <x v="4"/>
    <s v="MC-A2841798"/>
    <x v="28"/>
    <s v="Lauren Ralph Lauren Equestrian Leather Belt"/>
    <x v="4"/>
    <s v="Lauren Tan"/>
    <s v="L"/>
    <n v="1"/>
    <n v="23.99"/>
    <n v="1.4993749999999999"/>
    <n v="25.489374999999999"/>
  </r>
  <r>
    <x v="48"/>
    <x v="4"/>
    <s v="MC-A2841798"/>
    <x v="28"/>
    <s v="Tommy Hilfiger Short-Sleeve Crew-Neck Tee"/>
    <x v="0"/>
    <s v="Limelight"/>
    <s v="XS"/>
    <n v="1"/>
    <n v="18.739999999999998"/>
    <n v="0"/>
    <n v="18.739999999999998"/>
  </r>
  <r>
    <x v="49"/>
    <x v="4"/>
    <s v="MC-A2841799"/>
    <x v="28"/>
    <s v="Guess, Boys Pull-On Shorts"/>
    <x v="0"/>
    <s v="Black"/>
    <n v="12"/>
    <n v="1"/>
    <n v="19.88"/>
    <n v="0"/>
    <n v="19.88"/>
  </r>
  <r>
    <x v="49"/>
    <x v="4"/>
    <s v="MC-A2841799"/>
    <x v="28"/>
    <s v="Puma, Boys Striped Track Pants"/>
    <x v="0"/>
    <s v="Quiet Slade"/>
    <s v="XL"/>
    <n v="1"/>
    <n v="20.99"/>
    <n v="0"/>
    <n v="20.99"/>
  </r>
  <r>
    <x v="49"/>
    <x v="4"/>
    <s v="MC-A2841799"/>
    <x v="28"/>
    <s v="Puma, Boys Colorblocked Track Jacke"/>
    <x v="0"/>
    <s v="Quiet Slade"/>
    <s v="L"/>
    <n v="1"/>
    <n v="26.99"/>
    <n v="0"/>
    <n v="26.99"/>
  </r>
  <r>
    <x v="49"/>
    <x v="4"/>
    <s v="MC-A2841799"/>
    <x v="28"/>
    <s v="Angie, Juniors Strapless Tribal-Prin"/>
    <x v="0"/>
    <s v="Black"/>
    <s v="S"/>
    <n v="1"/>
    <n v="18.739999999999998"/>
    <n v="0"/>
    <n v="18.739999999999998"/>
  </r>
  <r>
    <x v="49"/>
    <x v="4"/>
    <s v="MC-A2841799"/>
    <x v="28"/>
    <s v="Ralph Lauren, Boys Basic Mesh Big Pony Polo"/>
    <x v="0"/>
    <s v="Orange"/>
    <s v="M"/>
    <n v="1"/>
    <n v="24.74"/>
    <n v="0"/>
    <n v="24.74"/>
  </r>
  <r>
    <x v="49"/>
    <x v="4"/>
    <s v="MC-A2841799"/>
    <x v="28"/>
    <s v="Tommy Hilfiger, Boys Bart Gingham Shirt"/>
    <x v="0"/>
    <s v="Bulls Eye"/>
    <s v="M"/>
    <n v="1"/>
    <n v="21.09"/>
    <n v="0"/>
    <n v="21.09"/>
  </r>
  <r>
    <x v="49"/>
    <x v="4"/>
    <s v="MC-A2841799"/>
    <x v="28"/>
    <s v="Levis, Boys Beach Comber Shorts"/>
    <x v="0"/>
    <s v="Green"/>
    <n v="12"/>
    <n v="1"/>
    <n v="16.489999999999998"/>
    <n v="0"/>
    <n v="16.489999999999998"/>
  </r>
  <r>
    <x v="49"/>
    <x v="4"/>
    <s v="MC-A2841799"/>
    <x v="28"/>
    <s v="Angie, Juniors Strapless Tribal-Prin"/>
    <x v="0"/>
    <s v="Black"/>
    <s v="M"/>
    <n v="1"/>
    <n v="18.739999999999998"/>
    <n v="0"/>
    <n v="18.739999999999998"/>
  </r>
  <r>
    <x v="49"/>
    <x v="4"/>
    <s v="MC-A2841799"/>
    <x v="28"/>
    <s v="Ralph Lauren, Boys Mesh Short-Sleeve Woven"/>
    <x v="0"/>
    <s v="White"/>
    <s v="M"/>
    <n v="1"/>
    <n v="22.49"/>
    <n v="0"/>
    <n v="22.49"/>
  </r>
  <r>
    <x v="49"/>
    <x v="4"/>
    <s v="MC-A2841799"/>
    <x v="28"/>
    <s v="Nike, Boys N45 W Core Pants"/>
    <x v="0"/>
    <s v="Black"/>
    <s v="XL"/>
    <n v="1"/>
    <n v="23.24"/>
    <n v="0"/>
    <n v="23.24"/>
  </r>
  <r>
    <x v="49"/>
    <x v="4"/>
    <s v="MC-A0641799"/>
    <x v="6"/>
    <s v="Trixxi Juniors Dress, Strapless Ruffled Floral-Print Maxi"/>
    <x v="0"/>
    <s v="Ivory"/>
    <s v="XS"/>
    <n v="1"/>
    <n v="19.489999999999998"/>
    <n v="0"/>
    <n v="19.489999999999998"/>
  </r>
  <r>
    <x v="49"/>
    <x v="13"/>
    <s v="GA-A0141799"/>
    <x v="1"/>
    <s v="Burnout Dot Tee"/>
    <x v="0"/>
    <s v="Pink"/>
    <s v="XS"/>
    <n v="1"/>
    <n v="17.97"/>
    <n v="0"/>
    <n v="17.97"/>
  </r>
  <r>
    <x v="49"/>
    <x v="13"/>
    <s v="GA-A2441799"/>
    <x v="24"/>
    <s v="Girls Old Navy Active Burnou Wink"/>
    <x v="0"/>
    <s v="Pink"/>
    <s v="XL"/>
    <n v="1"/>
    <n v="10"/>
    <n v="0"/>
    <n v="10"/>
  </r>
  <r>
    <x v="49"/>
    <x v="13"/>
    <s v="GA-A2441799"/>
    <x v="24"/>
    <s v="Girls 2-In-1 Dolman-Sleeve T"/>
    <x v="0"/>
    <s v="Neon"/>
    <s v="XL"/>
    <n v="1"/>
    <n v="12"/>
    <n v="0"/>
    <n v="12"/>
  </r>
  <r>
    <x v="49"/>
    <x v="21"/>
    <s v="CL-A2641799"/>
    <x v="26"/>
    <s v="Deep Pore Detoxifying Solution"/>
    <x v="10"/>
    <s v=""/>
    <s v="O/S"/>
    <n v="1"/>
    <n v="143.65"/>
    <n v="8.9781250000000004"/>
    <n v="152.62812500000001"/>
  </r>
  <r>
    <x v="50"/>
    <x v="22"/>
    <s v="VS-A2841800"/>
    <x v="28"/>
    <s v="Tie-Front Tankini"/>
    <x v="0"/>
    <s v="Deep Plum"/>
    <s v="36A"/>
    <n v="1"/>
    <n v="36"/>
    <n v="0"/>
    <n v="36"/>
  </r>
  <r>
    <x v="50"/>
    <x v="22"/>
    <s v="VS-A2841800"/>
    <x v="28"/>
    <s v="Ruffle One-Piece"/>
    <x v="0"/>
    <s v="Aqua"/>
    <s v="S"/>
    <n v="1"/>
    <n v="40"/>
    <n v="0"/>
    <n v="40"/>
  </r>
  <r>
    <x v="50"/>
    <x v="22"/>
    <s v="VS-A2841800"/>
    <x v="28"/>
    <s v="Neon-Strap One-Piece"/>
    <x v="0"/>
    <s v="Black"/>
    <s v="S"/>
    <n v="1"/>
    <n v="39"/>
    <n v="0"/>
    <n v="39"/>
  </r>
  <r>
    <x v="50"/>
    <x v="7"/>
    <s v="ON-A2841800"/>
    <x v="28"/>
    <s v="Boys Uniform Oxford Shirts White"/>
    <x v="0"/>
    <s v="White"/>
    <s v="L"/>
    <n v="2"/>
    <n v="12.5"/>
    <n v="0"/>
    <n v="25"/>
  </r>
  <r>
    <x v="50"/>
    <x v="7"/>
    <s v="ON-A2841800"/>
    <x v="28"/>
    <s v="Boys Shirt &amp; Tie Sets Bright White"/>
    <x v="0"/>
    <s v="White"/>
    <s v="L"/>
    <n v="2"/>
    <n v="10.99"/>
    <n v="0"/>
    <n v="21.98"/>
  </r>
  <r>
    <x v="50"/>
    <x v="7"/>
    <s v="ON-A2841800"/>
    <x v="28"/>
    <s v="Boys Team-Style Logo Muscle Sea Salt Plaid"/>
    <x v="0"/>
    <s v="Sea"/>
    <s v="L"/>
    <n v="1"/>
    <n v="7"/>
    <n v="0"/>
    <n v="7"/>
  </r>
  <r>
    <x v="50"/>
    <x v="7"/>
    <s v="ON-A2841800"/>
    <x v="28"/>
    <s v="Boys Logo Hoodies Goodnight Nora"/>
    <x v="0"/>
    <s v="Purple"/>
    <s v="L"/>
    <n v="1"/>
    <n v="16"/>
    <n v="0"/>
    <n v="16"/>
  </r>
  <r>
    <x v="50"/>
    <x v="7"/>
    <s v="ON-A2841800"/>
    <x v="28"/>
    <s v="Boys Short-Sleeve Poplin Shi Sardonyx Orang"/>
    <x v="0"/>
    <s v="Orange"/>
    <s v="L"/>
    <n v="1"/>
    <n v="14"/>
    <n v="0"/>
    <n v="14"/>
  </r>
  <r>
    <x v="50"/>
    <x v="7"/>
    <s v="ON-A2841800"/>
    <x v="28"/>
    <s v="Boys Old Navy Active Solid S Blue Bloods"/>
    <x v="0"/>
    <s v="Blue"/>
    <s v="L"/>
    <n v="1"/>
    <n v="7"/>
    <n v="0"/>
    <n v="7"/>
  </r>
  <r>
    <x v="50"/>
    <x v="7"/>
    <s v="ON-A2841800"/>
    <x v="28"/>
    <s v="Boys Old Navy Active Color-B Blue Bloods"/>
    <x v="0"/>
    <s v="Blue"/>
    <s v="L"/>
    <n v="1"/>
    <n v="10"/>
    <n v="0"/>
    <n v="10"/>
  </r>
  <r>
    <x v="50"/>
    <x v="7"/>
    <s v="ON-A2841800"/>
    <x v="28"/>
    <s v="Boys Logo-Applique Zip Hoodi Red Tape"/>
    <x v="0"/>
    <s v="Red"/>
    <s v="L"/>
    <n v="1"/>
    <n v="20"/>
    <n v="0"/>
    <n v="20"/>
  </r>
  <r>
    <x v="51"/>
    <x v="0"/>
    <s v="HM-A3041801"/>
    <x v="29"/>
    <s v="Boots"/>
    <x v="2"/>
    <s v="Black"/>
    <n v="6"/>
    <n v="1"/>
    <n v="17"/>
    <n v="0"/>
    <n v="17"/>
  </r>
  <r>
    <x v="51"/>
    <x v="0"/>
    <s v="HM-A3041801"/>
    <x v="29"/>
    <s v="Straw Hat"/>
    <x v="4"/>
    <s v="Light Beige"/>
    <s v="M/56"/>
    <n v="1"/>
    <n v="5"/>
    <n v="0.3125"/>
    <n v="5.3125"/>
  </r>
  <r>
    <x v="51"/>
    <x v="0"/>
    <s v="HM-A3341801"/>
    <x v="20"/>
    <s v="Padded Underwired Bra"/>
    <x v="0"/>
    <s v="Red"/>
    <s v="34B"/>
    <n v="1"/>
    <n v="8.9499999999999993"/>
    <n v="0"/>
    <n v="8.9499999999999993"/>
  </r>
  <r>
    <x v="51"/>
    <x v="0"/>
    <s v="HM-A3341801"/>
    <x v="20"/>
    <s v="Tanga"/>
    <x v="0"/>
    <s v="Red"/>
    <n v="4"/>
    <n v="1"/>
    <n v="12.95"/>
    <n v="0"/>
    <n v="12.95"/>
  </r>
  <r>
    <x v="51"/>
    <x v="0"/>
    <s v="HM-A0241801"/>
    <x v="0"/>
    <s v="Skirt"/>
    <x v="0"/>
    <s v="Mntgrn"/>
    <s v="S"/>
    <n v="2"/>
    <n v="14.95"/>
    <n v="0"/>
    <n v="29.9"/>
  </r>
  <r>
    <x v="51"/>
    <x v="0"/>
    <s v="HM-A2941801"/>
    <x v="30"/>
    <s v="Swimsuit"/>
    <x v="0"/>
    <s v="Black"/>
    <n v="6"/>
    <n v="1"/>
    <n v="34.950000000000003"/>
    <n v="0"/>
    <n v="34.950000000000003"/>
  </r>
  <r>
    <x v="51"/>
    <x v="0"/>
    <s v="HM-A2941801"/>
    <x v="30"/>
    <s v="Swimsuit (Web Cancel)"/>
    <x v="0"/>
    <s v="Zebra"/>
    <n v="6"/>
    <n v="1"/>
    <n v="29.95"/>
    <n v="0"/>
    <n v="29.95"/>
  </r>
  <r>
    <x v="51"/>
    <x v="0"/>
    <s v="HM-A1541801"/>
    <x v="14"/>
    <s v="Twill Trousers"/>
    <x v="0"/>
    <s v="Blupat"/>
    <s v="14Y+"/>
    <n v="1"/>
    <n v="14.95"/>
    <n v="0"/>
    <n v="14.95"/>
  </r>
  <r>
    <x v="51"/>
    <x v="2"/>
    <s v="FO-A0641801"/>
    <x v="6"/>
    <s v="Floral Print Flounce Dress"/>
    <x v="0"/>
    <s v="Blue"/>
    <s v="S"/>
    <n v="1"/>
    <n v="14.8"/>
    <n v="0"/>
    <n v="14.8"/>
  </r>
  <r>
    <x v="51"/>
    <x v="2"/>
    <s v="FO-A0141801"/>
    <x v="1"/>
    <s v="Crepe Woven Boyfriend Blaze"/>
    <x v="0"/>
    <s v="Pink"/>
    <s v="S"/>
    <n v="1"/>
    <n v="27.8"/>
    <n v="0"/>
    <n v="27.8"/>
  </r>
  <r>
    <x v="51"/>
    <x v="2"/>
    <s v="FO-A0141801"/>
    <x v="1"/>
    <s v="Striped Boyfriend Sleep Shirt"/>
    <x v="0"/>
    <s v="Pink"/>
    <s v="M"/>
    <n v="1"/>
    <n v="16.8"/>
    <n v="0"/>
    <n v="16.8"/>
  </r>
  <r>
    <x v="51"/>
    <x v="2"/>
    <s v="FO-A0141801"/>
    <x v="1"/>
    <s v="Five More Minutes Pj Set"/>
    <x v="0"/>
    <s v="White"/>
    <s v="S"/>
    <n v="1"/>
    <n v="12.8"/>
    <n v="0"/>
    <n v="12.8"/>
  </r>
  <r>
    <x v="52"/>
    <x v="7"/>
    <s v="ON-A2941802"/>
    <x v="30"/>
    <s v="Men'S Striped Slim-Fit Oxfor Blue Stripe"/>
    <x v="0"/>
    <s v="Blue Stripe"/>
    <s v="M"/>
    <n v="1"/>
    <n v="16"/>
    <n v="0"/>
    <n v="16"/>
  </r>
  <r>
    <x v="52"/>
    <x v="7"/>
    <s v="ON-A2941802"/>
    <x v="30"/>
    <s v="Men'S Slim-Fit Linen-Blend S Maverick Blue"/>
    <x v="0"/>
    <s v="Maverick Blue"/>
    <s v="M"/>
    <n v="1"/>
    <n v="22"/>
    <n v="0"/>
    <n v="22"/>
  </r>
  <r>
    <x v="52"/>
    <x v="7"/>
    <s v="ON-A2941802"/>
    <x v="30"/>
    <s v="Men'S Slim-Fit Short-Sleeve Knight Time"/>
    <x v="0"/>
    <s v="Knight Time"/>
    <s v="M"/>
    <n v="1"/>
    <n v="17"/>
    <n v="0"/>
    <n v="17"/>
  </r>
  <r>
    <x v="52"/>
    <x v="7"/>
    <s v="ON-A2941802"/>
    <x v="30"/>
    <s v="Men'S Birdseye Slim-Fit Shir In The Navy"/>
    <x v="0"/>
    <s v="The Navy"/>
    <s v="M"/>
    <n v="1"/>
    <n v="20"/>
    <n v="0"/>
    <n v="20"/>
  </r>
  <r>
    <x v="52"/>
    <x v="7"/>
    <s v="ON-A2941802"/>
    <x v="30"/>
    <s v="Men'S Slim-Fit Striped Popli Ice Cap"/>
    <x v="0"/>
    <s v="Ice Cap"/>
    <s v="M"/>
    <n v="1"/>
    <n v="20"/>
    <n v="0"/>
    <n v="20"/>
  </r>
  <r>
    <x v="52"/>
    <x v="7"/>
    <s v="ON-A2941802"/>
    <x v="30"/>
    <s v="Men'S Slim-Fit Striped Popli Cloud Cover"/>
    <x v="0"/>
    <s v="Cloud Cover"/>
    <s v="M"/>
    <n v="1"/>
    <n v="20"/>
    <n v="0"/>
    <n v="20"/>
  </r>
  <r>
    <x v="52"/>
    <x v="4"/>
    <s v="MC-A2941802"/>
    <x v="30"/>
    <s v="Alfani,X"/>
    <x v="0"/>
    <s v="Navy"/>
    <s v="S"/>
    <n v="1"/>
    <n v="23.99"/>
    <n v="0"/>
    <n v="23.99"/>
  </r>
  <r>
    <x v="52"/>
    <x v="4"/>
    <s v="MC-A2941802"/>
    <x v="30"/>
    <s v="Alfani,Taft Plaid Shirt"/>
    <x v="0"/>
    <s v="Navy"/>
    <s v="S"/>
    <n v="1"/>
    <n v="17.59"/>
    <n v="0"/>
    <n v="17.59"/>
  </r>
  <r>
    <x v="52"/>
    <x v="4"/>
    <s v="MC-A2941802"/>
    <x v="30"/>
    <s v="Alfani,Shirt, Warren Solid Woven Shirt"/>
    <x v="0"/>
    <s v="Dress Blue"/>
    <s v="S"/>
    <n v="1"/>
    <n v="22.39"/>
    <n v="0"/>
    <n v="22.39"/>
  </r>
  <r>
    <x v="52"/>
    <x v="4"/>
    <s v="MC-A2941802"/>
    <x v="30"/>
    <s v="Alfani,Spruce Plaid Shirt"/>
    <x v="0"/>
    <s v="Kettle"/>
    <s v="S"/>
    <n v="1"/>
    <n v="19.989999999999998"/>
    <n v="0"/>
    <n v="19.989999999999998"/>
  </r>
  <r>
    <x v="52"/>
    <x v="4"/>
    <s v="MC-A2941802"/>
    <x v="30"/>
    <s v="Coach,Coach Bleecker Small Wristlet"/>
    <x v="1"/>
    <s v="Silver"/>
    <s v="O/S"/>
    <n v="1"/>
    <n v="40.6"/>
    <n v="2.5375000000000001"/>
    <n v="43.137500000000003"/>
  </r>
  <r>
    <x v="52"/>
    <x v="11"/>
    <s v="ID-A3041802"/>
    <x v="29"/>
    <s v="Bamboo Hearten-04"/>
    <x v="0"/>
    <s v="Black"/>
    <n v="6"/>
    <n v="1"/>
    <n v="19.989999999999998"/>
    <n v="0"/>
    <n v="19.989999999999998"/>
  </r>
  <r>
    <x v="53"/>
    <x v="3"/>
    <s v="6P-A2641806"/>
    <x v="26"/>
    <s v="Calvin Klein: Glover"/>
    <x v="0"/>
    <s v="Black"/>
    <n v="9"/>
    <n v="1"/>
    <n v="54.99"/>
    <n v="0"/>
    <n v="54.99"/>
  </r>
  <r>
    <x v="53"/>
    <x v="23"/>
    <s v="TS-A3041806"/>
    <x v="29"/>
    <s v="Drop Waist Jersey Tunic Dress"/>
    <x v="0"/>
    <s v="Red"/>
    <n v="6"/>
    <n v="1"/>
    <n v="20"/>
    <n v="0"/>
    <n v="20"/>
  </r>
  <r>
    <x v="53"/>
    <x v="24"/>
    <s v="CH-A3041806"/>
    <x v="29"/>
    <s v="Organza Mini Skater Skirt In Black"/>
    <x v="0"/>
    <s v="Black"/>
    <s v="S/M"/>
    <n v="1"/>
    <n v="19.989999999999998"/>
    <n v="0"/>
    <n v="19.989999999999998"/>
  </r>
  <r>
    <x v="54"/>
    <x v="25"/>
    <s v="SH-A0941807"/>
    <x v="8"/>
    <s v="Salvatore Ferragamo"/>
    <x v="0"/>
    <s v="Beige"/>
    <n v="7"/>
    <n v="1"/>
    <n v="230"/>
    <n v="0"/>
    <n v="230"/>
  </r>
  <r>
    <x v="54"/>
    <x v="3"/>
    <s v="6P-A1441807"/>
    <x v="13"/>
    <s v="Puma: Pu15144"/>
    <x v="2"/>
    <s v="Navy"/>
    <n v="7"/>
    <n v="1"/>
    <n v="34.99"/>
    <n v="0"/>
    <n v="34.99"/>
  </r>
  <r>
    <x v="54"/>
    <x v="3"/>
    <s v="6P-A1441807"/>
    <x v="13"/>
    <s v="Puma: Pu15144"/>
    <x v="2"/>
    <s v="Silver"/>
    <n v="8"/>
    <n v="1"/>
    <n v="39.99"/>
    <n v="0"/>
    <n v="39.99"/>
  </r>
  <r>
    <x v="54"/>
    <x v="3"/>
    <s v="6P-A1441807"/>
    <x v="13"/>
    <s v="Izod: Iz 419"/>
    <x v="2"/>
    <s v="Tortoise"/>
    <n v="6.5"/>
    <n v="1"/>
    <n v="14.99"/>
    <n v="0"/>
    <n v="14.99"/>
  </r>
  <r>
    <x v="55"/>
    <x v="3"/>
    <s v="6P-A1441808"/>
    <x v="13"/>
    <s v="Callaway Hyperbolic"/>
    <x v="2"/>
    <s v="Black"/>
    <s v="6B"/>
    <n v="1"/>
    <n v="59.99"/>
    <n v="0"/>
    <n v="59.99"/>
  </r>
  <r>
    <x v="55"/>
    <x v="3"/>
    <s v="6P-A1441808"/>
    <x v="13"/>
    <s v="Nike Lunar Summer Lite"/>
    <x v="2"/>
    <s v="Blue"/>
    <s v="5.5B"/>
    <n v="1"/>
    <n v="49.99"/>
    <n v="0"/>
    <n v="49.99"/>
  </r>
  <r>
    <x v="55"/>
    <x v="3"/>
    <s v="6P-A0141808"/>
    <x v="1"/>
    <s v="Marc By Marc Jacobs Mmj 116"/>
    <x v="2"/>
    <s v="Havana"/>
    <n v="6"/>
    <n v="1"/>
    <n v="59.99"/>
    <n v="0"/>
    <n v="59.99"/>
  </r>
  <r>
    <x v="55"/>
    <x v="5"/>
    <s v="GM-A0841808"/>
    <x v="7"/>
    <s v="Funny Fish Brief"/>
    <x v="0"/>
    <s v="Navy"/>
    <s v="S"/>
    <n v="1"/>
    <n v="2.99"/>
    <n v="0"/>
    <n v="2.99"/>
  </r>
  <r>
    <x v="55"/>
    <x v="5"/>
    <s v="GM-A0841808"/>
    <x v="7"/>
    <s v="Funny Fish Brief"/>
    <x v="0"/>
    <s v="Navy"/>
    <s v="M"/>
    <n v="1"/>
    <n v="2.99"/>
    <n v="0"/>
    <n v="2.99"/>
  </r>
  <r>
    <x v="55"/>
    <x v="5"/>
    <s v="GM-A0841808"/>
    <x v="7"/>
    <s v="Rowboat Dino Briefs"/>
    <x v="0"/>
    <s v="White"/>
    <s v="S"/>
    <n v="1"/>
    <n v="2.99"/>
    <n v="0"/>
    <n v="2.99"/>
  </r>
  <r>
    <x v="55"/>
    <x v="5"/>
    <s v="GM-A0841808"/>
    <x v="7"/>
    <s v="Rowboat Dino Briefs"/>
    <x v="0"/>
    <s v="White"/>
    <s v="M"/>
    <n v="1"/>
    <n v="2.99"/>
    <n v="0"/>
    <n v="2.99"/>
  </r>
  <r>
    <x v="55"/>
    <x v="5"/>
    <s v="GM-A0241808"/>
    <x v="0"/>
    <s v="Princess Party Cami"/>
    <x v="0"/>
    <s v="White"/>
    <n v="4"/>
    <n v="1"/>
    <n v="2.99"/>
    <n v="0"/>
    <n v="2.99"/>
  </r>
  <r>
    <x v="55"/>
    <x v="5"/>
    <s v="GM-A0241808"/>
    <x v="0"/>
    <s v="Dress-Up Girl Panty"/>
    <x v="0"/>
    <s v="White"/>
    <s v="L"/>
    <n v="1"/>
    <n v="2.99"/>
    <n v="0"/>
    <n v="2.99"/>
  </r>
  <r>
    <x v="55"/>
    <x v="5"/>
    <s v="GM-A0241808"/>
    <x v="0"/>
    <s v="Purple Dot Panty"/>
    <x v="0"/>
    <s v="Violet"/>
    <s v="L"/>
    <n v="1"/>
    <n v="2.99"/>
    <n v="0"/>
    <n v="2.99"/>
  </r>
  <r>
    <x v="55"/>
    <x v="5"/>
    <s v="GM-A0241808"/>
    <x v="0"/>
    <s v="Cotton Candy Panty"/>
    <x v="0"/>
    <s v="Blue"/>
    <s v="L"/>
    <n v="1"/>
    <n v="2.99"/>
    <n v="0"/>
    <n v="2.99"/>
  </r>
  <r>
    <x v="55"/>
    <x v="26"/>
    <s v="LG-A0141808"/>
    <x v="1"/>
    <s v="70165 Ultra Agents Mission Hq V39"/>
    <x v="11"/>
    <s v=""/>
    <s v="O/S"/>
    <n v="1"/>
    <n v="99.99"/>
    <n v="6.2493749999999997"/>
    <n v="106.239375"/>
  </r>
  <r>
    <x v="56"/>
    <x v="3"/>
    <s v="6P-A1441809"/>
    <x v="13"/>
    <s v="Oakley: Underspin"/>
    <x v="2"/>
    <s v="Black"/>
    <n v="8"/>
    <n v="1"/>
    <n v="53.99"/>
    <n v="0"/>
    <n v="53.99"/>
  </r>
  <r>
    <x v="56"/>
    <x v="3"/>
    <s v="6P-A1441809"/>
    <x v="13"/>
    <s v="Oakley: Sweet Spot"/>
    <x v="2"/>
    <s v="Vino"/>
    <n v="9"/>
    <n v="1"/>
    <n v="44.99"/>
    <n v="0"/>
    <n v="44.99"/>
  </r>
  <r>
    <x v="57"/>
    <x v="14"/>
    <s v="C8-A2441810"/>
    <x v="24"/>
    <s v="Bunny Ears Tee"/>
    <x v="0"/>
    <s v="Aqua"/>
    <s v="S"/>
    <n v="1"/>
    <n v="3.99"/>
    <n v="0"/>
    <n v="3.99"/>
  </r>
  <r>
    <x v="57"/>
    <x v="14"/>
    <s v="C8-A2441810"/>
    <x v="24"/>
    <s v="Sparkle Crazy Ate Snack"/>
    <x v="0"/>
    <s v="Lavender"/>
    <s v="M"/>
    <n v="1"/>
    <n v="3.99"/>
    <n v="0"/>
    <n v="3.99"/>
  </r>
  <r>
    <x v="57"/>
    <x v="14"/>
    <s v="C8-A2441810"/>
    <x v="24"/>
    <s v="Bow Sweater"/>
    <x v="0"/>
    <s v="Pale Pink"/>
    <s v="M"/>
    <n v="1"/>
    <n v="9.99"/>
    <n v="0"/>
    <n v="9.99"/>
  </r>
  <r>
    <x v="57"/>
    <x v="14"/>
    <s v="C8-A0241810"/>
    <x v="0"/>
    <s v="Glitter Sunbathing Doggie Tee"/>
    <x v="0"/>
    <s v="Mint"/>
    <s v="L"/>
    <n v="1"/>
    <n v="5"/>
    <n v="0"/>
    <n v="5"/>
  </r>
  <r>
    <x v="57"/>
    <x v="14"/>
    <s v="C8-A0241810"/>
    <x v="0"/>
    <s v="Boatneck Tee"/>
    <x v="0"/>
    <s v="Ivory"/>
    <s v="L"/>
    <n v="1"/>
    <n v="5"/>
    <n v="0"/>
    <n v="5"/>
  </r>
  <r>
    <x v="57"/>
    <x v="14"/>
    <s v="C8-A3141810"/>
    <x v="31"/>
    <s v="Tee Boy"/>
    <x v="0"/>
    <s v="Orange"/>
    <s v="4Y"/>
    <n v="4"/>
    <n v="3.99"/>
    <n v="0"/>
    <n v="15.96"/>
  </r>
  <r>
    <x v="57"/>
    <x v="14"/>
    <s v="C8-A3141810"/>
    <x v="31"/>
    <s v="Tee Boy"/>
    <x v="0"/>
    <s v="Green"/>
    <s v="5Y"/>
    <n v="4"/>
    <n v="3.99"/>
    <n v="0"/>
    <n v="15.96"/>
  </r>
  <r>
    <x v="57"/>
    <x v="14"/>
    <s v="C8-A3141810"/>
    <x v="31"/>
    <s v="Tee Girl"/>
    <x v="0"/>
    <s v="Floral"/>
    <s v="XS"/>
    <n v="3"/>
    <n v="3.99"/>
    <n v="0"/>
    <n v="11.97"/>
  </r>
  <r>
    <x v="57"/>
    <x v="14"/>
    <s v="C8-A3141810"/>
    <x v="31"/>
    <s v="Tee Girl"/>
    <x v="0"/>
    <s v="Floral"/>
    <s v="S"/>
    <n v="4"/>
    <n v="3.99"/>
    <n v="0"/>
    <n v="15.96"/>
  </r>
  <r>
    <x v="57"/>
    <x v="14"/>
    <s v="C8-A3141810"/>
    <x v="31"/>
    <s v="Tee Girl"/>
    <x v="0"/>
    <s v="Floral"/>
    <s v="M"/>
    <n v="4"/>
    <n v="3.99"/>
    <n v="0"/>
    <n v="15.96"/>
  </r>
  <r>
    <x v="57"/>
    <x v="14"/>
    <s v="C8-A3141810"/>
    <x v="31"/>
    <s v="Tee Girl"/>
    <x v="0"/>
    <s v="Floral"/>
    <s v="L"/>
    <n v="4"/>
    <n v="3.99"/>
    <n v="0"/>
    <n v="15.96"/>
  </r>
  <r>
    <x v="57"/>
    <x v="14"/>
    <s v="C8-A3141810"/>
    <x v="31"/>
    <s v="Skort"/>
    <x v="0"/>
    <s v="Floral"/>
    <s v="S"/>
    <n v="2"/>
    <n v="3.99"/>
    <n v="0"/>
    <n v="7.98"/>
  </r>
  <r>
    <x v="57"/>
    <x v="14"/>
    <s v="C8-A3141810"/>
    <x v="31"/>
    <s v="Skort"/>
    <x v="0"/>
    <s v="Floral"/>
    <s v="M"/>
    <n v="3"/>
    <n v="3.99"/>
    <n v="0"/>
    <n v="11.97"/>
  </r>
  <r>
    <x v="57"/>
    <x v="14"/>
    <s v="C8-A3141810"/>
    <x v="31"/>
    <s v="Skort"/>
    <x v="0"/>
    <s v="Floral"/>
    <s v="L"/>
    <n v="3"/>
    <n v="3.99"/>
    <n v="0"/>
    <n v="11.97"/>
  </r>
  <r>
    <x v="57"/>
    <x v="14"/>
    <s v="C8-A3141810"/>
    <x v="31"/>
    <s v="Tee Girl"/>
    <x v="0"/>
    <s v="Floral"/>
    <s v="M"/>
    <n v="4"/>
    <n v="3.99"/>
    <n v="0"/>
    <n v="15.96"/>
  </r>
  <r>
    <x v="57"/>
    <x v="14"/>
    <s v="C8-A3141810"/>
    <x v="31"/>
    <s v="Tee Boy"/>
    <x v="0"/>
    <s v="Grey"/>
    <s v="L"/>
    <n v="6"/>
    <n v="3.99"/>
    <n v="0"/>
    <n v="23.94"/>
  </r>
  <r>
    <x v="57"/>
    <x v="14"/>
    <s v="C8-A3141810"/>
    <x v="31"/>
    <s v="Short"/>
    <x v="0"/>
    <s v="Grey"/>
    <n v="6"/>
    <n v="5"/>
    <n v="7.99"/>
    <n v="0"/>
    <n v="39.950000000000003"/>
  </r>
  <r>
    <x v="58"/>
    <x v="27"/>
    <s v="ZA-A0141812"/>
    <x v="1"/>
    <s v="Printed T-Shirt"/>
    <x v="0"/>
    <s v="Print"/>
    <s v="S"/>
    <n v="1"/>
    <n v="15.99"/>
    <n v="0"/>
    <n v="15.99"/>
  </r>
  <r>
    <x v="58"/>
    <x v="27"/>
    <s v="ZA-A0141812"/>
    <x v="1"/>
    <s v="Printed T-Shirt"/>
    <x v="0"/>
    <s v="Dots"/>
    <s v="S"/>
    <n v="1"/>
    <n v="15.99"/>
    <n v="0"/>
    <n v="15.99"/>
  </r>
  <r>
    <x v="58"/>
    <x v="27"/>
    <s v="ZA-A0141812"/>
    <x v="1"/>
    <s v="Combined Dress"/>
    <x v="0"/>
    <s v="Aqua"/>
    <s v="14Y"/>
    <n v="1"/>
    <n v="19.989999999999998"/>
    <n v="0"/>
    <n v="19.989999999999998"/>
  </r>
  <r>
    <x v="59"/>
    <x v="0"/>
    <s v="HM-A2941815"/>
    <x v="30"/>
    <s v="Hotpants"/>
    <x v="0"/>
    <s v="Blue"/>
    <n v="6"/>
    <n v="1"/>
    <n v="2"/>
    <n v="0"/>
    <n v="2"/>
  </r>
  <r>
    <x v="59"/>
    <x v="0"/>
    <s v="HM-A2941815"/>
    <x v="30"/>
    <s v="Hotpants"/>
    <x v="0"/>
    <s v="Floral"/>
    <n v="6"/>
    <n v="1"/>
    <n v="2"/>
    <n v="0"/>
    <n v="2"/>
  </r>
  <r>
    <x v="59"/>
    <x v="0"/>
    <s v="HM-A2941815"/>
    <x v="30"/>
    <s v="Push-Up Bra"/>
    <x v="0"/>
    <s v="White"/>
    <s v="36A"/>
    <n v="1"/>
    <n v="9.9499999999999993"/>
    <n v="0"/>
    <n v="9.9499999999999993"/>
  </r>
  <r>
    <x v="59"/>
    <x v="0"/>
    <s v="HM-A2941815"/>
    <x v="30"/>
    <s v="Skirt"/>
    <x v="0"/>
    <s v="Black"/>
    <n v="6"/>
    <n v="1"/>
    <n v="12.95"/>
    <n v="0"/>
    <n v="12.95"/>
  </r>
  <r>
    <x v="59"/>
    <x v="0"/>
    <s v="HM-A2941815"/>
    <x v="30"/>
    <s v="Push-Up Bra"/>
    <x v="0"/>
    <s v="White"/>
    <s v="36A"/>
    <n v="1"/>
    <n v="17.95"/>
    <n v="0"/>
    <n v="17.95"/>
  </r>
  <r>
    <x v="59"/>
    <x v="0"/>
    <s v="HM-A2941815"/>
    <x v="30"/>
    <s v="2-Pack Hotpants"/>
    <x v="0"/>
    <s v="White"/>
    <n v="6"/>
    <n v="1"/>
    <n v="9.9499999999999993"/>
    <n v="0"/>
    <n v="9.9499999999999993"/>
  </r>
  <r>
    <x v="59"/>
    <x v="0"/>
    <s v="HM-A0141815"/>
    <x v="1"/>
    <s v="Dress"/>
    <x v="0"/>
    <s v="Black"/>
    <n v="4"/>
    <n v="1"/>
    <n v="18.71"/>
    <n v="0"/>
    <n v="18.71"/>
  </r>
  <r>
    <x v="59"/>
    <x v="14"/>
    <s v="C8-A2741815"/>
    <x v="27"/>
    <s v="Fancy Chicken Tee"/>
    <x v="0"/>
    <s v="Ivory"/>
    <s v="3Y"/>
    <n v="1"/>
    <n v="3.99"/>
    <n v="0"/>
    <n v="3.99"/>
  </r>
  <r>
    <x v="59"/>
    <x v="14"/>
    <s v="C8-A2741815"/>
    <x v="27"/>
    <s v="Camera Print Romper"/>
    <x v="0"/>
    <s v="Mint"/>
    <s v="M"/>
    <n v="1"/>
    <n v="7.99"/>
    <n v="0"/>
    <n v="7.99"/>
  </r>
  <r>
    <x v="59"/>
    <x v="14"/>
    <s v="C8-A2741815"/>
    <x v="27"/>
    <s v="Stripe Shirt"/>
    <x v="0"/>
    <s v="Blue"/>
    <s v="L"/>
    <n v="1"/>
    <n v="9.99"/>
    <n v="0"/>
    <n v="9.99"/>
  </r>
  <r>
    <x v="59"/>
    <x v="14"/>
    <s v="C8-A0241815"/>
    <x v="0"/>
    <s v="Colorblock Heart Tee"/>
    <x v="0"/>
    <s v="Ivory"/>
    <s v="L"/>
    <n v="1"/>
    <n v="9.99"/>
    <n v="0"/>
    <n v="9.99"/>
  </r>
  <r>
    <x v="59"/>
    <x v="14"/>
    <s v="C8-A0241815"/>
    <x v="0"/>
    <s v="Eyelet Skirt"/>
    <x v="0"/>
    <s v="Wild Fuchsia"/>
    <s v="L"/>
    <n v="1"/>
    <n v="9.99"/>
    <n v="0"/>
    <n v="9.99"/>
  </r>
  <r>
    <x v="59"/>
    <x v="3"/>
    <s v="6P-A0141815"/>
    <x v="1"/>
    <s v="Nike Air Max Torch 4"/>
    <x v="2"/>
    <s v="Black"/>
    <s v="7,5"/>
    <n v="1"/>
    <n v="64.989999999999995"/>
    <n v="0"/>
    <n v="64.989999999999995"/>
  </r>
  <r>
    <x v="59"/>
    <x v="3"/>
    <s v="6P-A3241815"/>
    <x v="32"/>
    <s v="Puma Golf Sunny Strap"/>
    <x v="2"/>
    <s v="White"/>
    <n v="6"/>
    <n v="1"/>
    <n v="55.99"/>
    <n v="0"/>
    <n v="55.99"/>
  </r>
  <r>
    <x v="59"/>
    <x v="3"/>
    <s v="6P-A3241815"/>
    <x v="32"/>
    <s v="Adidas Golf Puremotion™ Piped Polo '14"/>
    <x v="0"/>
    <s v="Black"/>
    <s v="SM"/>
    <n v="1"/>
    <n v="45.99"/>
    <n v="0"/>
    <n v="45.99"/>
  </r>
  <r>
    <x v="60"/>
    <x v="10"/>
    <s v="JF-A1541816"/>
    <x v="14"/>
    <s v="Arrival"/>
    <x v="2"/>
    <s v="Burgundy"/>
    <m/>
    <n v="1"/>
    <n v="39.99"/>
    <n v="0"/>
    <n v="39.99"/>
  </r>
  <r>
    <x v="60"/>
    <x v="8"/>
    <s v="AZ-A2641816"/>
    <x v="26"/>
    <s v="Dkny Jeans Women'S Ease Pullover Hoodie"/>
    <x v="0"/>
    <s v="Red"/>
    <s v="L"/>
    <n v="1"/>
    <n v="33.25"/>
    <n v="0"/>
    <n v="33.25"/>
  </r>
  <r>
    <x v="60"/>
    <x v="8"/>
    <s v="AZ-A2641816"/>
    <x v="26"/>
    <s v="Best Vitamin C+E Serum + Hydrating B5 Gel Advanced Formula +. Prevent / Hydrate - 2"/>
    <x v="8"/>
    <s v=""/>
    <m/>
    <n v="1"/>
    <n v="66.95"/>
    <n v="4.1843750000000002"/>
    <n v="71.134375000000006"/>
  </r>
  <r>
    <x v="60"/>
    <x v="8"/>
    <s v="AZ-A2641816"/>
    <x v="26"/>
    <s v="Injoy Neon Galaxy Colorful Patterns Print Sweatshirt Sweaters"/>
    <x v="0"/>
    <s v="Orange"/>
    <s v="O/S"/>
    <n v="1"/>
    <n v="15.88"/>
    <n v="0"/>
    <n v="15.88"/>
  </r>
  <r>
    <x v="60"/>
    <x v="8"/>
    <s v="AZ-A0841816"/>
    <x v="7"/>
    <s v="Diamoni Collection 2.3 Carat Simulated Diamond Round Brillant With Circle Dangle Platium Plated Sterling Silver Earring"/>
    <x v="4"/>
    <s v=""/>
    <m/>
    <n v="1"/>
    <n v="72.989999999999995"/>
    <n v="4.5618749999999997"/>
    <n v="77.551874999999995"/>
  </r>
  <r>
    <x v="60"/>
    <x v="0"/>
    <s v="HM-A0241816"/>
    <x v="0"/>
    <s v="Bikini"/>
    <x v="0"/>
    <s v="Turquo"/>
    <s v="10-12Y"/>
    <n v="1"/>
    <n v="10"/>
    <n v="0"/>
    <n v="10"/>
  </r>
  <r>
    <x v="60"/>
    <x v="0"/>
    <s v="HM-A0241816"/>
    <x v="0"/>
    <s v="Swimsuit"/>
    <x v="0"/>
    <s v="Dark Blue"/>
    <s v="10-12Y"/>
    <n v="1"/>
    <n v="10"/>
    <n v="0"/>
    <n v="10"/>
  </r>
  <r>
    <x v="60"/>
    <x v="0"/>
    <s v="HM-A0241816"/>
    <x v="0"/>
    <s v="Trousers"/>
    <x v="0"/>
    <s v="Blue"/>
    <s v="12-13Y"/>
    <n v="1"/>
    <n v="7"/>
    <n v="0"/>
    <n v="7"/>
  </r>
  <r>
    <x v="60"/>
    <x v="0"/>
    <s v="HM-A2441816"/>
    <x v="24"/>
    <s v="Baseball Jacket"/>
    <x v="0"/>
    <s v="Dark Blue"/>
    <s v="6-7Y"/>
    <n v="1"/>
    <n v="15"/>
    <n v="0"/>
    <n v="15"/>
  </r>
  <r>
    <x v="60"/>
    <x v="0"/>
    <s v="HM-A0141816"/>
    <x v="1"/>
    <s v="Trousers"/>
    <x v="0"/>
    <s v="Black"/>
    <s v="14Y+X"/>
    <n v="1"/>
    <n v="10"/>
    <n v="0"/>
    <n v="10"/>
  </r>
  <r>
    <x v="60"/>
    <x v="0"/>
    <s v="HM-A0141816"/>
    <x v="1"/>
    <s v="Trousers"/>
    <x v="0"/>
    <s v="Mint"/>
    <s v="14Y+X"/>
    <n v="1"/>
    <n v="10"/>
    <n v="0"/>
    <n v="10"/>
  </r>
  <r>
    <x v="60"/>
    <x v="0"/>
    <s v="HM-A0141816"/>
    <x v="1"/>
    <s v="Skirt"/>
    <x v="0"/>
    <s v="White"/>
    <s v="S"/>
    <n v="1"/>
    <n v="13.46"/>
    <n v="0"/>
    <n v="13.46"/>
  </r>
  <r>
    <x v="60"/>
    <x v="0"/>
    <s v="HM-A0141816"/>
    <x v="1"/>
    <s v="Skirt"/>
    <x v="0"/>
    <s v="Grey"/>
    <s v="S"/>
    <n v="1"/>
    <n v="14.95"/>
    <n v="0"/>
    <n v="14.95"/>
  </r>
  <r>
    <x v="60"/>
    <x v="0"/>
    <s v="HM-A0141816"/>
    <x v="1"/>
    <s v="T-Shirt"/>
    <x v="0"/>
    <s v="Grymar"/>
    <s v="S"/>
    <n v="1"/>
    <n v="14.95"/>
    <n v="0"/>
    <n v="14.95"/>
  </r>
  <r>
    <x v="60"/>
    <x v="0"/>
    <s v="HM-A0141816"/>
    <x v="1"/>
    <s v="Skirt"/>
    <x v="0"/>
    <s v="Dark Blue"/>
    <s v="S"/>
    <n v="1"/>
    <n v="12.95"/>
    <n v="0"/>
    <n v="12.95"/>
  </r>
  <r>
    <x v="60"/>
    <x v="0"/>
    <s v="HM-A0141816"/>
    <x v="1"/>
    <s v="Top"/>
    <x v="0"/>
    <s v="White"/>
    <s v="S"/>
    <n v="1"/>
    <n v="9"/>
    <n v="0"/>
    <n v="9"/>
  </r>
  <r>
    <x v="61"/>
    <x v="19"/>
    <s v="CE-A1941817"/>
    <x v="18"/>
    <s v="Black Crepe Cropped Jacket"/>
    <x v="0"/>
    <s v="Black"/>
    <n v="6"/>
    <n v="1"/>
    <n v="89.5"/>
    <n v="0"/>
    <n v="89.5"/>
  </r>
  <r>
    <x v="61"/>
    <x v="19"/>
    <s v="CE-A1941817"/>
    <x v="18"/>
    <s v="Black Floral Dress"/>
    <x v="0"/>
    <s v="Print"/>
    <s v="M"/>
    <n v="1"/>
    <n v="74.5"/>
    <n v="0"/>
    <n v="74.5"/>
  </r>
  <r>
    <x v="61"/>
    <x v="19"/>
    <s v="CE-A1941817"/>
    <x v="18"/>
    <s v="Textured Illusion Dress"/>
    <x v="0"/>
    <s v="Black"/>
    <n v="6"/>
    <n v="1"/>
    <n v="49.5"/>
    <n v="0"/>
    <n v="49.5"/>
  </r>
  <r>
    <x v="61"/>
    <x v="19"/>
    <s v="CE-A1941817"/>
    <x v="18"/>
    <s v="Black Crepe Cowl Neck Dress"/>
    <x v="0"/>
    <s v="Black"/>
    <n v="6"/>
    <n v="1"/>
    <n v="49.5"/>
    <n v="0"/>
    <n v="49.5"/>
  </r>
  <r>
    <x v="62"/>
    <x v="20"/>
    <s v="CA-A1941819"/>
    <x v="18"/>
    <s v="Most Awesome Sister Tee"/>
    <x v="0"/>
    <s v="Peach"/>
    <s v="6X"/>
    <n v="1"/>
    <n v="2.99"/>
    <n v="0"/>
    <n v="2.99"/>
  </r>
  <r>
    <x v="62"/>
    <x v="20"/>
    <s v="CA-A1941819"/>
    <x v="18"/>
    <s v="Cutest Niece Tee"/>
    <x v="0"/>
    <s v="Orange"/>
    <s v="6X"/>
    <n v="1"/>
    <n v="2.99"/>
    <n v="0"/>
    <n v="2.99"/>
  </r>
  <r>
    <x v="62"/>
    <x v="20"/>
    <s v="CA-A1941819"/>
    <x v="18"/>
    <s v="Awesome Tee"/>
    <x v="0"/>
    <s v="Peach"/>
    <s v="6X"/>
    <n v="1"/>
    <n v="2.99"/>
    <n v="0"/>
    <n v="2.99"/>
  </r>
  <r>
    <x v="62"/>
    <x v="20"/>
    <s v="CA-A1941819"/>
    <x v="18"/>
    <s v="Bicycle Tee"/>
    <x v="0"/>
    <s v="White"/>
    <s v="6X"/>
    <n v="1"/>
    <n v="2.99"/>
    <n v="0"/>
    <n v="2.99"/>
  </r>
  <r>
    <x v="62"/>
    <x v="20"/>
    <s v="CA-A1941819"/>
    <x v="18"/>
    <s v="Cotton Bow Tee"/>
    <x v="0"/>
    <s v="Neon"/>
    <s v="6X"/>
    <n v="1"/>
    <n v="4.49"/>
    <n v="0"/>
    <n v="4.49"/>
  </r>
  <r>
    <x v="62"/>
    <x v="20"/>
    <s v="CA-A1941819"/>
    <x v="18"/>
    <s v="French Terry Shorts"/>
    <x v="0"/>
    <s v="Yellow"/>
    <s v="6X"/>
    <n v="1"/>
    <n v="4.49"/>
    <n v="0"/>
    <n v="4.49"/>
  </r>
  <r>
    <x v="62"/>
    <x v="20"/>
    <s v="CA-A1941819"/>
    <x v="18"/>
    <s v="Knit Pull-On Shorts"/>
    <x v="0"/>
    <s v="Bright Pink"/>
    <s v="6X"/>
    <n v="1"/>
    <n v="4.49"/>
    <n v="0"/>
    <n v="4.49"/>
  </r>
  <r>
    <x v="62"/>
    <x v="20"/>
    <s v="CA-A1941819"/>
    <x v="18"/>
    <s v="Knit Pull-On Shorts"/>
    <x v="0"/>
    <s v="Turquoise"/>
    <s v="6X"/>
    <n v="1"/>
    <n v="4.49"/>
    <n v="0"/>
    <n v="4.49"/>
  </r>
  <r>
    <x v="62"/>
    <x v="20"/>
    <s v="CA-A1941819"/>
    <x v="18"/>
    <s v="Poplin Embroidered Skirt"/>
    <x v="0"/>
    <s v="White"/>
    <n v="7"/>
    <n v="1"/>
    <n v="23"/>
    <n v="0"/>
    <n v="23"/>
  </r>
  <r>
    <x v="62"/>
    <x v="20"/>
    <s v="CA-A1941819"/>
    <x v="18"/>
    <s v="Skinny Fit Printed Jeans"/>
    <x v="0"/>
    <s v="Print"/>
    <s v="6X"/>
    <n v="1"/>
    <n v="9.74"/>
    <n v="0"/>
    <n v="9.74"/>
  </r>
  <r>
    <x v="62"/>
    <x v="20"/>
    <s v="CA-A1941819"/>
    <x v="18"/>
    <s v="Lightweight French Terry Hoodie"/>
    <x v="0"/>
    <s v="White"/>
    <s v="6X"/>
    <n v="1"/>
    <n v="11.24"/>
    <n v="0"/>
    <n v="11.24"/>
  </r>
  <r>
    <x v="62"/>
    <x v="20"/>
    <s v="CA-A1941819"/>
    <x v="18"/>
    <s v="Jersey Print Dress"/>
    <x v="0"/>
    <s v="Print"/>
    <n v="7"/>
    <n v="1"/>
    <n v="18"/>
    <n v="0"/>
    <n v="18"/>
  </r>
  <r>
    <x v="62"/>
    <x v="20"/>
    <s v="CA-A1941819"/>
    <x v="18"/>
    <s v="Poplin Embroidered Dress"/>
    <x v="0"/>
    <s v="White"/>
    <n v="7"/>
    <n v="1"/>
    <n v="22"/>
    <n v="0"/>
    <n v="22"/>
  </r>
  <r>
    <x v="62"/>
    <x v="20"/>
    <s v="CA-A1941819"/>
    <x v="18"/>
    <s v="Jersey Racerback Tank"/>
    <x v="0"/>
    <s v="Black"/>
    <s v="6X"/>
    <n v="1"/>
    <n v="14"/>
    <n v="0"/>
    <n v="14"/>
  </r>
  <r>
    <x v="62"/>
    <x v="20"/>
    <s v="CA-A3141819"/>
    <x v="31"/>
    <s v="Appliqué Balloon Tee"/>
    <x v="0"/>
    <s v="Light Pink"/>
    <n v="6"/>
    <n v="1"/>
    <n v="2.99"/>
    <n v="0"/>
    <n v="2.99"/>
  </r>
  <r>
    <x v="62"/>
    <x v="20"/>
    <s v="CA-A3141819"/>
    <x v="31"/>
    <s v="Most Awesome Sister Tee"/>
    <x v="0"/>
    <s v="Peach"/>
    <n v="6"/>
    <n v="2"/>
    <n v="2.99"/>
    <n v="0"/>
    <n v="5.98"/>
  </r>
  <r>
    <x v="62"/>
    <x v="20"/>
    <s v="CA-A3141819"/>
    <x v="31"/>
    <s v="Cutest Niece Tee"/>
    <x v="0"/>
    <s v="Orange"/>
    <s v="6X"/>
    <n v="1"/>
    <n v="2.99"/>
    <n v="0"/>
    <n v="2.99"/>
  </r>
  <r>
    <x v="62"/>
    <x v="20"/>
    <s v="CA-A3141819"/>
    <x v="31"/>
    <s v="Awesome Tee"/>
    <x v="0"/>
    <s v="Peach"/>
    <n v="6"/>
    <n v="2"/>
    <n v="2.99"/>
    <n v="0"/>
    <n v="5.98"/>
  </r>
  <r>
    <x v="62"/>
    <x v="20"/>
    <s v="CA-A3141819"/>
    <x v="31"/>
    <s v="Bicycle Tee"/>
    <x v="0"/>
    <s v="White"/>
    <n v="6"/>
    <n v="3"/>
    <n v="2.99"/>
    <n v="0"/>
    <n v="8.9700000000000006"/>
  </r>
  <r>
    <x v="62"/>
    <x v="20"/>
    <s v="CA-A3141819"/>
    <x v="31"/>
    <s v="Big Sister Tee"/>
    <x v="0"/>
    <s v="White"/>
    <s v="6X"/>
    <n v="1"/>
    <n v="2.99"/>
    <n v="0"/>
    <n v="2.99"/>
  </r>
  <r>
    <x v="62"/>
    <x v="20"/>
    <s v="CA-A3141819"/>
    <x v="31"/>
    <s v="French Terry Shorts"/>
    <x v="0"/>
    <s v="Yellow"/>
    <n v="6"/>
    <n v="2"/>
    <n v="4.49"/>
    <n v="0"/>
    <n v="8.98"/>
  </r>
  <r>
    <x v="62"/>
    <x v="20"/>
    <s v="CA-A3141819"/>
    <x v="31"/>
    <s v="Knit Pull-On Shorts"/>
    <x v="0"/>
    <s v="Pink"/>
    <s v="6X"/>
    <n v="2"/>
    <n v="4.49"/>
    <n v="0"/>
    <n v="8.98"/>
  </r>
  <r>
    <x v="62"/>
    <x v="20"/>
    <s v="CA-A3141819"/>
    <x v="31"/>
    <s v="Knit Pull-On Shorts"/>
    <x v="0"/>
    <s v="Turquoise"/>
    <s v="6X"/>
    <n v="1"/>
    <n v="4.49"/>
    <n v="0"/>
    <n v="4.49"/>
  </r>
  <r>
    <x v="62"/>
    <x v="20"/>
    <s v="CA-A3141819"/>
    <x v="31"/>
    <s v="3/4-Sleeve Striped Tee"/>
    <x v="0"/>
    <s v="Stripe"/>
    <s v="6X"/>
    <n v="2"/>
    <n v="2.99"/>
    <n v="0"/>
    <n v="5.98"/>
  </r>
  <r>
    <x v="62"/>
    <x v="20"/>
    <s v="CA-A3141819"/>
    <x v="31"/>
    <s v="Big Sister Tee"/>
    <x v="0"/>
    <s v="Orange"/>
    <n v="6"/>
    <n v="2"/>
    <n v="2.99"/>
    <n v="0"/>
    <n v="5.98"/>
  </r>
  <r>
    <x v="62"/>
    <x v="20"/>
    <s v="CA-A3141819"/>
    <x v="31"/>
    <s v="Cotton Flat-Front Shorts"/>
    <x v="0"/>
    <s v="Yellow"/>
    <n v="6"/>
    <n v="2"/>
    <n v="5.24"/>
    <n v="0"/>
    <n v="10.48"/>
  </r>
  <r>
    <x v="62"/>
    <x v="20"/>
    <s v="CA-A3141819"/>
    <x v="31"/>
    <s v="Jersey Striped Pocket Tee"/>
    <x v="0"/>
    <s v="Blue"/>
    <n v="7"/>
    <n v="3"/>
    <n v="5.24"/>
    <n v="0"/>
    <n v="15.72"/>
  </r>
  <r>
    <x v="62"/>
    <x v="20"/>
    <s v="CA-A3141819"/>
    <x v="31"/>
    <s v="Jersey Striped Pocket Tee"/>
    <x v="0"/>
    <s v="Grey"/>
    <n v="5"/>
    <n v="3"/>
    <n v="6.74"/>
    <n v="0"/>
    <n v="20.22"/>
  </r>
  <r>
    <x v="62"/>
    <x v="20"/>
    <s v="CA-A3141819"/>
    <x v="31"/>
    <s v="Shark Island Print Tee"/>
    <x v="0"/>
    <s v="Turquoise"/>
    <n v="4"/>
    <n v="3"/>
    <n v="5.24"/>
    <n v="0"/>
    <n v="15.72"/>
  </r>
  <r>
    <x v="62"/>
    <x v="20"/>
    <s v="CA-A3141819"/>
    <x v="31"/>
    <s v="Chambray Flat Front Print Shorts"/>
    <x v="0"/>
    <s v="Print"/>
    <n v="7"/>
    <n v="3"/>
    <n v="5.99"/>
    <n v="0"/>
    <n v="17.97"/>
  </r>
  <r>
    <x v="62"/>
    <x v="20"/>
    <s v="CA-A3141819"/>
    <x v="31"/>
    <s v="Woven Pull-On Shorts"/>
    <x v="0"/>
    <s v="Orange"/>
    <n v="5"/>
    <n v="2"/>
    <n v="6.74"/>
    <n v="0"/>
    <n v="13.48"/>
  </r>
  <r>
    <x v="62"/>
    <x v="20"/>
    <s v="CA-A3141819"/>
    <x v="31"/>
    <s v="Pull-On Flat Front Striped Shorts"/>
    <x v="0"/>
    <s v="Stripe"/>
    <n v="7"/>
    <n v="1"/>
    <n v="5.99"/>
    <n v="0"/>
    <n v="5.99"/>
  </r>
  <r>
    <x v="62"/>
    <x v="20"/>
    <s v="CA-A3141819"/>
    <x v="31"/>
    <s v="Slub Jersey Striped Tunic"/>
    <x v="0"/>
    <s v="Navy"/>
    <n v="6"/>
    <n v="2"/>
    <n v="5.99"/>
    <n v="0"/>
    <n v="11.98"/>
  </r>
  <r>
    <x v="62"/>
    <x v="20"/>
    <s v="CA-A3141819"/>
    <x v="31"/>
    <s v="Goldfish Tee"/>
    <x v="0"/>
    <s v="White"/>
    <n v="6"/>
    <n v="2"/>
    <n v="5.24"/>
    <n v="0"/>
    <n v="10.48"/>
  </r>
  <r>
    <x v="62"/>
    <x v="20"/>
    <s v="CA-A3141819"/>
    <x v="31"/>
    <s v="Knit Pull-On Shorts"/>
    <x v="0"/>
    <s v="Navy"/>
    <n v="6"/>
    <n v="2"/>
    <n v="5.24"/>
    <n v="0"/>
    <n v="10.48"/>
  </r>
  <r>
    <x v="62"/>
    <x v="27"/>
    <s v="ZA-A1041819"/>
    <x v="9"/>
    <s v="Sleeveless Shift Dress"/>
    <x v="0"/>
    <s v="White"/>
    <s v="S"/>
    <n v="1"/>
    <n v="49.99"/>
    <n v="0"/>
    <n v="49.99"/>
  </r>
  <r>
    <x v="62"/>
    <x v="27"/>
    <s v="ZA-A1041819"/>
    <x v="9"/>
    <s v="Striped Blazer"/>
    <x v="0"/>
    <s v="Stripe"/>
    <s v="S"/>
    <n v="1"/>
    <n v="25.99"/>
    <n v="0"/>
    <n v="25.99"/>
  </r>
  <r>
    <x v="63"/>
    <x v="8"/>
    <s v="AZ-A2641820"/>
    <x v="26"/>
    <s v="K-Swiss Men'S Bigshot Ii Tennis"/>
    <x v="2"/>
    <s v="Black"/>
    <s v="10M US"/>
    <n v="1"/>
    <n v="64.25"/>
    <n v="0"/>
    <n v="64.25"/>
  </r>
  <r>
    <x v="64"/>
    <x v="8"/>
    <s v="AZ-A3041823"/>
    <x v="29"/>
    <s v="Case Iphone"/>
    <x v="4"/>
    <s v="Clear"/>
    <m/>
    <n v="1"/>
    <n v="8.9700000000000006"/>
    <n v="0.56062500000000004"/>
    <n v="9.5306250000000006"/>
  </r>
  <r>
    <x v="65"/>
    <x v="28"/>
    <s v="FR-A1441826"/>
    <x v="13"/>
    <s v="Incanto Charms By Salvatore Ferragamo Edt Spray 3.4 O"/>
    <x v="3"/>
    <s v=""/>
    <s v="3.4 oz"/>
    <n v="1"/>
    <n v="32.19"/>
    <n v="2.0118749999999999"/>
    <n v="34.201875000000001"/>
  </r>
  <r>
    <x v="65"/>
    <x v="28"/>
    <s v="FR-A1441826"/>
    <x v="13"/>
    <s v="Eclat D'Arpege By Lanvin Eau De Parfum Spray"/>
    <x v="3"/>
    <s v=""/>
    <s v="3.4 oz"/>
    <n v="1"/>
    <n v="41.19"/>
    <n v="2.5743749999999999"/>
    <n v="43.764375000000001"/>
  </r>
  <r>
    <x v="65"/>
    <x v="28"/>
    <s v="FR-A1441826"/>
    <x v="13"/>
    <s v="Incanto Amity By Salvatore Ferragamo Edt Spray"/>
    <x v="3"/>
    <s v=""/>
    <s v="3.4 oz"/>
    <n v="1"/>
    <n v="28.19"/>
    <n v="1.7618750000000001"/>
    <n v="29.951875000000001"/>
  </r>
  <r>
    <x v="65"/>
    <x v="28"/>
    <s v="FR-A1441826"/>
    <x v="13"/>
    <s v="Incanto Charms By Salvatore Ferragamo Bath And Shower Ge"/>
    <x v="3"/>
    <s v=""/>
    <s v="5.1 oz"/>
    <n v="1"/>
    <n v="15.19"/>
    <n v="0.94937499999999997"/>
    <n v="16.139375000000001"/>
  </r>
  <r>
    <x v="66"/>
    <x v="8"/>
    <s v="AZ-A3341827"/>
    <x v="20"/>
    <s v="New Adidas Men'S Vigor 4 Tr Running Shoes"/>
    <x v="2"/>
    <s v="Grey"/>
    <n v="9"/>
    <n v="1"/>
    <n v="82"/>
    <n v="0"/>
    <n v="82"/>
  </r>
  <r>
    <x v="66"/>
    <x v="8"/>
    <s v="AZ-A0141827"/>
    <x v="1"/>
    <s v="Otterbox Armor Series Waterproof Case For Iphone 5"/>
    <x v="4"/>
    <s v="Black"/>
    <m/>
    <n v="1"/>
    <n v="26.55"/>
    <n v="1.659375"/>
    <n v="28.209375000000001"/>
  </r>
  <r>
    <x v="66"/>
    <x v="8"/>
    <s v="AZ-A2641827"/>
    <x v="26"/>
    <s v="Calvin Klein Men'S 3 Pack Microfiber"/>
    <x v="0"/>
    <s v="Black"/>
    <m/>
    <n v="2"/>
    <n v="22"/>
    <n v="0"/>
    <n v="44"/>
  </r>
  <r>
    <x v="66"/>
    <x v="8"/>
    <s v="AZ-A2641827"/>
    <x v="26"/>
    <s v="Dockers Men'S Docker'S 5-Pack Classic Argyle"/>
    <x v="0"/>
    <s v="Black"/>
    <m/>
    <n v="1"/>
    <n v="12"/>
    <n v="0"/>
    <n v="12"/>
  </r>
  <r>
    <x v="67"/>
    <x v="8"/>
    <s v="AZ-A2641828"/>
    <x v="26"/>
    <s v="Crocs Men'S Modi Flip Flop"/>
    <x v="2"/>
    <s v="Charcoal"/>
    <s v="8US"/>
    <n v="1"/>
    <n v="34.950000000000003"/>
    <n v="0"/>
    <n v="34.950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42C11B-CF81-4451-A8B6-33E9541ABE4F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Websites">
  <location ref="A46:F76" firstHeaderRow="0" firstDataRow="1" firstDataCol="1"/>
  <pivotFields count="14">
    <pivotField showAll="0"/>
    <pivotField axis="axisRow" showAll="0" sortType="descending">
      <items count="37">
        <item sd="0" x="3"/>
        <item sd="0" x="8"/>
        <item sd="0" x="19"/>
        <item sd="0" x="20"/>
        <item sd="0" m="1" x="35"/>
        <item sd="0" x="24"/>
        <item sd="0" x="21"/>
        <item sd="0" m="1" x="29"/>
        <item sd="0" m="1" x="30"/>
        <item sd="0" m="1" x="31"/>
        <item sd="0" x="14"/>
        <item sd="0" m="1" x="33"/>
        <item sd="0" x="18"/>
        <item sd="0" x="2"/>
        <item sd="0" m="1" x="32"/>
        <item sd="0" x="28"/>
        <item sd="0" x="16"/>
        <item sd="0" x="13"/>
        <item sd="0" x="9"/>
        <item sd="0" x="6"/>
        <item sd="0" x="5"/>
        <item sd="0" x="0"/>
        <item sd="0" x="11"/>
        <item sd="0" x="10"/>
        <item sd="0" x="1"/>
        <item sd="0" x="26"/>
        <item sd="0" m="1" x="34"/>
        <item sd="0" x="4"/>
        <item sd="0" x="12"/>
        <item sd="0" x="17"/>
        <item sd="0" x="7"/>
        <item sd="0" x="25"/>
        <item sd="0" x="23"/>
        <item sd="0" x="22"/>
        <item sd="0" x="15"/>
        <item sd="0" x="27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axis="axisRow" showAll="0">
      <items count="13">
        <item x="4"/>
        <item x="1"/>
        <item x="8"/>
        <item x="0"/>
        <item x="10"/>
        <item x="2"/>
        <item x="3"/>
        <item x="7"/>
        <item x="5"/>
        <item x="9"/>
        <item x="11"/>
        <item x="6"/>
        <item t="default"/>
      </items>
    </pivotField>
    <pivotField showAll="0"/>
    <pivotField showAll="0"/>
    <pivotField dataField="1" showAll="0"/>
    <pivotField numFmtId="164" showAll="0"/>
    <pivotField dataField="1" numFmtId="164" showAll="0"/>
    <pivotField dataField="1" numFmtId="44" showAll="0"/>
    <pivotField showAll="0" defaultSubtotal="0"/>
    <pivotField dataField="1" dragToRow="0" dragToCol="0" dragToPage="0" showAll="0" defaultSubtotal="0"/>
  </pivotFields>
  <rowFields count="2">
    <field x="1"/>
    <field x="5"/>
  </rowFields>
  <rowItems count="30">
    <i>
      <x v="21"/>
    </i>
    <i>
      <x v="27"/>
    </i>
    <i>
      <x v="3"/>
    </i>
    <i>
      <x v="10"/>
    </i>
    <i>
      <x v="13"/>
    </i>
    <i>
      <x/>
    </i>
    <i>
      <x v="30"/>
    </i>
    <i>
      <x v="20"/>
    </i>
    <i>
      <x v="1"/>
    </i>
    <i>
      <x v="17"/>
    </i>
    <i>
      <x v="22"/>
    </i>
    <i>
      <x v="18"/>
    </i>
    <i>
      <x v="23"/>
    </i>
    <i>
      <x v="12"/>
    </i>
    <i>
      <x v="28"/>
    </i>
    <i>
      <x v="35"/>
    </i>
    <i>
      <x v="2"/>
    </i>
    <i>
      <x v="19"/>
    </i>
    <i>
      <x v="15"/>
    </i>
    <i>
      <x v="34"/>
    </i>
    <i>
      <x v="33"/>
    </i>
    <i>
      <x v="24"/>
    </i>
    <i>
      <x v="29"/>
    </i>
    <i>
      <x v="16"/>
    </i>
    <i>
      <x v="25"/>
    </i>
    <i>
      <x v="6"/>
    </i>
    <i>
      <x v="5"/>
    </i>
    <i>
      <x v="31"/>
    </i>
    <i>
      <x v="3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No. of Orders" fld="2" subtotal="count" baseField="0" baseItem="0"/>
    <dataField name="No. of Items" fld="8" baseField="0" baseItem="0"/>
    <dataField name="Sub Total" fld="13" baseField="0" baseItem="0" numFmtId="164"/>
    <dataField name="Taxes" fld="10" baseField="0" baseItem="0" numFmtId="164"/>
    <dataField name="Grand Total" fld="11" baseField="0" baseItem="0" numFmtId="164"/>
  </dataFields>
  <formats count="188">
    <format dxfId="188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87">
      <pivotArea field="1" type="button" dataOnly="0" labelOnly="1" outline="0" axis="axisRow" fieldPosition="0"/>
    </format>
    <format dxfId="186">
      <pivotArea dataOnly="0" labelOnly="1" fieldPosition="0">
        <references count="1">
          <reference field="1" count="0"/>
        </references>
      </pivotArea>
    </format>
    <format dxfId="185">
      <pivotArea dataOnly="0" labelOnly="1" grandRow="1" outline="0" fieldPosition="0"/>
    </format>
    <format dxfId="184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8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82">
      <pivotArea field="1" type="button" dataOnly="0" labelOnly="1" outline="0" axis="axisRow" fieldPosition="0"/>
    </format>
    <format dxfId="18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80">
      <pivotArea grandRow="1" outline="0" collapsedLevelsAreSubtotals="1" fieldPosition="0"/>
    </format>
    <format dxfId="179">
      <pivotArea dataOnly="0" labelOnly="1" grandRow="1" outline="0" fieldPosition="0"/>
    </format>
    <format dxfId="178">
      <pivotArea field="1" type="button" dataOnly="0" labelOnly="1" outline="0" axis="axisRow" fieldPosition="0"/>
    </format>
    <format dxfId="177">
      <pivotArea dataOnly="0" labelOnly="1" fieldPosition="0">
        <references count="1">
          <reference field="1" count="0"/>
        </references>
      </pivotArea>
    </format>
    <format dxfId="176">
      <pivotArea dataOnly="0" labelOnly="1" grandRow="1" outline="0" fieldPosition="0"/>
    </format>
    <format dxfId="175">
      <pivotArea dataOnly="0" labelOnly="1" fieldPosition="0">
        <references count="2">
          <reference field="1" count="1" selected="0">
            <x v="21"/>
          </reference>
          <reference field="5" count="5">
            <x v="0"/>
            <x v="1"/>
            <x v="3"/>
            <x v="5"/>
            <x v="8"/>
          </reference>
        </references>
      </pivotArea>
    </format>
    <format dxfId="174">
      <pivotArea dataOnly="0" labelOnly="1" fieldPosition="0">
        <references count="2">
          <reference field="1" count="1" selected="0">
            <x v="3"/>
          </reference>
          <reference field="5" count="3">
            <x v="0"/>
            <x v="3"/>
            <x v="5"/>
          </reference>
        </references>
      </pivotArea>
    </format>
    <format dxfId="173">
      <pivotArea dataOnly="0" labelOnly="1" fieldPosition="0">
        <references count="2">
          <reference field="1" count="1" selected="0">
            <x v="13"/>
          </reference>
          <reference field="5" count="2">
            <x v="3"/>
            <x v="8"/>
          </reference>
        </references>
      </pivotArea>
    </format>
    <format dxfId="172">
      <pivotArea dataOnly="0" labelOnly="1" fieldPosition="0">
        <references count="2">
          <reference field="1" count="1" selected="0">
            <x v="0"/>
          </reference>
          <reference field="5" count="3">
            <x v="1"/>
            <x v="3"/>
            <x v="5"/>
          </reference>
        </references>
      </pivotArea>
    </format>
    <format dxfId="171">
      <pivotArea dataOnly="0" labelOnly="1" fieldPosition="0">
        <references count="2">
          <reference field="1" count="1" selected="0">
            <x v="30"/>
          </reference>
          <reference field="5" count="2">
            <x v="3"/>
            <x v="5"/>
          </reference>
        </references>
      </pivotArea>
    </format>
    <format dxfId="170">
      <pivotArea dataOnly="0" labelOnly="1" fieldPosition="0">
        <references count="2">
          <reference field="1" count="1" selected="0">
            <x v="20"/>
          </reference>
          <reference field="5" count="2">
            <x v="3"/>
            <x v="5"/>
          </reference>
        </references>
      </pivotArea>
    </format>
    <format dxfId="169">
      <pivotArea dataOnly="0" labelOnly="1" fieldPosition="0">
        <references count="2">
          <reference field="1" count="1" selected="0">
            <x v="1"/>
          </reference>
          <reference field="5" count="6">
            <x v="0"/>
            <x v="2"/>
            <x v="3"/>
            <x v="5"/>
            <x v="9"/>
            <x v="11"/>
          </reference>
        </references>
      </pivotArea>
    </format>
    <format dxfId="168">
      <pivotArea dataOnly="0" labelOnly="1" fieldPosition="0">
        <references count="2">
          <reference field="1" count="1" selected="0">
            <x v="17"/>
          </reference>
          <reference field="5" count="1">
            <x v="3"/>
          </reference>
        </references>
      </pivotArea>
    </format>
    <format dxfId="167">
      <pivotArea dataOnly="0" labelOnly="1" fieldPosition="0">
        <references count="2">
          <reference field="1" count="1" selected="0">
            <x v="22"/>
          </reference>
          <reference field="5" count="3">
            <x v="3"/>
            <x v="7"/>
            <x v="8"/>
          </reference>
        </references>
      </pivotArea>
    </format>
    <format dxfId="166">
      <pivotArea dataOnly="0" labelOnly="1" fieldPosition="0">
        <references count="2">
          <reference field="1" count="1" selected="0">
            <x v="34"/>
          </reference>
          <reference field="5" count="1">
            <x v="7"/>
          </reference>
        </references>
      </pivotArea>
    </format>
    <format dxfId="165">
      <pivotArea dataOnly="0" labelOnly="1" fieldPosition="0">
        <references count="2">
          <reference field="1" count="1" selected="0">
            <x v="23"/>
          </reference>
          <reference field="5" count="2">
            <x v="1"/>
            <x v="5"/>
          </reference>
        </references>
      </pivotArea>
    </format>
    <format dxfId="164">
      <pivotArea dataOnly="0" labelOnly="1" fieldPosition="0">
        <references count="2">
          <reference field="1" count="1" selected="0">
            <x v="18"/>
          </reference>
          <reference field="5" count="3">
            <x v="0"/>
            <x v="3"/>
            <x v="5"/>
          </reference>
        </references>
      </pivotArea>
    </format>
    <format dxfId="163">
      <pivotArea dataOnly="0" labelOnly="1" fieldPosition="0">
        <references count="2">
          <reference field="1" count="1" selected="0">
            <x v="26"/>
          </reference>
          <reference field="5" count="3">
            <x v="1"/>
            <x v="3"/>
            <x v="11"/>
          </reference>
        </references>
      </pivotArea>
    </format>
    <format dxfId="162">
      <pivotArea dataOnly="0" labelOnly="1" fieldPosition="0">
        <references count="2">
          <reference field="1" count="1" selected="0">
            <x v="12"/>
          </reference>
          <reference field="5" count="1">
            <x v="2"/>
          </reference>
        </references>
      </pivotArea>
    </format>
    <format dxfId="161">
      <pivotArea dataOnly="0" labelOnly="1" fieldPosition="0">
        <references count="2">
          <reference field="1" count="1" selected="0">
            <x v="28"/>
          </reference>
          <reference field="5" count="2">
            <x v="3"/>
            <x v="5"/>
          </reference>
        </references>
      </pivotArea>
    </format>
    <format dxfId="160">
      <pivotArea dataOnly="0" labelOnly="1" fieldPosition="0">
        <references count="2">
          <reference field="1" count="1" selected="0">
            <x v="35"/>
          </reference>
          <reference field="5" count="1">
            <x v="3"/>
          </reference>
        </references>
      </pivotArea>
    </format>
    <format dxfId="159">
      <pivotArea dataOnly="0" labelOnly="1" fieldPosition="0">
        <references count="2">
          <reference field="1" count="1" selected="0">
            <x v="2"/>
          </reference>
          <reference field="5" count="1">
            <x v="3"/>
          </reference>
        </references>
      </pivotArea>
    </format>
    <format dxfId="158">
      <pivotArea dataOnly="0" labelOnly="1" fieldPosition="0">
        <references count="2">
          <reference field="1" count="1" selected="0">
            <x v="15"/>
          </reference>
          <reference field="5" count="1">
            <x v="6"/>
          </reference>
        </references>
      </pivotArea>
    </format>
    <format dxfId="157">
      <pivotArea dataOnly="0" labelOnly="1" fieldPosition="0">
        <references count="2">
          <reference field="1" count="1" selected="0">
            <x v="19"/>
          </reference>
          <reference field="5" count="1">
            <x v="5"/>
          </reference>
        </references>
      </pivotArea>
    </format>
    <format dxfId="156">
      <pivotArea dataOnly="0" labelOnly="1" fieldPosition="0">
        <references count="2">
          <reference field="1" count="1" selected="0">
            <x v="33"/>
          </reference>
          <reference field="5" count="1">
            <x v="3"/>
          </reference>
        </references>
      </pivotArea>
    </format>
    <format dxfId="155">
      <pivotArea dataOnly="0" labelOnly="1" fieldPosition="0">
        <references count="2">
          <reference field="1" count="1" selected="0">
            <x v="24"/>
          </reference>
          <reference field="5" count="1">
            <x v="3"/>
          </reference>
        </references>
      </pivotArea>
    </format>
    <format dxfId="154">
      <pivotArea dataOnly="0" labelOnly="1" fieldPosition="0">
        <references count="2">
          <reference field="1" count="1" selected="0">
            <x v="29"/>
          </reference>
          <reference field="5" count="1">
            <x v="8"/>
          </reference>
        </references>
      </pivotArea>
    </format>
    <format dxfId="153">
      <pivotArea dataOnly="0" labelOnly="1" fieldPosition="0">
        <references count="2">
          <reference field="1" count="1" selected="0">
            <x v="5"/>
          </reference>
          <reference field="5" count="1">
            <x v="3"/>
          </reference>
        </references>
      </pivotArea>
    </format>
    <format dxfId="152">
      <pivotArea dataOnly="0" labelOnly="1" fieldPosition="0">
        <references count="2">
          <reference field="1" count="1" selected="0">
            <x v="16"/>
          </reference>
          <reference field="5" count="1">
            <x v="3"/>
          </reference>
        </references>
      </pivotArea>
    </format>
    <format dxfId="151">
      <pivotArea dataOnly="0" labelOnly="1" fieldPosition="0">
        <references count="2">
          <reference field="1" count="1" selected="0">
            <x v="25"/>
          </reference>
          <reference field="5" count="1">
            <x v="10"/>
          </reference>
        </references>
      </pivotArea>
    </format>
    <format dxfId="150">
      <pivotArea dataOnly="0" labelOnly="1" fieldPosition="0">
        <references count="2">
          <reference field="1" count="1" selected="0">
            <x v="6"/>
          </reference>
          <reference field="5" count="1">
            <x v="4"/>
          </reference>
        </references>
      </pivotArea>
    </format>
    <format dxfId="149">
      <pivotArea dataOnly="0" labelOnly="1" fieldPosition="0">
        <references count="2">
          <reference field="1" count="1" selected="0">
            <x v="31"/>
          </reference>
          <reference field="5" count="1">
            <x v="3"/>
          </reference>
        </references>
      </pivotArea>
    </format>
    <format dxfId="14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4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6">
      <pivotArea dataOnly="0" fieldPosition="0">
        <references count="2">
          <reference field="1" count="1">
            <x v="21"/>
          </reference>
          <reference field="5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45">
      <pivotArea collapsedLevelsAreSubtotals="1" fieldPosition="0">
        <references count="1">
          <reference field="1" count="1">
            <x v="3"/>
          </reference>
        </references>
      </pivotArea>
    </format>
    <format dxfId="144">
      <pivotArea collapsedLevelsAreSubtotals="1" fieldPosition="0">
        <references count="2">
          <reference field="1" count="1" selected="0">
            <x v="3"/>
          </reference>
          <reference field="5" count="3">
            <x v="0"/>
            <x v="3"/>
            <x v="5"/>
          </reference>
        </references>
      </pivotArea>
    </format>
    <format dxfId="143">
      <pivotArea dataOnly="0" labelOnly="1" fieldPosition="0">
        <references count="1">
          <reference field="1" count="1">
            <x v="3"/>
          </reference>
        </references>
      </pivotArea>
    </format>
    <format dxfId="142">
      <pivotArea dataOnly="0" labelOnly="1" fieldPosition="0">
        <references count="2">
          <reference field="1" count="1" selected="0">
            <x v="3"/>
          </reference>
          <reference field="5" count="3">
            <x v="0"/>
            <x v="3"/>
            <x v="5"/>
          </reference>
        </references>
      </pivotArea>
    </format>
    <format dxfId="141">
      <pivotArea collapsedLevelsAreSubtotals="1" fieldPosition="0">
        <references count="1">
          <reference field="1" count="1">
            <x v="10"/>
          </reference>
        </references>
      </pivotArea>
    </format>
    <format dxfId="140">
      <pivotArea collapsedLevelsAreSubtotals="1" fieldPosition="0">
        <references count="2">
          <reference field="1" count="1" selected="0">
            <x v="10"/>
          </reference>
          <reference field="5" count="4">
            <x v="0"/>
            <x v="3"/>
            <x v="5"/>
            <x v="8"/>
          </reference>
        </references>
      </pivotArea>
    </format>
    <format dxfId="139">
      <pivotArea dataOnly="0" labelOnly="1" fieldPosition="0">
        <references count="1">
          <reference field="1" count="1">
            <x v="10"/>
          </reference>
        </references>
      </pivotArea>
    </format>
    <format dxfId="138">
      <pivotArea dataOnly="0" labelOnly="1" fieldPosition="0">
        <references count="2">
          <reference field="1" count="1" selected="0">
            <x v="10"/>
          </reference>
          <reference field="5" count="4">
            <x v="0"/>
            <x v="3"/>
            <x v="5"/>
            <x v="8"/>
          </reference>
        </references>
      </pivotArea>
    </format>
    <format dxfId="137">
      <pivotArea dataOnly="0" labelOnly="1" fieldPosition="0">
        <references count="1">
          <reference field="1" count="1">
            <x v="10"/>
          </reference>
        </references>
      </pivotArea>
    </format>
    <format dxfId="136">
      <pivotArea dataOnly="0" labelOnly="1" fieldPosition="0">
        <references count="2">
          <reference field="1" count="1" selected="0">
            <x v="10"/>
          </reference>
          <reference field="5" count="4">
            <x v="0"/>
            <x v="3"/>
            <x v="5"/>
            <x v="8"/>
          </reference>
        </references>
      </pivotArea>
    </format>
    <format dxfId="135">
      <pivotArea collapsedLevelsAreSubtotals="1" fieldPosition="0">
        <references count="2">
          <reference field="4294967294" count="1" selected="0">
            <x v="1"/>
          </reference>
          <reference field="1" count="1">
            <x v="10"/>
          </reference>
        </references>
      </pivotArea>
    </format>
    <format dxfId="134">
      <pivotArea collapsedLevelsAreSubtotals="1" fieldPosition="0">
        <references count="3">
          <reference field="4294967294" count="1" selected="0">
            <x v="1"/>
          </reference>
          <reference field="1" count="1" selected="0">
            <x v="10"/>
          </reference>
          <reference field="5" count="4">
            <x v="0"/>
            <x v="3"/>
            <x v="5"/>
            <x v="8"/>
          </reference>
        </references>
      </pivotArea>
    </format>
    <format dxfId="133">
      <pivotArea collapsedLevelsAreSubtotals="1" fieldPosition="0">
        <references count="1">
          <reference field="1" count="1">
            <x v="27"/>
          </reference>
        </references>
      </pivotArea>
    </format>
    <format dxfId="132">
      <pivotArea collapsedLevelsAreSubtotals="1" fieldPosition="0">
        <references count="2">
          <reference field="1" count="1" selected="0">
            <x v="27"/>
          </reference>
          <reference field="5" count="5">
            <x v="0"/>
            <x v="1"/>
            <x v="3"/>
            <x v="6"/>
            <x v="7"/>
          </reference>
        </references>
      </pivotArea>
    </format>
    <format dxfId="131">
      <pivotArea dataOnly="0" labelOnly="1" fieldPosition="0">
        <references count="1">
          <reference field="1" count="1">
            <x v="27"/>
          </reference>
        </references>
      </pivotArea>
    </format>
    <format dxfId="130">
      <pivotArea dataOnly="0" labelOnly="1" fieldPosition="0">
        <references count="2">
          <reference field="1" count="1" selected="0">
            <x v="27"/>
          </reference>
          <reference field="5" count="5">
            <x v="0"/>
            <x v="1"/>
            <x v="3"/>
            <x v="6"/>
            <x v="7"/>
          </reference>
        </references>
      </pivotArea>
    </format>
    <format dxfId="129">
      <pivotArea dataOnly="0" labelOnly="1" fieldPosition="0">
        <references count="1">
          <reference field="1" count="1">
            <x v="27"/>
          </reference>
        </references>
      </pivotArea>
    </format>
    <format dxfId="128">
      <pivotArea collapsedLevelsAreSubtotals="1" fieldPosition="0">
        <references count="2">
          <reference field="4294967294" count="1" selected="0">
            <x v="1"/>
          </reference>
          <reference field="1" count="1">
            <x v="27"/>
          </reference>
        </references>
      </pivotArea>
    </format>
    <format dxfId="127">
      <pivotArea collapsedLevelsAreSubtotals="1" fieldPosition="0">
        <references count="1">
          <reference field="1" count="1">
            <x v="32"/>
          </reference>
        </references>
      </pivotArea>
    </format>
    <format dxfId="126">
      <pivotArea collapsedLevelsAreSubtotals="1" fieldPosition="0">
        <references count="2">
          <reference field="1" count="1" selected="0">
            <x v="32"/>
          </reference>
          <reference field="5" count="1">
            <x v="3"/>
          </reference>
        </references>
      </pivotArea>
    </format>
    <format dxfId="125">
      <pivotArea dataOnly="0" labelOnly="1" fieldPosition="0">
        <references count="1">
          <reference field="1" count="1">
            <x v="32"/>
          </reference>
        </references>
      </pivotArea>
    </format>
    <format dxfId="124">
      <pivotArea dataOnly="0" labelOnly="1" fieldPosition="0">
        <references count="2">
          <reference field="1" count="1" selected="0">
            <x v="32"/>
          </reference>
          <reference field="5" count="1">
            <x v="3"/>
          </reference>
        </references>
      </pivotArea>
    </format>
    <format dxfId="123">
      <pivotArea dataOnly="0" labelOnly="1" fieldPosition="0">
        <references count="1">
          <reference field="1" count="1">
            <x v="32"/>
          </reference>
        </references>
      </pivotArea>
    </format>
    <format dxfId="122">
      <pivotArea dataOnly="0" labelOnly="1" fieldPosition="0">
        <references count="2">
          <reference field="1" count="1" selected="0">
            <x v="32"/>
          </reference>
          <reference field="5" count="1">
            <x v="3"/>
          </reference>
        </references>
      </pivotArea>
    </format>
    <format dxfId="121">
      <pivotArea collapsedLevelsAreSubtotals="1" fieldPosition="0">
        <references count="2">
          <reference field="4294967294" count="1" selected="0">
            <x v="1"/>
          </reference>
          <reference field="1" count="1">
            <x v="32"/>
          </reference>
        </references>
      </pivotArea>
    </format>
    <format dxfId="120">
      <pivotArea collapsedLevelsAreSubtotals="1" fieldPosition="0">
        <references count="3">
          <reference field="4294967294" count="1" selected="0">
            <x v="1"/>
          </reference>
          <reference field="1" count="1" selected="0">
            <x v="32"/>
          </reference>
          <reference field="5" count="1">
            <x v="3"/>
          </reference>
        </references>
      </pivotArea>
    </format>
    <format dxfId="119">
      <pivotArea collapsedLevelsAreSubtotals="1" fieldPosition="0">
        <references count="1">
          <reference field="1" count="1">
            <x v="13"/>
          </reference>
        </references>
      </pivotArea>
    </format>
    <format dxfId="118">
      <pivotArea collapsedLevelsAreSubtotals="1" fieldPosition="0">
        <references count="2">
          <reference field="1" count="1" selected="0">
            <x v="13"/>
          </reference>
          <reference field="5" count="2">
            <x v="3"/>
            <x v="8"/>
          </reference>
        </references>
      </pivotArea>
    </format>
    <format dxfId="117">
      <pivotArea dataOnly="0" labelOnly="1" fieldPosition="0">
        <references count="1">
          <reference field="1" count="1">
            <x v="13"/>
          </reference>
        </references>
      </pivotArea>
    </format>
    <format dxfId="116">
      <pivotArea dataOnly="0" labelOnly="1" fieldPosition="0">
        <references count="2">
          <reference field="1" count="1" selected="0">
            <x v="13"/>
          </reference>
          <reference field="5" count="2">
            <x v="3"/>
            <x v="8"/>
          </reference>
        </references>
      </pivotArea>
    </format>
    <format dxfId="115">
      <pivotArea collapsedLevelsAreSubtotals="1" fieldPosition="0">
        <references count="1">
          <reference field="1" count="1">
            <x v="0"/>
          </reference>
        </references>
      </pivotArea>
    </format>
    <format dxfId="114">
      <pivotArea collapsedLevelsAreSubtotals="1" fieldPosition="0">
        <references count="2">
          <reference field="1" count="1" selected="0">
            <x v="0"/>
          </reference>
          <reference field="5" count="3">
            <x v="1"/>
            <x v="3"/>
            <x v="5"/>
          </reference>
        </references>
      </pivotArea>
    </format>
    <format dxfId="113">
      <pivotArea dataOnly="0" labelOnly="1" fieldPosition="0">
        <references count="1">
          <reference field="1" count="1">
            <x v="0"/>
          </reference>
        </references>
      </pivotArea>
    </format>
    <format dxfId="112">
      <pivotArea dataOnly="0" labelOnly="1" fieldPosition="0">
        <references count="2">
          <reference field="1" count="1" selected="0">
            <x v="0"/>
          </reference>
          <reference field="5" count="3">
            <x v="1"/>
            <x v="3"/>
            <x v="5"/>
          </reference>
        </references>
      </pivotArea>
    </format>
    <format dxfId="111">
      <pivotArea collapsedLevelsAreSubtotals="1" fieldPosition="0">
        <references count="1">
          <reference field="1" count="1">
            <x v="30"/>
          </reference>
        </references>
      </pivotArea>
    </format>
    <format dxfId="110">
      <pivotArea collapsedLevelsAreSubtotals="1" fieldPosition="0">
        <references count="2">
          <reference field="1" count="1" selected="0">
            <x v="30"/>
          </reference>
          <reference field="5" count="2">
            <x v="3"/>
            <x v="5"/>
          </reference>
        </references>
      </pivotArea>
    </format>
    <format dxfId="109">
      <pivotArea dataOnly="0" labelOnly="1" fieldPosition="0">
        <references count="1">
          <reference field="1" count="1">
            <x v="30"/>
          </reference>
        </references>
      </pivotArea>
    </format>
    <format dxfId="108">
      <pivotArea dataOnly="0" labelOnly="1" fieldPosition="0">
        <references count="2">
          <reference field="1" count="1" selected="0">
            <x v="30"/>
          </reference>
          <reference field="5" count="2">
            <x v="3"/>
            <x v="5"/>
          </reference>
        </references>
      </pivotArea>
    </format>
    <format dxfId="107">
      <pivotArea collapsedLevelsAreSubtotals="1" fieldPosition="0">
        <references count="1">
          <reference field="1" count="1">
            <x v="20"/>
          </reference>
        </references>
      </pivotArea>
    </format>
    <format dxfId="106">
      <pivotArea collapsedLevelsAreSubtotals="1" fieldPosition="0">
        <references count="2">
          <reference field="1" count="1" selected="0">
            <x v="20"/>
          </reference>
          <reference field="5" count="2">
            <x v="3"/>
            <x v="5"/>
          </reference>
        </references>
      </pivotArea>
    </format>
    <format dxfId="105">
      <pivotArea dataOnly="0" labelOnly="1" fieldPosition="0">
        <references count="1">
          <reference field="1" count="1">
            <x v="20"/>
          </reference>
        </references>
      </pivotArea>
    </format>
    <format dxfId="104">
      <pivotArea dataOnly="0" labelOnly="1" fieldPosition="0">
        <references count="2">
          <reference field="1" count="1" selected="0">
            <x v="20"/>
          </reference>
          <reference field="5" count="2">
            <x v="3"/>
            <x v="5"/>
          </reference>
        </references>
      </pivotArea>
    </format>
    <format dxfId="103">
      <pivotArea collapsedLevelsAreSubtotals="1" fieldPosition="0">
        <references count="1">
          <reference field="1" count="1">
            <x v="1"/>
          </reference>
        </references>
      </pivotArea>
    </format>
    <format dxfId="102">
      <pivotArea collapsedLevelsAreSubtotals="1" fieldPosition="0">
        <references count="2">
          <reference field="1" count="1" selected="0">
            <x v="1"/>
          </reference>
          <reference field="5" count="6">
            <x v="0"/>
            <x v="2"/>
            <x v="3"/>
            <x v="5"/>
            <x v="9"/>
            <x v="11"/>
          </reference>
        </references>
      </pivotArea>
    </format>
    <format dxfId="101">
      <pivotArea dataOnly="0" labelOnly="1" fieldPosition="0">
        <references count="1">
          <reference field="1" count="1">
            <x v="1"/>
          </reference>
        </references>
      </pivotArea>
    </format>
    <format dxfId="100">
      <pivotArea dataOnly="0" labelOnly="1" fieldPosition="0">
        <references count="2">
          <reference field="1" count="1" selected="0">
            <x v="1"/>
          </reference>
          <reference field="5" count="6">
            <x v="0"/>
            <x v="2"/>
            <x v="3"/>
            <x v="5"/>
            <x v="9"/>
            <x v="11"/>
          </reference>
        </references>
      </pivotArea>
    </format>
    <format dxfId="99">
      <pivotArea collapsedLevelsAreSubtotals="1" fieldPosition="0">
        <references count="1">
          <reference field="1" count="1">
            <x v="17"/>
          </reference>
        </references>
      </pivotArea>
    </format>
    <format dxfId="98">
      <pivotArea collapsedLevelsAreSubtotals="1" fieldPosition="0">
        <references count="2">
          <reference field="1" count="1" selected="0">
            <x v="17"/>
          </reference>
          <reference field="5" count="1">
            <x v="3"/>
          </reference>
        </references>
      </pivotArea>
    </format>
    <format dxfId="97">
      <pivotArea dataOnly="0" labelOnly="1" fieldPosition="0">
        <references count="1">
          <reference field="1" count="1">
            <x v="17"/>
          </reference>
        </references>
      </pivotArea>
    </format>
    <format dxfId="96">
      <pivotArea dataOnly="0" labelOnly="1" fieldPosition="0">
        <references count="2">
          <reference field="1" count="1" selected="0">
            <x v="17"/>
          </reference>
          <reference field="5" count="1">
            <x v="3"/>
          </reference>
        </references>
      </pivotArea>
    </format>
    <format dxfId="95">
      <pivotArea collapsedLevelsAreSubtotals="1" fieldPosition="0">
        <references count="1">
          <reference field="1" count="1">
            <x v="22"/>
          </reference>
        </references>
      </pivotArea>
    </format>
    <format dxfId="94">
      <pivotArea collapsedLevelsAreSubtotals="1" fieldPosition="0">
        <references count="2">
          <reference field="1" count="1" selected="0">
            <x v="22"/>
          </reference>
          <reference field="5" count="3">
            <x v="3"/>
            <x v="7"/>
            <x v="8"/>
          </reference>
        </references>
      </pivotArea>
    </format>
    <format dxfId="93">
      <pivotArea dataOnly="0" labelOnly="1" fieldPosition="0">
        <references count="1">
          <reference field="1" count="1">
            <x v="22"/>
          </reference>
        </references>
      </pivotArea>
    </format>
    <format dxfId="92">
      <pivotArea dataOnly="0" labelOnly="1" fieldPosition="0">
        <references count="2">
          <reference field="1" count="1" selected="0">
            <x v="22"/>
          </reference>
          <reference field="5" count="3">
            <x v="3"/>
            <x v="7"/>
            <x v="8"/>
          </reference>
        </references>
      </pivotArea>
    </format>
    <format dxfId="91">
      <pivotArea collapsedLevelsAreSubtotals="1" fieldPosition="0">
        <references count="1">
          <reference field="1" count="1">
            <x v="34"/>
          </reference>
        </references>
      </pivotArea>
    </format>
    <format dxfId="90">
      <pivotArea collapsedLevelsAreSubtotals="1" fieldPosition="0">
        <references count="2">
          <reference field="1" count="1" selected="0">
            <x v="34"/>
          </reference>
          <reference field="5" count="1">
            <x v="7"/>
          </reference>
        </references>
      </pivotArea>
    </format>
    <format dxfId="89">
      <pivotArea dataOnly="0" labelOnly="1" fieldPosition="0">
        <references count="1">
          <reference field="1" count="1">
            <x v="34"/>
          </reference>
        </references>
      </pivotArea>
    </format>
    <format dxfId="88">
      <pivotArea dataOnly="0" labelOnly="1" fieldPosition="0">
        <references count="2">
          <reference field="1" count="1" selected="0">
            <x v="34"/>
          </reference>
          <reference field="5" count="1">
            <x v="7"/>
          </reference>
        </references>
      </pivotArea>
    </format>
    <format dxfId="87">
      <pivotArea collapsedLevelsAreSubtotals="1" fieldPosition="0">
        <references count="1">
          <reference field="1" count="1">
            <x v="23"/>
          </reference>
        </references>
      </pivotArea>
    </format>
    <format dxfId="86">
      <pivotArea collapsedLevelsAreSubtotals="1" fieldPosition="0">
        <references count="2">
          <reference field="1" count="1" selected="0">
            <x v="23"/>
          </reference>
          <reference field="5" count="2">
            <x v="1"/>
            <x v="5"/>
          </reference>
        </references>
      </pivotArea>
    </format>
    <format dxfId="85">
      <pivotArea dataOnly="0" labelOnly="1" fieldPosition="0">
        <references count="1">
          <reference field="1" count="1">
            <x v="23"/>
          </reference>
        </references>
      </pivotArea>
    </format>
    <format dxfId="84">
      <pivotArea dataOnly="0" labelOnly="1" fieldPosition="0">
        <references count="2">
          <reference field="1" count="1" selected="0">
            <x v="23"/>
          </reference>
          <reference field="5" count="2">
            <x v="1"/>
            <x v="5"/>
          </reference>
        </references>
      </pivotArea>
    </format>
    <format dxfId="83">
      <pivotArea collapsedLevelsAreSubtotals="1" fieldPosition="0">
        <references count="1">
          <reference field="1" count="1">
            <x v="18"/>
          </reference>
        </references>
      </pivotArea>
    </format>
    <format dxfId="82">
      <pivotArea collapsedLevelsAreSubtotals="1" fieldPosition="0">
        <references count="2">
          <reference field="1" count="1" selected="0">
            <x v="18"/>
          </reference>
          <reference field="5" count="3">
            <x v="0"/>
            <x v="3"/>
            <x v="5"/>
          </reference>
        </references>
      </pivotArea>
    </format>
    <format dxfId="81">
      <pivotArea dataOnly="0" labelOnly="1" fieldPosition="0">
        <references count="1">
          <reference field="1" count="1">
            <x v="18"/>
          </reference>
        </references>
      </pivotArea>
    </format>
    <format dxfId="80">
      <pivotArea dataOnly="0" labelOnly="1" fieldPosition="0">
        <references count="2">
          <reference field="1" count="1" selected="0">
            <x v="18"/>
          </reference>
          <reference field="5" count="3">
            <x v="0"/>
            <x v="3"/>
            <x v="5"/>
          </reference>
        </references>
      </pivotArea>
    </format>
    <format dxfId="79">
      <pivotArea collapsedLevelsAreSubtotals="1" fieldPosition="0">
        <references count="1">
          <reference field="1" count="1">
            <x v="26"/>
          </reference>
        </references>
      </pivotArea>
    </format>
    <format dxfId="78">
      <pivotArea collapsedLevelsAreSubtotals="1" fieldPosition="0">
        <references count="2">
          <reference field="1" count="1" selected="0">
            <x v="26"/>
          </reference>
          <reference field="5" count="3">
            <x v="1"/>
            <x v="3"/>
            <x v="11"/>
          </reference>
        </references>
      </pivotArea>
    </format>
    <format dxfId="77">
      <pivotArea dataOnly="0" labelOnly="1" fieldPosition="0">
        <references count="1">
          <reference field="1" count="1">
            <x v="26"/>
          </reference>
        </references>
      </pivotArea>
    </format>
    <format dxfId="76">
      <pivotArea dataOnly="0" labelOnly="1" fieldPosition="0">
        <references count="2">
          <reference field="1" count="1" selected="0">
            <x v="26"/>
          </reference>
          <reference field="5" count="3">
            <x v="1"/>
            <x v="3"/>
            <x v="11"/>
          </reference>
        </references>
      </pivotArea>
    </format>
    <format dxfId="75">
      <pivotArea collapsedLevelsAreSubtotals="1" fieldPosition="0">
        <references count="1">
          <reference field="1" count="1">
            <x v="12"/>
          </reference>
        </references>
      </pivotArea>
    </format>
    <format dxfId="74">
      <pivotArea collapsedLevelsAreSubtotals="1" fieldPosition="0">
        <references count="2">
          <reference field="1" count="1" selected="0">
            <x v="12"/>
          </reference>
          <reference field="5" count="1">
            <x v="2"/>
          </reference>
        </references>
      </pivotArea>
    </format>
    <format dxfId="73">
      <pivotArea dataOnly="0" labelOnly="1" fieldPosition="0">
        <references count="1">
          <reference field="1" count="1">
            <x v="12"/>
          </reference>
        </references>
      </pivotArea>
    </format>
    <format dxfId="72">
      <pivotArea dataOnly="0" labelOnly="1" fieldPosition="0">
        <references count="2">
          <reference field="1" count="1" selected="0">
            <x v="12"/>
          </reference>
          <reference field="5" count="1">
            <x v="2"/>
          </reference>
        </references>
      </pivotArea>
    </format>
    <format dxfId="71">
      <pivotArea collapsedLevelsAreSubtotals="1" fieldPosition="0">
        <references count="1">
          <reference field="1" count="1">
            <x v="28"/>
          </reference>
        </references>
      </pivotArea>
    </format>
    <format dxfId="70">
      <pivotArea collapsedLevelsAreSubtotals="1" fieldPosition="0">
        <references count="2">
          <reference field="1" count="1" selected="0">
            <x v="28"/>
          </reference>
          <reference field="5" count="2">
            <x v="3"/>
            <x v="5"/>
          </reference>
        </references>
      </pivotArea>
    </format>
    <format dxfId="69">
      <pivotArea dataOnly="0" labelOnly="1" fieldPosition="0">
        <references count="1">
          <reference field="1" count="1">
            <x v="28"/>
          </reference>
        </references>
      </pivotArea>
    </format>
    <format dxfId="68">
      <pivotArea dataOnly="0" labelOnly="1" fieldPosition="0">
        <references count="2">
          <reference field="1" count="1" selected="0">
            <x v="28"/>
          </reference>
          <reference field="5" count="2">
            <x v="3"/>
            <x v="5"/>
          </reference>
        </references>
      </pivotArea>
    </format>
    <format dxfId="67">
      <pivotArea collapsedLevelsAreSubtotals="1" fieldPosition="0">
        <references count="1">
          <reference field="1" count="1">
            <x v="35"/>
          </reference>
        </references>
      </pivotArea>
    </format>
    <format dxfId="66">
      <pivotArea collapsedLevelsAreSubtotals="1" fieldPosition="0">
        <references count="2">
          <reference field="1" count="1" selected="0">
            <x v="35"/>
          </reference>
          <reference field="5" count="1">
            <x v="3"/>
          </reference>
        </references>
      </pivotArea>
    </format>
    <format dxfId="65">
      <pivotArea dataOnly="0" labelOnly="1" fieldPosition="0">
        <references count="1">
          <reference field="1" count="1">
            <x v="35"/>
          </reference>
        </references>
      </pivotArea>
    </format>
    <format dxfId="64">
      <pivotArea dataOnly="0" labelOnly="1" fieldPosition="0">
        <references count="2">
          <reference field="1" count="1" selected="0">
            <x v="35"/>
          </reference>
          <reference field="5" count="1">
            <x v="3"/>
          </reference>
        </references>
      </pivotArea>
    </format>
    <format dxfId="63">
      <pivotArea collapsedLevelsAreSubtotals="1" fieldPosition="0">
        <references count="1">
          <reference field="1" count="1">
            <x v="2"/>
          </reference>
        </references>
      </pivotArea>
    </format>
    <format dxfId="62">
      <pivotArea collapsedLevelsAreSubtotals="1" fieldPosition="0">
        <references count="2">
          <reference field="1" count="1" selected="0">
            <x v="2"/>
          </reference>
          <reference field="5" count="1">
            <x v="3"/>
          </reference>
        </references>
      </pivotArea>
    </format>
    <format dxfId="61">
      <pivotArea dataOnly="0" labelOnly="1" fieldPosition="0">
        <references count="1">
          <reference field="1" count="1">
            <x v="2"/>
          </reference>
        </references>
      </pivotArea>
    </format>
    <format dxfId="60">
      <pivotArea dataOnly="0" labelOnly="1" fieldPosition="0">
        <references count="2">
          <reference field="1" count="1" selected="0">
            <x v="2"/>
          </reference>
          <reference field="5" count="1">
            <x v="3"/>
          </reference>
        </references>
      </pivotArea>
    </format>
    <format dxfId="59">
      <pivotArea collapsedLevelsAreSubtotals="1" fieldPosition="0">
        <references count="1">
          <reference field="1" count="1">
            <x v="15"/>
          </reference>
        </references>
      </pivotArea>
    </format>
    <format dxfId="58">
      <pivotArea collapsedLevelsAreSubtotals="1" fieldPosition="0">
        <references count="2">
          <reference field="1" count="1" selected="0">
            <x v="15"/>
          </reference>
          <reference field="5" count="1">
            <x v="6"/>
          </reference>
        </references>
      </pivotArea>
    </format>
    <format dxfId="57">
      <pivotArea dataOnly="0" labelOnly="1" fieldPosition="0">
        <references count="1">
          <reference field="1" count="1">
            <x v="15"/>
          </reference>
        </references>
      </pivotArea>
    </format>
    <format dxfId="56">
      <pivotArea dataOnly="0" labelOnly="1" fieldPosition="0">
        <references count="2">
          <reference field="1" count="1" selected="0">
            <x v="15"/>
          </reference>
          <reference field="5" count="1">
            <x v="6"/>
          </reference>
        </references>
      </pivotArea>
    </format>
    <format dxfId="55">
      <pivotArea collapsedLevelsAreSubtotals="1" fieldPosition="0">
        <references count="1">
          <reference field="1" count="1">
            <x v="19"/>
          </reference>
        </references>
      </pivotArea>
    </format>
    <format dxfId="54">
      <pivotArea collapsedLevelsAreSubtotals="1" fieldPosition="0">
        <references count="2">
          <reference field="1" count="1" selected="0">
            <x v="19"/>
          </reference>
          <reference field="5" count="1">
            <x v="5"/>
          </reference>
        </references>
      </pivotArea>
    </format>
    <format dxfId="53">
      <pivotArea dataOnly="0" labelOnly="1" fieldPosition="0">
        <references count="1">
          <reference field="1" count="1">
            <x v="19"/>
          </reference>
        </references>
      </pivotArea>
    </format>
    <format dxfId="52">
      <pivotArea dataOnly="0" labelOnly="1" fieldPosition="0">
        <references count="2">
          <reference field="1" count="1" selected="0">
            <x v="19"/>
          </reference>
          <reference field="5" count="1">
            <x v="5"/>
          </reference>
        </references>
      </pivotArea>
    </format>
    <format dxfId="51">
      <pivotArea collapsedLevelsAreSubtotals="1" fieldPosition="0">
        <references count="1">
          <reference field="1" count="1">
            <x v="33"/>
          </reference>
        </references>
      </pivotArea>
    </format>
    <format dxfId="50">
      <pivotArea collapsedLevelsAreSubtotals="1" fieldPosition="0">
        <references count="2">
          <reference field="1" count="1" selected="0">
            <x v="33"/>
          </reference>
          <reference field="5" count="1">
            <x v="3"/>
          </reference>
        </references>
      </pivotArea>
    </format>
    <format dxfId="49">
      <pivotArea dataOnly="0" labelOnly="1" fieldPosition="0">
        <references count="1">
          <reference field="1" count="1">
            <x v="33"/>
          </reference>
        </references>
      </pivotArea>
    </format>
    <format dxfId="48">
      <pivotArea dataOnly="0" labelOnly="1" fieldPosition="0">
        <references count="2">
          <reference field="1" count="1" selected="0">
            <x v="33"/>
          </reference>
          <reference field="5" count="1">
            <x v="3"/>
          </reference>
        </references>
      </pivotArea>
    </format>
    <format dxfId="47">
      <pivotArea collapsedLevelsAreSubtotals="1" fieldPosition="0">
        <references count="1">
          <reference field="1" count="1">
            <x v="24"/>
          </reference>
        </references>
      </pivotArea>
    </format>
    <format dxfId="46">
      <pivotArea collapsedLevelsAreSubtotals="1" fieldPosition="0">
        <references count="2">
          <reference field="1" count="1" selected="0">
            <x v="24"/>
          </reference>
          <reference field="5" count="1">
            <x v="3"/>
          </reference>
        </references>
      </pivotArea>
    </format>
    <format dxfId="45">
      <pivotArea dataOnly="0" labelOnly="1" fieldPosition="0">
        <references count="1">
          <reference field="1" count="1">
            <x v="24"/>
          </reference>
        </references>
      </pivotArea>
    </format>
    <format dxfId="44">
      <pivotArea dataOnly="0" labelOnly="1" fieldPosition="0">
        <references count="2">
          <reference field="1" count="1" selected="0">
            <x v="24"/>
          </reference>
          <reference field="5" count="1">
            <x v="3"/>
          </reference>
        </references>
      </pivotArea>
    </format>
    <format dxfId="43">
      <pivotArea collapsedLevelsAreSubtotals="1" fieldPosition="0">
        <references count="1">
          <reference field="1" count="1">
            <x v="29"/>
          </reference>
        </references>
      </pivotArea>
    </format>
    <format dxfId="42">
      <pivotArea collapsedLevelsAreSubtotals="1" fieldPosition="0">
        <references count="2">
          <reference field="1" count="1" selected="0">
            <x v="29"/>
          </reference>
          <reference field="5" count="1">
            <x v="8"/>
          </reference>
        </references>
      </pivotArea>
    </format>
    <format dxfId="41">
      <pivotArea dataOnly="0" labelOnly="1" fieldPosition="0">
        <references count="1">
          <reference field="1" count="1">
            <x v="29"/>
          </reference>
        </references>
      </pivotArea>
    </format>
    <format dxfId="40">
      <pivotArea dataOnly="0" labelOnly="1" fieldPosition="0">
        <references count="2">
          <reference field="1" count="1" selected="0">
            <x v="29"/>
          </reference>
          <reference field="5" count="1">
            <x v="8"/>
          </reference>
        </references>
      </pivotArea>
    </format>
    <format dxfId="39">
      <pivotArea collapsedLevelsAreSubtotals="1" fieldPosition="0">
        <references count="1">
          <reference field="1" count="1">
            <x v="5"/>
          </reference>
        </references>
      </pivotArea>
    </format>
    <format dxfId="38">
      <pivotArea collapsedLevelsAreSubtotals="1" fieldPosition="0">
        <references count="2">
          <reference field="1" count="1" selected="0">
            <x v="5"/>
          </reference>
          <reference field="5" count="1">
            <x v="3"/>
          </reference>
        </references>
      </pivotArea>
    </format>
    <format dxfId="37">
      <pivotArea dataOnly="0" labelOnly="1" fieldPosition="0">
        <references count="1">
          <reference field="1" count="1">
            <x v="5"/>
          </reference>
        </references>
      </pivotArea>
    </format>
    <format dxfId="36">
      <pivotArea dataOnly="0" labelOnly="1" fieldPosition="0">
        <references count="2">
          <reference field="1" count="1" selected="0">
            <x v="5"/>
          </reference>
          <reference field="5" count="1">
            <x v="3"/>
          </reference>
        </references>
      </pivotArea>
    </format>
    <format dxfId="35">
      <pivotArea collapsedLevelsAreSubtotals="1" fieldPosition="0">
        <references count="1">
          <reference field="1" count="1">
            <x v="16"/>
          </reference>
        </references>
      </pivotArea>
    </format>
    <format dxfId="34">
      <pivotArea collapsedLevelsAreSubtotals="1" fieldPosition="0">
        <references count="2">
          <reference field="1" count="1" selected="0">
            <x v="16"/>
          </reference>
          <reference field="5" count="1">
            <x v="3"/>
          </reference>
        </references>
      </pivotArea>
    </format>
    <format dxfId="33">
      <pivotArea dataOnly="0" labelOnly="1" fieldPosition="0">
        <references count="1">
          <reference field="1" count="1">
            <x v="16"/>
          </reference>
        </references>
      </pivotArea>
    </format>
    <format dxfId="32">
      <pivotArea dataOnly="0" labelOnly="1" fieldPosition="0">
        <references count="2">
          <reference field="1" count="1" selected="0">
            <x v="16"/>
          </reference>
          <reference field="5" count="1">
            <x v="3"/>
          </reference>
        </references>
      </pivotArea>
    </format>
    <format dxfId="31">
      <pivotArea collapsedLevelsAreSubtotals="1" fieldPosition="0">
        <references count="1">
          <reference field="1" count="1">
            <x v="25"/>
          </reference>
        </references>
      </pivotArea>
    </format>
    <format dxfId="30">
      <pivotArea collapsedLevelsAreSubtotals="1" fieldPosition="0">
        <references count="2">
          <reference field="1" count="1" selected="0">
            <x v="25"/>
          </reference>
          <reference field="5" count="1">
            <x v="10"/>
          </reference>
        </references>
      </pivotArea>
    </format>
    <format dxfId="29">
      <pivotArea dataOnly="0" labelOnly="1" fieldPosition="0">
        <references count="1">
          <reference field="1" count="1">
            <x v="25"/>
          </reference>
        </references>
      </pivotArea>
    </format>
    <format dxfId="28">
      <pivotArea dataOnly="0" labelOnly="1" fieldPosition="0">
        <references count="2">
          <reference field="1" count="1" selected="0">
            <x v="25"/>
          </reference>
          <reference field="5" count="1">
            <x v="10"/>
          </reference>
        </references>
      </pivotArea>
    </format>
    <format dxfId="27">
      <pivotArea collapsedLevelsAreSubtotals="1" fieldPosition="0">
        <references count="1">
          <reference field="1" count="1">
            <x v="6"/>
          </reference>
        </references>
      </pivotArea>
    </format>
    <format dxfId="26">
      <pivotArea collapsedLevelsAreSubtotals="1" fieldPosition="0">
        <references count="2">
          <reference field="1" count="1" selected="0">
            <x v="6"/>
          </reference>
          <reference field="5" count="1">
            <x v="4"/>
          </reference>
        </references>
      </pivotArea>
    </format>
    <format dxfId="25">
      <pivotArea dataOnly="0" labelOnly="1" fieldPosition="0">
        <references count="1">
          <reference field="1" count="1">
            <x v="6"/>
          </reference>
        </references>
      </pivotArea>
    </format>
    <format dxfId="24">
      <pivotArea dataOnly="0" labelOnly="1" fieldPosition="0">
        <references count="2">
          <reference field="1" count="1" selected="0">
            <x v="6"/>
          </reference>
          <reference field="5" count="1">
            <x v="4"/>
          </reference>
        </references>
      </pivotArea>
    </format>
    <format dxfId="23">
      <pivotArea collapsedLevelsAreSubtotals="1" fieldPosition="0">
        <references count="1">
          <reference field="1" count="1">
            <x v="27"/>
          </reference>
        </references>
      </pivotArea>
    </format>
    <format dxfId="22">
      <pivotArea collapsedLevelsAreSubtotals="1" fieldPosition="0">
        <references count="2">
          <reference field="1" count="1" selected="0">
            <x v="27"/>
          </reference>
          <reference field="5" count="6">
            <x v="0"/>
            <x v="1"/>
            <x v="3"/>
            <x v="6"/>
            <x v="7"/>
            <x v="11"/>
          </reference>
        </references>
      </pivotArea>
    </format>
    <format dxfId="21">
      <pivotArea dataOnly="0" labelOnly="1" fieldPosition="0">
        <references count="1">
          <reference field="1" count="1">
            <x v="27"/>
          </reference>
        </references>
      </pivotArea>
    </format>
    <format dxfId="20">
      <pivotArea dataOnly="0" labelOnly="1" fieldPosition="0">
        <references count="2">
          <reference field="1" count="1" selected="0">
            <x v="27"/>
          </reference>
          <reference field="5" count="6">
            <x v="0"/>
            <x v="1"/>
            <x v="3"/>
            <x v="6"/>
            <x v="7"/>
            <x v="11"/>
          </reference>
        </references>
      </pivotArea>
    </format>
    <format dxfId="19">
      <pivotArea collapsedLevelsAreSubtotals="1" fieldPosition="0">
        <references count="2">
          <reference field="1" count="1" selected="0">
            <x v="27"/>
          </reference>
          <reference field="5" count="1">
            <x v="7"/>
          </reference>
        </references>
      </pivotArea>
    </format>
    <format dxfId="18">
      <pivotArea dataOnly="0" labelOnly="1" fieldPosition="0">
        <references count="2">
          <reference field="1" count="1" selected="0">
            <x v="27"/>
          </reference>
          <reference field="5" count="1">
            <x v="7"/>
          </reference>
        </references>
      </pivotArea>
    </format>
    <format dxfId="17">
      <pivotArea dataOnly="0" labelOnly="1" fieldPosition="0">
        <references count="2">
          <reference field="1" count="1" selected="0">
            <x v="27"/>
          </reference>
          <reference field="5" count="6">
            <x v="0"/>
            <x v="1"/>
            <x v="3"/>
            <x v="6"/>
            <x v="7"/>
            <x v="11"/>
          </reference>
        </references>
      </pivotArea>
    </format>
    <format dxfId="16">
      <pivotArea collapsedLevelsAreSubtotals="1" fieldPosition="0">
        <references count="3">
          <reference field="4294967294" count="1" selected="0">
            <x v="1"/>
          </reference>
          <reference field="1" count="1" selected="0">
            <x v="27"/>
          </reference>
          <reference field="5" count="6">
            <x v="0"/>
            <x v="1"/>
            <x v="3"/>
            <x v="6"/>
            <x v="7"/>
            <x v="11"/>
          </reference>
        </references>
      </pivotArea>
    </format>
    <format dxfId="15">
      <pivotArea collapsedLevelsAreSubtotals="1" fieldPosition="0">
        <references count="3">
          <reference field="4294967294" count="1" selected="0">
            <x v="3"/>
          </reference>
          <reference field="1" count="1" selected="0">
            <x v="27"/>
          </reference>
          <reference field="5" count="6">
            <x v="0"/>
            <x v="1"/>
            <x v="3"/>
            <x v="6"/>
            <x v="7"/>
            <x v="11"/>
          </reference>
        </references>
      </pivotArea>
    </format>
    <format dxfId="14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2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7">
      <pivotArea field="1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5">
      <pivotArea field="1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priority="1">
      <pivotAreas count="29"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21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10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27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13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30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20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17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22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34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23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18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12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28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35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15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19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33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24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29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16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25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31"/>
            </reference>
          </references>
        </pivotArea>
        <pivotArea type="data" collapsedLevelsAreSubtotals="1" fieldPosition="0">
          <references count="2">
            <reference field="4294967294" count="1" selected="0">
              <x v="4"/>
            </reference>
            <reference field="1" count="1">
              <x v="3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819061-F003-482F-9B1E-6C78993FFF30}" name="PivotTable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CustomerID">
  <location ref="A5:O41" firstHeaderRow="1" firstDataRow="3" firstDataCol="1" rowPageCount="1" colPageCount="1"/>
  <pivotFields count="14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dataField="1" showAll="0">
      <items count="34">
        <item x="1"/>
        <item x="0"/>
        <item x="2"/>
        <item x="3"/>
        <item x="4"/>
        <item x="6"/>
        <item x="5"/>
        <item x="7"/>
        <item x="8"/>
        <item x="9"/>
        <item x="10"/>
        <item x="11"/>
        <item x="12"/>
        <item x="13"/>
        <item x="14"/>
        <item x="16"/>
        <item x="15"/>
        <item x="17"/>
        <item x="18"/>
        <item x="19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20"/>
        <item t="default"/>
      </items>
    </pivotField>
    <pivotField showAll="0"/>
    <pivotField axis="axisPage" showAll="0">
      <items count="13">
        <item x="4"/>
        <item x="1"/>
        <item x="8"/>
        <item x="0"/>
        <item x="10"/>
        <item x="2"/>
        <item x="3"/>
        <item x="7"/>
        <item x="5"/>
        <item x="9"/>
        <item x="11"/>
        <item x="6"/>
        <item t="default"/>
      </items>
    </pivotField>
    <pivotField showAll="0"/>
    <pivotField showAll="0"/>
    <pivotField showAll="0"/>
    <pivotField numFmtId="164" showAll="0"/>
    <pivotField numFmtId="164" showAll="0"/>
    <pivotField dataField="1" numFmtId="44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1">
    <field x="3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2">
    <field x="12"/>
    <field x="-2"/>
  </colFields>
  <colItems count="14"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 t="grand">
      <x/>
    </i>
    <i t="grand" i="1">
      <x/>
    </i>
  </colItems>
  <pageFields count="1">
    <pageField fld="5" hier="-1"/>
  </pageFields>
  <dataFields count="2">
    <dataField name="Purchase Amount" fld="11" baseField="0" baseItem="0"/>
    <dataField name="Orders Count" fld="3" subtotal="count" baseField="0" baseItem="0"/>
  </dataFields>
  <formats count="94">
    <format dxfId="282">
      <pivotArea type="origin" dataOnly="0" labelOnly="1" outline="0" fieldPosition="0"/>
    </format>
    <format dxfId="281">
      <pivotArea field="3" type="button" dataOnly="0" labelOnly="1" outline="0" axis="axisRow" fieldPosition="0"/>
    </format>
    <format dxfId="280">
      <pivotArea dataOnly="0" labelOnly="1" fieldPosition="0">
        <references count="1">
          <reference field="3" count="0"/>
        </references>
      </pivotArea>
    </format>
    <format dxfId="279">
      <pivotArea dataOnly="0" labelOnly="1" grandRow="1" outline="0" fieldPosition="0"/>
    </format>
    <format dxfId="278">
      <pivotArea outline="0" collapsedLevelsAreSubtotals="1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format>
    <format dxfId="277">
      <pivotArea field="12" type="button" dataOnly="0" labelOnly="1" outline="0" axis="axisCol" fieldPosition="0"/>
    </format>
    <format dxfId="276">
      <pivotArea dataOnly="0" labelOnly="1" offset="A256" fieldPosition="0">
        <references count="1">
          <reference field="12" count="1">
            <x v="2"/>
          </reference>
        </references>
      </pivotArea>
    </format>
    <format dxfId="275">
      <pivotArea dataOnly="0" labelOnly="1" outline="0" fieldPosition="0">
        <references count="2">
          <reference field="4294967294" count="1">
            <x v="0"/>
          </reference>
          <reference field="12" count="1" selected="0">
            <x v="2"/>
          </reference>
        </references>
      </pivotArea>
    </format>
    <format dxfId="274">
      <pivotArea outline="0" collapsedLevelsAreSubtotals="1" fieldPosition="0">
        <references count="2">
          <reference field="4294967294" count="1" selected="0">
            <x v="1"/>
          </reference>
          <reference field="12" count="1" selected="0">
            <x v="2"/>
          </reference>
        </references>
      </pivotArea>
    </format>
    <format dxfId="273">
      <pivotArea field="-2" type="button" dataOnly="0" labelOnly="1" outline="0" axis="axisCol" fieldPosition="1"/>
    </format>
    <format dxfId="272">
      <pivotArea dataOnly="0" labelOnly="1" offset="IV256" fieldPosition="0">
        <references count="1">
          <reference field="12" count="1">
            <x v="2"/>
          </reference>
        </references>
      </pivotArea>
    </format>
    <format dxfId="271">
      <pivotArea dataOnly="0" labelOnly="1" outline="0" fieldPosition="0">
        <references count="2">
          <reference field="4294967294" count="1">
            <x v="1"/>
          </reference>
          <reference field="12" count="1" selected="0">
            <x v="2"/>
          </reference>
        </references>
      </pivotArea>
    </format>
    <format dxfId="270">
      <pivotArea outline="0" collapsedLevelsAreSubtotals="1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format>
    <format dxfId="269">
      <pivotArea type="topRight" dataOnly="0" labelOnly="1" outline="0" offset="A1" fieldPosition="0"/>
    </format>
    <format dxfId="268">
      <pivotArea dataOnly="0" labelOnly="1" offset="A256" fieldPosition="0">
        <references count="1">
          <reference field="12" count="1">
            <x v="3"/>
          </reference>
        </references>
      </pivotArea>
    </format>
    <format dxfId="267">
      <pivotArea dataOnly="0" labelOnly="1" outline="0" fieldPosition="0">
        <references count="2">
          <reference field="4294967294" count="1">
            <x v="0"/>
          </reference>
          <reference field="12" count="1" selected="0">
            <x v="3"/>
          </reference>
        </references>
      </pivotArea>
    </format>
    <format dxfId="266">
      <pivotArea outline="0" collapsedLevelsAreSubtotals="1" fieldPosition="0">
        <references count="2">
          <reference field="4294967294" count="1" selected="0">
            <x v="1"/>
          </reference>
          <reference field="12" count="1" selected="0">
            <x v="3"/>
          </reference>
        </references>
      </pivotArea>
    </format>
    <format dxfId="265">
      <pivotArea type="topRight" dataOnly="0" labelOnly="1" outline="0" offset="B1" fieldPosition="0"/>
    </format>
    <format dxfId="264">
      <pivotArea dataOnly="0" labelOnly="1" offset="IV256" fieldPosition="0">
        <references count="1">
          <reference field="12" count="1">
            <x v="3"/>
          </reference>
        </references>
      </pivotArea>
    </format>
    <format dxfId="263">
      <pivotArea dataOnly="0" labelOnly="1" outline="0" fieldPosition="0">
        <references count="2">
          <reference field="4294967294" count="1">
            <x v="1"/>
          </reference>
          <reference field="12" count="1" selected="0">
            <x v="3"/>
          </reference>
        </references>
      </pivotArea>
    </format>
    <format dxfId="262">
      <pivotArea outline="0" collapsedLevelsAreSubtotals="1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format>
    <format dxfId="261">
      <pivotArea type="topRight" dataOnly="0" labelOnly="1" outline="0" offset="C1" fieldPosition="0"/>
    </format>
    <format dxfId="260">
      <pivotArea dataOnly="0" labelOnly="1" offset="A256" fieldPosition="0">
        <references count="1">
          <reference field="12" count="1">
            <x v="4"/>
          </reference>
        </references>
      </pivotArea>
    </format>
    <format dxfId="259">
      <pivotArea dataOnly="0" labelOnly="1" outline="0" fieldPosition="0">
        <references count="2">
          <reference field="4294967294" count="1">
            <x v="0"/>
          </reference>
          <reference field="12" count="1" selected="0">
            <x v="4"/>
          </reference>
        </references>
      </pivotArea>
    </format>
    <format dxfId="258">
      <pivotArea outline="0" collapsedLevelsAreSubtotals="1" fieldPosition="0">
        <references count="2">
          <reference field="4294967294" count="1" selected="0">
            <x v="1"/>
          </reference>
          <reference field="12" count="1" selected="0">
            <x v="4"/>
          </reference>
        </references>
      </pivotArea>
    </format>
    <format dxfId="257">
      <pivotArea type="topRight" dataOnly="0" labelOnly="1" outline="0" offset="D1" fieldPosition="0"/>
    </format>
    <format dxfId="256">
      <pivotArea dataOnly="0" labelOnly="1" offset="IV256" fieldPosition="0">
        <references count="1">
          <reference field="12" count="1">
            <x v="4"/>
          </reference>
        </references>
      </pivotArea>
    </format>
    <format dxfId="255">
      <pivotArea dataOnly="0" labelOnly="1" outline="0" fieldPosition="0">
        <references count="2">
          <reference field="4294967294" count="1">
            <x v="1"/>
          </reference>
          <reference field="12" count="1" selected="0">
            <x v="4"/>
          </reference>
        </references>
      </pivotArea>
    </format>
    <format dxfId="254">
      <pivotArea outline="0" collapsedLevelsAreSubtotals="1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format>
    <format dxfId="253">
      <pivotArea type="topRight" dataOnly="0" labelOnly="1" outline="0" offset="E1" fieldPosition="0"/>
    </format>
    <format dxfId="252">
      <pivotArea dataOnly="0" labelOnly="1" offset="A256" fieldPosition="0">
        <references count="1">
          <reference field="12" count="1">
            <x v="5"/>
          </reference>
        </references>
      </pivotArea>
    </format>
    <format dxfId="251">
      <pivotArea dataOnly="0" labelOnly="1" outline="0" fieldPosition="0">
        <references count="2">
          <reference field="4294967294" count="1">
            <x v="0"/>
          </reference>
          <reference field="12" count="1" selected="0">
            <x v="5"/>
          </reference>
        </references>
      </pivotArea>
    </format>
    <format dxfId="250">
      <pivotArea outline="0" collapsedLevelsAreSubtotals="1" fieldPosition="0">
        <references count="2">
          <reference field="4294967294" count="1" selected="0">
            <x v="1"/>
          </reference>
          <reference field="12" count="1" selected="0">
            <x v="5"/>
          </reference>
        </references>
      </pivotArea>
    </format>
    <format dxfId="249">
      <pivotArea type="topRight" dataOnly="0" labelOnly="1" outline="0" offset="F1" fieldPosition="0"/>
    </format>
    <format dxfId="248">
      <pivotArea dataOnly="0" labelOnly="1" offset="IV256" fieldPosition="0">
        <references count="1">
          <reference field="12" count="1">
            <x v="5"/>
          </reference>
        </references>
      </pivotArea>
    </format>
    <format dxfId="247">
      <pivotArea dataOnly="0" labelOnly="1" outline="0" fieldPosition="0">
        <references count="2">
          <reference field="4294967294" count="1">
            <x v="1"/>
          </reference>
          <reference field="12" count="1" selected="0">
            <x v="5"/>
          </reference>
        </references>
      </pivotArea>
    </format>
    <format dxfId="246">
      <pivotArea outline="0" collapsedLevelsAreSubtotals="1" fieldPosition="0">
        <references count="2">
          <reference field="4294967294" count="1" selected="0">
            <x v="0"/>
          </reference>
          <reference field="12" count="1" selected="0">
            <x v="6"/>
          </reference>
        </references>
      </pivotArea>
    </format>
    <format dxfId="245">
      <pivotArea type="topRight" dataOnly="0" labelOnly="1" outline="0" offset="G1" fieldPosition="0"/>
    </format>
    <format dxfId="244">
      <pivotArea dataOnly="0" labelOnly="1" offset="A256" fieldPosition="0">
        <references count="1">
          <reference field="12" count="1">
            <x v="6"/>
          </reference>
        </references>
      </pivotArea>
    </format>
    <format dxfId="243">
      <pivotArea dataOnly="0" labelOnly="1" outline="0" fieldPosition="0">
        <references count="2">
          <reference field="4294967294" count="1">
            <x v="0"/>
          </reference>
          <reference field="12" count="1" selected="0">
            <x v="6"/>
          </reference>
        </references>
      </pivotArea>
    </format>
    <format dxfId="242">
      <pivotArea outline="0" collapsedLevelsAreSubtotals="1" fieldPosition="0">
        <references count="2">
          <reference field="4294967294" count="1" selected="0">
            <x v="1"/>
          </reference>
          <reference field="12" count="1" selected="0">
            <x v="6"/>
          </reference>
        </references>
      </pivotArea>
    </format>
    <format dxfId="241">
      <pivotArea type="topRight" dataOnly="0" labelOnly="1" outline="0" offset="H1" fieldPosition="0"/>
    </format>
    <format dxfId="240">
      <pivotArea dataOnly="0" labelOnly="1" offset="IV256" fieldPosition="0">
        <references count="1">
          <reference field="12" count="1">
            <x v="6"/>
          </reference>
        </references>
      </pivotArea>
    </format>
    <format dxfId="239">
      <pivotArea dataOnly="0" labelOnly="1" outline="0" fieldPosition="0">
        <references count="2">
          <reference field="4294967294" count="1">
            <x v="1"/>
          </reference>
          <reference field="12" count="1" selected="0">
            <x v="6"/>
          </reference>
        </references>
      </pivotArea>
    </format>
    <format dxfId="238">
      <pivotArea outline="0" collapsedLevelsAreSubtotals="1" fieldPosition="0">
        <references count="2">
          <reference field="4294967294" count="1" selected="0">
            <x v="0"/>
          </reference>
          <reference field="12" count="1" selected="0">
            <x v="7"/>
          </reference>
        </references>
      </pivotArea>
    </format>
    <format dxfId="237">
      <pivotArea type="topRight" dataOnly="0" labelOnly="1" outline="0" offset="I1" fieldPosition="0"/>
    </format>
    <format dxfId="236">
      <pivotArea dataOnly="0" labelOnly="1" offset="A256" fieldPosition="0">
        <references count="1">
          <reference field="12" count="1">
            <x v="7"/>
          </reference>
        </references>
      </pivotArea>
    </format>
    <format dxfId="235">
      <pivotArea dataOnly="0" labelOnly="1" outline="0" fieldPosition="0">
        <references count="2">
          <reference field="4294967294" count="1">
            <x v="0"/>
          </reference>
          <reference field="12" count="1" selected="0">
            <x v="7"/>
          </reference>
        </references>
      </pivotArea>
    </format>
    <format dxfId="234">
      <pivotArea outline="0" collapsedLevelsAreSubtotals="1" fieldPosition="0">
        <references count="2">
          <reference field="4294967294" count="1" selected="0">
            <x v="1"/>
          </reference>
          <reference field="12" count="1" selected="0">
            <x v="7"/>
          </reference>
        </references>
      </pivotArea>
    </format>
    <format dxfId="233">
      <pivotArea type="topRight" dataOnly="0" labelOnly="1" outline="0" offset="J1" fieldPosition="0"/>
    </format>
    <format dxfId="232">
      <pivotArea dataOnly="0" labelOnly="1" offset="IV256" fieldPosition="0">
        <references count="1">
          <reference field="12" count="1">
            <x v="7"/>
          </reference>
        </references>
      </pivotArea>
    </format>
    <format dxfId="231">
      <pivotArea dataOnly="0" labelOnly="1" outline="0" fieldPosition="0">
        <references count="2">
          <reference field="4294967294" count="1">
            <x v="1"/>
          </reference>
          <reference field="12" count="1" selected="0">
            <x v="7"/>
          </reference>
        </references>
      </pivotArea>
    </format>
    <format dxfId="230">
      <pivotArea field="12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229">
      <pivotArea type="topRight" dataOnly="0" labelOnly="1" outline="0" offset="K1" fieldPosition="0"/>
    </format>
    <format dxfId="228">
      <pivotArea field="12" grandCol="1" outline="0" collapsedLevelsAreSubtotals="1" axis="axisCol" fieldPosition="0">
        <references count="1">
          <reference field="4294967294" count="1" selected="0">
            <x v="1"/>
          </reference>
        </references>
      </pivotArea>
    </format>
    <format dxfId="227">
      <pivotArea type="topRight" dataOnly="0" labelOnly="1" outline="0" offset="L1" fieldPosition="0"/>
    </format>
    <format dxfId="226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25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24">
      <pivotArea type="all" dataOnly="0" outline="0" fieldPosition="0"/>
    </format>
    <format dxfId="223">
      <pivotArea outline="0" collapsedLevelsAreSubtotals="1" fieldPosition="0"/>
    </format>
    <format dxfId="222">
      <pivotArea type="origin" dataOnly="0" labelOnly="1" outline="0" fieldPosition="0"/>
    </format>
    <format dxfId="221">
      <pivotArea field="12" type="button" dataOnly="0" labelOnly="1" outline="0" axis="axisCol" fieldPosition="0"/>
    </format>
    <format dxfId="220">
      <pivotArea field="-2" type="button" dataOnly="0" labelOnly="1" outline="0" axis="axisCol" fieldPosition="1"/>
    </format>
    <format dxfId="219">
      <pivotArea type="topRight" dataOnly="0" labelOnly="1" outline="0" fieldPosition="0"/>
    </format>
    <format dxfId="218">
      <pivotArea field="3" type="button" dataOnly="0" labelOnly="1" outline="0" axis="axisRow" fieldPosition="0"/>
    </format>
    <format dxfId="217">
      <pivotArea dataOnly="0" labelOnly="1" fieldPosition="0">
        <references count="1">
          <reference field="3" count="0"/>
        </references>
      </pivotArea>
    </format>
    <format dxfId="216">
      <pivotArea dataOnly="0" labelOnly="1" grandRow="1" outline="0" fieldPosition="0"/>
    </format>
    <format dxfId="215">
      <pivotArea dataOnly="0" labelOnly="1" fieldPosition="0">
        <references count="1">
          <reference field="12" count="6">
            <x v="2"/>
            <x v="3"/>
            <x v="4"/>
            <x v="5"/>
            <x v="6"/>
            <x v="7"/>
          </reference>
        </references>
      </pivotArea>
    </format>
    <format dxfId="214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13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12">
      <pivotArea dataOnly="0" labelOnly="1" outline="0" fieldPosition="0">
        <references count="2">
          <reference field="4294967294" count="2">
            <x v="0"/>
            <x v="1"/>
          </reference>
          <reference field="12" count="1" selected="0">
            <x v="2"/>
          </reference>
        </references>
      </pivotArea>
    </format>
    <format dxfId="211">
      <pivotArea dataOnly="0" labelOnly="1" outline="0" fieldPosition="0">
        <references count="2">
          <reference field="4294967294" count="2">
            <x v="0"/>
            <x v="1"/>
          </reference>
          <reference field="12" count="1" selected="0">
            <x v="3"/>
          </reference>
        </references>
      </pivotArea>
    </format>
    <format dxfId="210">
      <pivotArea dataOnly="0" labelOnly="1" outline="0" fieldPosition="0">
        <references count="2">
          <reference field="4294967294" count="2">
            <x v="0"/>
            <x v="1"/>
          </reference>
          <reference field="12" count="1" selected="0">
            <x v="4"/>
          </reference>
        </references>
      </pivotArea>
    </format>
    <format dxfId="209">
      <pivotArea dataOnly="0" labelOnly="1" outline="0" fieldPosition="0">
        <references count="2">
          <reference field="4294967294" count="2">
            <x v="0"/>
            <x v="1"/>
          </reference>
          <reference field="12" count="1" selected="0">
            <x v="5"/>
          </reference>
        </references>
      </pivotArea>
    </format>
    <format dxfId="208">
      <pivotArea dataOnly="0" labelOnly="1" outline="0" fieldPosition="0">
        <references count="2">
          <reference field="4294967294" count="2">
            <x v="0"/>
            <x v="1"/>
          </reference>
          <reference field="12" count="1" selected="0">
            <x v="6"/>
          </reference>
        </references>
      </pivotArea>
    </format>
    <format dxfId="207">
      <pivotArea dataOnly="0" labelOnly="1" outline="0" fieldPosition="0">
        <references count="2">
          <reference field="4294967294" count="2">
            <x v="0"/>
            <x v="1"/>
          </reference>
          <reference field="12" count="1" selected="0">
            <x v="7"/>
          </reference>
        </references>
      </pivotArea>
    </format>
    <format dxfId="206">
      <pivotArea type="origin" dataOnly="0" labelOnly="1" outline="0" fieldPosition="0"/>
    </format>
    <format dxfId="205">
      <pivotArea field="12" type="button" dataOnly="0" labelOnly="1" outline="0" axis="axisCol" fieldPosition="0"/>
    </format>
    <format dxfId="204">
      <pivotArea field="-2" type="button" dataOnly="0" labelOnly="1" outline="0" axis="axisCol" fieldPosition="1"/>
    </format>
    <format dxfId="203">
      <pivotArea type="topRight" dataOnly="0" labelOnly="1" outline="0" fieldPosition="0"/>
    </format>
    <format dxfId="202">
      <pivotArea field="3" type="button" dataOnly="0" labelOnly="1" outline="0" axis="axisRow" fieldPosition="0"/>
    </format>
    <format dxfId="201">
      <pivotArea dataOnly="0" labelOnly="1" fieldPosition="0">
        <references count="1">
          <reference field="12" count="6">
            <x v="2"/>
            <x v="3"/>
            <x v="4"/>
            <x v="5"/>
            <x v="6"/>
            <x v="7"/>
          </reference>
        </references>
      </pivotArea>
    </format>
    <format dxfId="200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99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98">
      <pivotArea dataOnly="0" labelOnly="1" outline="0" fieldPosition="0">
        <references count="2">
          <reference field="4294967294" count="2">
            <x v="0"/>
            <x v="1"/>
          </reference>
          <reference field="12" count="1" selected="0">
            <x v="2"/>
          </reference>
        </references>
      </pivotArea>
    </format>
    <format dxfId="197">
      <pivotArea dataOnly="0" labelOnly="1" outline="0" fieldPosition="0">
        <references count="2">
          <reference field="4294967294" count="2">
            <x v="0"/>
            <x v="1"/>
          </reference>
          <reference field="12" count="1" selected="0">
            <x v="3"/>
          </reference>
        </references>
      </pivotArea>
    </format>
    <format dxfId="196">
      <pivotArea dataOnly="0" labelOnly="1" outline="0" fieldPosition="0">
        <references count="2">
          <reference field="4294967294" count="2">
            <x v="0"/>
            <x v="1"/>
          </reference>
          <reference field="12" count="1" selected="0">
            <x v="4"/>
          </reference>
        </references>
      </pivotArea>
    </format>
    <format dxfId="195">
      <pivotArea dataOnly="0" labelOnly="1" outline="0" fieldPosition="0">
        <references count="2">
          <reference field="4294967294" count="2">
            <x v="0"/>
            <x v="1"/>
          </reference>
          <reference field="12" count="1" selected="0">
            <x v="5"/>
          </reference>
        </references>
      </pivotArea>
    </format>
    <format dxfId="194">
      <pivotArea dataOnly="0" labelOnly="1" outline="0" fieldPosition="0">
        <references count="2">
          <reference field="4294967294" count="2">
            <x v="0"/>
            <x v="1"/>
          </reference>
          <reference field="12" count="1" selected="0">
            <x v="6"/>
          </reference>
        </references>
      </pivotArea>
    </format>
    <format dxfId="193">
      <pivotArea dataOnly="0" labelOnly="1" outline="0" fieldPosition="0">
        <references count="2">
          <reference field="4294967294" count="2">
            <x v="0"/>
            <x v="1"/>
          </reference>
          <reference field="12" count="1" selected="0">
            <x v="7"/>
          </reference>
        </references>
      </pivotArea>
    </format>
    <format dxfId="192">
      <pivotArea grandRow="1" outline="0" collapsedLevelsAreSubtotals="1" fieldPosition="0"/>
    </format>
    <format dxfId="191">
      <pivotArea dataOnly="0" labelOnly="1" grandRow="1" outline="0" fieldPosition="0"/>
    </format>
    <format dxfId="190">
      <pivotArea outline="0" collapsedLevelsAreSubtotals="1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format>
    <format dxfId="189">
      <pivotArea dataOnly="0"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priority="3">
      <pivotAreas count="1">
        <pivotArea type="data" grandCol="1" collapsedLevelsAreSubtotals="1" fieldPosition="0">
          <references count="2">
            <reference field="4294967294" count="1" selected="0">
              <x v="1"/>
            </reference>
            <reference field="3" count="33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453B-8E1D-4751-B630-9037DB062E7E}">
  <dimension ref="A1:P550"/>
  <sheetViews>
    <sheetView tabSelected="1" zoomScaleNormal="100" workbookViewId="0">
      <pane ySplit="1" topLeftCell="A17" activePane="bottomLeft" state="frozen"/>
      <selection pane="bottomLeft" activeCell="A351" sqref="A351"/>
    </sheetView>
  </sheetViews>
  <sheetFormatPr defaultRowHeight="15" x14ac:dyDescent="0.25"/>
  <cols>
    <col min="1" max="1" width="18.140625" style="5" bestFit="1" customWidth="1"/>
    <col min="2" max="2" width="9.7109375" style="4" bestFit="1" customWidth="1"/>
    <col min="3" max="3" width="16" style="5" bestFit="1" customWidth="1"/>
    <col min="4" max="4" width="16.140625" style="5" bestFit="1" customWidth="1"/>
    <col min="5" max="5" width="50.28515625" style="5" customWidth="1"/>
    <col min="6" max="6" width="11.85546875" style="5" bestFit="1" customWidth="1"/>
    <col min="7" max="7" width="17.7109375" style="5" bestFit="1" customWidth="1"/>
    <col min="8" max="8" width="9.140625" style="7" bestFit="1" customWidth="1"/>
    <col min="9" max="9" width="13.28515625" style="5" bestFit="1" customWidth="1"/>
    <col min="10" max="10" width="10" style="10" bestFit="1" customWidth="1"/>
    <col min="11" max="11" width="8.5703125" style="10" bestFit="1" customWidth="1"/>
    <col min="12" max="12" width="11.42578125" style="5" bestFit="1" customWidth="1"/>
    <col min="13" max="13" width="7" style="5" bestFit="1" customWidth="1"/>
    <col min="14" max="14" width="9.140625" style="5"/>
    <col min="15" max="15" width="11.5703125" style="5" bestFit="1" customWidth="1"/>
    <col min="16" max="16" width="9.7109375" style="5" bestFit="1" customWidth="1"/>
    <col min="17" max="16384" width="9.140625" style="5"/>
  </cols>
  <sheetData>
    <row r="1" spans="1:16" s="3" customFormat="1" x14ac:dyDescent="0.25">
      <c r="A1" s="16" t="s">
        <v>382</v>
      </c>
      <c r="B1" s="43" t="s">
        <v>327</v>
      </c>
      <c r="C1" s="16" t="s">
        <v>330</v>
      </c>
      <c r="D1" s="16" t="s">
        <v>328</v>
      </c>
      <c r="E1" s="16" t="s">
        <v>329</v>
      </c>
      <c r="F1" s="1" t="s">
        <v>366</v>
      </c>
      <c r="G1" s="16" t="s">
        <v>1</v>
      </c>
      <c r="H1" s="16" t="s">
        <v>0</v>
      </c>
      <c r="I1" s="16" t="s">
        <v>661</v>
      </c>
      <c r="J1" s="21" t="s">
        <v>2</v>
      </c>
      <c r="K1" s="21" t="s">
        <v>39</v>
      </c>
      <c r="L1" s="83" t="s">
        <v>3</v>
      </c>
    </row>
    <row r="2" spans="1:16" s="3" customFormat="1" x14ac:dyDescent="0.25">
      <c r="A2" s="27" t="str">
        <f>VLOOKUP(Orders!D2,Sheet2!$C$2:$D$30,2,)&amp;"-"&amp;C2&amp;B2</f>
        <v>HM-A0241698</v>
      </c>
      <c r="B2" s="44">
        <v>41698</v>
      </c>
      <c r="C2" s="27" t="s">
        <v>365</v>
      </c>
      <c r="D2" s="27" t="s">
        <v>4</v>
      </c>
      <c r="E2" s="33" t="s">
        <v>598</v>
      </c>
      <c r="F2" s="18" t="s">
        <v>369</v>
      </c>
      <c r="G2" s="27" t="s">
        <v>7</v>
      </c>
      <c r="H2" s="28">
        <v>4</v>
      </c>
      <c r="I2" s="27">
        <v>1</v>
      </c>
      <c r="J2" s="36">
        <v>7</v>
      </c>
      <c r="K2" s="22">
        <f>IF((OR(F2="Clothes",F2="Footwear")),(I2*J2*0),(I2*J2*0.0625))</f>
        <v>0</v>
      </c>
      <c r="L2" s="14">
        <f t="shared" ref="L2:L64" si="0">J2*I2+K2</f>
        <v>7</v>
      </c>
      <c r="O2" s="76"/>
      <c r="P2" s="76"/>
    </row>
    <row r="3" spans="1:16" s="3" customFormat="1" x14ac:dyDescent="0.25">
      <c r="A3" s="27" t="str">
        <f>VLOOKUP(Orders!D3,Sheet2!$C$2:$D$30,2,)&amp;"-"&amp;C3&amp;B3</f>
        <v>HM-A0241698</v>
      </c>
      <c r="B3" s="44">
        <v>41698</v>
      </c>
      <c r="C3" s="27" t="s">
        <v>365</v>
      </c>
      <c r="D3" s="27" t="s">
        <v>4</v>
      </c>
      <c r="E3" s="27" t="s">
        <v>599</v>
      </c>
      <c r="F3" s="18" t="s">
        <v>369</v>
      </c>
      <c r="G3" s="27" t="s">
        <v>7</v>
      </c>
      <c r="H3" s="28" t="s">
        <v>21</v>
      </c>
      <c r="I3" s="27">
        <v>1</v>
      </c>
      <c r="J3" s="36">
        <v>20</v>
      </c>
      <c r="K3" s="22">
        <f t="shared" ref="K3:K66" si="1">IF((OR(F3="Clothes",F3="Footwear")),(I3*J3*0),(I3*J3*0.0625))</f>
        <v>0</v>
      </c>
      <c r="L3" s="14">
        <f t="shared" si="0"/>
        <v>20</v>
      </c>
      <c r="O3" s="76"/>
      <c r="P3" s="77"/>
    </row>
    <row r="4" spans="1:16" s="3" customFormat="1" x14ac:dyDescent="0.25">
      <c r="A4" s="27" t="str">
        <f>VLOOKUP(Orders!D4,Sheet2!$C$2:$D$30,2,)&amp;"-"&amp;C4&amp;B4</f>
        <v>HM-A0141698</v>
      </c>
      <c r="B4" s="44">
        <v>41698</v>
      </c>
      <c r="C4" s="27" t="s">
        <v>364</v>
      </c>
      <c r="D4" s="27" t="s">
        <v>4</v>
      </c>
      <c r="E4" s="27" t="s">
        <v>540</v>
      </c>
      <c r="F4" s="18" t="s">
        <v>369</v>
      </c>
      <c r="G4" s="27" t="s">
        <v>7</v>
      </c>
      <c r="H4" s="28" t="s">
        <v>14</v>
      </c>
      <c r="I4" s="27">
        <v>1</v>
      </c>
      <c r="J4" s="36">
        <v>10</v>
      </c>
      <c r="K4" s="22">
        <f t="shared" si="1"/>
        <v>0</v>
      </c>
      <c r="L4" s="14">
        <f t="shared" si="0"/>
        <v>10</v>
      </c>
    </row>
    <row r="5" spans="1:16" x14ac:dyDescent="0.25">
      <c r="A5" s="27" t="str">
        <f>VLOOKUP(Orders!D5,Sheet2!$C$2:$D$30,2,)&amp;"-"&amp;C5&amp;B5</f>
        <v>HM-A0241698</v>
      </c>
      <c r="B5" s="44">
        <v>41698</v>
      </c>
      <c r="C5" s="27" t="s">
        <v>365</v>
      </c>
      <c r="D5" s="27" t="s">
        <v>4</v>
      </c>
      <c r="E5" s="27" t="s">
        <v>63</v>
      </c>
      <c r="F5" s="18" t="s">
        <v>369</v>
      </c>
      <c r="G5" s="27" t="s">
        <v>132</v>
      </c>
      <c r="H5" s="28" t="s">
        <v>21</v>
      </c>
      <c r="I5" s="27">
        <v>1</v>
      </c>
      <c r="J5" s="36">
        <v>9.9499999999999993</v>
      </c>
      <c r="K5" s="22">
        <f t="shared" si="1"/>
        <v>0</v>
      </c>
      <c r="L5" s="14">
        <f t="shared" si="0"/>
        <v>9.9499999999999993</v>
      </c>
    </row>
    <row r="6" spans="1:16" x14ac:dyDescent="0.25">
      <c r="A6" s="27" t="str">
        <f>VLOOKUP(Orders!D6,Sheet2!$C$2:$D$30,2,)&amp;"-"&amp;C6&amp;B6</f>
        <v>LC-A0141702</v>
      </c>
      <c r="B6" s="44">
        <v>41702</v>
      </c>
      <c r="C6" s="27" t="s">
        <v>364</v>
      </c>
      <c r="D6" s="27" t="s">
        <v>511</v>
      </c>
      <c r="E6" s="27" t="s">
        <v>512</v>
      </c>
      <c r="F6" s="18" t="s">
        <v>369</v>
      </c>
      <c r="G6" s="27" t="s">
        <v>513</v>
      </c>
      <c r="H6" s="28" t="s">
        <v>14</v>
      </c>
      <c r="I6" s="27">
        <v>1</v>
      </c>
      <c r="J6" s="36">
        <v>67.989999999999995</v>
      </c>
      <c r="K6" s="22">
        <f t="shared" si="1"/>
        <v>0</v>
      </c>
      <c r="L6" s="14">
        <f t="shared" si="0"/>
        <v>67.989999999999995</v>
      </c>
    </row>
    <row r="7" spans="1:16" x14ac:dyDescent="0.25">
      <c r="A7" s="27" t="str">
        <f>VLOOKUP(Orders!D7,Sheet2!$C$2:$D$30,2,)&amp;"-"&amp;C7&amp;B7</f>
        <v>LC-A0141702</v>
      </c>
      <c r="B7" s="44">
        <v>41702</v>
      </c>
      <c r="C7" s="27" t="s">
        <v>364</v>
      </c>
      <c r="D7" s="27" t="s">
        <v>511</v>
      </c>
      <c r="E7" s="27" t="s">
        <v>514</v>
      </c>
      <c r="F7" s="18" t="s">
        <v>369</v>
      </c>
      <c r="G7" s="27" t="s">
        <v>513</v>
      </c>
      <c r="H7" s="28" t="s">
        <v>14</v>
      </c>
      <c r="I7" s="27">
        <v>1</v>
      </c>
      <c r="J7" s="36">
        <v>65.989999999999995</v>
      </c>
      <c r="K7" s="22">
        <f t="shared" si="1"/>
        <v>0</v>
      </c>
      <c r="L7" s="14">
        <f t="shared" si="0"/>
        <v>65.989999999999995</v>
      </c>
    </row>
    <row r="8" spans="1:16" x14ac:dyDescent="0.25">
      <c r="A8" s="27" t="str">
        <f>VLOOKUP(Orders!D8,Sheet2!$C$2:$D$30,2,)&amp;"-"&amp;C8&amp;B8</f>
        <v>LC-A0141703</v>
      </c>
      <c r="B8" s="44">
        <v>41703</v>
      </c>
      <c r="C8" s="27" t="s">
        <v>364</v>
      </c>
      <c r="D8" s="27" t="s">
        <v>511</v>
      </c>
      <c r="E8" s="27" t="s">
        <v>512</v>
      </c>
      <c r="F8" s="18" t="s">
        <v>369</v>
      </c>
      <c r="G8" s="27" t="s">
        <v>118</v>
      </c>
      <c r="H8" s="28" t="s">
        <v>14</v>
      </c>
      <c r="I8" s="27">
        <v>1</v>
      </c>
      <c r="J8" s="36">
        <v>66.989999999999995</v>
      </c>
      <c r="K8" s="22">
        <f t="shared" si="1"/>
        <v>0</v>
      </c>
      <c r="L8" s="14">
        <f t="shared" si="0"/>
        <v>66.989999999999995</v>
      </c>
      <c r="N8" s="5" t="s">
        <v>352</v>
      </c>
    </row>
    <row r="9" spans="1:16" x14ac:dyDescent="0.25">
      <c r="A9" s="27" t="str">
        <f>VLOOKUP(Orders!D9,Sheet2!$C$2:$D$30,2,)&amp;"-"&amp;C9&amp;B9</f>
        <v>HM-A0341703</v>
      </c>
      <c r="B9" s="44">
        <v>41703</v>
      </c>
      <c r="C9" s="27" t="s">
        <v>353</v>
      </c>
      <c r="D9" s="27" t="s">
        <v>4</v>
      </c>
      <c r="E9" s="27" t="s">
        <v>598</v>
      </c>
      <c r="F9" s="18" t="s">
        <v>369</v>
      </c>
      <c r="G9" s="27" t="s">
        <v>67</v>
      </c>
      <c r="H9" s="28">
        <v>6</v>
      </c>
      <c r="I9" s="27">
        <v>1</v>
      </c>
      <c r="J9" s="36">
        <v>7</v>
      </c>
      <c r="K9" s="22">
        <f t="shared" si="1"/>
        <v>0</v>
      </c>
      <c r="L9" s="14">
        <f t="shared" si="0"/>
        <v>7</v>
      </c>
    </row>
    <row r="10" spans="1:16" x14ac:dyDescent="0.25">
      <c r="A10" s="27" t="str">
        <f>VLOOKUP(Orders!D10,Sheet2!$C$2:$D$30,2,)&amp;"-"&amp;C10&amp;B10</f>
        <v>HM-A0341703</v>
      </c>
      <c r="B10" s="44">
        <v>41703</v>
      </c>
      <c r="C10" s="27" t="s">
        <v>353</v>
      </c>
      <c r="D10" s="27" t="s">
        <v>4</v>
      </c>
      <c r="E10" s="27" t="s">
        <v>5</v>
      </c>
      <c r="F10" s="18" t="s">
        <v>369</v>
      </c>
      <c r="G10" s="27" t="s">
        <v>473</v>
      </c>
      <c r="H10" s="28">
        <v>4</v>
      </c>
      <c r="I10" s="27">
        <v>1</v>
      </c>
      <c r="J10" s="36">
        <v>20</v>
      </c>
      <c r="K10" s="22">
        <f t="shared" si="1"/>
        <v>0</v>
      </c>
      <c r="L10" s="14">
        <f t="shared" si="0"/>
        <v>20</v>
      </c>
    </row>
    <row r="11" spans="1:16" x14ac:dyDescent="0.25">
      <c r="A11" s="27" t="str">
        <f>VLOOKUP(Orders!D11,Sheet2!$C$2:$D$30,2,)&amp;"-"&amp;C11&amp;B11</f>
        <v>HM-A0341703</v>
      </c>
      <c r="B11" s="44">
        <v>41703</v>
      </c>
      <c r="C11" s="27" t="s">
        <v>353</v>
      </c>
      <c r="D11" s="27" t="s">
        <v>4</v>
      </c>
      <c r="E11" s="27" t="s">
        <v>600</v>
      </c>
      <c r="F11" s="18" t="s">
        <v>369</v>
      </c>
      <c r="G11" s="27" t="s">
        <v>7</v>
      </c>
      <c r="H11" s="28">
        <v>4</v>
      </c>
      <c r="I11" s="27">
        <v>1</v>
      </c>
      <c r="J11" s="36">
        <v>20</v>
      </c>
      <c r="K11" s="22">
        <f t="shared" si="1"/>
        <v>0</v>
      </c>
      <c r="L11" s="14">
        <f t="shared" si="0"/>
        <v>20</v>
      </c>
    </row>
    <row r="12" spans="1:16" x14ac:dyDescent="0.25">
      <c r="A12" s="27" t="str">
        <f>VLOOKUP(Orders!D12,Sheet2!$C$2:$D$30,2,)&amp;"-"&amp;C12&amp;B12</f>
        <v>FO-A0341703</v>
      </c>
      <c r="B12" s="44">
        <v>41703</v>
      </c>
      <c r="C12" s="27" t="s">
        <v>353</v>
      </c>
      <c r="D12" s="27" t="s">
        <v>383</v>
      </c>
      <c r="E12" s="27" t="s">
        <v>515</v>
      </c>
      <c r="F12" s="18" t="s">
        <v>369</v>
      </c>
      <c r="G12" s="27" t="s">
        <v>7</v>
      </c>
      <c r="H12" s="28" t="s">
        <v>21</v>
      </c>
      <c r="I12" s="27">
        <v>1</v>
      </c>
      <c r="J12" s="36">
        <v>19.8</v>
      </c>
      <c r="K12" s="22">
        <f t="shared" si="1"/>
        <v>0</v>
      </c>
      <c r="L12" s="14">
        <f t="shared" si="0"/>
        <v>19.8</v>
      </c>
    </row>
    <row r="13" spans="1:16" x14ac:dyDescent="0.25">
      <c r="A13" s="27" t="str">
        <f>VLOOKUP(Orders!D13,Sheet2!$C$2:$D$30,2,)&amp;"-"&amp;C13&amp;B13</f>
        <v>FO-A0341703</v>
      </c>
      <c r="B13" s="44">
        <v>41703</v>
      </c>
      <c r="C13" s="27" t="s">
        <v>353</v>
      </c>
      <c r="D13" s="27" t="s">
        <v>383</v>
      </c>
      <c r="E13" s="27" t="s">
        <v>516</v>
      </c>
      <c r="F13" s="18" t="s">
        <v>369</v>
      </c>
      <c r="G13" s="27" t="s">
        <v>7</v>
      </c>
      <c r="H13" s="28" t="s">
        <v>21</v>
      </c>
      <c r="I13" s="27">
        <v>1</v>
      </c>
      <c r="J13" s="36">
        <v>24.8</v>
      </c>
      <c r="K13" s="22">
        <f t="shared" si="1"/>
        <v>0</v>
      </c>
      <c r="L13" s="14">
        <f t="shared" si="0"/>
        <v>24.8</v>
      </c>
    </row>
    <row r="14" spans="1:16" x14ac:dyDescent="0.25">
      <c r="A14" s="27" t="str">
        <f>VLOOKUP(Orders!D14,Sheet2!$C$2:$D$30,2,)&amp;"-"&amp;C14&amp;B14</f>
        <v>FO-A0341703</v>
      </c>
      <c r="B14" s="44">
        <v>41703</v>
      </c>
      <c r="C14" s="27" t="s">
        <v>353</v>
      </c>
      <c r="D14" s="27" t="s">
        <v>383</v>
      </c>
      <c r="E14" s="27" t="s">
        <v>517</v>
      </c>
      <c r="F14" s="18" t="s">
        <v>369</v>
      </c>
      <c r="G14" s="27" t="s">
        <v>10</v>
      </c>
      <c r="H14" s="28" t="s">
        <v>21</v>
      </c>
      <c r="I14" s="27">
        <v>1</v>
      </c>
      <c r="J14" s="36">
        <v>8.8000000000000007</v>
      </c>
      <c r="K14" s="22">
        <f t="shared" si="1"/>
        <v>0</v>
      </c>
      <c r="L14" s="14">
        <f t="shared" si="0"/>
        <v>8.8000000000000007</v>
      </c>
    </row>
    <row r="15" spans="1:16" x14ac:dyDescent="0.25">
      <c r="A15" s="27" t="str">
        <f>VLOOKUP(Orders!D15,Sheet2!$C$2:$D$30,2,)&amp;"-"&amp;C15&amp;B15</f>
        <v>FO-A0341703</v>
      </c>
      <c r="B15" s="44">
        <v>41703</v>
      </c>
      <c r="C15" s="27" t="s">
        <v>353</v>
      </c>
      <c r="D15" s="27" t="s">
        <v>383</v>
      </c>
      <c r="E15" s="27" t="s">
        <v>518</v>
      </c>
      <c r="F15" s="18" t="s">
        <v>369</v>
      </c>
      <c r="G15" s="27" t="s">
        <v>519</v>
      </c>
      <c r="H15" s="28" t="s">
        <v>21</v>
      </c>
      <c r="I15" s="27">
        <v>1</v>
      </c>
      <c r="J15" s="36">
        <v>19.8</v>
      </c>
      <c r="K15" s="22">
        <f t="shared" si="1"/>
        <v>0</v>
      </c>
      <c r="L15" s="14">
        <f t="shared" si="0"/>
        <v>19.8</v>
      </c>
    </row>
    <row r="16" spans="1:16" x14ac:dyDescent="0.25">
      <c r="A16" s="27" t="str">
        <f>VLOOKUP(Orders!D16,Sheet2!$C$2:$D$30,2,)&amp;"-"&amp;C16&amp;B16</f>
        <v>FO-A0341703</v>
      </c>
      <c r="B16" s="44">
        <v>41703</v>
      </c>
      <c r="C16" s="27" t="s">
        <v>353</v>
      </c>
      <c r="D16" s="27" t="s">
        <v>383</v>
      </c>
      <c r="E16" s="27" t="s">
        <v>520</v>
      </c>
      <c r="F16" s="18" t="s">
        <v>369</v>
      </c>
      <c r="G16" s="27" t="s">
        <v>10</v>
      </c>
      <c r="H16" s="28" t="s">
        <v>21</v>
      </c>
      <c r="I16" s="27">
        <v>1</v>
      </c>
      <c r="J16" s="36">
        <v>20.99</v>
      </c>
      <c r="K16" s="22">
        <f t="shared" si="1"/>
        <v>0</v>
      </c>
      <c r="L16" s="14">
        <f t="shared" si="0"/>
        <v>20.99</v>
      </c>
    </row>
    <row r="17" spans="1:12" x14ac:dyDescent="0.25">
      <c r="A17" s="27" t="str">
        <f>VLOOKUP(Orders!D17,Sheet2!$C$2:$D$30,2,)&amp;"-"&amp;C17&amp;B17</f>
        <v>6P-A0341703</v>
      </c>
      <c r="B17" s="44">
        <v>41703</v>
      </c>
      <c r="C17" s="27" t="s">
        <v>353</v>
      </c>
      <c r="D17" s="27" t="s">
        <v>64</v>
      </c>
      <c r="E17" s="27" t="s">
        <v>521</v>
      </c>
      <c r="F17" s="18" t="s">
        <v>369</v>
      </c>
      <c r="G17" s="27" t="s">
        <v>7</v>
      </c>
      <c r="H17" s="28" t="s">
        <v>6</v>
      </c>
      <c r="I17" s="27">
        <v>1</v>
      </c>
      <c r="J17" s="36">
        <v>65.28</v>
      </c>
      <c r="K17" s="22">
        <f t="shared" si="1"/>
        <v>0</v>
      </c>
      <c r="L17" s="14">
        <f t="shared" si="0"/>
        <v>65.28</v>
      </c>
    </row>
    <row r="18" spans="1:12" x14ac:dyDescent="0.25">
      <c r="A18" s="27" t="str">
        <f>VLOOKUP(Orders!D18,Sheet2!$C$2:$D$30,2,)&amp;"-"&amp;C18&amp;B18</f>
        <v>6P-A0341703</v>
      </c>
      <c r="B18" s="44">
        <v>41703</v>
      </c>
      <c r="C18" s="27" t="s">
        <v>353</v>
      </c>
      <c r="D18" s="27" t="s">
        <v>64</v>
      </c>
      <c r="E18" s="27" t="s">
        <v>522</v>
      </c>
      <c r="F18" s="18" t="s">
        <v>369</v>
      </c>
      <c r="G18" s="27" t="s">
        <v>523</v>
      </c>
      <c r="H18" s="28">
        <v>2</v>
      </c>
      <c r="I18" s="27">
        <v>1</v>
      </c>
      <c r="J18" s="36">
        <v>49.99</v>
      </c>
      <c r="K18" s="22">
        <f t="shared" si="1"/>
        <v>0</v>
      </c>
      <c r="L18" s="14">
        <f t="shared" si="0"/>
        <v>49.99</v>
      </c>
    </row>
    <row r="19" spans="1:12" x14ac:dyDescent="0.25">
      <c r="A19" s="27" t="str">
        <f>VLOOKUP(Orders!D19,Sheet2!$C$2:$D$30,2,)&amp;"-"&amp;C19&amp;B19</f>
        <v>6P-A0341703</v>
      </c>
      <c r="B19" s="44">
        <v>41703</v>
      </c>
      <c r="C19" s="27" t="s">
        <v>353</v>
      </c>
      <c r="D19" s="27" t="s">
        <v>64</v>
      </c>
      <c r="E19" s="27" t="s">
        <v>524</v>
      </c>
      <c r="F19" s="18" t="s">
        <v>369</v>
      </c>
      <c r="G19" s="27" t="s">
        <v>7</v>
      </c>
      <c r="H19" s="28">
        <v>0</v>
      </c>
      <c r="I19" s="27">
        <v>1</v>
      </c>
      <c r="J19" s="36">
        <v>26.99</v>
      </c>
      <c r="K19" s="22">
        <f t="shared" si="1"/>
        <v>0</v>
      </c>
      <c r="L19" s="14">
        <f t="shared" si="0"/>
        <v>26.99</v>
      </c>
    </row>
    <row r="20" spans="1:12" x14ac:dyDescent="0.25">
      <c r="A20" s="27" t="str">
        <f>VLOOKUP(Orders!D20,Sheet2!$C$2:$D$30,2,)&amp;"-"&amp;C20&amp;B20</f>
        <v>MC-A0341703</v>
      </c>
      <c r="B20" s="44">
        <v>41703</v>
      </c>
      <c r="C20" s="27" t="s">
        <v>353</v>
      </c>
      <c r="D20" s="27" t="s">
        <v>143</v>
      </c>
      <c r="E20" s="27" t="s">
        <v>525</v>
      </c>
      <c r="F20" s="18" t="s">
        <v>369</v>
      </c>
      <c r="G20" s="27" t="s">
        <v>163</v>
      </c>
      <c r="H20" s="28" t="s">
        <v>6</v>
      </c>
      <c r="I20" s="27">
        <v>1</v>
      </c>
      <c r="J20" s="36">
        <v>23.79</v>
      </c>
      <c r="K20" s="22">
        <f t="shared" si="1"/>
        <v>0</v>
      </c>
      <c r="L20" s="14">
        <f t="shared" si="0"/>
        <v>23.79</v>
      </c>
    </row>
    <row r="21" spans="1:12" x14ac:dyDescent="0.25">
      <c r="A21" s="27" t="str">
        <f>VLOOKUP(Orders!D21,Sheet2!$C$2:$D$30,2,)&amp;"-"&amp;C21&amp;B21</f>
        <v>MC-A0341703</v>
      </c>
      <c r="B21" s="44">
        <v>41703</v>
      </c>
      <c r="C21" s="27" t="s">
        <v>353</v>
      </c>
      <c r="D21" s="27" t="s">
        <v>143</v>
      </c>
      <c r="E21" s="27" t="s">
        <v>526</v>
      </c>
      <c r="F21" s="18" t="s">
        <v>369</v>
      </c>
      <c r="G21" s="27" t="s">
        <v>271</v>
      </c>
      <c r="H21" s="28" t="s">
        <v>6</v>
      </c>
      <c r="I21" s="27">
        <v>1</v>
      </c>
      <c r="J21" s="36">
        <v>16.989999999999998</v>
      </c>
      <c r="K21" s="22">
        <f t="shared" si="1"/>
        <v>0</v>
      </c>
      <c r="L21" s="14">
        <f t="shared" si="0"/>
        <v>16.989999999999998</v>
      </c>
    </row>
    <row r="22" spans="1:12" x14ac:dyDescent="0.25">
      <c r="A22" s="27" t="str">
        <f>VLOOKUP(Orders!D22,Sheet2!$C$2:$D$30,2,)&amp;"-"&amp;C22&amp;B22</f>
        <v>MC-A0341703</v>
      </c>
      <c r="B22" s="44">
        <v>41703</v>
      </c>
      <c r="C22" s="27" t="s">
        <v>353</v>
      </c>
      <c r="D22" s="27" t="s">
        <v>143</v>
      </c>
      <c r="E22" s="27" t="s">
        <v>527</v>
      </c>
      <c r="F22" s="18" t="s">
        <v>369</v>
      </c>
      <c r="G22" s="27" t="s">
        <v>7</v>
      </c>
      <c r="H22" s="28" t="s">
        <v>6</v>
      </c>
      <c r="I22" s="27">
        <v>1</v>
      </c>
      <c r="J22" s="36">
        <v>28.4</v>
      </c>
      <c r="K22" s="22">
        <f t="shared" si="1"/>
        <v>0</v>
      </c>
      <c r="L22" s="14">
        <f t="shared" si="0"/>
        <v>28.4</v>
      </c>
    </row>
    <row r="23" spans="1:12" x14ac:dyDescent="0.25">
      <c r="A23" s="27" t="str">
        <f>VLOOKUP(Orders!D23,Sheet2!$C$2:$D$30,2,)&amp;"-"&amp;C23&amp;B23</f>
        <v>GM-A0341711</v>
      </c>
      <c r="B23" s="44">
        <v>41711</v>
      </c>
      <c r="C23" s="27" t="s">
        <v>353</v>
      </c>
      <c r="D23" s="27" t="s">
        <v>95</v>
      </c>
      <c r="E23" s="27" t="s">
        <v>248</v>
      </c>
      <c r="F23" s="18" t="s">
        <v>369</v>
      </c>
      <c r="G23" s="27" t="s">
        <v>10</v>
      </c>
      <c r="H23" s="28">
        <v>6</v>
      </c>
      <c r="I23" s="27">
        <v>1</v>
      </c>
      <c r="J23" s="36">
        <v>11.99</v>
      </c>
      <c r="K23" s="22">
        <f t="shared" si="1"/>
        <v>0</v>
      </c>
      <c r="L23" s="14">
        <f t="shared" si="0"/>
        <v>11.99</v>
      </c>
    </row>
    <row r="24" spans="1:12" x14ac:dyDescent="0.25">
      <c r="A24" s="27" t="str">
        <f>VLOOKUP(Orders!D24,Sheet2!$C$2:$D$30,2,)&amp;"-"&amp;C24&amp;B24</f>
        <v>GM-A0341711</v>
      </c>
      <c r="B24" s="44">
        <v>41711</v>
      </c>
      <c r="C24" s="27" t="s">
        <v>353</v>
      </c>
      <c r="D24" s="27" t="s">
        <v>95</v>
      </c>
      <c r="E24" s="27" t="s">
        <v>249</v>
      </c>
      <c r="F24" s="18" t="s">
        <v>369</v>
      </c>
      <c r="G24" s="27" t="s">
        <v>10</v>
      </c>
      <c r="H24" s="28">
        <v>7</v>
      </c>
      <c r="I24" s="27">
        <v>1</v>
      </c>
      <c r="J24" s="36">
        <v>11.99</v>
      </c>
      <c r="K24" s="22">
        <f t="shared" si="1"/>
        <v>0</v>
      </c>
      <c r="L24" s="14">
        <f t="shared" si="0"/>
        <v>11.99</v>
      </c>
    </row>
    <row r="25" spans="1:12" x14ac:dyDescent="0.25">
      <c r="A25" s="27" t="str">
        <f>VLOOKUP(Orders!D25,Sheet2!$C$2:$D$30,2,)&amp;"-"&amp;C25&amp;B25</f>
        <v>GM-A0341711</v>
      </c>
      <c r="B25" s="44">
        <v>41711</v>
      </c>
      <c r="C25" s="27" t="s">
        <v>353</v>
      </c>
      <c r="D25" s="27" t="s">
        <v>95</v>
      </c>
      <c r="E25" s="27" t="s">
        <v>249</v>
      </c>
      <c r="F25" s="18" t="s">
        <v>369</v>
      </c>
      <c r="G25" s="27" t="s">
        <v>26</v>
      </c>
      <c r="H25" s="28">
        <v>6</v>
      </c>
      <c r="I25" s="27">
        <v>1</v>
      </c>
      <c r="J25" s="36">
        <v>6.39</v>
      </c>
      <c r="K25" s="22">
        <f t="shared" si="1"/>
        <v>0</v>
      </c>
      <c r="L25" s="14">
        <f t="shared" si="0"/>
        <v>6.39</v>
      </c>
    </row>
    <row r="26" spans="1:12" x14ac:dyDescent="0.25">
      <c r="A26" s="27" t="str">
        <f>VLOOKUP(Orders!D26,Sheet2!$C$2:$D$30,2,)&amp;"-"&amp;C26&amp;B26</f>
        <v>GM-A0341711</v>
      </c>
      <c r="B26" s="44">
        <v>41711</v>
      </c>
      <c r="C26" s="27" t="s">
        <v>353</v>
      </c>
      <c r="D26" s="27" t="s">
        <v>95</v>
      </c>
      <c r="E26" s="27" t="s">
        <v>250</v>
      </c>
      <c r="F26" s="18" t="s">
        <v>369</v>
      </c>
      <c r="G26" s="27" t="s">
        <v>528</v>
      </c>
      <c r="H26" s="28">
        <v>5</v>
      </c>
      <c r="I26" s="27">
        <v>1</v>
      </c>
      <c r="J26" s="36">
        <v>5.19</v>
      </c>
      <c r="K26" s="22">
        <f t="shared" si="1"/>
        <v>0</v>
      </c>
      <c r="L26" s="14">
        <f t="shared" si="0"/>
        <v>5.19</v>
      </c>
    </row>
    <row r="27" spans="1:12" x14ac:dyDescent="0.25">
      <c r="A27" s="27" t="str">
        <f>VLOOKUP(Orders!D27,Sheet2!$C$2:$D$30,2,)&amp;"-"&amp;C27&amp;B27</f>
        <v>GM-A0341711</v>
      </c>
      <c r="B27" s="44">
        <v>41711</v>
      </c>
      <c r="C27" s="27" t="s">
        <v>353</v>
      </c>
      <c r="D27" s="27" t="s">
        <v>95</v>
      </c>
      <c r="E27" s="27" t="s">
        <v>251</v>
      </c>
      <c r="F27" s="18" t="s">
        <v>369</v>
      </c>
      <c r="G27" s="27" t="s">
        <v>26</v>
      </c>
      <c r="H27" s="28">
        <v>5</v>
      </c>
      <c r="I27" s="27">
        <v>1</v>
      </c>
      <c r="J27" s="36">
        <v>5.19</v>
      </c>
      <c r="K27" s="22">
        <f t="shared" si="1"/>
        <v>0</v>
      </c>
      <c r="L27" s="14">
        <f t="shared" si="0"/>
        <v>5.19</v>
      </c>
    </row>
    <row r="28" spans="1:12" x14ac:dyDescent="0.25">
      <c r="A28" s="27" t="str">
        <f>VLOOKUP(Orders!D28,Sheet2!$C$2:$D$30,2,)&amp;"-"&amp;C28&amp;B28</f>
        <v>GM-A0341711</v>
      </c>
      <c r="B28" s="44">
        <v>41711</v>
      </c>
      <c r="C28" s="27" t="s">
        <v>353</v>
      </c>
      <c r="D28" s="27" t="s">
        <v>95</v>
      </c>
      <c r="E28" s="27" t="s">
        <v>252</v>
      </c>
      <c r="F28" s="18" t="s">
        <v>369</v>
      </c>
      <c r="G28" s="27" t="s">
        <v>10</v>
      </c>
      <c r="H28" s="28">
        <v>6</v>
      </c>
      <c r="I28" s="27">
        <v>1</v>
      </c>
      <c r="J28" s="36">
        <v>7.19</v>
      </c>
      <c r="K28" s="22">
        <f t="shared" si="1"/>
        <v>0</v>
      </c>
      <c r="L28" s="14">
        <f t="shared" si="0"/>
        <v>7.19</v>
      </c>
    </row>
    <row r="29" spans="1:12" x14ac:dyDescent="0.25">
      <c r="A29" s="27" t="str">
        <f>VLOOKUP(Orders!D29,Sheet2!$C$2:$D$30,2,)&amp;"-"&amp;C29&amp;B29</f>
        <v>GM-A0341711</v>
      </c>
      <c r="B29" s="44">
        <v>41711</v>
      </c>
      <c r="C29" s="27" t="s">
        <v>353</v>
      </c>
      <c r="D29" s="27" t="s">
        <v>95</v>
      </c>
      <c r="E29" s="27" t="s">
        <v>253</v>
      </c>
      <c r="F29" s="18" t="s">
        <v>369</v>
      </c>
      <c r="G29" s="27" t="s">
        <v>10</v>
      </c>
      <c r="H29" s="28">
        <v>7</v>
      </c>
      <c r="I29" s="27">
        <v>1</v>
      </c>
      <c r="J29" s="36">
        <v>7.19</v>
      </c>
      <c r="K29" s="22">
        <f t="shared" si="1"/>
        <v>0</v>
      </c>
      <c r="L29" s="14">
        <f t="shared" si="0"/>
        <v>7.19</v>
      </c>
    </row>
    <row r="30" spans="1:12" x14ac:dyDescent="0.25">
      <c r="A30" s="27" t="str">
        <f>VLOOKUP(Orders!D30,Sheet2!$C$2:$D$30,2,)&amp;"-"&amp;C30&amp;B30</f>
        <v>GM-A0341711</v>
      </c>
      <c r="B30" s="44">
        <v>41711</v>
      </c>
      <c r="C30" s="27" t="s">
        <v>353</v>
      </c>
      <c r="D30" s="27" t="s">
        <v>95</v>
      </c>
      <c r="E30" s="27" t="s">
        <v>98</v>
      </c>
      <c r="F30" s="18" t="s">
        <v>369</v>
      </c>
      <c r="G30" s="27" t="s">
        <v>287</v>
      </c>
      <c r="H30" s="28">
        <v>6</v>
      </c>
      <c r="I30" s="27">
        <v>1</v>
      </c>
      <c r="J30" s="36">
        <v>4.79</v>
      </c>
      <c r="K30" s="22">
        <f t="shared" si="1"/>
        <v>0</v>
      </c>
      <c r="L30" s="14">
        <f t="shared" si="0"/>
        <v>4.79</v>
      </c>
    </row>
    <row r="31" spans="1:12" x14ac:dyDescent="0.25">
      <c r="A31" s="27" t="str">
        <f>VLOOKUP(Orders!D31,Sheet2!$C$2:$D$30,2,)&amp;"-"&amp;C31&amp;B31</f>
        <v>GM-A0341711</v>
      </c>
      <c r="B31" s="44">
        <v>41711</v>
      </c>
      <c r="C31" s="27" t="s">
        <v>353</v>
      </c>
      <c r="D31" s="27" t="s">
        <v>95</v>
      </c>
      <c r="E31" s="27" t="s">
        <v>99</v>
      </c>
      <c r="F31" s="18" t="s">
        <v>369</v>
      </c>
      <c r="G31" s="27" t="s">
        <v>67</v>
      </c>
      <c r="H31" s="28">
        <v>5</v>
      </c>
      <c r="I31" s="27">
        <v>1</v>
      </c>
      <c r="J31" s="36">
        <v>11.99</v>
      </c>
      <c r="K31" s="22">
        <f t="shared" si="1"/>
        <v>0</v>
      </c>
      <c r="L31" s="14">
        <f t="shared" si="0"/>
        <v>11.99</v>
      </c>
    </row>
    <row r="32" spans="1:12" x14ac:dyDescent="0.25">
      <c r="A32" s="27" t="str">
        <f>VLOOKUP(Orders!D32,Sheet2!$C$2:$D$30,2,)&amp;"-"&amp;C32&amp;B32</f>
        <v>MC-A0441730</v>
      </c>
      <c r="B32" s="44">
        <v>41730</v>
      </c>
      <c r="C32" s="27" t="s">
        <v>354</v>
      </c>
      <c r="D32" s="27" t="s">
        <v>143</v>
      </c>
      <c r="E32" s="27" t="s">
        <v>601</v>
      </c>
      <c r="F32" s="18" t="s">
        <v>370</v>
      </c>
      <c r="G32" s="27" t="s">
        <v>529</v>
      </c>
      <c r="H32" s="28" t="s">
        <v>591</v>
      </c>
      <c r="I32" s="27">
        <v>1</v>
      </c>
      <c r="J32" s="36">
        <v>236.93</v>
      </c>
      <c r="K32" s="22">
        <f t="shared" si="1"/>
        <v>14.808125</v>
      </c>
      <c r="L32" s="14">
        <f t="shared" si="0"/>
        <v>251.738125</v>
      </c>
    </row>
    <row r="33" spans="1:12" x14ac:dyDescent="0.25">
      <c r="A33" s="27" t="str">
        <f>VLOOKUP(Orders!D33,Sheet2!$C$2:$D$30,2,)&amp;"-"&amp;C33&amp;B33</f>
        <v>FO-A0341733</v>
      </c>
      <c r="B33" s="44">
        <v>41733</v>
      </c>
      <c r="C33" s="27" t="s">
        <v>353</v>
      </c>
      <c r="D33" s="27" t="s">
        <v>383</v>
      </c>
      <c r="E33" s="27" t="s">
        <v>530</v>
      </c>
      <c r="F33" s="18" t="s">
        <v>369</v>
      </c>
      <c r="G33" s="27" t="s">
        <v>529</v>
      </c>
      <c r="H33" s="28" t="s">
        <v>531</v>
      </c>
      <c r="I33" s="27">
        <v>2</v>
      </c>
      <c r="J33" s="36">
        <v>18.989999999999998</v>
      </c>
      <c r="K33" s="22">
        <f t="shared" si="1"/>
        <v>0</v>
      </c>
      <c r="L33" s="14">
        <f t="shared" si="0"/>
        <v>37.979999999999997</v>
      </c>
    </row>
    <row r="34" spans="1:12" x14ac:dyDescent="0.25">
      <c r="A34" s="27" t="str">
        <f>VLOOKUP(Orders!D34,Sheet2!$C$2:$D$30,2,)&amp;"-"&amp;C34&amp;B34</f>
        <v>FO-A0341733</v>
      </c>
      <c r="B34" s="44">
        <v>41733</v>
      </c>
      <c r="C34" s="27" t="s">
        <v>353</v>
      </c>
      <c r="D34" s="27" t="s">
        <v>383</v>
      </c>
      <c r="E34" s="27" t="s">
        <v>532</v>
      </c>
      <c r="F34" s="18" t="s">
        <v>369</v>
      </c>
      <c r="G34" s="27" t="s">
        <v>529</v>
      </c>
      <c r="H34" s="28" t="s">
        <v>21</v>
      </c>
      <c r="I34" s="27">
        <v>1</v>
      </c>
      <c r="J34" s="36">
        <v>21.96</v>
      </c>
      <c r="K34" s="22">
        <f t="shared" si="1"/>
        <v>0</v>
      </c>
      <c r="L34" s="14">
        <f t="shared" si="0"/>
        <v>21.96</v>
      </c>
    </row>
    <row r="35" spans="1:12" x14ac:dyDescent="0.25">
      <c r="A35" s="27" t="str">
        <f>VLOOKUP(Orders!D35,Sheet2!$C$2:$D$30,2,)&amp;"-"&amp;C35&amp;B35</f>
        <v>FO-A0341733</v>
      </c>
      <c r="B35" s="44">
        <v>41733</v>
      </c>
      <c r="C35" s="27" t="s">
        <v>353</v>
      </c>
      <c r="D35" s="27" t="s">
        <v>383</v>
      </c>
      <c r="E35" s="27" t="s">
        <v>533</v>
      </c>
      <c r="F35" s="18" t="s">
        <v>369</v>
      </c>
      <c r="G35" s="27" t="s">
        <v>529</v>
      </c>
      <c r="H35" s="28" t="s">
        <v>21</v>
      </c>
      <c r="I35" s="27">
        <v>1</v>
      </c>
      <c r="J35" s="36">
        <v>20.95</v>
      </c>
      <c r="K35" s="22">
        <f t="shared" si="1"/>
        <v>0</v>
      </c>
      <c r="L35" s="14">
        <f t="shared" si="0"/>
        <v>20.95</v>
      </c>
    </row>
    <row r="36" spans="1:12" x14ac:dyDescent="0.25">
      <c r="A36" s="27" t="str">
        <f>VLOOKUP(Orders!D36,Sheet2!$C$2:$D$30,2,)&amp;"-"&amp;C36&amp;B36</f>
        <v>FO-A0341733</v>
      </c>
      <c r="B36" s="44">
        <v>41733</v>
      </c>
      <c r="C36" s="27" t="s">
        <v>353</v>
      </c>
      <c r="D36" s="27" t="s">
        <v>383</v>
      </c>
      <c r="E36" s="27" t="s">
        <v>602</v>
      </c>
      <c r="F36" s="18" t="s">
        <v>369</v>
      </c>
      <c r="G36" s="27" t="s">
        <v>529</v>
      </c>
      <c r="H36" s="28" t="s">
        <v>38</v>
      </c>
      <c r="I36" s="27">
        <v>1</v>
      </c>
      <c r="J36" s="36">
        <v>19.989999999999998</v>
      </c>
      <c r="K36" s="22">
        <f t="shared" si="1"/>
        <v>0</v>
      </c>
      <c r="L36" s="14">
        <f t="shared" si="0"/>
        <v>19.989999999999998</v>
      </c>
    </row>
    <row r="37" spans="1:12" x14ac:dyDescent="0.25">
      <c r="A37" s="27" t="str">
        <f>VLOOKUP(Orders!D37,Sheet2!$C$2:$D$30,2,)&amp;"-"&amp;C37&amp;B37</f>
        <v>FO-A0341733</v>
      </c>
      <c r="B37" s="44">
        <v>41733</v>
      </c>
      <c r="C37" s="27" t="s">
        <v>353</v>
      </c>
      <c r="D37" s="27" t="s">
        <v>383</v>
      </c>
      <c r="E37" s="27" t="s">
        <v>534</v>
      </c>
      <c r="F37" s="18" t="s">
        <v>369</v>
      </c>
      <c r="G37" s="27" t="s">
        <v>529</v>
      </c>
      <c r="H37" s="28" t="s">
        <v>21</v>
      </c>
      <c r="I37" s="27">
        <v>1</v>
      </c>
      <c r="J37" s="36">
        <v>19</v>
      </c>
      <c r="K37" s="22">
        <f t="shared" si="1"/>
        <v>0</v>
      </c>
      <c r="L37" s="14">
        <f t="shared" si="0"/>
        <v>19</v>
      </c>
    </row>
    <row r="38" spans="1:12" x14ac:dyDescent="0.25">
      <c r="A38" s="27" t="str">
        <f>VLOOKUP(Orders!D38,Sheet2!$C$2:$D$30,2,)&amp;"-"&amp;C38&amp;B38</f>
        <v>HM-A0241738</v>
      </c>
      <c r="B38" s="44">
        <v>41738</v>
      </c>
      <c r="C38" s="27" t="s">
        <v>365</v>
      </c>
      <c r="D38" s="27" t="s">
        <v>4</v>
      </c>
      <c r="E38" s="27" t="s">
        <v>603</v>
      </c>
      <c r="F38" s="18" t="s">
        <v>376</v>
      </c>
      <c r="G38" s="27" t="s">
        <v>7</v>
      </c>
      <c r="H38" s="28">
        <v>6</v>
      </c>
      <c r="I38" s="27">
        <v>1</v>
      </c>
      <c r="J38" s="36">
        <v>24.94</v>
      </c>
      <c r="K38" s="22">
        <f t="shared" si="1"/>
        <v>0</v>
      </c>
      <c r="L38" s="14">
        <f t="shared" si="0"/>
        <v>24.94</v>
      </c>
    </row>
    <row r="39" spans="1:12" x14ac:dyDescent="0.25">
      <c r="A39" s="27" t="str">
        <f>VLOOKUP(Orders!D39,Sheet2!$C$2:$D$30,2,)&amp;"-"&amp;C39&amp;B39</f>
        <v>HM-A0341738</v>
      </c>
      <c r="B39" s="44">
        <v>41738</v>
      </c>
      <c r="C39" s="27" t="s">
        <v>353</v>
      </c>
      <c r="D39" s="27" t="s">
        <v>4</v>
      </c>
      <c r="E39" s="27" t="s">
        <v>535</v>
      </c>
      <c r="F39" s="18" t="s">
        <v>376</v>
      </c>
      <c r="G39" s="27" t="s">
        <v>7</v>
      </c>
      <c r="H39" s="28">
        <v>5.5</v>
      </c>
      <c r="I39" s="27">
        <v>1</v>
      </c>
      <c r="J39" s="36">
        <v>49.95</v>
      </c>
      <c r="K39" s="22">
        <f t="shared" si="1"/>
        <v>0</v>
      </c>
      <c r="L39" s="14">
        <f t="shared" si="0"/>
        <v>49.95</v>
      </c>
    </row>
    <row r="40" spans="1:12" x14ac:dyDescent="0.25">
      <c r="A40" s="27" t="str">
        <f>VLOOKUP(Orders!D40,Sheet2!$C$2:$D$30,2,)&amp;"-"&amp;C40&amp;B40</f>
        <v>6P-A0341741</v>
      </c>
      <c r="B40" s="44">
        <v>41741</v>
      </c>
      <c r="C40" s="27" t="s">
        <v>353</v>
      </c>
      <c r="D40" s="27" t="s">
        <v>64</v>
      </c>
      <c r="E40" s="27" t="s">
        <v>536</v>
      </c>
      <c r="F40" s="18" t="s">
        <v>369</v>
      </c>
      <c r="G40" s="27" t="s">
        <v>7</v>
      </c>
      <c r="H40" s="28" t="s">
        <v>6</v>
      </c>
      <c r="I40" s="27">
        <v>1</v>
      </c>
      <c r="J40" s="36">
        <v>19.989999999999998</v>
      </c>
      <c r="K40" s="22">
        <f t="shared" si="1"/>
        <v>0</v>
      </c>
      <c r="L40" s="14">
        <f t="shared" si="0"/>
        <v>19.989999999999998</v>
      </c>
    </row>
    <row r="41" spans="1:12" x14ac:dyDescent="0.25">
      <c r="A41" s="27" t="str">
        <f>VLOOKUP(Orders!D41,Sheet2!$C$2:$D$30,2,)&amp;"-"&amp;C41&amp;B41</f>
        <v>6P-A0341741</v>
      </c>
      <c r="B41" s="44">
        <v>41741</v>
      </c>
      <c r="C41" s="27" t="s">
        <v>353</v>
      </c>
      <c r="D41" s="27" t="s">
        <v>64</v>
      </c>
      <c r="E41" s="27" t="s">
        <v>604</v>
      </c>
      <c r="F41" s="18" t="s">
        <v>369</v>
      </c>
      <c r="G41" s="27" t="s">
        <v>7</v>
      </c>
      <c r="H41" s="28" t="s">
        <v>6</v>
      </c>
      <c r="I41" s="27">
        <v>1</v>
      </c>
      <c r="J41" s="36">
        <v>29.99</v>
      </c>
      <c r="K41" s="22">
        <f t="shared" si="1"/>
        <v>0</v>
      </c>
      <c r="L41" s="14">
        <f t="shared" si="0"/>
        <v>29.99</v>
      </c>
    </row>
    <row r="42" spans="1:12" x14ac:dyDescent="0.25">
      <c r="A42" s="27" t="str">
        <f>VLOOKUP(Orders!D42,Sheet2!$C$2:$D$30,2,)&amp;"-"&amp;C42&amp;B42</f>
        <v>6P-A0341741</v>
      </c>
      <c r="B42" s="44">
        <v>41741</v>
      </c>
      <c r="C42" s="27" t="s">
        <v>353</v>
      </c>
      <c r="D42" s="27" t="s">
        <v>64</v>
      </c>
      <c r="E42" s="27" t="s">
        <v>605</v>
      </c>
      <c r="F42" s="18" t="s">
        <v>376</v>
      </c>
      <c r="G42" s="27" t="s">
        <v>7</v>
      </c>
      <c r="H42" s="28">
        <v>6</v>
      </c>
      <c r="I42" s="27">
        <v>1</v>
      </c>
      <c r="J42" s="36">
        <v>29.99</v>
      </c>
      <c r="K42" s="22">
        <f t="shared" si="1"/>
        <v>0</v>
      </c>
      <c r="L42" s="14">
        <f t="shared" si="0"/>
        <v>29.99</v>
      </c>
    </row>
    <row r="43" spans="1:12" x14ac:dyDescent="0.25">
      <c r="A43" s="27" t="str">
        <f>VLOOKUP(Orders!D43,Sheet2!$C$2:$D$30,2,)&amp;"-"&amp;C43&amp;B43</f>
        <v>6P-A0341741</v>
      </c>
      <c r="B43" s="44">
        <v>41741</v>
      </c>
      <c r="C43" s="27" t="s">
        <v>353</v>
      </c>
      <c r="D43" s="27" t="s">
        <v>64</v>
      </c>
      <c r="E43" s="27" t="s">
        <v>537</v>
      </c>
      <c r="F43" s="18" t="s">
        <v>376</v>
      </c>
      <c r="G43" s="27" t="s">
        <v>7</v>
      </c>
      <c r="H43" s="28">
        <v>6</v>
      </c>
      <c r="I43" s="27">
        <v>1</v>
      </c>
      <c r="J43" s="36">
        <v>49.99</v>
      </c>
      <c r="K43" s="22">
        <f t="shared" si="1"/>
        <v>0</v>
      </c>
      <c r="L43" s="14">
        <f t="shared" si="0"/>
        <v>49.99</v>
      </c>
    </row>
    <row r="44" spans="1:12" x14ac:dyDescent="0.25">
      <c r="A44" s="27" t="str">
        <f>VLOOKUP(Orders!D44,Sheet2!$C$2:$D$30,2,)&amp;"-"&amp;C44&amp;B44</f>
        <v>GS-A0541742</v>
      </c>
      <c r="B44" s="44">
        <v>41742</v>
      </c>
      <c r="C44" s="27" t="s">
        <v>355</v>
      </c>
      <c r="D44" s="27" t="s">
        <v>104</v>
      </c>
      <c r="E44" s="27" t="s">
        <v>606</v>
      </c>
      <c r="F44" s="18" t="s">
        <v>376</v>
      </c>
      <c r="G44" s="27" t="s">
        <v>15</v>
      </c>
      <c r="H44" s="28">
        <v>8.5</v>
      </c>
      <c r="I44" s="27">
        <v>1</v>
      </c>
      <c r="J44" s="36">
        <v>209.99</v>
      </c>
      <c r="K44" s="22">
        <f t="shared" si="1"/>
        <v>0</v>
      </c>
      <c r="L44" s="14">
        <f t="shared" si="0"/>
        <v>209.99</v>
      </c>
    </row>
    <row r="45" spans="1:12" x14ac:dyDescent="0.25">
      <c r="A45" s="27" t="str">
        <f>VLOOKUP(Orders!D45,Sheet2!$C$2:$D$30,2,)&amp;"-"&amp;C45&amp;B45</f>
        <v>GS-A0541742</v>
      </c>
      <c r="B45" s="44">
        <v>41742</v>
      </c>
      <c r="C45" s="27" t="s">
        <v>355</v>
      </c>
      <c r="D45" s="27" t="s">
        <v>104</v>
      </c>
      <c r="E45" s="27" t="s">
        <v>606</v>
      </c>
      <c r="F45" s="18" t="s">
        <v>376</v>
      </c>
      <c r="G45" s="27" t="s">
        <v>15</v>
      </c>
      <c r="H45" s="28">
        <v>8.5</v>
      </c>
      <c r="I45" s="27">
        <v>1</v>
      </c>
      <c r="J45" s="36">
        <v>59.99</v>
      </c>
      <c r="K45" s="22">
        <f t="shared" si="1"/>
        <v>0</v>
      </c>
      <c r="L45" s="14">
        <f t="shared" si="0"/>
        <v>59.99</v>
      </c>
    </row>
    <row r="46" spans="1:12" x14ac:dyDescent="0.25">
      <c r="A46" s="27" t="str">
        <f>VLOOKUP(Orders!D46,Sheet2!$C$2:$D$30,2,)&amp;"-"&amp;C46&amp;B46</f>
        <v>GS-A0741743</v>
      </c>
      <c r="B46" s="44">
        <v>41743</v>
      </c>
      <c r="C46" s="27" t="s">
        <v>357</v>
      </c>
      <c r="D46" s="27" t="s">
        <v>104</v>
      </c>
      <c r="E46" s="27" t="s">
        <v>539</v>
      </c>
      <c r="F46" s="18" t="s">
        <v>376</v>
      </c>
      <c r="G46" s="27" t="s">
        <v>15</v>
      </c>
      <c r="H46" s="28">
        <v>7.5</v>
      </c>
      <c r="I46" s="27">
        <v>1</v>
      </c>
      <c r="J46" s="36">
        <v>152.99</v>
      </c>
      <c r="K46" s="22">
        <f t="shared" si="1"/>
        <v>0</v>
      </c>
      <c r="L46" s="14">
        <f t="shared" si="0"/>
        <v>152.99</v>
      </c>
    </row>
    <row r="47" spans="1:12" x14ac:dyDescent="0.25">
      <c r="A47" s="27" t="str">
        <f>VLOOKUP(Orders!D47,Sheet2!$C$2:$D$30,2,)&amp;"-"&amp;C47&amp;B47</f>
        <v>6P-A0641743</v>
      </c>
      <c r="B47" s="44">
        <v>41743</v>
      </c>
      <c r="C47" s="27" t="s">
        <v>356</v>
      </c>
      <c r="D47" s="27" t="s">
        <v>64</v>
      </c>
      <c r="E47" s="27" t="s">
        <v>71</v>
      </c>
      <c r="F47" s="18" t="s">
        <v>376</v>
      </c>
      <c r="G47" s="27" t="s">
        <v>15</v>
      </c>
      <c r="H47" s="28">
        <v>6.5</v>
      </c>
      <c r="I47" s="27">
        <v>1</v>
      </c>
      <c r="J47" s="36">
        <v>74.989999999999995</v>
      </c>
      <c r="K47" s="22">
        <f t="shared" si="1"/>
        <v>0</v>
      </c>
      <c r="L47" s="14">
        <f t="shared" si="0"/>
        <v>74.989999999999995</v>
      </c>
    </row>
    <row r="48" spans="1:12" x14ac:dyDescent="0.25">
      <c r="A48" s="27" t="str">
        <f>VLOOKUP(Orders!D48,Sheet2!$C$2:$D$30,2,)&amp;"-"&amp;C48&amp;B48</f>
        <v>6P-A0641743</v>
      </c>
      <c r="B48" s="44">
        <v>41743</v>
      </c>
      <c r="C48" s="27" t="s">
        <v>356</v>
      </c>
      <c r="D48" s="27" t="s">
        <v>64</v>
      </c>
      <c r="E48" s="27" t="s">
        <v>71</v>
      </c>
      <c r="F48" s="18" t="s">
        <v>376</v>
      </c>
      <c r="G48" s="27" t="s">
        <v>15</v>
      </c>
      <c r="H48" s="28">
        <v>7</v>
      </c>
      <c r="I48" s="27">
        <v>1</v>
      </c>
      <c r="J48" s="36">
        <v>34.99</v>
      </c>
      <c r="K48" s="22">
        <f t="shared" si="1"/>
        <v>0</v>
      </c>
      <c r="L48" s="14">
        <f t="shared" si="0"/>
        <v>34.99</v>
      </c>
    </row>
    <row r="49" spans="1:12" x14ac:dyDescent="0.25">
      <c r="A49" s="27" t="str">
        <f>VLOOKUP(Orders!D49,Sheet2!$C$2:$D$30,2,)&amp;"-"&amp;C49&amp;B49</f>
        <v>HM-A0241744</v>
      </c>
      <c r="B49" s="44">
        <v>41744</v>
      </c>
      <c r="C49" s="27" t="s">
        <v>365</v>
      </c>
      <c r="D49" s="27" t="s">
        <v>4</v>
      </c>
      <c r="E49" s="27" t="s">
        <v>540</v>
      </c>
      <c r="F49" s="18" t="s">
        <v>369</v>
      </c>
      <c r="G49" s="27" t="s">
        <v>473</v>
      </c>
      <c r="H49" s="93">
        <v>6</v>
      </c>
      <c r="I49" s="27">
        <v>1</v>
      </c>
      <c r="J49" s="36">
        <v>12</v>
      </c>
      <c r="K49" s="22">
        <f t="shared" si="1"/>
        <v>0</v>
      </c>
      <c r="L49" s="14">
        <f t="shared" si="0"/>
        <v>12</v>
      </c>
    </row>
    <row r="50" spans="1:12" x14ac:dyDescent="0.25">
      <c r="A50" s="27" t="str">
        <f>VLOOKUP(Orders!D50,Sheet2!$C$2:$D$30,2,)&amp;"-"&amp;C50&amp;B50</f>
        <v>HM-A0241744</v>
      </c>
      <c r="B50" s="44">
        <v>41744</v>
      </c>
      <c r="C50" s="27" t="s">
        <v>365</v>
      </c>
      <c r="D50" s="27" t="s">
        <v>4</v>
      </c>
      <c r="E50" s="27" t="s">
        <v>541</v>
      </c>
      <c r="F50" s="18" t="s">
        <v>369</v>
      </c>
      <c r="G50" s="27" t="s">
        <v>57</v>
      </c>
      <c r="H50" s="28" t="s">
        <v>542</v>
      </c>
      <c r="I50" s="27">
        <v>1</v>
      </c>
      <c r="J50" s="36">
        <v>7</v>
      </c>
      <c r="K50" s="22">
        <f t="shared" si="1"/>
        <v>0</v>
      </c>
      <c r="L50" s="14">
        <f t="shared" si="0"/>
        <v>7</v>
      </c>
    </row>
    <row r="51" spans="1:12" x14ac:dyDescent="0.25">
      <c r="A51" s="27" t="str">
        <f>VLOOKUP(Orders!D51,Sheet2!$C$2:$D$30,2,)&amp;"-"&amp;C51&amp;B51</f>
        <v>HM-A0241744</v>
      </c>
      <c r="B51" s="44">
        <v>41744</v>
      </c>
      <c r="C51" s="27" t="s">
        <v>365</v>
      </c>
      <c r="D51" s="27" t="s">
        <v>4</v>
      </c>
      <c r="E51" s="27" t="s">
        <v>543</v>
      </c>
      <c r="F51" s="18" t="s">
        <v>369</v>
      </c>
      <c r="G51" s="27" t="s">
        <v>544</v>
      </c>
      <c r="H51" s="37" t="s">
        <v>21</v>
      </c>
      <c r="I51" s="27">
        <v>1</v>
      </c>
      <c r="J51" s="36">
        <v>10</v>
      </c>
      <c r="K51" s="22">
        <f t="shared" si="1"/>
        <v>0</v>
      </c>
      <c r="L51" s="14">
        <f t="shared" si="0"/>
        <v>10</v>
      </c>
    </row>
    <row r="52" spans="1:12" x14ac:dyDescent="0.25">
      <c r="A52" s="27" t="str">
        <f>VLOOKUP(Orders!D52,Sheet2!$C$2:$D$30,2,)&amp;"-"&amp;C52&amp;B52</f>
        <v>HM-A0241744</v>
      </c>
      <c r="B52" s="44">
        <v>41744</v>
      </c>
      <c r="C52" s="27" t="s">
        <v>365</v>
      </c>
      <c r="D52" s="27" t="s">
        <v>4</v>
      </c>
      <c r="E52" s="27" t="s">
        <v>5</v>
      </c>
      <c r="F52" s="18" t="s">
        <v>369</v>
      </c>
      <c r="G52" s="27" t="s">
        <v>7</v>
      </c>
      <c r="H52" s="28">
        <v>14</v>
      </c>
      <c r="I52" s="27">
        <v>1</v>
      </c>
      <c r="J52" s="36">
        <v>15</v>
      </c>
      <c r="K52" s="22">
        <f t="shared" si="1"/>
        <v>0</v>
      </c>
      <c r="L52" s="14">
        <f t="shared" si="0"/>
        <v>15</v>
      </c>
    </row>
    <row r="53" spans="1:12" x14ac:dyDescent="0.25">
      <c r="A53" s="27" t="str">
        <f>VLOOKUP(Orders!D53,Sheet2!$C$2:$D$30,2,)&amp;"-"&amp;C53&amp;B53</f>
        <v>ON-A0241744</v>
      </c>
      <c r="B53" s="44">
        <v>41744</v>
      </c>
      <c r="C53" s="27" t="s">
        <v>365</v>
      </c>
      <c r="D53" s="27" t="s">
        <v>226</v>
      </c>
      <c r="E53" s="27" t="s">
        <v>607</v>
      </c>
      <c r="F53" s="18" t="s">
        <v>369</v>
      </c>
      <c r="G53" s="27" t="s">
        <v>640</v>
      </c>
      <c r="H53" s="28" t="s">
        <v>14</v>
      </c>
      <c r="I53" s="27">
        <v>1</v>
      </c>
      <c r="J53" s="36">
        <v>29.95</v>
      </c>
      <c r="K53" s="22">
        <f t="shared" si="1"/>
        <v>0</v>
      </c>
      <c r="L53" s="14">
        <f t="shared" si="0"/>
        <v>29.95</v>
      </c>
    </row>
    <row r="54" spans="1:12" x14ac:dyDescent="0.25">
      <c r="A54" s="27" t="str">
        <f>VLOOKUP(Orders!D54,Sheet2!$C$2:$D$30,2,)&amp;"-"&amp;C54&amp;B54</f>
        <v>ON-A0241744</v>
      </c>
      <c r="B54" s="44">
        <v>41744</v>
      </c>
      <c r="C54" s="27" t="s">
        <v>365</v>
      </c>
      <c r="D54" s="27" t="s">
        <v>226</v>
      </c>
      <c r="E54" s="27" t="s">
        <v>608</v>
      </c>
      <c r="F54" s="18" t="s">
        <v>369</v>
      </c>
      <c r="G54" s="27" t="s">
        <v>641</v>
      </c>
      <c r="H54" s="28">
        <v>30</v>
      </c>
      <c r="I54" s="27">
        <v>1</v>
      </c>
      <c r="J54" s="36">
        <v>17</v>
      </c>
      <c r="K54" s="22">
        <f t="shared" si="1"/>
        <v>0</v>
      </c>
      <c r="L54" s="14">
        <f t="shared" si="0"/>
        <v>17</v>
      </c>
    </row>
    <row r="55" spans="1:12" x14ac:dyDescent="0.25">
      <c r="A55" s="27" t="str">
        <f>VLOOKUP(Orders!D55,Sheet2!$C$2:$D$30,2,)&amp;"-"&amp;C55&amp;B55</f>
        <v>ON-A0241744</v>
      </c>
      <c r="B55" s="44">
        <v>41744</v>
      </c>
      <c r="C55" s="27" t="s">
        <v>365</v>
      </c>
      <c r="D55" s="27" t="s">
        <v>226</v>
      </c>
      <c r="E55" s="27" t="s">
        <v>545</v>
      </c>
      <c r="F55" s="18" t="s">
        <v>369</v>
      </c>
      <c r="G55" s="27" t="s">
        <v>10</v>
      </c>
      <c r="H55" s="28">
        <v>14</v>
      </c>
      <c r="I55" s="27">
        <v>1</v>
      </c>
      <c r="J55" s="36">
        <v>7</v>
      </c>
      <c r="K55" s="22">
        <f t="shared" si="1"/>
        <v>0</v>
      </c>
      <c r="L55" s="14">
        <f t="shared" si="0"/>
        <v>7</v>
      </c>
    </row>
    <row r="56" spans="1:12" x14ac:dyDescent="0.25">
      <c r="A56" s="27" t="str">
        <f>VLOOKUP(Orders!D56,Sheet2!$C$2:$D$30,2,)&amp;"-"&amp;C56&amp;B56</f>
        <v>ON-A0241744</v>
      </c>
      <c r="B56" s="44">
        <v>41744</v>
      </c>
      <c r="C56" s="27" t="s">
        <v>365</v>
      </c>
      <c r="D56" s="27" t="s">
        <v>226</v>
      </c>
      <c r="E56" s="27" t="s">
        <v>546</v>
      </c>
      <c r="F56" s="18" t="s">
        <v>369</v>
      </c>
      <c r="G56" s="27" t="s">
        <v>642</v>
      </c>
      <c r="H56" s="28">
        <v>14</v>
      </c>
      <c r="I56" s="27">
        <v>1</v>
      </c>
      <c r="J56" s="36">
        <v>14</v>
      </c>
      <c r="K56" s="22">
        <f t="shared" si="1"/>
        <v>0</v>
      </c>
      <c r="L56" s="14">
        <f t="shared" si="0"/>
        <v>14</v>
      </c>
    </row>
    <row r="57" spans="1:12" x14ac:dyDescent="0.25">
      <c r="A57" s="27" t="str">
        <f>VLOOKUP(Orders!D57,Sheet2!$C$2:$D$30,2,)&amp;"-"&amp;C57&amp;B57</f>
        <v>AZ-A0841744</v>
      </c>
      <c r="B57" s="44">
        <v>41744</v>
      </c>
      <c r="C57" s="27" t="s">
        <v>358</v>
      </c>
      <c r="D57" s="27" t="s">
        <v>17</v>
      </c>
      <c r="E57" s="27" t="s">
        <v>609</v>
      </c>
      <c r="F57" s="18" t="s">
        <v>369</v>
      </c>
      <c r="G57" s="27" t="s">
        <v>643</v>
      </c>
      <c r="H57" s="28" t="s">
        <v>591</v>
      </c>
      <c r="I57" s="27">
        <v>1</v>
      </c>
      <c r="J57" s="36">
        <v>224.85</v>
      </c>
      <c r="K57" s="22">
        <f t="shared" si="1"/>
        <v>0</v>
      </c>
      <c r="L57" s="14">
        <f t="shared" si="0"/>
        <v>224.85</v>
      </c>
    </row>
    <row r="58" spans="1:12" x14ac:dyDescent="0.25">
      <c r="A58" s="27" t="str">
        <f>VLOOKUP(Orders!D58,Sheet2!$C$2:$D$30,2,)&amp;"-"&amp;C58&amp;B58</f>
        <v>MC-A0941745</v>
      </c>
      <c r="B58" s="44">
        <v>41745</v>
      </c>
      <c r="C58" s="27" t="s">
        <v>359</v>
      </c>
      <c r="D58" s="27" t="s">
        <v>143</v>
      </c>
      <c r="E58" s="27" t="s">
        <v>593</v>
      </c>
      <c r="F58" s="18" t="s">
        <v>369</v>
      </c>
      <c r="G58" s="27" t="s">
        <v>132</v>
      </c>
      <c r="H58" s="28" t="s">
        <v>21</v>
      </c>
      <c r="I58" s="27">
        <v>1</v>
      </c>
      <c r="J58" s="36">
        <v>34.99</v>
      </c>
      <c r="K58" s="22">
        <f t="shared" si="1"/>
        <v>0</v>
      </c>
      <c r="L58" s="14">
        <f t="shared" si="0"/>
        <v>34.99</v>
      </c>
    </row>
    <row r="59" spans="1:12" x14ac:dyDescent="0.25">
      <c r="A59" s="27" t="str">
        <f>VLOOKUP(Orders!D59,Sheet2!$C$2:$D$30,2,)&amp;"-"&amp;C59&amp;B59</f>
        <v>6P-A0641745</v>
      </c>
      <c r="B59" s="44">
        <v>41745</v>
      </c>
      <c r="C59" s="27" t="s">
        <v>356</v>
      </c>
      <c r="D59" s="27" t="s">
        <v>64</v>
      </c>
      <c r="E59" s="27" t="s">
        <v>539</v>
      </c>
      <c r="F59" s="18" t="s">
        <v>376</v>
      </c>
      <c r="G59" s="27" t="s">
        <v>547</v>
      </c>
      <c r="H59" s="28">
        <v>6</v>
      </c>
      <c r="I59" s="27">
        <v>1</v>
      </c>
      <c r="J59" s="36">
        <v>19.989999999999998</v>
      </c>
      <c r="K59" s="22">
        <f t="shared" si="1"/>
        <v>0</v>
      </c>
      <c r="L59" s="14">
        <f t="shared" si="0"/>
        <v>19.989999999999998</v>
      </c>
    </row>
    <row r="60" spans="1:12" x14ac:dyDescent="0.25">
      <c r="A60" s="27" t="str">
        <f>VLOOKUP(Orders!D60,Sheet2!$C$2:$D$30,2,)&amp;"-"&amp;C60&amp;B60</f>
        <v>6P-A0641745</v>
      </c>
      <c r="B60" s="44">
        <v>41745</v>
      </c>
      <c r="C60" s="27" t="s">
        <v>356</v>
      </c>
      <c r="D60" s="27" t="s">
        <v>64</v>
      </c>
      <c r="E60" s="27" t="s">
        <v>594</v>
      </c>
      <c r="F60" s="18" t="s">
        <v>376</v>
      </c>
      <c r="G60" s="27" t="s">
        <v>476</v>
      </c>
      <c r="H60" s="28">
        <v>6</v>
      </c>
      <c r="I60" s="27">
        <v>1</v>
      </c>
      <c r="J60" s="36">
        <v>19.989999999999998</v>
      </c>
      <c r="K60" s="22">
        <f t="shared" si="1"/>
        <v>0</v>
      </c>
      <c r="L60" s="14">
        <f t="shared" si="0"/>
        <v>19.989999999999998</v>
      </c>
    </row>
    <row r="61" spans="1:12" x14ac:dyDescent="0.25">
      <c r="A61" s="27" t="str">
        <f>VLOOKUP(Orders!D61,Sheet2!$C$2:$D$30,2,)&amp;"-"&amp;C61&amp;B61</f>
        <v>6P-A0641745</v>
      </c>
      <c r="B61" s="17">
        <v>41745</v>
      </c>
      <c r="C61" s="27" t="s">
        <v>356</v>
      </c>
      <c r="D61" s="27" t="s">
        <v>64</v>
      </c>
      <c r="E61" s="27" t="s">
        <v>610</v>
      </c>
      <c r="F61" s="18" t="s">
        <v>376</v>
      </c>
      <c r="G61" s="27" t="s">
        <v>127</v>
      </c>
      <c r="H61" s="28">
        <v>6</v>
      </c>
      <c r="I61" s="27">
        <v>1</v>
      </c>
      <c r="J61" s="36">
        <v>17.989999999999998</v>
      </c>
      <c r="K61" s="22">
        <f t="shared" si="1"/>
        <v>0</v>
      </c>
      <c r="L61" s="14">
        <f t="shared" si="0"/>
        <v>17.989999999999998</v>
      </c>
    </row>
    <row r="62" spans="1:12" x14ac:dyDescent="0.25">
      <c r="A62" s="27" t="str">
        <f>VLOOKUP(Orders!D62,Sheet2!$C$2:$D$30,2,)&amp;"-"&amp;C62&amp;B62</f>
        <v>MC-A0641745</v>
      </c>
      <c r="B62" s="17">
        <v>41745</v>
      </c>
      <c r="C62" s="27" t="s">
        <v>356</v>
      </c>
      <c r="D62" s="27" t="s">
        <v>143</v>
      </c>
      <c r="E62" s="27" t="s">
        <v>611</v>
      </c>
      <c r="F62" s="18" t="s">
        <v>378</v>
      </c>
      <c r="G62" s="27"/>
      <c r="H62" s="28" t="s">
        <v>591</v>
      </c>
      <c r="I62" s="27">
        <v>1</v>
      </c>
      <c r="J62" s="36">
        <v>88</v>
      </c>
      <c r="K62" s="22">
        <f t="shared" si="1"/>
        <v>5.5</v>
      </c>
      <c r="L62" s="14">
        <f t="shared" si="0"/>
        <v>93.5</v>
      </c>
    </row>
    <row r="63" spans="1:12" x14ac:dyDescent="0.25">
      <c r="A63" s="27" t="str">
        <f>VLOOKUP(Orders!D63,Sheet2!$C$2:$D$30,2,)&amp;"-"&amp;C63&amp;B63</f>
        <v>GL-A0741745</v>
      </c>
      <c r="B63" s="17">
        <v>41745</v>
      </c>
      <c r="C63" s="27" t="s">
        <v>357</v>
      </c>
      <c r="D63" s="27" t="s">
        <v>156</v>
      </c>
      <c r="E63" s="27" t="s">
        <v>658</v>
      </c>
      <c r="F63" s="18" t="s">
        <v>369</v>
      </c>
      <c r="G63" s="27"/>
      <c r="H63" s="28" t="s">
        <v>21</v>
      </c>
      <c r="I63" s="27">
        <v>1</v>
      </c>
      <c r="J63" s="36">
        <v>31.99</v>
      </c>
      <c r="K63" s="22">
        <f t="shared" si="1"/>
        <v>0</v>
      </c>
      <c r="L63" s="14">
        <f t="shared" si="0"/>
        <v>31.99</v>
      </c>
    </row>
    <row r="64" spans="1:12" x14ac:dyDescent="0.25">
      <c r="A64" s="27" t="str">
        <f>VLOOKUP(Orders!D64,Sheet2!$C$2:$D$30,2,)&amp;"-"&amp;C64&amp;B64</f>
        <v>GL-A0741745</v>
      </c>
      <c r="B64" s="17">
        <v>41745</v>
      </c>
      <c r="C64" s="27" t="s">
        <v>357</v>
      </c>
      <c r="D64" s="27" t="s">
        <v>156</v>
      </c>
      <c r="E64" s="27" t="s">
        <v>658</v>
      </c>
      <c r="F64" s="18" t="s">
        <v>369</v>
      </c>
      <c r="G64" s="27"/>
      <c r="H64" s="28" t="s">
        <v>21</v>
      </c>
      <c r="I64" s="27">
        <v>1</v>
      </c>
      <c r="J64" s="36">
        <v>31.99</v>
      </c>
      <c r="K64" s="22">
        <f t="shared" si="1"/>
        <v>0</v>
      </c>
      <c r="L64" s="14">
        <f t="shared" si="0"/>
        <v>31.99</v>
      </c>
    </row>
    <row r="65" spans="1:12" x14ac:dyDescent="0.25">
      <c r="A65" s="27" t="str">
        <f>VLOOKUP(Orders!D65,Sheet2!$C$2:$D$30,2,)&amp;"-"&amp;C65&amp;B65</f>
        <v>MC-A1041746</v>
      </c>
      <c r="B65" s="48">
        <v>41746</v>
      </c>
      <c r="C65" s="27" t="s">
        <v>338</v>
      </c>
      <c r="D65" s="27" t="s">
        <v>143</v>
      </c>
      <c r="E65" s="27" t="s">
        <v>548</v>
      </c>
      <c r="F65" s="18" t="s">
        <v>370</v>
      </c>
      <c r="G65" s="27" t="s">
        <v>488</v>
      </c>
      <c r="H65" s="28" t="s">
        <v>591</v>
      </c>
      <c r="I65" s="27">
        <v>1</v>
      </c>
      <c r="J65" s="36">
        <v>29.99</v>
      </c>
      <c r="K65" s="22">
        <f t="shared" si="1"/>
        <v>1.8743749999999999</v>
      </c>
      <c r="L65" s="14">
        <f t="shared" ref="L65:L128" si="2">J65*I65+K65</f>
        <v>31.864374999999999</v>
      </c>
    </row>
    <row r="66" spans="1:12" x14ac:dyDescent="0.25">
      <c r="A66" s="27" t="str">
        <f>VLOOKUP(Orders!D66,Sheet2!$C$2:$D$30,2,)&amp;"-"&amp;C66&amp;B66</f>
        <v>MC-A1041746</v>
      </c>
      <c r="B66" s="48">
        <v>41746</v>
      </c>
      <c r="C66" s="27" t="s">
        <v>338</v>
      </c>
      <c r="D66" s="27" t="s">
        <v>143</v>
      </c>
      <c r="E66" s="27" t="s">
        <v>82</v>
      </c>
      <c r="F66" s="18" t="s">
        <v>369</v>
      </c>
      <c r="G66" s="27" t="s">
        <v>7</v>
      </c>
      <c r="H66" s="28" t="s">
        <v>6</v>
      </c>
      <c r="I66" s="27">
        <v>1</v>
      </c>
      <c r="J66" s="36">
        <v>78.400000000000006</v>
      </c>
      <c r="K66" s="22">
        <f t="shared" si="1"/>
        <v>0</v>
      </c>
      <c r="L66" s="14">
        <f t="shared" si="2"/>
        <v>78.400000000000006</v>
      </c>
    </row>
    <row r="67" spans="1:12" x14ac:dyDescent="0.25">
      <c r="A67" s="27" t="str">
        <f>VLOOKUP(Orders!D67,Sheet2!$C$2:$D$30,2,)&amp;"-"&amp;C67&amp;B67</f>
        <v>FO-A0241746</v>
      </c>
      <c r="B67" s="48">
        <v>41746</v>
      </c>
      <c r="C67" s="27" t="s">
        <v>365</v>
      </c>
      <c r="D67" s="27" t="s">
        <v>383</v>
      </c>
      <c r="E67" s="27" t="s">
        <v>659</v>
      </c>
      <c r="F67" s="18" t="s">
        <v>369</v>
      </c>
      <c r="G67" s="27" t="s">
        <v>102</v>
      </c>
      <c r="H67" s="28" t="s">
        <v>38</v>
      </c>
      <c r="I67" s="27">
        <v>1</v>
      </c>
      <c r="J67" s="36">
        <v>9.99</v>
      </c>
      <c r="K67" s="22">
        <f t="shared" ref="K67:K130" si="3">IF((OR(F67="Clothes",F67="Footwear")),(I67*J67*0),(I67*J67*0.0625))</f>
        <v>0</v>
      </c>
      <c r="L67" s="14">
        <f t="shared" si="2"/>
        <v>9.99</v>
      </c>
    </row>
    <row r="68" spans="1:12" x14ac:dyDescent="0.25">
      <c r="A68" s="27" t="str">
        <f>VLOOKUP(Orders!D68,Sheet2!$C$2:$D$30,2,)&amp;"-"&amp;C68&amp;B68</f>
        <v>FO-A0241746</v>
      </c>
      <c r="B68" s="48">
        <v>41746</v>
      </c>
      <c r="C68" s="27" t="s">
        <v>365</v>
      </c>
      <c r="D68" s="27" t="s">
        <v>383</v>
      </c>
      <c r="E68" s="27" t="s">
        <v>549</v>
      </c>
      <c r="F68" s="18" t="s">
        <v>369</v>
      </c>
      <c r="G68" s="27" t="s">
        <v>479</v>
      </c>
      <c r="H68" s="28" t="s">
        <v>38</v>
      </c>
      <c r="I68" s="27">
        <v>1</v>
      </c>
      <c r="J68" s="36">
        <v>7.74</v>
      </c>
      <c r="K68" s="22">
        <f t="shared" si="3"/>
        <v>0</v>
      </c>
      <c r="L68" s="14">
        <f t="shared" si="2"/>
        <v>7.74</v>
      </c>
    </row>
    <row r="69" spans="1:12" x14ac:dyDescent="0.25">
      <c r="A69" s="27" t="str">
        <f>VLOOKUP(Orders!D69,Sheet2!$C$2:$D$30,2,)&amp;"-"&amp;C69&amp;B69</f>
        <v>FO-A0241746</v>
      </c>
      <c r="B69" s="48">
        <v>41746</v>
      </c>
      <c r="C69" s="27" t="s">
        <v>365</v>
      </c>
      <c r="D69" s="27" t="s">
        <v>383</v>
      </c>
      <c r="E69" s="27" t="s">
        <v>218</v>
      </c>
      <c r="F69" s="18" t="s">
        <v>369</v>
      </c>
      <c r="G69" s="27" t="s">
        <v>163</v>
      </c>
      <c r="H69" s="28" t="s">
        <v>38</v>
      </c>
      <c r="I69" s="27">
        <v>1</v>
      </c>
      <c r="J69" s="36">
        <v>12.8</v>
      </c>
      <c r="K69" s="22">
        <f t="shared" si="3"/>
        <v>0</v>
      </c>
      <c r="L69" s="14">
        <f t="shared" si="2"/>
        <v>12.8</v>
      </c>
    </row>
    <row r="70" spans="1:12" x14ac:dyDescent="0.25">
      <c r="A70" s="27" t="str">
        <f>VLOOKUP(Orders!D70,Sheet2!$C$2:$D$30,2,)&amp;"-"&amp;C70&amp;B70</f>
        <v>FO-A0241746</v>
      </c>
      <c r="B70" s="48">
        <v>41746</v>
      </c>
      <c r="C70" s="27" t="s">
        <v>365</v>
      </c>
      <c r="D70" s="27" t="s">
        <v>383</v>
      </c>
      <c r="E70" s="27" t="s">
        <v>550</v>
      </c>
      <c r="F70" s="18" t="s">
        <v>369</v>
      </c>
      <c r="G70" s="27" t="s">
        <v>484</v>
      </c>
      <c r="H70" s="28" t="s">
        <v>38</v>
      </c>
      <c r="I70" s="27">
        <v>1</v>
      </c>
      <c r="J70" s="36">
        <v>3.8</v>
      </c>
      <c r="K70" s="22">
        <f t="shared" si="3"/>
        <v>0</v>
      </c>
      <c r="L70" s="14">
        <f t="shared" si="2"/>
        <v>3.8</v>
      </c>
    </row>
    <row r="71" spans="1:12" x14ac:dyDescent="0.25">
      <c r="A71" s="27" t="str">
        <f>VLOOKUP(Orders!D71,Sheet2!$C$2:$D$30,2,)&amp;"-"&amp;C71&amp;B71</f>
        <v>FO-A0241746</v>
      </c>
      <c r="B71" s="48">
        <v>41746</v>
      </c>
      <c r="C71" s="27" t="s">
        <v>365</v>
      </c>
      <c r="D71" s="27" t="s">
        <v>383</v>
      </c>
      <c r="E71" s="27" t="s">
        <v>218</v>
      </c>
      <c r="F71" s="18" t="s">
        <v>369</v>
      </c>
      <c r="G71" s="27" t="s">
        <v>7</v>
      </c>
      <c r="H71" s="28" t="s">
        <v>24</v>
      </c>
      <c r="I71" s="27">
        <v>1</v>
      </c>
      <c r="J71" s="36">
        <v>9.99</v>
      </c>
      <c r="K71" s="22">
        <f t="shared" si="3"/>
        <v>0</v>
      </c>
      <c r="L71" s="14">
        <f t="shared" si="2"/>
        <v>9.99</v>
      </c>
    </row>
    <row r="72" spans="1:12" x14ac:dyDescent="0.25">
      <c r="A72" s="27" t="str">
        <f>VLOOKUP(Orders!D72,Sheet2!$C$2:$D$30,2,)&amp;"-"&amp;C72&amp;B72</f>
        <v>FO-A0241746</v>
      </c>
      <c r="B72" s="48">
        <v>41746</v>
      </c>
      <c r="C72" s="27" t="s">
        <v>365</v>
      </c>
      <c r="D72" s="27" t="s">
        <v>383</v>
      </c>
      <c r="E72" s="27" t="s">
        <v>5</v>
      </c>
      <c r="F72" s="18" t="s">
        <v>369</v>
      </c>
      <c r="G72" s="27" t="s">
        <v>487</v>
      </c>
      <c r="H72" s="28" t="s">
        <v>24</v>
      </c>
      <c r="I72" s="27">
        <v>1</v>
      </c>
      <c r="J72" s="36">
        <v>6.8</v>
      </c>
      <c r="K72" s="22">
        <f t="shared" si="3"/>
        <v>0</v>
      </c>
      <c r="L72" s="14">
        <f t="shared" si="2"/>
        <v>6.8</v>
      </c>
    </row>
    <row r="73" spans="1:12" x14ac:dyDescent="0.25">
      <c r="A73" s="27" t="str">
        <f>VLOOKUP(Orders!D73,Sheet2!$C$2:$D$30,2,)&amp;"-"&amp;C73&amp;B73</f>
        <v>FO-A0241746</v>
      </c>
      <c r="B73" s="48">
        <v>41746</v>
      </c>
      <c r="C73" s="27" t="s">
        <v>365</v>
      </c>
      <c r="D73" s="27" t="s">
        <v>383</v>
      </c>
      <c r="E73" s="27" t="s">
        <v>551</v>
      </c>
      <c r="F73" s="18" t="s">
        <v>369</v>
      </c>
      <c r="G73" s="27" t="s">
        <v>7</v>
      </c>
      <c r="H73" s="28" t="s">
        <v>14</v>
      </c>
      <c r="I73" s="27">
        <v>1</v>
      </c>
      <c r="J73" s="36">
        <v>11.99</v>
      </c>
      <c r="K73" s="22">
        <f t="shared" si="3"/>
        <v>0</v>
      </c>
      <c r="L73" s="14">
        <f t="shared" si="2"/>
        <v>11.99</v>
      </c>
    </row>
    <row r="74" spans="1:12" x14ac:dyDescent="0.25">
      <c r="A74" s="27" t="str">
        <f>VLOOKUP(Orders!D74,Sheet2!$C$2:$D$30,2,)&amp;"-"&amp;C74&amp;B74</f>
        <v>FO-A0241746</v>
      </c>
      <c r="B74" s="48">
        <v>41746</v>
      </c>
      <c r="C74" s="27" t="s">
        <v>365</v>
      </c>
      <c r="D74" s="27" t="s">
        <v>383</v>
      </c>
      <c r="E74" s="27" t="s">
        <v>5</v>
      </c>
      <c r="F74" s="18" t="s">
        <v>369</v>
      </c>
      <c r="G74" s="27" t="s">
        <v>26</v>
      </c>
      <c r="H74" s="28" t="s">
        <v>24</v>
      </c>
      <c r="I74" s="27">
        <v>1</v>
      </c>
      <c r="J74" s="36">
        <v>14.8</v>
      </c>
      <c r="K74" s="22">
        <f t="shared" si="3"/>
        <v>0</v>
      </c>
      <c r="L74" s="14">
        <f t="shared" si="2"/>
        <v>14.8</v>
      </c>
    </row>
    <row r="75" spans="1:12" x14ac:dyDescent="0.25">
      <c r="A75" s="27" t="str">
        <f>VLOOKUP(Orders!D75,Sheet2!$C$2:$D$30,2,)&amp;"-"&amp;C75&amp;B75</f>
        <v>FO-A0241746</v>
      </c>
      <c r="B75" s="48">
        <v>41746</v>
      </c>
      <c r="C75" s="27" t="s">
        <v>365</v>
      </c>
      <c r="D75" s="27" t="s">
        <v>383</v>
      </c>
      <c r="E75" s="27" t="s">
        <v>552</v>
      </c>
      <c r="F75" s="18" t="s">
        <v>369</v>
      </c>
      <c r="G75" s="27" t="s">
        <v>649</v>
      </c>
      <c r="H75" s="28">
        <v>30</v>
      </c>
      <c r="I75" s="27">
        <v>1</v>
      </c>
      <c r="J75" s="36">
        <v>7.8</v>
      </c>
      <c r="K75" s="22">
        <f t="shared" si="3"/>
        <v>0</v>
      </c>
      <c r="L75" s="14">
        <f t="shared" si="2"/>
        <v>7.8</v>
      </c>
    </row>
    <row r="76" spans="1:12" x14ac:dyDescent="0.25">
      <c r="A76" s="27" t="str">
        <f>VLOOKUP(Orders!D76,Sheet2!$C$2:$D$30,2,)&amp;"-"&amp;C76&amp;B76</f>
        <v>FO-A0241746</v>
      </c>
      <c r="B76" s="48">
        <v>41746</v>
      </c>
      <c r="C76" s="27" t="s">
        <v>365</v>
      </c>
      <c r="D76" s="27" t="s">
        <v>383</v>
      </c>
      <c r="E76" s="27" t="s">
        <v>5</v>
      </c>
      <c r="F76" s="18" t="s">
        <v>369</v>
      </c>
      <c r="G76" s="27" t="s">
        <v>163</v>
      </c>
      <c r="H76" s="28" t="s">
        <v>14</v>
      </c>
      <c r="I76" s="27">
        <v>1</v>
      </c>
      <c r="J76" s="36">
        <v>17.8</v>
      </c>
      <c r="K76" s="22">
        <f t="shared" si="3"/>
        <v>0</v>
      </c>
      <c r="L76" s="14">
        <f t="shared" si="2"/>
        <v>17.8</v>
      </c>
    </row>
    <row r="77" spans="1:12" x14ac:dyDescent="0.25">
      <c r="A77" s="27" t="str">
        <f>VLOOKUP(Orders!D77,Sheet2!$C$2:$D$30,2,)&amp;"-"&amp;C77&amp;B77</f>
        <v>FO-A0241746</v>
      </c>
      <c r="B77" s="48">
        <v>41746</v>
      </c>
      <c r="C77" s="27" t="s">
        <v>365</v>
      </c>
      <c r="D77" s="27" t="s">
        <v>383</v>
      </c>
      <c r="E77" s="27" t="s">
        <v>5</v>
      </c>
      <c r="F77" s="18" t="s">
        <v>369</v>
      </c>
      <c r="G77" s="27" t="s">
        <v>7</v>
      </c>
      <c r="H77" s="28" t="s">
        <v>21</v>
      </c>
      <c r="I77" s="27">
        <v>1</v>
      </c>
      <c r="J77" s="36">
        <v>19.8</v>
      </c>
      <c r="K77" s="22">
        <f t="shared" si="3"/>
        <v>0</v>
      </c>
      <c r="L77" s="14">
        <f t="shared" si="2"/>
        <v>19.8</v>
      </c>
    </row>
    <row r="78" spans="1:12" x14ac:dyDescent="0.25">
      <c r="A78" s="27" t="str">
        <f>VLOOKUP(Orders!D78,Sheet2!$C$2:$D$30,2,)&amp;"-"&amp;C78&amp;B78</f>
        <v>FO-A0241746</v>
      </c>
      <c r="B78" s="48">
        <v>41746</v>
      </c>
      <c r="C78" s="27" t="s">
        <v>365</v>
      </c>
      <c r="D78" s="27" t="s">
        <v>383</v>
      </c>
      <c r="E78" s="27" t="s">
        <v>552</v>
      </c>
      <c r="F78" s="18" t="s">
        <v>369</v>
      </c>
      <c r="G78" s="27" t="s">
        <v>7</v>
      </c>
      <c r="H78" s="28">
        <v>27</v>
      </c>
      <c r="I78" s="27">
        <v>1</v>
      </c>
      <c r="J78" s="36">
        <v>10.8</v>
      </c>
      <c r="K78" s="22">
        <f t="shared" si="3"/>
        <v>0</v>
      </c>
      <c r="L78" s="14">
        <f t="shared" si="2"/>
        <v>10.8</v>
      </c>
    </row>
    <row r="79" spans="1:12" x14ac:dyDescent="0.25">
      <c r="A79" s="27" t="str">
        <f>VLOOKUP(Orders!D79,Sheet2!$C$2:$D$30,2,)&amp;"-"&amp;C79&amp;B79</f>
        <v>FO-A0241746</v>
      </c>
      <c r="B79" s="48">
        <v>41746</v>
      </c>
      <c r="C79" s="27" t="s">
        <v>365</v>
      </c>
      <c r="D79" s="27" t="s">
        <v>383</v>
      </c>
      <c r="E79" s="27" t="s">
        <v>553</v>
      </c>
      <c r="F79" s="18" t="s">
        <v>369</v>
      </c>
      <c r="G79" s="27" t="s">
        <v>7</v>
      </c>
      <c r="H79" s="28" t="s">
        <v>21</v>
      </c>
      <c r="I79" s="27">
        <v>1</v>
      </c>
      <c r="J79" s="36">
        <v>11.89</v>
      </c>
      <c r="K79" s="22">
        <f t="shared" si="3"/>
        <v>0</v>
      </c>
      <c r="L79" s="14">
        <f t="shared" si="2"/>
        <v>11.89</v>
      </c>
    </row>
    <row r="80" spans="1:12" x14ac:dyDescent="0.25">
      <c r="A80" s="27" t="str">
        <f>VLOOKUP(Orders!D80,Sheet2!$C$2:$D$30,2,)&amp;"-"&amp;C80&amp;B80</f>
        <v>HM-A0241747</v>
      </c>
      <c r="B80" s="48">
        <v>41747</v>
      </c>
      <c r="C80" s="27" t="s">
        <v>365</v>
      </c>
      <c r="D80" s="27" t="s">
        <v>4</v>
      </c>
      <c r="E80" s="27" t="s">
        <v>82</v>
      </c>
      <c r="F80" s="18" t="s">
        <v>369</v>
      </c>
      <c r="G80" s="27" t="s">
        <v>488</v>
      </c>
      <c r="H80" s="28" t="s">
        <v>284</v>
      </c>
      <c r="I80" s="27">
        <v>1</v>
      </c>
      <c r="J80" s="36">
        <v>10</v>
      </c>
      <c r="K80" s="22">
        <f t="shared" si="3"/>
        <v>0</v>
      </c>
      <c r="L80" s="14">
        <f t="shared" si="2"/>
        <v>10</v>
      </c>
    </row>
    <row r="81" spans="1:12" x14ac:dyDescent="0.25">
      <c r="A81" s="27" t="str">
        <f>VLOOKUP(Orders!D81,Sheet2!$C$2:$D$30,2,)&amp;"-"&amp;C81&amp;B81</f>
        <v>HM-A0241747</v>
      </c>
      <c r="B81" s="48">
        <v>41747</v>
      </c>
      <c r="C81" s="27" t="s">
        <v>365</v>
      </c>
      <c r="D81" s="27" t="s">
        <v>4</v>
      </c>
      <c r="E81" s="27" t="s">
        <v>8</v>
      </c>
      <c r="F81" s="18" t="s">
        <v>369</v>
      </c>
      <c r="G81" s="27" t="s">
        <v>67</v>
      </c>
      <c r="H81" s="28" t="s">
        <v>21</v>
      </c>
      <c r="I81" s="27">
        <v>1</v>
      </c>
      <c r="J81" s="36">
        <v>5</v>
      </c>
      <c r="K81" s="22">
        <f t="shared" si="3"/>
        <v>0</v>
      </c>
      <c r="L81" s="14">
        <f t="shared" si="2"/>
        <v>5</v>
      </c>
    </row>
    <row r="82" spans="1:12" x14ac:dyDescent="0.25">
      <c r="A82" s="27" t="str">
        <f>VLOOKUP(Orders!D82,Sheet2!$C$2:$D$30,2,)&amp;"-"&amp;C82&amp;B82</f>
        <v>HM-A0241747</v>
      </c>
      <c r="B82" s="48">
        <v>41747</v>
      </c>
      <c r="C82" s="27" t="s">
        <v>365</v>
      </c>
      <c r="D82" s="27" t="s">
        <v>4</v>
      </c>
      <c r="E82" s="27" t="s">
        <v>8</v>
      </c>
      <c r="F82" s="18" t="s">
        <v>369</v>
      </c>
      <c r="G82" s="27" t="s">
        <v>57</v>
      </c>
      <c r="H82" s="28" t="s">
        <v>84</v>
      </c>
      <c r="I82" s="27">
        <v>1</v>
      </c>
      <c r="J82" s="36">
        <v>9.9499999999999993</v>
      </c>
      <c r="K82" s="22">
        <f t="shared" si="3"/>
        <v>0</v>
      </c>
      <c r="L82" s="14">
        <f t="shared" si="2"/>
        <v>9.9499999999999993</v>
      </c>
    </row>
    <row r="83" spans="1:12" x14ac:dyDescent="0.25">
      <c r="A83" s="27" t="str">
        <f>VLOOKUP(Orders!D83,Sheet2!$C$2:$D$30,2,)&amp;"-"&amp;C83&amp;B83</f>
        <v>HM-A0241747</v>
      </c>
      <c r="B83" s="48">
        <v>41747</v>
      </c>
      <c r="C83" s="27" t="s">
        <v>365</v>
      </c>
      <c r="D83" s="27" t="s">
        <v>4</v>
      </c>
      <c r="E83" s="27" t="s">
        <v>218</v>
      </c>
      <c r="F83" s="18" t="s">
        <v>369</v>
      </c>
      <c r="G83" s="27" t="s">
        <v>7</v>
      </c>
      <c r="H83" s="28">
        <v>4</v>
      </c>
      <c r="I83" s="27">
        <v>1</v>
      </c>
      <c r="J83" s="36">
        <v>10</v>
      </c>
      <c r="K83" s="22">
        <f t="shared" si="3"/>
        <v>0</v>
      </c>
      <c r="L83" s="14">
        <f t="shared" si="2"/>
        <v>10</v>
      </c>
    </row>
    <row r="84" spans="1:12" x14ac:dyDescent="0.25">
      <c r="A84" s="27" t="str">
        <f>VLOOKUP(Orders!D84,Sheet2!$C$2:$D$30,2,)&amp;"-"&amp;C84&amp;B84</f>
        <v>HM-A0241747</v>
      </c>
      <c r="B84" s="48">
        <v>41747</v>
      </c>
      <c r="C84" s="27" t="s">
        <v>365</v>
      </c>
      <c r="D84" s="27" t="s">
        <v>4</v>
      </c>
      <c r="E84" s="27" t="s">
        <v>5</v>
      </c>
      <c r="F84" s="18" t="s">
        <v>369</v>
      </c>
      <c r="G84" s="27" t="s">
        <v>271</v>
      </c>
      <c r="H84" s="28" t="s">
        <v>84</v>
      </c>
      <c r="I84" s="27">
        <v>1</v>
      </c>
      <c r="J84" s="36">
        <v>12.95</v>
      </c>
      <c r="K84" s="22">
        <f t="shared" si="3"/>
        <v>0</v>
      </c>
      <c r="L84" s="14">
        <f t="shared" si="2"/>
        <v>12.95</v>
      </c>
    </row>
    <row r="85" spans="1:12" x14ac:dyDescent="0.25">
      <c r="A85" s="27" t="str">
        <f>VLOOKUP(Orders!D85,Sheet2!$C$2:$D$30,2,)&amp;"-"&amp;C85&amp;B85</f>
        <v>HM-A0241747</v>
      </c>
      <c r="B85" s="48">
        <v>41747</v>
      </c>
      <c r="C85" s="27" t="s">
        <v>365</v>
      </c>
      <c r="D85" s="27" t="s">
        <v>4</v>
      </c>
      <c r="E85" s="27" t="s">
        <v>5</v>
      </c>
      <c r="F85" s="18" t="s">
        <v>369</v>
      </c>
      <c r="G85" s="27" t="s">
        <v>57</v>
      </c>
      <c r="H85" s="28" t="s">
        <v>66</v>
      </c>
      <c r="I85" s="27">
        <v>1</v>
      </c>
      <c r="J85" s="36">
        <v>7.5</v>
      </c>
      <c r="K85" s="22">
        <f t="shared" si="3"/>
        <v>0</v>
      </c>
      <c r="L85" s="14">
        <f t="shared" si="2"/>
        <v>7.5</v>
      </c>
    </row>
    <row r="86" spans="1:12" x14ac:dyDescent="0.25">
      <c r="A86" s="27" t="str">
        <f>VLOOKUP(Orders!D86,Sheet2!$C$2:$D$30,2,)&amp;"-"&amp;C86&amp;B86</f>
        <v>HM-A0241747</v>
      </c>
      <c r="B86" s="48">
        <v>41747</v>
      </c>
      <c r="C86" s="27" t="s">
        <v>365</v>
      </c>
      <c r="D86" s="27" t="s">
        <v>4</v>
      </c>
      <c r="E86" s="27" t="s">
        <v>8</v>
      </c>
      <c r="F86" s="18" t="s">
        <v>369</v>
      </c>
      <c r="G86" s="27" t="s">
        <v>57</v>
      </c>
      <c r="H86" s="28" t="s">
        <v>84</v>
      </c>
      <c r="I86" s="27">
        <v>1</v>
      </c>
      <c r="J86" s="36">
        <v>4.95</v>
      </c>
      <c r="K86" s="22">
        <f t="shared" si="3"/>
        <v>0</v>
      </c>
      <c r="L86" s="14">
        <f t="shared" si="2"/>
        <v>4.95</v>
      </c>
    </row>
    <row r="87" spans="1:12" x14ac:dyDescent="0.25">
      <c r="A87" s="27" t="str">
        <f>VLOOKUP(Orders!D87,Sheet2!$C$2:$D$30,2,)&amp;"-"&amp;C87&amp;B87</f>
        <v>HM-A0141747</v>
      </c>
      <c r="B87" s="48">
        <v>41747</v>
      </c>
      <c r="C87" s="27" t="s">
        <v>364</v>
      </c>
      <c r="D87" s="27" t="s">
        <v>4</v>
      </c>
      <c r="E87" s="27" t="s">
        <v>8</v>
      </c>
      <c r="F87" s="18" t="s">
        <v>369</v>
      </c>
      <c r="G87" s="27" t="s">
        <v>57</v>
      </c>
      <c r="H87" s="28" t="s">
        <v>21</v>
      </c>
      <c r="I87" s="27">
        <v>1</v>
      </c>
      <c r="J87" s="36">
        <v>5</v>
      </c>
      <c r="K87" s="22">
        <f t="shared" si="3"/>
        <v>0</v>
      </c>
      <c r="L87" s="14">
        <f t="shared" si="2"/>
        <v>5</v>
      </c>
    </row>
    <row r="88" spans="1:12" x14ac:dyDescent="0.25">
      <c r="A88" s="27" t="str">
        <f>VLOOKUP(Orders!D88,Sheet2!$C$2:$D$30,2,)&amp;"-"&amp;C88&amp;B88</f>
        <v>6P-A1141749</v>
      </c>
      <c r="B88" s="48">
        <v>41749</v>
      </c>
      <c r="C88" s="27" t="s">
        <v>335</v>
      </c>
      <c r="D88" s="27" t="s">
        <v>64</v>
      </c>
      <c r="E88" s="27" t="s">
        <v>554</v>
      </c>
      <c r="F88" s="18" t="s">
        <v>369</v>
      </c>
      <c r="G88" s="27" t="s">
        <v>57</v>
      </c>
      <c r="H88" s="28">
        <v>13</v>
      </c>
      <c r="I88" s="27">
        <v>1</v>
      </c>
      <c r="J88" s="36">
        <v>29.99</v>
      </c>
      <c r="K88" s="22">
        <f t="shared" si="3"/>
        <v>0</v>
      </c>
      <c r="L88" s="14">
        <f t="shared" si="2"/>
        <v>29.99</v>
      </c>
    </row>
    <row r="89" spans="1:12" x14ac:dyDescent="0.25">
      <c r="A89" s="27" t="str">
        <f>VLOOKUP(Orders!D89,Sheet2!$C$2:$D$30,2,)&amp;"-"&amp;C89&amp;B89</f>
        <v>6P-A1141749</v>
      </c>
      <c r="B89" s="48">
        <v>41749</v>
      </c>
      <c r="C89" s="27" t="s">
        <v>335</v>
      </c>
      <c r="D89" s="27" t="s">
        <v>64</v>
      </c>
      <c r="E89" s="27" t="s">
        <v>555</v>
      </c>
      <c r="F89" s="18" t="s">
        <v>369</v>
      </c>
      <c r="G89" s="27" t="s">
        <v>287</v>
      </c>
      <c r="H89" s="28">
        <v>12</v>
      </c>
      <c r="I89" s="27">
        <v>1</v>
      </c>
      <c r="J89" s="36">
        <v>11.99</v>
      </c>
      <c r="K89" s="22">
        <f t="shared" si="3"/>
        <v>0</v>
      </c>
      <c r="L89" s="14">
        <f t="shared" si="2"/>
        <v>11.99</v>
      </c>
    </row>
    <row r="90" spans="1:12" x14ac:dyDescent="0.25">
      <c r="A90" s="27" t="str">
        <f>VLOOKUP(Orders!D90,Sheet2!$C$2:$D$30,2,)&amp;"-"&amp;C90&amp;B90</f>
        <v>6P-A1141749</v>
      </c>
      <c r="B90" s="48">
        <v>41749</v>
      </c>
      <c r="C90" s="27" t="s">
        <v>335</v>
      </c>
      <c r="D90" s="27" t="s">
        <v>64</v>
      </c>
      <c r="E90" s="27" t="s">
        <v>596</v>
      </c>
      <c r="F90" s="18" t="s">
        <v>369</v>
      </c>
      <c r="G90" s="27" t="s">
        <v>10</v>
      </c>
      <c r="H90" s="28" t="s">
        <v>556</v>
      </c>
      <c r="I90" s="27">
        <v>1</v>
      </c>
      <c r="J90" s="36">
        <v>19.989999999999998</v>
      </c>
      <c r="K90" s="22">
        <f t="shared" si="3"/>
        <v>0</v>
      </c>
      <c r="L90" s="14">
        <f t="shared" si="2"/>
        <v>19.989999999999998</v>
      </c>
    </row>
    <row r="91" spans="1:12" x14ac:dyDescent="0.25">
      <c r="A91" s="27" t="str">
        <f>VLOOKUP(Orders!D91,Sheet2!$C$2:$D$30,2,)&amp;"-"&amp;C91&amp;B91</f>
        <v>6P-A1141749</v>
      </c>
      <c r="B91" s="48">
        <v>41749</v>
      </c>
      <c r="C91" s="27" t="s">
        <v>335</v>
      </c>
      <c r="D91" s="27" t="s">
        <v>64</v>
      </c>
      <c r="E91" s="27" t="s">
        <v>595</v>
      </c>
      <c r="F91" s="18" t="s">
        <v>369</v>
      </c>
      <c r="G91" s="27" t="s">
        <v>102</v>
      </c>
      <c r="H91" s="28">
        <v>7</v>
      </c>
      <c r="I91" s="27">
        <v>1</v>
      </c>
      <c r="J91" s="36">
        <v>49.99</v>
      </c>
      <c r="K91" s="22">
        <f t="shared" si="3"/>
        <v>0</v>
      </c>
      <c r="L91" s="14">
        <f t="shared" si="2"/>
        <v>49.99</v>
      </c>
    </row>
    <row r="92" spans="1:12" x14ac:dyDescent="0.25">
      <c r="A92" s="27" t="str">
        <f>VLOOKUP(Orders!D92,Sheet2!$C$2:$D$30,2,)&amp;"-"&amp;C92&amp;B92</f>
        <v>GL-A0741749</v>
      </c>
      <c r="B92" s="48">
        <v>41749</v>
      </c>
      <c r="C92" s="27" t="s">
        <v>357</v>
      </c>
      <c r="D92" s="27" t="s">
        <v>156</v>
      </c>
      <c r="E92" s="27" t="s">
        <v>557</v>
      </c>
      <c r="F92" s="18" t="s">
        <v>369</v>
      </c>
      <c r="G92" s="27" t="s">
        <v>15</v>
      </c>
      <c r="H92" s="28" t="s">
        <v>21</v>
      </c>
      <c r="I92" s="27">
        <v>1</v>
      </c>
      <c r="J92" s="36">
        <v>19.989999999999998</v>
      </c>
      <c r="K92" s="22">
        <f t="shared" si="3"/>
        <v>0</v>
      </c>
      <c r="L92" s="14">
        <f t="shared" si="2"/>
        <v>19.989999999999998</v>
      </c>
    </row>
    <row r="93" spans="1:12" x14ac:dyDescent="0.25">
      <c r="A93" s="27" t="str">
        <f>VLOOKUP(Orders!D93,Sheet2!$C$2:$D$30,2,)&amp;"-"&amp;C93&amp;B93</f>
        <v>HM-A1241751</v>
      </c>
      <c r="B93" s="48">
        <v>41751</v>
      </c>
      <c r="C93" s="27" t="s">
        <v>360</v>
      </c>
      <c r="D93" s="27" t="s">
        <v>4</v>
      </c>
      <c r="E93" s="27" t="s">
        <v>5</v>
      </c>
      <c r="F93" s="18" t="s">
        <v>369</v>
      </c>
      <c r="G93" s="27" t="s">
        <v>7</v>
      </c>
      <c r="H93" s="28" t="s">
        <v>21</v>
      </c>
      <c r="I93" s="27">
        <v>1</v>
      </c>
      <c r="J93" s="36">
        <v>17.95</v>
      </c>
      <c r="K93" s="22">
        <f t="shared" si="3"/>
        <v>0</v>
      </c>
      <c r="L93" s="14">
        <f t="shared" si="2"/>
        <v>17.95</v>
      </c>
    </row>
    <row r="94" spans="1:12" x14ac:dyDescent="0.25">
      <c r="A94" s="27" t="str">
        <f>VLOOKUP(Orders!D94,Sheet2!$C$2:$D$30,2,)&amp;"-"&amp;C94&amp;B94</f>
        <v>HM-A1241751</v>
      </c>
      <c r="B94" s="48">
        <v>41751</v>
      </c>
      <c r="C94" s="27" t="s">
        <v>360</v>
      </c>
      <c r="D94" s="27" t="s">
        <v>4</v>
      </c>
      <c r="E94" s="27" t="s">
        <v>612</v>
      </c>
      <c r="F94" s="18" t="s">
        <v>369</v>
      </c>
      <c r="G94" s="27" t="s">
        <v>473</v>
      </c>
      <c r="H94" s="28" t="s">
        <v>558</v>
      </c>
      <c r="I94" s="27">
        <v>1</v>
      </c>
      <c r="J94" s="36">
        <v>9.9499999999999993</v>
      </c>
      <c r="K94" s="22">
        <f t="shared" si="3"/>
        <v>0</v>
      </c>
      <c r="L94" s="14">
        <f t="shared" si="2"/>
        <v>9.9499999999999993</v>
      </c>
    </row>
    <row r="95" spans="1:12" x14ac:dyDescent="0.25">
      <c r="A95" s="27" t="str">
        <f>VLOOKUP(Orders!D95,Sheet2!$C$2:$D$30,2,)&amp;"-"&amp;C95&amp;B95</f>
        <v>HM-A1241751</v>
      </c>
      <c r="B95" s="48">
        <v>41751</v>
      </c>
      <c r="C95" s="27" t="s">
        <v>360</v>
      </c>
      <c r="D95" s="27" t="s">
        <v>4</v>
      </c>
      <c r="E95" s="27" t="s">
        <v>613</v>
      </c>
      <c r="F95" s="18" t="s">
        <v>369</v>
      </c>
      <c r="G95" s="27" t="s">
        <v>481</v>
      </c>
      <c r="H95" s="28" t="s">
        <v>559</v>
      </c>
      <c r="I95" s="27">
        <v>1</v>
      </c>
      <c r="J95" s="36">
        <v>10</v>
      </c>
      <c r="K95" s="22">
        <f t="shared" si="3"/>
        <v>0</v>
      </c>
      <c r="L95" s="14">
        <f t="shared" si="2"/>
        <v>10</v>
      </c>
    </row>
    <row r="96" spans="1:12" x14ac:dyDescent="0.25">
      <c r="A96" s="27" t="str">
        <f>VLOOKUP(Orders!D96,Sheet2!$C$2:$D$30,2,)&amp;"-"&amp;C96&amp;B96</f>
        <v>HM-A1241751</v>
      </c>
      <c r="B96" s="48">
        <v>41751</v>
      </c>
      <c r="C96" s="27" t="s">
        <v>360</v>
      </c>
      <c r="D96" s="27" t="s">
        <v>4</v>
      </c>
      <c r="E96" s="27" t="s">
        <v>613</v>
      </c>
      <c r="F96" s="18" t="s">
        <v>369</v>
      </c>
      <c r="G96" s="27" t="s">
        <v>481</v>
      </c>
      <c r="H96" s="28" t="s">
        <v>559</v>
      </c>
      <c r="I96" s="27">
        <v>1</v>
      </c>
      <c r="J96" s="36">
        <v>14.95</v>
      </c>
      <c r="K96" s="22">
        <f t="shared" si="3"/>
        <v>0</v>
      </c>
      <c r="L96" s="14">
        <f t="shared" si="2"/>
        <v>14.95</v>
      </c>
    </row>
    <row r="97" spans="1:12" x14ac:dyDescent="0.25">
      <c r="A97" s="27" t="str">
        <f>VLOOKUP(Orders!D97,Sheet2!$C$2:$D$30,2,)&amp;"-"&amp;C97&amp;B97</f>
        <v>HM-A1241751</v>
      </c>
      <c r="B97" s="48">
        <v>41751</v>
      </c>
      <c r="C97" s="27" t="s">
        <v>360</v>
      </c>
      <c r="D97" s="27" t="s">
        <v>4</v>
      </c>
      <c r="E97" s="27" t="s">
        <v>553</v>
      </c>
      <c r="F97" s="18" t="s">
        <v>369</v>
      </c>
      <c r="G97" s="27" t="s">
        <v>473</v>
      </c>
      <c r="H97" s="28" t="s">
        <v>103</v>
      </c>
      <c r="I97" s="27">
        <v>1</v>
      </c>
      <c r="J97" s="36">
        <v>12.95</v>
      </c>
      <c r="K97" s="22">
        <f t="shared" si="3"/>
        <v>0</v>
      </c>
      <c r="L97" s="14">
        <f t="shared" si="2"/>
        <v>12.95</v>
      </c>
    </row>
    <row r="98" spans="1:12" x14ac:dyDescent="0.25">
      <c r="A98" s="27" t="str">
        <f>VLOOKUP(Orders!D98,Sheet2!$C$2:$D$30,2,)&amp;"-"&amp;C98&amp;B98</f>
        <v>HM-A1241751</v>
      </c>
      <c r="B98" s="48">
        <v>41751</v>
      </c>
      <c r="C98" s="27" t="s">
        <v>360</v>
      </c>
      <c r="D98" s="27" t="s">
        <v>4</v>
      </c>
      <c r="E98" s="27" t="s">
        <v>5</v>
      </c>
      <c r="F98" s="18" t="s">
        <v>369</v>
      </c>
      <c r="G98" s="27" t="s">
        <v>15</v>
      </c>
      <c r="H98" s="28" t="s">
        <v>103</v>
      </c>
      <c r="I98" s="27">
        <v>1</v>
      </c>
      <c r="J98" s="36">
        <v>9.9499999999999993</v>
      </c>
      <c r="K98" s="22">
        <f t="shared" si="3"/>
        <v>0</v>
      </c>
      <c r="L98" s="14">
        <f t="shared" si="2"/>
        <v>9.9499999999999993</v>
      </c>
    </row>
    <row r="99" spans="1:12" x14ac:dyDescent="0.25">
      <c r="A99" s="27" t="str">
        <f>VLOOKUP(Orders!D99,Sheet2!$C$2:$D$30,2,)&amp;"-"&amp;C99&amp;B99</f>
        <v>HM-A1241751</v>
      </c>
      <c r="B99" s="48">
        <v>41751</v>
      </c>
      <c r="C99" s="27" t="s">
        <v>360</v>
      </c>
      <c r="D99" s="27" t="s">
        <v>4</v>
      </c>
      <c r="E99" s="27" t="s">
        <v>8</v>
      </c>
      <c r="F99" s="18" t="s">
        <v>369</v>
      </c>
      <c r="G99" s="27" t="s">
        <v>10</v>
      </c>
      <c r="H99" s="28" t="s">
        <v>66</v>
      </c>
      <c r="I99" s="27">
        <v>1</v>
      </c>
      <c r="J99" s="36">
        <v>4.95</v>
      </c>
      <c r="K99" s="22">
        <f t="shared" si="3"/>
        <v>0</v>
      </c>
      <c r="L99" s="14">
        <f t="shared" si="2"/>
        <v>4.95</v>
      </c>
    </row>
    <row r="100" spans="1:12" x14ac:dyDescent="0.25">
      <c r="A100" s="27" t="str">
        <f>VLOOKUP(Orders!D100,Sheet2!$C$2:$D$30,2,)&amp;"-"&amp;C100&amp;B100</f>
        <v>HM-A1241751</v>
      </c>
      <c r="B100" s="48">
        <v>41751</v>
      </c>
      <c r="C100" s="27" t="s">
        <v>360</v>
      </c>
      <c r="D100" s="27" t="s">
        <v>4</v>
      </c>
      <c r="E100" s="27" t="s">
        <v>614</v>
      </c>
      <c r="F100" s="18" t="s">
        <v>369</v>
      </c>
      <c r="G100" s="27" t="s">
        <v>67</v>
      </c>
      <c r="H100" s="28" t="s">
        <v>560</v>
      </c>
      <c r="I100" s="27">
        <v>1</v>
      </c>
      <c r="J100" s="36">
        <v>9.9499999999999993</v>
      </c>
      <c r="K100" s="22">
        <f t="shared" si="3"/>
        <v>0</v>
      </c>
      <c r="L100" s="14">
        <f t="shared" si="2"/>
        <v>9.9499999999999993</v>
      </c>
    </row>
    <row r="101" spans="1:12" x14ac:dyDescent="0.25">
      <c r="A101" s="27" t="str">
        <f>VLOOKUP(Orders!D101,Sheet2!$C$2:$D$30,2,)&amp;"-"&amp;C101&amp;B101</f>
        <v>HM-A1241751</v>
      </c>
      <c r="B101" s="48">
        <v>41751</v>
      </c>
      <c r="C101" s="27" t="s">
        <v>360</v>
      </c>
      <c r="D101" s="27" t="s">
        <v>4</v>
      </c>
      <c r="E101" s="27" t="s">
        <v>615</v>
      </c>
      <c r="F101" s="18" t="s">
        <v>369</v>
      </c>
      <c r="G101" s="27" t="s">
        <v>57</v>
      </c>
      <c r="H101" s="28" t="s">
        <v>561</v>
      </c>
      <c r="I101" s="27">
        <v>1</v>
      </c>
      <c r="J101" s="36">
        <v>12.95</v>
      </c>
      <c r="K101" s="22">
        <f t="shared" si="3"/>
        <v>0</v>
      </c>
      <c r="L101" s="14">
        <f t="shared" si="2"/>
        <v>12.95</v>
      </c>
    </row>
    <row r="102" spans="1:12" x14ac:dyDescent="0.25">
      <c r="A102" s="27" t="str">
        <f>VLOOKUP(Orders!D102,Sheet2!$C$2:$D$30,2,)&amp;"-"&amp;C102&amp;B102</f>
        <v>HM-A1241751</v>
      </c>
      <c r="B102" s="48">
        <v>41751</v>
      </c>
      <c r="C102" s="27" t="s">
        <v>360</v>
      </c>
      <c r="D102" s="27" t="s">
        <v>4</v>
      </c>
      <c r="E102" s="27" t="s">
        <v>218</v>
      </c>
      <c r="F102" s="18" t="s">
        <v>369</v>
      </c>
      <c r="G102" s="27" t="s">
        <v>473</v>
      </c>
      <c r="H102" s="28" t="s">
        <v>83</v>
      </c>
      <c r="I102" s="27">
        <v>1</v>
      </c>
      <c r="J102" s="36">
        <v>5</v>
      </c>
      <c r="K102" s="22">
        <f t="shared" si="3"/>
        <v>0</v>
      </c>
      <c r="L102" s="14">
        <f t="shared" si="2"/>
        <v>5</v>
      </c>
    </row>
    <row r="103" spans="1:12" x14ac:dyDescent="0.25">
      <c r="A103" s="27" t="str">
        <f>VLOOKUP(Orders!D103,Sheet2!$C$2:$D$30,2,)&amp;"-"&amp;C103&amp;B103</f>
        <v>HM-A1241751</v>
      </c>
      <c r="B103" s="48">
        <v>41751</v>
      </c>
      <c r="C103" s="27" t="s">
        <v>360</v>
      </c>
      <c r="D103" s="27" t="s">
        <v>4</v>
      </c>
      <c r="E103" s="27" t="s">
        <v>8</v>
      </c>
      <c r="F103" s="18" t="s">
        <v>369</v>
      </c>
      <c r="G103" s="27" t="s">
        <v>15</v>
      </c>
      <c r="H103" s="28" t="s">
        <v>60</v>
      </c>
      <c r="I103" s="27">
        <v>1</v>
      </c>
      <c r="J103" s="36">
        <v>4.95</v>
      </c>
      <c r="K103" s="22">
        <f t="shared" si="3"/>
        <v>0</v>
      </c>
      <c r="L103" s="14">
        <f t="shared" si="2"/>
        <v>4.95</v>
      </c>
    </row>
    <row r="104" spans="1:12" x14ac:dyDescent="0.25">
      <c r="A104" s="27" t="str">
        <f>VLOOKUP(Orders!D104,Sheet2!$C$2:$D$30,2,)&amp;"-"&amp;C104&amp;B104</f>
        <v>HM-A1241751</v>
      </c>
      <c r="B104" s="48">
        <v>41751</v>
      </c>
      <c r="C104" s="27" t="s">
        <v>360</v>
      </c>
      <c r="D104" s="27" t="s">
        <v>4</v>
      </c>
      <c r="E104" s="27" t="s">
        <v>400</v>
      </c>
      <c r="F104" s="18" t="s">
        <v>369</v>
      </c>
      <c r="G104" s="27" t="s">
        <v>15</v>
      </c>
      <c r="H104" s="28" t="s">
        <v>560</v>
      </c>
      <c r="I104" s="27">
        <v>1</v>
      </c>
      <c r="J104" s="36">
        <v>12.95</v>
      </c>
      <c r="K104" s="22">
        <f t="shared" si="3"/>
        <v>0</v>
      </c>
      <c r="L104" s="14">
        <f t="shared" si="2"/>
        <v>12.95</v>
      </c>
    </row>
    <row r="105" spans="1:12" x14ac:dyDescent="0.25">
      <c r="A105" s="27" t="str">
        <f>VLOOKUP(Orders!D105,Sheet2!$C$2:$D$30,2,)&amp;"-"&amp;C105&amp;B105</f>
        <v>HM-A1241751</v>
      </c>
      <c r="B105" s="48">
        <v>41751</v>
      </c>
      <c r="C105" s="27" t="s">
        <v>360</v>
      </c>
      <c r="D105" s="27" t="s">
        <v>4</v>
      </c>
      <c r="E105" s="27" t="s">
        <v>514</v>
      </c>
      <c r="F105" s="18" t="s">
        <v>369</v>
      </c>
      <c r="G105" s="27" t="s">
        <v>562</v>
      </c>
      <c r="H105" s="28" t="s">
        <v>561</v>
      </c>
      <c r="I105" s="27">
        <v>1</v>
      </c>
      <c r="J105" s="36">
        <v>14.95</v>
      </c>
      <c r="K105" s="22">
        <f t="shared" si="3"/>
        <v>0</v>
      </c>
      <c r="L105" s="14">
        <f t="shared" si="2"/>
        <v>14.95</v>
      </c>
    </row>
    <row r="106" spans="1:12" x14ac:dyDescent="0.25">
      <c r="A106" s="27" t="str">
        <f>VLOOKUP(Orders!D106,Sheet2!$C$2:$D$30,2,)&amp;"-"&amp;C106&amp;B106</f>
        <v>HM-A1241751</v>
      </c>
      <c r="B106" s="48">
        <v>41751</v>
      </c>
      <c r="C106" s="27" t="s">
        <v>360</v>
      </c>
      <c r="D106" s="27" t="s">
        <v>4</v>
      </c>
      <c r="E106" s="27" t="s">
        <v>613</v>
      </c>
      <c r="F106" s="18" t="s">
        <v>369</v>
      </c>
      <c r="G106" s="27" t="s">
        <v>15</v>
      </c>
      <c r="H106" s="28" t="s">
        <v>559</v>
      </c>
      <c r="I106" s="27">
        <v>1</v>
      </c>
      <c r="J106" s="36">
        <v>17.95</v>
      </c>
      <c r="K106" s="22">
        <f t="shared" si="3"/>
        <v>0</v>
      </c>
      <c r="L106" s="14">
        <f t="shared" si="2"/>
        <v>17.95</v>
      </c>
    </row>
    <row r="107" spans="1:12" x14ac:dyDescent="0.25">
      <c r="A107" s="27" t="str">
        <f>VLOOKUP(Orders!D107,Sheet2!$C$2:$D$30,2,)&amp;"-"&amp;C107&amp;B107</f>
        <v>HM-A1241751</v>
      </c>
      <c r="B107" s="48">
        <v>41751</v>
      </c>
      <c r="C107" s="27" t="s">
        <v>360</v>
      </c>
      <c r="D107" s="27" t="s">
        <v>4</v>
      </c>
      <c r="E107" s="27" t="s">
        <v>514</v>
      </c>
      <c r="F107" s="18" t="s">
        <v>369</v>
      </c>
      <c r="G107" s="27" t="s">
        <v>127</v>
      </c>
      <c r="H107" s="28" t="s">
        <v>561</v>
      </c>
      <c r="I107" s="27">
        <v>1</v>
      </c>
      <c r="J107" s="36">
        <v>14.95</v>
      </c>
      <c r="K107" s="22">
        <f t="shared" si="3"/>
        <v>0</v>
      </c>
      <c r="L107" s="14">
        <f t="shared" si="2"/>
        <v>14.95</v>
      </c>
    </row>
    <row r="108" spans="1:12" x14ac:dyDescent="0.25">
      <c r="A108" s="27" t="str">
        <f>VLOOKUP(Orders!D108,Sheet2!$C$2:$D$30,2,)&amp;"-"&amp;C108&amp;B108</f>
        <v>ON-A0241752</v>
      </c>
      <c r="B108" s="48">
        <v>41752</v>
      </c>
      <c r="C108" s="27" t="s">
        <v>365</v>
      </c>
      <c r="D108" s="27" t="s">
        <v>226</v>
      </c>
      <c r="E108" s="27" t="s">
        <v>563</v>
      </c>
      <c r="F108" s="18" t="s">
        <v>369</v>
      </c>
      <c r="G108" s="27" t="s">
        <v>368</v>
      </c>
      <c r="H108" s="28" t="s">
        <v>380</v>
      </c>
      <c r="I108" s="27">
        <v>1</v>
      </c>
      <c r="J108" s="36">
        <v>7</v>
      </c>
      <c r="K108" s="22">
        <f t="shared" si="3"/>
        <v>0</v>
      </c>
      <c r="L108" s="14">
        <f t="shared" si="2"/>
        <v>7</v>
      </c>
    </row>
    <row r="109" spans="1:12" x14ac:dyDescent="0.25">
      <c r="A109" s="27" t="str">
        <f>VLOOKUP(Orders!D109,Sheet2!$C$2:$D$30,2,)&amp;"-"&amp;C109&amp;B109</f>
        <v>ON-A0241752</v>
      </c>
      <c r="B109" s="48">
        <v>41752</v>
      </c>
      <c r="C109" s="27" t="s">
        <v>365</v>
      </c>
      <c r="D109" s="27" t="s">
        <v>226</v>
      </c>
      <c r="E109" s="27" t="s">
        <v>564</v>
      </c>
      <c r="F109" s="18" t="s">
        <v>369</v>
      </c>
      <c r="G109" s="27" t="s">
        <v>263</v>
      </c>
      <c r="H109" s="28" t="s">
        <v>24</v>
      </c>
      <c r="I109" s="27">
        <v>1</v>
      </c>
      <c r="J109" s="36">
        <v>9.6</v>
      </c>
      <c r="K109" s="22">
        <f t="shared" si="3"/>
        <v>0</v>
      </c>
      <c r="L109" s="14">
        <f t="shared" si="2"/>
        <v>9.6</v>
      </c>
    </row>
    <row r="110" spans="1:12" x14ac:dyDescent="0.25">
      <c r="A110" s="27" t="str">
        <f>VLOOKUP(Orders!D110,Sheet2!$C$2:$D$30,2,)&amp;"-"&amp;C110&amp;B110</f>
        <v>ON-A0241752</v>
      </c>
      <c r="B110" s="48">
        <v>41752</v>
      </c>
      <c r="C110" s="27" t="s">
        <v>365</v>
      </c>
      <c r="D110" s="27" t="s">
        <v>226</v>
      </c>
      <c r="E110" s="27" t="s">
        <v>565</v>
      </c>
      <c r="F110" s="18" t="s">
        <v>376</v>
      </c>
      <c r="G110" s="27" t="s">
        <v>10</v>
      </c>
      <c r="H110" s="93">
        <v>5.5</v>
      </c>
      <c r="I110" s="27">
        <v>1</v>
      </c>
      <c r="J110" s="36">
        <v>3</v>
      </c>
      <c r="K110" s="22">
        <f t="shared" si="3"/>
        <v>0</v>
      </c>
      <c r="L110" s="14">
        <f t="shared" si="2"/>
        <v>3</v>
      </c>
    </row>
    <row r="111" spans="1:12" x14ac:dyDescent="0.25">
      <c r="A111" s="27" t="str">
        <f>VLOOKUP(Orders!D111,Sheet2!$C$2:$D$30,2,)&amp;"-"&amp;C111&amp;B111</f>
        <v>ON-A0141752</v>
      </c>
      <c r="B111" s="48">
        <v>41752</v>
      </c>
      <c r="C111" s="27" t="s">
        <v>364</v>
      </c>
      <c r="D111" s="27" t="s">
        <v>226</v>
      </c>
      <c r="E111" s="27" t="s">
        <v>616</v>
      </c>
      <c r="F111" s="18" t="s">
        <v>369</v>
      </c>
      <c r="G111" s="27" t="s">
        <v>491</v>
      </c>
      <c r="H111" s="28" t="s">
        <v>566</v>
      </c>
      <c r="I111" s="27">
        <v>2</v>
      </c>
      <c r="J111" s="36">
        <v>14.99</v>
      </c>
      <c r="K111" s="22">
        <f t="shared" si="3"/>
        <v>0</v>
      </c>
      <c r="L111" s="14">
        <f t="shared" si="2"/>
        <v>29.98</v>
      </c>
    </row>
    <row r="112" spans="1:12" x14ac:dyDescent="0.25">
      <c r="A112" s="27" t="str">
        <f>VLOOKUP(Orders!D112,Sheet2!$C$2:$D$30,2,)&amp;"-"&amp;C112&amp;B112</f>
        <v>MC-A1341753</v>
      </c>
      <c r="B112" s="48">
        <v>41753</v>
      </c>
      <c r="C112" s="27" t="s">
        <v>334</v>
      </c>
      <c r="D112" s="27" t="s">
        <v>143</v>
      </c>
      <c r="E112" s="27" t="s">
        <v>644</v>
      </c>
      <c r="F112" s="18" t="s">
        <v>370</v>
      </c>
      <c r="G112" s="27" t="s">
        <v>567</v>
      </c>
      <c r="H112" s="28" t="s">
        <v>591</v>
      </c>
      <c r="I112" s="27">
        <v>1</v>
      </c>
      <c r="J112" s="36">
        <v>69.989999999999995</v>
      </c>
      <c r="K112" s="22">
        <f t="shared" si="3"/>
        <v>4.3743749999999997</v>
      </c>
      <c r="L112" s="14">
        <f t="shared" si="2"/>
        <v>74.364374999999995</v>
      </c>
    </row>
    <row r="113" spans="1:12" x14ac:dyDescent="0.25">
      <c r="A113" s="27" t="str">
        <f>VLOOKUP(Orders!D113,Sheet2!$C$2:$D$30,2,)&amp;"-"&amp;C113&amp;B113</f>
        <v>MC-A0141753</v>
      </c>
      <c r="B113" s="48">
        <v>41753</v>
      </c>
      <c r="C113" s="27" t="s">
        <v>364</v>
      </c>
      <c r="D113" s="27" t="s">
        <v>143</v>
      </c>
      <c r="E113" s="27" t="s">
        <v>645</v>
      </c>
      <c r="F113" s="18" t="s">
        <v>370</v>
      </c>
      <c r="G113" s="27"/>
      <c r="H113" s="28" t="s">
        <v>591</v>
      </c>
      <c r="I113" s="27">
        <v>1</v>
      </c>
      <c r="J113" s="36">
        <v>82.99</v>
      </c>
      <c r="K113" s="22">
        <f t="shared" si="3"/>
        <v>5.1868749999999997</v>
      </c>
      <c r="L113" s="14">
        <f t="shared" si="2"/>
        <v>88.176874999999995</v>
      </c>
    </row>
    <row r="114" spans="1:12" x14ac:dyDescent="0.25">
      <c r="A114" s="27" t="str">
        <f>VLOOKUP(Orders!D114,Sheet2!$C$2:$D$30,2,)&amp;"-"&amp;C114&amp;B114</f>
        <v>GM-A0841753</v>
      </c>
      <c r="B114" s="48">
        <v>41753</v>
      </c>
      <c r="C114" s="27" t="s">
        <v>358</v>
      </c>
      <c r="D114" s="27" t="s">
        <v>95</v>
      </c>
      <c r="E114" s="27" t="s">
        <v>568</v>
      </c>
      <c r="F114" s="18" t="s">
        <v>376</v>
      </c>
      <c r="G114" s="27" t="s">
        <v>57</v>
      </c>
      <c r="H114" s="28">
        <v>11</v>
      </c>
      <c r="I114" s="27">
        <v>1</v>
      </c>
      <c r="J114" s="36">
        <v>18</v>
      </c>
      <c r="K114" s="22">
        <f t="shared" si="3"/>
        <v>0</v>
      </c>
      <c r="L114" s="14">
        <f t="shared" si="2"/>
        <v>18</v>
      </c>
    </row>
    <row r="115" spans="1:12" x14ac:dyDescent="0.25">
      <c r="A115" s="27" t="str">
        <f>VLOOKUP(Orders!D115,Sheet2!$C$2:$D$30,2,)&amp;"-"&amp;C115&amp;B115</f>
        <v>GM-A0841753</v>
      </c>
      <c r="B115" s="48">
        <v>41753</v>
      </c>
      <c r="C115" s="27" t="s">
        <v>358</v>
      </c>
      <c r="D115" s="27" t="s">
        <v>95</v>
      </c>
      <c r="E115" s="27" t="s">
        <v>569</v>
      </c>
      <c r="F115" s="18" t="s">
        <v>369</v>
      </c>
      <c r="G115" s="27" t="s">
        <v>287</v>
      </c>
      <c r="H115" s="28">
        <v>8</v>
      </c>
      <c r="I115" s="27">
        <v>1</v>
      </c>
      <c r="J115" s="36">
        <v>16</v>
      </c>
      <c r="K115" s="22">
        <f t="shared" si="3"/>
        <v>0</v>
      </c>
      <c r="L115" s="14">
        <f t="shared" si="2"/>
        <v>16</v>
      </c>
    </row>
    <row r="116" spans="1:12" x14ac:dyDescent="0.25">
      <c r="A116" s="27" t="str">
        <f>VLOOKUP(Orders!D116,Sheet2!$C$2:$D$30,2,)&amp;"-"&amp;C116&amp;B116</f>
        <v>GM-A0841753</v>
      </c>
      <c r="B116" s="48">
        <v>41753</v>
      </c>
      <c r="C116" s="27" t="s">
        <v>358</v>
      </c>
      <c r="D116" s="27" t="s">
        <v>95</v>
      </c>
      <c r="E116" s="27" t="s">
        <v>570</v>
      </c>
      <c r="F116" s="18" t="s">
        <v>369</v>
      </c>
      <c r="G116" s="27" t="s">
        <v>57</v>
      </c>
      <c r="H116" s="28" t="s">
        <v>14</v>
      </c>
      <c r="I116" s="27">
        <v>1</v>
      </c>
      <c r="J116" s="36">
        <v>16</v>
      </c>
      <c r="K116" s="22">
        <f t="shared" si="3"/>
        <v>0</v>
      </c>
      <c r="L116" s="14">
        <f t="shared" si="2"/>
        <v>16</v>
      </c>
    </row>
    <row r="117" spans="1:12" x14ac:dyDescent="0.25">
      <c r="A117" s="27" t="str">
        <f>VLOOKUP(Orders!D117,Sheet2!$C$2:$D$30,2,)&amp;"-"&amp;C117&amp;B117</f>
        <v>GL-A1441753</v>
      </c>
      <c r="B117" s="48">
        <v>41753</v>
      </c>
      <c r="C117" s="27" t="s">
        <v>333</v>
      </c>
      <c r="D117" s="27" t="s">
        <v>156</v>
      </c>
      <c r="E117" s="27" t="s">
        <v>617</v>
      </c>
      <c r="F117" s="18" t="s">
        <v>376</v>
      </c>
      <c r="G117" s="27" t="s">
        <v>15</v>
      </c>
      <c r="H117" s="65">
        <v>7.5</v>
      </c>
      <c r="I117" s="27">
        <v>1</v>
      </c>
      <c r="J117" s="36">
        <v>189.99</v>
      </c>
      <c r="K117" s="22">
        <f t="shared" si="3"/>
        <v>0</v>
      </c>
      <c r="L117" s="14">
        <f t="shared" si="2"/>
        <v>189.99</v>
      </c>
    </row>
    <row r="118" spans="1:12" x14ac:dyDescent="0.25">
      <c r="A118" s="27" t="str">
        <f>VLOOKUP(Orders!D118,Sheet2!$C$2:$D$30,2,)&amp;"-"&amp;C118&amp;B118</f>
        <v>GL-A1441753</v>
      </c>
      <c r="B118" s="48">
        <v>41753</v>
      </c>
      <c r="C118" s="27" t="s">
        <v>333</v>
      </c>
      <c r="D118" s="27" t="s">
        <v>156</v>
      </c>
      <c r="E118" s="27" t="s">
        <v>618</v>
      </c>
      <c r="F118" s="18" t="s">
        <v>373</v>
      </c>
      <c r="G118" s="27" t="s">
        <v>7</v>
      </c>
      <c r="H118" s="28" t="s">
        <v>14</v>
      </c>
      <c r="I118" s="27">
        <v>1</v>
      </c>
      <c r="J118" s="36">
        <v>17.989999999999998</v>
      </c>
      <c r="K118" s="22">
        <f t="shared" si="3"/>
        <v>1.1243749999999999</v>
      </c>
      <c r="L118" s="14">
        <f t="shared" si="2"/>
        <v>19.114374999999999</v>
      </c>
    </row>
    <row r="119" spans="1:12" x14ac:dyDescent="0.25">
      <c r="A119" s="27" t="str">
        <f>VLOOKUP(Orders!D119,Sheet2!$C$2:$D$30,2,)&amp;"-"&amp;C119&amp;B119</f>
        <v>ON-A0241753</v>
      </c>
      <c r="B119" s="48">
        <v>41753</v>
      </c>
      <c r="C119" s="27" t="s">
        <v>365</v>
      </c>
      <c r="D119" s="27" t="s">
        <v>226</v>
      </c>
      <c r="E119" s="27" t="s">
        <v>619</v>
      </c>
      <c r="F119" s="18" t="s">
        <v>369</v>
      </c>
      <c r="G119" s="27" t="s">
        <v>646</v>
      </c>
      <c r="H119" s="28" t="s">
        <v>14</v>
      </c>
      <c r="I119" s="27">
        <v>1</v>
      </c>
      <c r="J119" s="36">
        <v>8.99</v>
      </c>
      <c r="K119" s="22">
        <f t="shared" si="3"/>
        <v>0</v>
      </c>
      <c r="L119" s="14">
        <f t="shared" si="2"/>
        <v>8.99</v>
      </c>
    </row>
    <row r="120" spans="1:12" x14ac:dyDescent="0.25">
      <c r="A120" s="27" t="str">
        <f>VLOOKUP(Orders!D120,Sheet2!$C$2:$D$30,2,)&amp;"-"&amp;C120&amp;B120</f>
        <v>ON-A0241753</v>
      </c>
      <c r="B120" s="48">
        <v>41753</v>
      </c>
      <c r="C120" s="27" t="s">
        <v>365</v>
      </c>
      <c r="D120" s="27" t="s">
        <v>226</v>
      </c>
      <c r="E120" s="27" t="s">
        <v>620</v>
      </c>
      <c r="F120" s="18" t="s">
        <v>369</v>
      </c>
      <c r="G120" s="27" t="s">
        <v>7</v>
      </c>
      <c r="H120" s="28" t="s">
        <v>14</v>
      </c>
      <c r="I120" s="27">
        <v>1</v>
      </c>
      <c r="J120" s="36">
        <v>14.99</v>
      </c>
      <c r="K120" s="22">
        <f t="shared" si="3"/>
        <v>0</v>
      </c>
      <c r="L120" s="14">
        <f t="shared" si="2"/>
        <v>14.99</v>
      </c>
    </row>
    <row r="121" spans="1:12" x14ac:dyDescent="0.25">
      <c r="A121" s="27" t="str">
        <f>VLOOKUP(Orders!D121,Sheet2!$C$2:$D$30,2,)&amp;"-"&amp;C121&amp;B121</f>
        <v>ON-A0241753</v>
      </c>
      <c r="B121" s="48">
        <v>41753</v>
      </c>
      <c r="C121" s="27" t="s">
        <v>365</v>
      </c>
      <c r="D121" s="27" t="s">
        <v>226</v>
      </c>
      <c r="E121" s="27" t="s">
        <v>621</v>
      </c>
      <c r="F121" s="18" t="s">
        <v>369</v>
      </c>
      <c r="G121" s="27" t="s">
        <v>15</v>
      </c>
      <c r="H121" s="28" t="s">
        <v>14</v>
      </c>
      <c r="I121" s="27">
        <v>1</v>
      </c>
      <c r="J121" s="36">
        <v>19.940000000000001</v>
      </c>
      <c r="K121" s="22">
        <f t="shared" si="3"/>
        <v>0</v>
      </c>
      <c r="L121" s="14">
        <f t="shared" si="2"/>
        <v>19.940000000000001</v>
      </c>
    </row>
    <row r="122" spans="1:12" x14ac:dyDescent="0.25">
      <c r="A122" s="27" t="str">
        <f>VLOOKUP(Orders!D122,Sheet2!$C$2:$D$30,2,)&amp;"-"&amp;C122&amp;B122</f>
        <v>ON-A0241753</v>
      </c>
      <c r="B122" s="48">
        <v>41753</v>
      </c>
      <c r="C122" s="27" t="s">
        <v>365</v>
      </c>
      <c r="D122" s="27" t="s">
        <v>226</v>
      </c>
      <c r="E122" s="27" t="s">
        <v>571</v>
      </c>
      <c r="F122" s="18" t="s">
        <v>369</v>
      </c>
      <c r="G122" s="27" t="s">
        <v>10</v>
      </c>
      <c r="H122" s="28" t="s">
        <v>24</v>
      </c>
      <c r="I122" s="27">
        <v>1</v>
      </c>
      <c r="J122" s="36">
        <v>12</v>
      </c>
      <c r="K122" s="22">
        <f t="shared" si="3"/>
        <v>0</v>
      </c>
      <c r="L122" s="14">
        <f t="shared" si="2"/>
        <v>12</v>
      </c>
    </row>
    <row r="123" spans="1:12" x14ac:dyDescent="0.25">
      <c r="A123" s="27" t="str">
        <f>VLOOKUP(Orders!D123,Sheet2!$C$2:$D$30,2,)&amp;"-"&amp;C123&amp;B123</f>
        <v>ON-A0241753</v>
      </c>
      <c r="B123" s="48">
        <v>41753</v>
      </c>
      <c r="C123" s="27" t="s">
        <v>365</v>
      </c>
      <c r="D123" s="27" t="s">
        <v>226</v>
      </c>
      <c r="E123" s="27" t="s">
        <v>572</v>
      </c>
      <c r="F123" s="18" t="s">
        <v>369</v>
      </c>
      <c r="G123" s="27" t="s">
        <v>163</v>
      </c>
      <c r="H123" s="28" t="s">
        <v>24</v>
      </c>
      <c r="I123" s="27">
        <v>1</v>
      </c>
      <c r="J123" s="36">
        <v>8</v>
      </c>
      <c r="K123" s="22">
        <f t="shared" si="3"/>
        <v>0</v>
      </c>
      <c r="L123" s="14">
        <f t="shared" si="2"/>
        <v>8</v>
      </c>
    </row>
    <row r="124" spans="1:12" x14ac:dyDescent="0.25">
      <c r="A124" s="27" t="str">
        <f>VLOOKUP(Orders!D124,Sheet2!$C$2:$D$30,2,)&amp;"-"&amp;C124&amp;B124</f>
        <v>ON-A1541753</v>
      </c>
      <c r="B124" s="48">
        <v>41753</v>
      </c>
      <c r="C124" s="27" t="s">
        <v>342</v>
      </c>
      <c r="D124" s="27" t="s">
        <v>226</v>
      </c>
      <c r="E124" s="27" t="s">
        <v>573</v>
      </c>
      <c r="F124" s="18" t="s">
        <v>376</v>
      </c>
      <c r="G124" s="27" t="s">
        <v>488</v>
      </c>
      <c r="H124" s="28">
        <v>4</v>
      </c>
      <c r="I124" s="27">
        <v>1</v>
      </c>
      <c r="J124" s="36">
        <v>7.94</v>
      </c>
      <c r="K124" s="22">
        <f t="shared" si="3"/>
        <v>0</v>
      </c>
      <c r="L124" s="14">
        <f t="shared" si="2"/>
        <v>7.94</v>
      </c>
    </row>
    <row r="125" spans="1:12" x14ac:dyDescent="0.25">
      <c r="A125" s="27" t="str">
        <f>VLOOKUP(Orders!D125,Sheet2!$C$2:$D$30,2,)&amp;"-"&amp;C125&amp;B125</f>
        <v>HM-A0141753</v>
      </c>
      <c r="B125" s="48">
        <v>41753</v>
      </c>
      <c r="C125" s="27" t="s">
        <v>364</v>
      </c>
      <c r="D125" s="27" t="s">
        <v>4</v>
      </c>
      <c r="E125" s="27" t="s">
        <v>574</v>
      </c>
      <c r="F125" s="18" t="s">
        <v>370</v>
      </c>
      <c r="G125" s="27" t="s">
        <v>10</v>
      </c>
      <c r="H125" s="28" t="s">
        <v>591</v>
      </c>
      <c r="I125" s="27">
        <v>1</v>
      </c>
      <c r="J125" s="36">
        <v>10</v>
      </c>
      <c r="K125" s="22">
        <f t="shared" si="3"/>
        <v>0.625</v>
      </c>
      <c r="L125" s="14">
        <f t="shared" si="2"/>
        <v>10.625</v>
      </c>
    </row>
    <row r="126" spans="1:12" x14ac:dyDescent="0.25">
      <c r="A126" s="27" t="str">
        <f>VLOOKUP(Orders!D126,Sheet2!$C$2:$D$30,2,)&amp;"-"&amp;C126&amp;B126</f>
        <v>HM-A0241753</v>
      </c>
      <c r="B126" s="48">
        <v>41753</v>
      </c>
      <c r="C126" s="27" t="s">
        <v>365</v>
      </c>
      <c r="D126" s="27" t="s">
        <v>4</v>
      </c>
      <c r="E126" s="27" t="s">
        <v>574</v>
      </c>
      <c r="F126" s="18" t="s">
        <v>370</v>
      </c>
      <c r="G126" s="27" t="s">
        <v>57</v>
      </c>
      <c r="H126" s="28" t="s">
        <v>591</v>
      </c>
      <c r="I126" s="27">
        <v>1</v>
      </c>
      <c r="J126" s="36">
        <v>10</v>
      </c>
      <c r="K126" s="22">
        <f t="shared" si="3"/>
        <v>0.625</v>
      </c>
      <c r="L126" s="14">
        <f t="shared" si="2"/>
        <v>10.625</v>
      </c>
    </row>
    <row r="127" spans="1:12" x14ac:dyDescent="0.25">
      <c r="A127" s="27" t="str">
        <f>VLOOKUP(Orders!D127,Sheet2!$C$2:$D$30,2,)&amp;"-"&amp;C127&amp;B127</f>
        <v>HM-A0241753</v>
      </c>
      <c r="B127" s="48">
        <v>41753</v>
      </c>
      <c r="C127" s="27" t="s">
        <v>365</v>
      </c>
      <c r="D127" s="27" t="s">
        <v>4</v>
      </c>
      <c r="E127" s="27" t="s">
        <v>436</v>
      </c>
      <c r="F127" s="18" t="s">
        <v>369</v>
      </c>
      <c r="G127" s="27" t="s">
        <v>15</v>
      </c>
      <c r="H127" s="28" t="s">
        <v>83</v>
      </c>
      <c r="I127" s="27">
        <v>1</v>
      </c>
      <c r="J127" s="36">
        <v>10</v>
      </c>
      <c r="K127" s="22">
        <f t="shared" si="3"/>
        <v>0</v>
      </c>
      <c r="L127" s="14">
        <f t="shared" si="2"/>
        <v>10</v>
      </c>
    </row>
    <row r="128" spans="1:12" x14ac:dyDescent="0.25">
      <c r="A128" s="27" t="str">
        <f>VLOOKUP(Orders!D128,Sheet2!$C$2:$D$30,2,)&amp;"-"&amp;C128&amp;B128</f>
        <v>HM-A0241753</v>
      </c>
      <c r="B128" s="48">
        <v>41753</v>
      </c>
      <c r="C128" s="27" t="s">
        <v>365</v>
      </c>
      <c r="D128" s="27" t="s">
        <v>4</v>
      </c>
      <c r="E128" s="27" t="s">
        <v>622</v>
      </c>
      <c r="F128" s="18" t="s">
        <v>369</v>
      </c>
      <c r="G128" s="27" t="s">
        <v>649</v>
      </c>
      <c r="H128" s="28" t="s">
        <v>575</v>
      </c>
      <c r="I128" s="27">
        <v>1</v>
      </c>
      <c r="J128" s="36">
        <v>10</v>
      </c>
      <c r="K128" s="22">
        <f t="shared" si="3"/>
        <v>0</v>
      </c>
      <c r="L128" s="14">
        <f t="shared" si="2"/>
        <v>10</v>
      </c>
    </row>
    <row r="129" spans="1:12" x14ac:dyDescent="0.25">
      <c r="A129" s="27" t="str">
        <f>VLOOKUP(Orders!D129,Sheet2!$C$2:$D$30,2,)&amp;"-"&amp;C129&amp;B129</f>
        <v>HM-A0241753</v>
      </c>
      <c r="B129" s="48">
        <v>41753</v>
      </c>
      <c r="C129" s="27" t="s">
        <v>365</v>
      </c>
      <c r="D129" s="27" t="s">
        <v>4</v>
      </c>
      <c r="E129" s="27" t="s">
        <v>576</v>
      </c>
      <c r="F129" s="18" t="s">
        <v>373</v>
      </c>
      <c r="G129" s="27" t="s">
        <v>473</v>
      </c>
      <c r="H129" s="28" t="s">
        <v>577</v>
      </c>
      <c r="I129" s="27">
        <v>1</v>
      </c>
      <c r="J129" s="36">
        <v>6.95</v>
      </c>
      <c r="K129" s="22">
        <f t="shared" si="3"/>
        <v>0.43437500000000001</v>
      </c>
      <c r="L129" s="14">
        <f t="shared" ref="L129:L171" si="4">J129*I129+K129</f>
        <v>7.3843750000000004</v>
      </c>
    </row>
    <row r="130" spans="1:12" x14ac:dyDescent="0.25">
      <c r="A130" s="27" t="str">
        <f>VLOOKUP(Orders!D130,Sheet2!$C$2:$D$30,2,)&amp;"-"&amp;C130&amp;B130</f>
        <v>HM-A0241753</v>
      </c>
      <c r="B130" s="48">
        <v>41753</v>
      </c>
      <c r="C130" s="27" t="s">
        <v>365</v>
      </c>
      <c r="D130" s="27" t="s">
        <v>4</v>
      </c>
      <c r="E130" s="27" t="s">
        <v>578</v>
      </c>
      <c r="F130" s="18" t="s">
        <v>373</v>
      </c>
      <c r="G130" s="27" t="s">
        <v>579</v>
      </c>
      <c r="H130" s="28" t="s">
        <v>591</v>
      </c>
      <c r="I130" s="27">
        <v>1</v>
      </c>
      <c r="J130" s="36">
        <v>3.95</v>
      </c>
      <c r="K130" s="22">
        <f t="shared" si="3"/>
        <v>0.24687500000000001</v>
      </c>
      <c r="L130" s="14">
        <f t="shared" si="4"/>
        <v>4.1968750000000004</v>
      </c>
    </row>
    <row r="131" spans="1:12" x14ac:dyDescent="0.25">
      <c r="A131" s="27" t="str">
        <f>VLOOKUP(Orders!D131,Sheet2!$C$2:$D$30,2,)&amp;"-"&amp;C131&amp;B131</f>
        <v>HM-A1541753</v>
      </c>
      <c r="B131" s="48">
        <v>41753</v>
      </c>
      <c r="C131" s="27" t="s">
        <v>342</v>
      </c>
      <c r="D131" s="27" t="s">
        <v>4</v>
      </c>
      <c r="E131" s="27" t="s">
        <v>5</v>
      </c>
      <c r="F131" s="18" t="s">
        <v>369</v>
      </c>
      <c r="G131" s="27" t="s">
        <v>287</v>
      </c>
      <c r="H131" s="28" t="s">
        <v>6</v>
      </c>
      <c r="I131" s="27">
        <v>1</v>
      </c>
      <c r="J131" s="36">
        <v>7.95</v>
      </c>
      <c r="K131" s="22">
        <f t="shared" ref="K131:K194" si="5">IF((OR(F131="Clothes",F131="Footwear")),(I131*J131*0),(I131*J131*0.0625))</f>
        <v>0</v>
      </c>
      <c r="L131" s="14">
        <f t="shared" si="4"/>
        <v>7.95</v>
      </c>
    </row>
    <row r="132" spans="1:12" x14ac:dyDescent="0.25">
      <c r="A132" s="27" t="str">
        <f>VLOOKUP(Orders!D132,Sheet2!$C$2:$D$30,2,)&amp;"-"&amp;C132&amp;B132</f>
        <v>HM-A1541753</v>
      </c>
      <c r="B132" s="48">
        <v>41753</v>
      </c>
      <c r="C132" s="27" t="s">
        <v>342</v>
      </c>
      <c r="D132" s="27" t="s">
        <v>4</v>
      </c>
      <c r="E132" s="27" t="s">
        <v>8</v>
      </c>
      <c r="F132" s="18" t="s">
        <v>369</v>
      </c>
      <c r="G132" s="27" t="s">
        <v>15</v>
      </c>
      <c r="H132" s="28" t="s">
        <v>106</v>
      </c>
      <c r="I132" s="27">
        <v>1</v>
      </c>
      <c r="J132" s="36">
        <v>12.95</v>
      </c>
      <c r="K132" s="22">
        <f t="shared" si="5"/>
        <v>0</v>
      </c>
      <c r="L132" s="14">
        <f t="shared" si="4"/>
        <v>12.95</v>
      </c>
    </row>
    <row r="133" spans="1:12" x14ac:dyDescent="0.25">
      <c r="A133" s="27" t="str">
        <f>VLOOKUP(Orders!D133,Sheet2!$C$2:$D$30,2,)&amp;"-"&amp;C133&amp;B133</f>
        <v>HM-A1541753</v>
      </c>
      <c r="B133" s="48">
        <v>41753</v>
      </c>
      <c r="C133" s="27" t="s">
        <v>342</v>
      </c>
      <c r="D133" s="27" t="s">
        <v>4</v>
      </c>
      <c r="E133" s="27" t="s">
        <v>576</v>
      </c>
      <c r="F133" s="18" t="s">
        <v>369</v>
      </c>
      <c r="G133" s="27" t="s">
        <v>69</v>
      </c>
      <c r="H133" s="28" t="s">
        <v>577</v>
      </c>
      <c r="I133" s="27">
        <v>1</v>
      </c>
      <c r="J133" s="36">
        <v>6.95</v>
      </c>
      <c r="K133" s="22">
        <f t="shared" si="5"/>
        <v>0</v>
      </c>
      <c r="L133" s="14">
        <f t="shared" si="4"/>
        <v>6.95</v>
      </c>
    </row>
    <row r="134" spans="1:12" x14ac:dyDescent="0.25">
      <c r="A134" s="27" t="str">
        <f>VLOOKUP(Orders!D134,Sheet2!$C$2:$D$30,2,)&amp;"-"&amp;C134&amp;B134</f>
        <v>HM-A1541753</v>
      </c>
      <c r="B134" s="48">
        <v>41753</v>
      </c>
      <c r="C134" s="27" t="s">
        <v>342</v>
      </c>
      <c r="D134" s="27" t="s">
        <v>4</v>
      </c>
      <c r="E134" s="27" t="s">
        <v>578</v>
      </c>
      <c r="F134" s="18" t="s">
        <v>373</v>
      </c>
      <c r="G134" s="27" t="s">
        <v>579</v>
      </c>
      <c r="H134" s="28" t="s">
        <v>591</v>
      </c>
      <c r="I134" s="27">
        <v>1</v>
      </c>
      <c r="J134" s="36">
        <v>3.95</v>
      </c>
      <c r="K134" s="22">
        <f t="shared" si="5"/>
        <v>0.24687500000000001</v>
      </c>
      <c r="L134" s="14">
        <f t="shared" si="4"/>
        <v>4.1968750000000004</v>
      </c>
    </row>
    <row r="135" spans="1:12" x14ac:dyDescent="0.25">
      <c r="A135" s="27" t="str">
        <f>VLOOKUP(Orders!D135,Sheet2!$C$2:$D$30,2,)&amp;"-"&amp;C135&amp;B135</f>
        <v>HM-A1541753</v>
      </c>
      <c r="B135" s="48">
        <v>41753</v>
      </c>
      <c r="C135" s="27" t="s">
        <v>342</v>
      </c>
      <c r="D135" s="27" t="s">
        <v>4</v>
      </c>
      <c r="E135" s="27" t="s">
        <v>433</v>
      </c>
      <c r="F135" s="18" t="s">
        <v>373</v>
      </c>
      <c r="G135" s="27" t="s">
        <v>7</v>
      </c>
      <c r="H135" s="28" t="s">
        <v>577</v>
      </c>
      <c r="I135" s="27">
        <v>1</v>
      </c>
      <c r="J135" s="36">
        <v>9.9499999999999993</v>
      </c>
      <c r="K135" s="22">
        <f t="shared" si="5"/>
        <v>0.62187499999999996</v>
      </c>
      <c r="L135" s="14">
        <f t="shared" si="4"/>
        <v>10.571874999999999</v>
      </c>
    </row>
    <row r="136" spans="1:12" x14ac:dyDescent="0.25">
      <c r="A136" s="27" t="str">
        <f>VLOOKUP(Orders!D136,Sheet2!$C$2:$D$30,2,)&amp;"-"&amp;C136&amp;B136</f>
        <v>HM-A1541753</v>
      </c>
      <c r="B136" s="48">
        <v>41753</v>
      </c>
      <c r="C136" s="27" t="s">
        <v>342</v>
      </c>
      <c r="D136" s="27" t="s">
        <v>4</v>
      </c>
      <c r="E136" s="27" t="s">
        <v>623</v>
      </c>
      <c r="F136" s="18" t="s">
        <v>369</v>
      </c>
      <c r="G136" s="27" t="s">
        <v>10</v>
      </c>
      <c r="H136" s="28" t="s">
        <v>284</v>
      </c>
      <c r="I136" s="27">
        <v>1</v>
      </c>
      <c r="J136" s="36">
        <v>12.95</v>
      </c>
      <c r="K136" s="22">
        <f t="shared" si="5"/>
        <v>0</v>
      </c>
      <c r="L136" s="14">
        <f t="shared" si="4"/>
        <v>12.95</v>
      </c>
    </row>
    <row r="137" spans="1:12" x14ac:dyDescent="0.25">
      <c r="A137" s="27" t="str">
        <f>VLOOKUP(Orders!D137,Sheet2!$C$2:$D$30,2,)&amp;"-"&amp;C137&amp;B137</f>
        <v>HM-A1541753</v>
      </c>
      <c r="B137" s="48">
        <v>41753</v>
      </c>
      <c r="C137" s="27" t="s">
        <v>342</v>
      </c>
      <c r="D137" s="27" t="s">
        <v>4</v>
      </c>
      <c r="E137" s="27" t="s">
        <v>82</v>
      </c>
      <c r="F137" s="18" t="s">
        <v>369</v>
      </c>
      <c r="G137" s="27" t="s">
        <v>10</v>
      </c>
      <c r="H137" s="28" t="s">
        <v>284</v>
      </c>
      <c r="I137" s="27">
        <v>1</v>
      </c>
      <c r="J137" s="36">
        <v>14.95</v>
      </c>
      <c r="K137" s="22">
        <f t="shared" si="5"/>
        <v>0</v>
      </c>
      <c r="L137" s="14">
        <f t="shared" si="4"/>
        <v>14.95</v>
      </c>
    </row>
    <row r="138" spans="1:12" x14ac:dyDescent="0.25">
      <c r="A138" s="27" t="str">
        <f>VLOOKUP(Orders!D138,Sheet2!$C$2:$D$30,2,)&amp;"-"&amp;C138&amp;B138</f>
        <v>HM-A1541753</v>
      </c>
      <c r="B138" s="48">
        <v>41753</v>
      </c>
      <c r="C138" s="27" t="s">
        <v>342</v>
      </c>
      <c r="D138" s="27" t="s">
        <v>4</v>
      </c>
      <c r="E138" s="27" t="s">
        <v>400</v>
      </c>
      <c r="F138" s="18" t="s">
        <v>369</v>
      </c>
      <c r="G138" s="27" t="s">
        <v>102</v>
      </c>
      <c r="H138" s="28" t="s">
        <v>84</v>
      </c>
      <c r="I138" s="27">
        <v>1</v>
      </c>
      <c r="J138" s="36">
        <v>5.95</v>
      </c>
      <c r="K138" s="22">
        <f t="shared" si="5"/>
        <v>0</v>
      </c>
      <c r="L138" s="14">
        <f t="shared" si="4"/>
        <v>5.95</v>
      </c>
    </row>
    <row r="139" spans="1:12" x14ac:dyDescent="0.25">
      <c r="A139" s="27" t="str">
        <f>VLOOKUP(Orders!D139,Sheet2!$C$2:$D$30,2,)&amp;"-"&amp;C139&amp;B139</f>
        <v>HM-A1541753</v>
      </c>
      <c r="B139" s="48">
        <v>41753</v>
      </c>
      <c r="C139" s="27" t="s">
        <v>342</v>
      </c>
      <c r="D139" s="27" t="s">
        <v>4</v>
      </c>
      <c r="E139" s="27" t="s">
        <v>8</v>
      </c>
      <c r="F139" s="18" t="s">
        <v>369</v>
      </c>
      <c r="G139" s="27" t="s">
        <v>10</v>
      </c>
      <c r="H139" s="28" t="s">
        <v>84</v>
      </c>
      <c r="I139" s="27">
        <v>1</v>
      </c>
      <c r="J139" s="36">
        <v>12.95</v>
      </c>
      <c r="K139" s="22">
        <f t="shared" si="5"/>
        <v>0</v>
      </c>
      <c r="L139" s="14">
        <f t="shared" si="4"/>
        <v>12.95</v>
      </c>
    </row>
    <row r="140" spans="1:12" x14ac:dyDescent="0.25">
      <c r="A140" s="27" t="str">
        <f>VLOOKUP(Orders!D140,Sheet2!$C$2:$D$30,2,)&amp;"-"&amp;C140&amp;B140</f>
        <v>HM-A0141753</v>
      </c>
      <c r="B140" s="48">
        <v>41753</v>
      </c>
      <c r="C140" s="27" t="s">
        <v>364</v>
      </c>
      <c r="D140" s="27" t="s">
        <v>4</v>
      </c>
      <c r="E140" s="27" t="s">
        <v>8</v>
      </c>
      <c r="F140" s="18" t="s">
        <v>369</v>
      </c>
      <c r="G140" s="27" t="s">
        <v>221</v>
      </c>
      <c r="H140" s="28" t="s">
        <v>6</v>
      </c>
      <c r="I140" s="27">
        <v>1</v>
      </c>
      <c r="J140" s="36">
        <v>12.95</v>
      </c>
      <c r="K140" s="22">
        <f t="shared" si="5"/>
        <v>0</v>
      </c>
      <c r="L140" s="14">
        <f t="shared" si="4"/>
        <v>12.95</v>
      </c>
    </row>
    <row r="141" spans="1:12" x14ac:dyDescent="0.25">
      <c r="A141" s="27" t="str">
        <f>VLOOKUP(Orders!D141,Sheet2!$C$2:$D$30,2,)&amp;"-"&amp;C141&amp;B141</f>
        <v>HM-A0141753</v>
      </c>
      <c r="B141" s="48">
        <v>41753</v>
      </c>
      <c r="C141" s="27" t="s">
        <v>364</v>
      </c>
      <c r="D141" s="27" t="s">
        <v>4</v>
      </c>
      <c r="E141" s="27" t="s">
        <v>5</v>
      </c>
      <c r="F141" s="18" t="s">
        <v>369</v>
      </c>
      <c r="G141" s="27" t="s">
        <v>57</v>
      </c>
      <c r="H141" s="28" t="s">
        <v>21</v>
      </c>
      <c r="I141" s="27">
        <v>1</v>
      </c>
      <c r="J141" s="36">
        <v>7.95</v>
      </c>
      <c r="K141" s="22">
        <f t="shared" si="5"/>
        <v>0</v>
      </c>
      <c r="L141" s="14">
        <f t="shared" si="4"/>
        <v>7.95</v>
      </c>
    </row>
    <row r="142" spans="1:12" x14ac:dyDescent="0.25">
      <c r="A142" s="27" t="str">
        <f>VLOOKUP(Orders!D142,Sheet2!$C$2:$D$30,2,)&amp;"-"&amp;C142&amp;B142</f>
        <v>HM-A0141753</v>
      </c>
      <c r="B142" s="48">
        <v>41753</v>
      </c>
      <c r="C142" s="27" t="s">
        <v>364</v>
      </c>
      <c r="D142" s="27" t="s">
        <v>4</v>
      </c>
      <c r="E142" s="27" t="s">
        <v>5</v>
      </c>
      <c r="F142" s="18" t="s">
        <v>369</v>
      </c>
      <c r="G142" s="27" t="s">
        <v>473</v>
      </c>
      <c r="H142" s="28" t="s">
        <v>21</v>
      </c>
      <c r="I142" s="27">
        <v>1</v>
      </c>
      <c r="J142" s="36">
        <v>29.95</v>
      </c>
      <c r="K142" s="22">
        <f t="shared" si="5"/>
        <v>0</v>
      </c>
      <c r="L142" s="14">
        <f t="shared" si="4"/>
        <v>29.95</v>
      </c>
    </row>
    <row r="143" spans="1:12" x14ac:dyDescent="0.25">
      <c r="A143" s="27" t="str">
        <f>VLOOKUP(Orders!D143,Sheet2!$C$2:$D$30,2,)&amp;"-"&amp;C143&amp;B143</f>
        <v>HM-A0141753</v>
      </c>
      <c r="B143" s="48">
        <v>41753</v>
      </c>
      <c r="C143" s="27" t="s">
        <v>364</v>
      </c>
      <c r="D143" s="27" t="s">
        <v>4</v>
      </c>
      <c r="E143" s="27" t="s">
        <v>8</v>
      </c>
      <c r="F143" s="18" t="s">
        <v>369</v>
      </c>
      <c r="G143" s="27" t="s">
        <v>7</v>
      </c>
      <c r="H143" s="28" t="s">
        <v>6</v>
      </c>
      <c r="I143" s="27">
        <v>1</v>
      </c>
      <c r="J143" s="36">
        <v>12.95</v>
      </c>
      <c r="K143" s="22">
        <f t="shared" si="5"/>
        <v>0</v>
      </c>
      <c r="L143" s="14">
        <f t="shared" si="4"/>
        <v>12.95</v>
      </c>
    </row>
    <row r="144" spans="1:12" x14ac:dyDescent="0.25">
      <c r="A144" s="27" t="str">
        <f>VLOOKUP(Orders!D144,Sheet2!$C$2:$D$30,2,)&amp;"-"&amp;C144&amp;B144</f>
        <v>JF-A1741754</v>
      </c>
      <c r="B144" s="48">
        <v>41754</v>
      </c>
      <c r="C144" s="27" t="s">
        <v>362</v>
      </c>
      <c r="D144" s="27" t="s">
        <v>580</v>
      </c>
      <c r="E144" s="27" t="s">
        <v>581</v>
      </c>
      <c r="F144" s="18" t="s">
        <v>370</v>
      </c>
      <c r="G144" s="27" t="s">
        <v>582</v>
      </c>
      <c r="H144" s="28" t="s">
        <v>14</v>
      </c>
      <c r="I144" s="27">
        <v>1</v>
      </c>
      <c r="J144" s="36">
        <v>21.63</v>
      </c>
      <c r="K144" s="22">
        <f t="shared" si="5"/>
        <v>1.3518749999999999</v>
      </c>
      <c r="L144" s="14">
        <f t="shared" si="4"/>
        <v>22.981874999999999</v>
      </c>
    </row>
    <row r="145" spans="1:15" x14ac:dyDescent="0.25">
      <c r="A145" s="27" t="str">
        <f>VLOOKUP(Orders!D145,Sheet2!$C$2:$D$30,2,)&amp;"-"&amp;C145&amp;B145</f>
        <v>JF-A1741754</v>
      </c>
      <c r="B145" s="48">
        <v>41754</v>
      </c>
      <c r="C145" s="27" t="s">
        <v>362</v>
      </c>
      <c r="D145" s="27" t="s">
        <v>580</v>
      </c>
      <c r="E145" s="27" t="s">
        <v>586</v>
      </c>
      <c r="F145" s="18" t="s">
        <v>370</v>
      </c>
      <c r="G145" s="27" t="s">
        <v>492</v>
      </c>
      <c r="H145" s="28" t="s">
        <v>14</v>
      </c>
      <c r="I145" s="27">
        <v>1</v>
      </c>
      <c r="J145" s="36">
        <v>21.63</v>
      </c>
      <c r="K145" s="22">
        <f t="shared" si="5"/>
        <v>1.3518749999999999</v>
      </c>
      <c r="L145" s="14">
        <f t="shared" si="4"/>
        <v>22.981874999999999</v>
      </c>
    </row>
    <row r="146" spans="1:15" x14ac:dyDescent="0.25">
      <c r="A146" s="27" t="str">
        <f>VLOOKUP(Orders!D146,Sheet2!$C$2:$D$30,2,)&amp;"-"&amp;C146&amp;B146</f>
        <v>JF-A1641754</v>
      </c>
      <c r="B146" s="48">
        <v>41754</v>
      </c>
      <c r="C146" s="27" t="s">
        <v>361</v>
      </c>
      <c r="D146" s="27" t="s">
        <v>580</v>
      </c>
      <c r="E146" s="27" t="s">
        <v>583</v>
      </c>
      <c r="F146" s="18" t="s">
        <v>370</v>
      </c>
      <c r="G146" s="27" t="s">
        <v>142</v>
      </c>
      <c r="H146" s="28" t="s">
        <v>38</v>
      </c>
      <c r="I146" s="27">
        <v>1</v>
      </c>
      <c r="J146" s="36">
        <v>21.64</v>
      </c>
      <c r="K146" s="22">
        <f t="shared" si="5"/>
        <v>1.3525</v>
      </c>
      <c r="L146" s="14">
        <f t="shared" si="4"/>
        <v>22.9925</v>
      </c>
    </row>
    <row r="147" spans="1:15" x14ac:dyDescent="0.25">
      <c r="A147" s="27" t="str">
        <f>VLOOKUP(Orders!D147,Sheet2!$C$2:$D$30,2,)&amp;"-"&amp;C147&amp;B147</f>
        <v>JF-A1841754</v>
      </c>
      <c r="B147" s="48">
        <v>41754</v>
      </c>
      <c r="C147" s="27" t="s">
        <v>363</v>
      </c>
      <c r="D147" s="27" t="s">
        <v>580</v>
      </c>
      <c r="E147" s="27" t="s">
        <v>584</v>
      </c>
      <c r="F147" s="18" t="s">
        <v>370</v>
      </c>
      <c r="G147" s="27" t="s">
        <v>492</v>
      </c>
      <c r="H147" s="28" t="s">
        <v>14</v>
      </c>
      <c r="I147" s="27">
        <v>2</v>
      </c>
      <c r="J147" s="36">
        <v>24.98</v>
      </c>
      <c r="K147" s="22">
        <f t="shared" si="5"/>
        <v>3.1225000000000001</v>
      </c>
      <c r="L147" s="14">
        <f t="shared" si="4"/>
        <v>53.082500000000003</v>
      </c>
    </row>
    <row r="148" spans="1:15" x14ac:dyDescent="0.25">
      <c r="A148" s="27" t="str">
        <f>VLOOKUP(Orders!D148,Sheet2!$C$2:$D$30,2,)&amp;"-"&amp;C148&amp;B148</f>
        <v>JF-A1841754</v>
      </c>
      <c r="B148" s="48">
        <v>41754</v>
      </c>
      <c r="C148" s="27" t="s">
        <v>363</v>
      </c>
      <c r="D148" s="27" t="s">
        <v>580</v>
      </c>
      <c r="E148" s="27" t="s">
        <v>585</v>
      </c>
      <c r="F148" s="18" t="s">
        <v>370</v>
      </c>
      <c r="G148" s="27" t="s">
        <v>582</v>
      </c>
      <c r="H148" s="28" t="s">
        <v>21</v>
      </c>
      <c r="I148" s="27">
        <v>1</v>
      </c>
      <c r="J148" s="36">
        <v>24.98</v>
      </c>
      <c r="K148" s="22">
        <f t="shared" si="5"/>
        <v>1.56125</v>
      </c>
      <c r="L148" s="14">
        <f t="shared" si="4"/>
        <v>26.541250000000002</v>
      </c>
    </row>
    <row r="149" spans="1:15" x14ac:dyDescent="0.25">
      <c r="A149" s="27" t="str">
        <f>VLOOKUP(Orders!D149,Sheet2!$C$2:$D$30,2,)&amp;"-"&amp;C149&amp;B149</f>
        <v>JF-A1841754</v>
      </c>
      <c r="B149" s="48">
        <v>41754</v>
      </c>
      <c r="C149" s="27" t="s">
        <v>363</v>
      </c>
      <c r="D149" s="27" t="s">
        <v>580</v>
      </c>
      <c r="E149" s="27" t="s">
        <v>586</v>
      </c>
      <c r="F149" s="18" t="s">
        <v>370</v>
      </c>
      <c r="G149" s="27" t="s">
        <v>647</v>
      </c>
      <c r="H149" s="28" t="s">
        <v>38</v>
      </c>
      <c r="I149" s="27">
        <v>1</v>
      </c>
      <c r="J149" s="36">
        <v>24.98</v>
      </c>
      <c r="K149" s="22">
        <f t="shared" si="5"/>
        <v>1.56125</v>
      </c>
      <c r="L149" s="14">
        <f t="shared" si="4"/>
        <v>26.541250000000002</v>
      </c>
    </row>
    <row r="150" spans="1:15" x14ac:dyDescent="0.25">
      <c r="A150" s="27" t="str">
        <f>VLOOKUP(Orders!D150,Sheet2!$C$2:$D$30,2,)&amp;"-"&amp;C150&amp;B150</f>
        <v>JF-A0641754</v>
      </c>
      <c r="B150" s="48">
        <v>41754</v>
      </c>
      <c r="C150" s="27" t="s">
        <v>356</v>
      </c>
      <c r="D150" s="27" t="s">
        <v>580</v>
      </c>
      <c r="E150" s="27" t="s">
        <v>586</v>
      </c>
      <c r="F150" s="18" t="s">
        <v>370</v>
      </c>
      <c r="G150" s="27" t="s">
        <v>131</v>
      </c>
      <c r="H150" s="28" t="s">
        <v>21</v>
      </c>
      <c r="I150" s="27">
        <v>2</v>
      </c>
      <c r="J150" s="36">
        <v>24.98</v>
      </c>
      <c r="K150" s="22">
        <f t="shared" si="5"/>
        <v>3.1225000000000001</v>
      </c>
      <c r="L150" s="14">
        <f t="shared" si="4"/>
        <v>53.082500000000003</v>
      </c>
    </row>
    <row r="151" spans="1:15" x14ac:dyDescent="0.25">
      <c r="A151" s="27" t="str">
        <f>VLOOKUP(Orders!D151,Sheet2!$C$2:$D$30,2,)&amp;"-"&amp;C151&amp;B151</f>
        <v>ID-A1941755</v>
      </c>
      <c r="B151" s="48">
        <v>41755</v>
      </c>
      <c r="C151" s="27" t="s">
        <v>351</v>
      </c>
      <c r="D151" s="27" t="s">
        <v>37</v>
      </c>
      <c r="E151" s="27" t="s">
        <v>624</v>
      </c>
      <c r="F151" s="18" t="s">
        <v>72</v>
      </c>
      <c r="G151" s="27" t="s">
        <v>142</v>
      </c>
      <c r="H151" s="28" t="s">
        <v>591</v>
      </c>
      <c r="I151" s="27">
        <v>1</v>
      </c>
      <c r="J151" s="36">
        <v>76.989999999999995</v>
      </c>
      <c r="K151" s="22">
        <f t="shared" si="5"/>
        <v>4.8118749999999997</v>
      </c>
      <c r="L151" s="14">
        <f t="shared" si="4"/>
        <v>81.801874999999995</v>
      </c>
    </row>
    <row r="152" spans="1:15" x14ac:dyDescent="0.25">
      <c r="A152" s="27" t="str">
        <f>VLOOKUP(Orders!D152,Sheet2!$C$2:$D$30,2,)&amp;"-"&amp;C152&amp;B152</f>
        <v>ID-A1941755</v>
      </c>
      <c r="B152" s="48">
        <v>41755</v>
      </c>
      <c r="C152" s="27" t="s">
        <v>351</v>
      </c>
      <c r="D152" s="27" t="s">
        <v>37</v>
      </c>
      <c r="E152" s="27" t="s">
        <v>625</v>
      </c>
      <c r="F152" s="18" t="s">
        <v>72</v>
      </c>
      <c r="G152" s="27" t="s">
        <v>127</v>
      </c>
      <c r="H152" s="28" t="s">
        <v>591</v>
      </c>
      <c r="I152" s="27">
        <v>1</v>
      </c>
      <c r="J152" s="36">
        <v>76.989999999999995</v>
      </c>
      <c r="K152" s="22">
        <f t="shared" si="5"/>
        <v>4.8118749999999997</v>
      </c>
      <c r="L152" s="14">
        <f t="shared" si="4"/>
        <v>81.801874999999995</v>
      </c>
    </row>
    <row r="153" spans="1:15" x14ac:dyDescent="0.25">
      <c r="A153" s="27" t="str">
        <f>VLOOKUP(Orders!D153,Sheet2!$C$2:$D$30,2,)&amp;"-"&amp;C153&amp;B153</f>
        <v>NK-A2041756</v>
      </c>
      <c r="B153" s="48">
        <v>41756</v>
      </c>
      <c r="C153" s="27" t="s">
        <v>332</v>
      </c>
      <c r="D153" s="27" t="s">
        <v>13</v>
      </c>
      <c r="E153" s="27" t="s">
        <v>626</v>
      </c>
      <c r="F153" s="18" t="s">
        <v>376</v>
      </c>
      <c r="G153" s="27" t="s">
        <v>67</v>
      </c>
      <c r="H153" s="28" t="s">
        <v>538</v>
      </c>
      <c r="I153" s="27">
        <v>1</v>
      </c>
      <c r="J153" s="36">
        <v>89.97</v>
      </c>
      <c r="K153" s="22">
        <f t="shared" si="5"/>
        <v>0</v>
      </c>
      <c r="L153" s="14">
        <f t="shared" si="4"/>
        <v>89.97</v>
      </c>
    </row>
    <row r="154" spans="1:15" x14ac:dyDescent="0.25">
      <c r="A154" s="27" t="str">
        <f>VLOOKUP(Orders!D154,Sheet2!$C$2:$D$30,2,)&amp;"-"&amp;C154&amp;B154</f>
        <v>6P-A0641757</v>
      </c>
      <c r="B154" s="48">
        <v>41757</v>
      </c>
      <c r="C154" s="27" t="s">
        <v>356</v>
      </c>
      <c r="D154" s="27" t="s">
        <v>64</v>
      </c>
      <c r="E154" s="27" t="s">
        <v>627</v>
      </c>
      <c r="F154" s="18" t="s">
        <v>376</v>
      </c>
      <c r="G154" s="27" t="s">
        <v>15</v>
      </c>
      <c r="H154" s="28" t="s">
        <v>274</v>
      </c>
      <c r="I154" s="27">
        <v>1</v>
      </c>
      <c r="J154" s="36">
        <v>42.49</v>
      </c>
      <c r="K154" s="22">
        <f t="shared" si="5"/>
        <v>0</v>
      </c>
      <c r="L154" s="14">
        <f t="shared" si="4"/>
        <v>42.49</v>
      </c>
    </row>
    <row r="155" spans="1:15" x14ac:dyDescent="0.25">
      <c r="A155" s="27" t="str">
        <f>VLOOKUP(Orders!D155,Sheet2!$C$2:$D$30,2,)&amp;"-"&amp;C155&amp;B155</f>
        <v>GA-A0141757</v>
      </c>
      <c r="B155" s="48">
        <v>41757</v>
      </c>
      <c r="C155" s="27" t="s">
        <v>364</v>
      </c>
      <c r="D155" s="27" t="s">
        <v>94</v>
      </c>
      <c r="E155" s="27" t="s">
        <v>660</v>
      </c>
      <c r="F155" s="18" t="s">
        <v>369</v>
      </c>
      <c r="G155" s="27" t="s">
        <v>648</v>
      </c>
      <c r="H155" s="28" t="s">
        <v>169</v>
      </c>
      <c r="I155" s="27">
        <v>1</v>
      </c>
      <c r="J155" s="36">
        <v>34.950000000000003</v>
      </c>
      <c r="K155" s="22">
        <f t="shared" si="5"/>
        <v>0</v>
      </c>
      <c r="L155" s="14">
        <f t="shared" si="4"/>
        <v>34.950000000000003</v>
      </c>
    </row>
    <row r="156" spans="1:15" x14ac:dyDescent="0.25">
      <c r="A156" s="27" t="str">
        <f>VLOOKUP(Orders!D156,Sheet2!$C$2:$D$30,2,)&amp;"-"&amp;C156&amp;B156</f>
        <v>GA-A0241757</v>
      </c>
      <c r="B156" s="48">
        <v>41757</v>
      </c>
      <c r="C156" s="27" t="s">
        <v>365</v>
      </c>
      <c r="D156" s="27" t="s">
        <v>94</v>
      </c>
      <c r="E156" s="27" t="s">
        <v>628</v>
      </c>
      <c r="F156" s="18" t="s">
        <v>369</v>
      </c>
      <c r="G156" s="27" t="s">
        <v>173</v>
      </c>
      <c r="H156" s="28" t="s">
        <v>38</v>
      </c>
      <c r="I156" s="27">
        <v>1</v>
      </c>
      <c r="J156" s="36">
        <v>13.79</v>
      </c>
      <c r="K156" s="22">
        <f t="shared" si="5"/>
        <v>0</v>
      </c>
      <c r="L156" s="14">
        <f t="shared" si="4"/>
        <v>13.79</v>
      </c>
      <c r="O156" s="8"/>
    </row>
    <row r="157" spans="1:15" x14ac:dyDescent="0.25">
      <c r="A157" s="27" t="str">
        <f>VLOOKUP(Orders!D157,Sheet2!$C$2:$D$30,2,)&amp;"-"&amp;C157&amp;B157</f>
        <v>GA-A0241757</v>
      </c>
      <c r="B157" s="48">
        <v>41757</v>
      </c>
      <c r="C157" s="27" t="s">
        <v>365</v>
      </c>
      <c r="D157" s="27" t="s">
        <v>94</v>
      </c>
      <c r="E157" s="27" t="s">
        <v>629</v>
      </c>
      <c r="F157" s="18" t="s">
        <v>369</v>
      </c>
      <c r="G157" s="27" t="s">
        <v>10</v>
      </c>
      <c r="H157" s="28" t="s">
        <v>38</v>
      </c>
      <c r="I157" s="27">
        <v>1</v>
      </c>
      <c r="J157" s="36">
        <v>17.97</v>
      </c>
      <c r="K157" s="22">
        <f t="shared" si="5"/>
        <v>0</v>
      </c>
      <c r="L157" s="14">
        <f t="shared" si="4"/>
        <v>17.97</v>
      </c>
      <c r="O157" s="8"/>
    </row>
    <row r="158" spans="1:15" x14ac:dyDescent="0.25">
      <c r="A158" s="27" t="str">
        <f>VLOOKUP(Orders!D158,Sheet2!$C$2:$D$30,2,)&amp;"-"&amp;C158&amp;B158</f>
        <v>GA-A0241757</v>
      </c>
      <c r="B158" s="48">
        <v>41757</v>
      </c>
      <c r="C158" s="27" t="s">
        <v>365</v>
      </c>
      <c r="D158" s="27" t="s">
        <v>94</v>
      </c>
      <c r="E158" s="27" t="s">
        <v>630</v>
      </c>
      <c r="F158" s="18" t="s">
        <v>369</v>
      </c>
      <c r="G158" s="27" t="s">
        <v>57</v>
      </c>
      <c r="H158" s="28" t="s">
        <v>24</v>
      </c>
      <c r="I158" s="27">
        <v>1</v>
      </c>
      <c r="J158" s="36">
        <v>14.99</v>
      </c>
      <c r="K158" s="22">
        <f t="shared" si="5"/>
        <v>0</v>
      </c>
      <c r="L158" s="14">
        <f t="shared" si="4"/>
        <v>14.99</v>
      </c>
      <c r="O158" s="8"/>
    </row>
    <row r="159" spans="1:15" x14ac:dyDescent="0.25">
      <c r="A159" s="27" t="str">
        <f>VLOOKUP(Orders!D159,Sheet2!$C$2:$D$30,2,)&amp;"-"&amp;C159&amp;B159</f>
        <v>GA-A0241757</v>
      </c>
      <c r="B159" s="48">
        <v>41757</v>
      </c>
      <c r="C159" s="27" t="s">
        <v>365</v>
      </c>
      <c r="D159" s="27" t="s">
        <v>94</v>
      </c>
      <c r="E159" s="27" t="s">
        <v>631</v>
      </c>
      <c r="F159" s="18" t="s">
        <v>369</v>
      </c>
      <c r="G159" s="27" t="s">
        <v>67</v>
      </c>
      <c r="H159" s="28" t="s">
        <v>24</v>
      </c>
      <c r="I159" s="27">
        <v>1</v>
      </c>
      <c r="J159" s="36">
        <v>17.97</v>
      </c>
      <c r="K159" s="22">
        <f t="shared" si="5"/>
        <v>0</v>
      </c>
      <c r="L159" s="14">
        <f t="shared" si="4"/>
        <v>17.97</v>
      </c>
      <c r="O159" s="8"/>
    </row>
    <row r="160" spans="1:15" x14ac:dyDescent="0.25">
      <c r="A160" s="27" t="str">
        <f>VLOOKUP(Orders!D160,Sheet2!$C$2:$D$30,2,)&amp;"-"&amp;C160&amp;B160</f>
        <v>GA-A0241757</v>
      </c>
      <c r="B160" s="48">
        <v>41757</v>
      </c>
      <c r="C160" s="27" t="s">
        <v>365</v>
      </c>
      <c r="D160" s="27" t="s">
        <v>94</v>
      </c>
      <c r="E160" s="27" t="s">
        <v>632</v>
      </c>
      <c r="F160" s="18" t="s">
        <v>369</v>
      </c>
      <c r="G160" s="27" t="s">
        <v>479</v>
      </c>
      <c r="H160" s="28" t="s">
        <v>380</v>
      </c>
      <c r="I160" s="27">
        <v>1</v>
      </c>
      <c r="J160" s="36">
        <v>11.99</v>
      </c>
      <c r="K160" s="22">
        <f t="shared" si="5"/>
        <v>0</v>
      </c>
      <c r="L160" s="14">
        <f t="shared" si="4"/>
        <v>11.99</v>
      </c>
      <c r="O160" s="8"/>
    </row>
    <row r="161" spans="1:16" x14ac:dyDescent="0.25">
      <c r="A161" s="27" t="str">
        <f>VLOOKUP(Orders!D161,Sheet2!$C$2:$D$30,2,)&amp;"-"&amp;C161&amp;B161</f>
        <v>GA-A1541757</v>
      </c>
      <c r="B161" s="48">
        <v>41757</v>
      </c>
      <c r="C161" s="27" t="s">
        <v>342</v>
      </c>
      <c r="D161" s="27" t="s">
        <v>94</v>
      </c>
      <c r="E161" s="27" t="s">
        <v>633</v>
      </c>
      <c r="F161" s="18" t="s">
        <v>369</v>
      </c>
      <c r="G161" s="27" t="s">
        <v>57</v>
      </c>
      <c r="H161" s="28" t="s">
        <v>587</v>
      </c>
      <c r="I161" s="27">
        <v>2</v>
      </c>
      <c r="J161" s="36">
        <v>23.98</v>
      </c>
      <c r="K161" s="22">
        <f t="shared" si="5"/>
        <v>0</v>
      </c>
      <c r="L161" s="14">
        <f t="shared" si="4"/>
        <v>47.96</v>
      </c>
      <c r="O161" s="74"/>
    </row>
    <row r="162" spans="1:16" x14ac:dyDescent="0.25">
      <c r="A162" s="27" t="str">
        <f>VLOOKUP(Orders!D162,Sheet2!$C$2:$D$30,2,)&amp;"-"&amp;C162&amp;B162</f>
        <v>GA-A1541757</v>
      </c>
      <c r="B162" s="48">
        <v>41757</v>
      </c>
      <c r="C162" s="27" t="s">
        <v>342</v>
      </c>
      <c r="D162" s="27" t="s">
        <v>94</v>
      </c>
      <c r="E162" s="27" t="s">
        <v>634</v>
      </c>
      <c r="F162" s="18" t="s">
        <v>369</v>
      </c>
      <c r="G162" s="27" t="s">
        <v>259</v>
      </c>
      <c r="H162" s="28" t="s">
        <v>588</v>
      </c>
      <c r="I162" s="27">
        <v>2</v>
      </c>
      <c r="J162" s="36">
        <v>23.97</v>
      </c>
      <c r="K162" s="22">
        <f t="shared" si="5"/>
        <v>0</v>
      </c>
      <c r="L162" s="14">
        <f t="shared" si="4"/>
        <v>47.94</v>
      </c>
      <c r="O162" s="74"/>
    </row>
    <row r="163" spans="1:16" x14ac:dyDescent="0.25">
      <c r="A163" s="27" t="str">
        <f>VLOOKUP(Orders!D163,Sheet2!$C$2:$D$30,2,)&amp;"-"&amp;C163&amp;B163</f>
        <v>GA-A1541757</v>
      </c>
      <c r="B163" s="48">
        <v>41757</v>
      </c>
      <c r="C163" s="27" t="s">
        <v>342</v>
      </c>
      <c r="D163" s="27" t="s">
        <v>94</v>
      </c>
      <c r="E163" s="27" t="s">
        <v>635</v>
      </c>
      <c r="F163" s="18" t="s">
        <v>369</v>
      </c>
      <c r="G163" s="27" t="s">
        <v>649</v>
      </c>
      <c r="H163" s="28">
        <v>14</v>
      </c>
      <c r="I163" s="27">
        <v>1</v>
      </c>
      <c r="J163" s="36">
        <v>26.95</v>
      </c>
      <c r="K163" s="22">
        <f t="shared" si="5"/>
        <v>0</v>
      </c>
      <c r="L163" s="14">
        <f t="shared" si="4"/>
        <v>26.95</v>
      </c>
      <c r="O163" s="8"/>
    </row>
    <row r="164" spans="1:16" x14ac:dyDescent="0.25">
      <c r="A164" s="27" t="str">
        <f>VLOOKUP(Orders!D164,Sheet2!$C$2:$D$30,2,)&amp;"-"&amp;C164&amp;B164</f>
        <v>6P-A0141757</v>
      </c>
      <c r="B164" s="48">
        <v>41757</v>
      </c>
      <c r="C164" s="27" t="s">
        <v>364</v>
      </c>
      <c r="D164" s="27" t="s">
        <v>64</v>
      </c>
      <c r="E164" s="27" t="s">
        <v>597</v>
      </c>
      <c r="F164" s="18" t="s">
        <v>376</v>
      </c>
      <c r="G164" s="27"/>
      <c r="H164" s="28" t="s">
        <v>589</v>
      </c>
      <c r="I164" s="27">
        <v>1</v>
      </c>
      <c r="J164" s="36">
        <v>24.5</v>
      </c>
      <c r="K164" s="22">
        <f t="shared" si="5"/>
        <v>0</v>
      </c>
      <c r="L164" s="14">
        <f t="shared" si="4"/>
        <v>24.5</v>
      </c>
      <c r="O164" s="8"/>
    </row>
    <row r="165" spans="1:16" x14ac:dyDescent="0.25">
      <c r="A165" s="27" t="str">
        <f>VLOOKUP(Orders!D165,Sheet2!$C$2:$D$30,2,)&amp;"-"&amp;C165&amp;B165</f>
        <v>6P-A0141757</v>
      </c>
      <c r="B165" s="48">
        <v>41757</v>
      </c>
      <c r="C165" s="27" t="s">
        <v>364</v>
      </c>
      <c r="D165" s="27" t="s">
        <v>64</v>
      </c>
      <c r="E165" s="27" t="s">
        <v>590</v>
      </c>
      <c r="F165" s="18" t="s">
        <v>369</v>
      </c>
      <c r="G165" s="27" t="s">
        <v>67</v>
      </c>
      <c r="H165" s="28">
        <v>27</v>
      </c>
      <c r="I165" s="27">
        <v>1</v>
      </c>
      <c r="J165" s="36">
        <v>19.989999999999998</v>
      </c>
      <c r="K165" s="22">
        <f t="shared" si="5"/>
        <v>0</v>
      </c>
      <c r="L165" s="14">
        <f t="shared" si="4"/>
        <v>19.989999999999998</v>
      </c>
      <c r="O165" s="74"/>
      <c r="P165" s="4"/>
    </row>
    <row r="166" spans="1:16" x14ac:dyDescent="0.25">
      <c r="A166" s="27" t="str">
        <f>VLOOKUP(Orders!D166,Sheet2!$C$2:$D$30,2,)&amp;"-"&amp;C166&amp;B166</f>
        <v>ID-A1041757</v>
      </c>
      <c r="B166" s="48">
        <v>41757</v>
      </c>
      <c r="C166" s="27" t="s">
        <v>338</v>
      </c>
      <c r="D166" s="27" t="s">
        <v>37</v>
      </c>
      <c r="E166" s="27" t="s">
        <v>636</v>
      </c>
      <c r="F166" s="18" t="s">
        <v>72</v>
      </c>
      <c r="G166" s="27" t="s">
        <v>53</v>
      </c>
      <c r="H166" s="28" t="s">
        <v>591</v>
      </c>
      <c r="I166" s="27">
        <v>1</v>
      </c>
      <c r="J166" s="36">
        <v>119.99</v>
      </c>
      <c r="K166" s="22">
        <f t="shared" si="5"/>
        <v>7.4993749999999997</v>
      </c>
      <c r="L166" s="14">
        <f t="shared" si="4"/>
        <v>127.489375</v>
      </c>
      <c r="O166" s="8"/>
    </row>
    <row r="167" spans="1:16" x14ac:dyDescent="0.25">
      <c r="A167" s="27" t="str">
        <f>VLOOKUP(Orders!D167,Sheet2!$C$2:$D$30,2,)&amp;"-"&amp;C167&amp;B167</f>
        <v>ID-A1041757</v>
      </c>
      <c r="B167" s="48">
        <v>41757</v>
      </c>
      <c r="C167" s="27" t="s">
        <v>338</v>
      </c>
      <c r="D167" s="27" t="s">
        <v>37</v>
      </c>
      <c r="E167" s="27" t="s">
        <v>637</v>
      </c>
      <c r="F167" s="18" t="s">
        <v>72</v>
      </c>
      <c r="G167" s="27" t="s">
        <v>480</v>
      </c>
      <c r="H167" s="28" t="s">
        <v>591</v>
      </c>
      <c r="I167" s="27">
        <v>1</v>
      </c>
      <c r="J167" s="36">
        <v>119.99</v>
      </c>
      <c r="K167" s="22">
        <f t="shared" si="5"/>
        <v>7.4993749999999997</v>
      </c>
      <c r="L167" s="14">
        <f t="shared" si="4"/>
        <v>127.489375</v>
      </c>
      <c r="O167" s="8"/>
    </row>
    <row r="168" spans="1:16" x14ac:dyDescent="0.25">
      <c r="A168" s="27" t="str">
        <f>VLOOKUP(Orders!D168,Sheet2!$C$2:$D$30,2,)&amp;"-"&amp;C168&amp;B168</f>
        <v>GA-A1341757</v>
      </c>
      <c r="B168" s="48">
        <v>41757</v>
      </c>
      <c r="C168" s="27" t="s">
        <v>334</v>
      </c>
      <c r="D168" s="27" t="s">
        <v>94</v>
      </c>
      <c r="E168" s="27" t="s">
        <v>638</v>
      </c>
      <c r="F168" s="18" t="s">
        <v>369</v>
      </c>
      <c r="G168" s="27" t="s">
        <v>499</v>
      </c>
      <c r="H168" s="28" t="s">
        <v>21</v>
      </c>
      <c r="I168" s="27">
        <v>1</v>
      </c>
      <c r="J168" s="36">
        <v>32.97</v>
      </c>
      <c r="K168" s="22">
        <f t="shared" si="5"/>
        <v>0</v>
      </c>
      <c r="L168" s="14">
        <f t="shared" si="4"/>
        <v>32.97</v>
      </c>
      <c r="O168" s="75"/>
    </row>
    <row r="169" spans="1:16" x14ac:dyDescent="0.25">
      <c r="A169" s="27" t="str">
        <f>VLOOKUP(Orders!D169,Sheet2!$C$2:$D$30,2,)&amp;"-"&amp;C169&amp;B169</f>
        <v>GA-A0241757</v>
      </c>
      <c r="B169" s="48">
        <v>41757</v>
      </c>
      <c r="C169" s="27" t="s">
        <v>365</v>
      </c>
      <c r="D169" s="27" t="s">
        <v>94</v>
      </c>
      <c r="E169" s="27" t="s">
        <v>639</v>
      </c>
      <c r="F169" s="18" t="s">
        <v>369</v>
      </c>
      <c r="G169" s="27" t="s">
        <v>479</v>
      </c>
      <c r="H169" s="28" t="s">
        <v>24</v>
      </c>
      <c r="I169" s="27">
        <v>1</v>
      </c>
      <c r="J169" s="36">
        <v>22.45</v>
      </c>
      <c r="K169" s="22">
        <f t="shared" si="5"/>
        <v>0</v>
      </c>
      <c r="L169" s="14">
        <f t="shared" si="4"/>
        <v>22.45</v>
      </c>
      <c r="O169" s="8"/>
    </row>
    <row r="170" spans="1:16" x14ac:dyDescent="0.25">
      <c r="A170" s="27" t="str">
        <f>VLOOKUP(Orders!D170,Sheet2!$C$2:$D$30,2,)&amp;"-"&amp;C170&amp;B170</f>
        <v>NK-A2041758</v>
      </c>
      <c r="B170" s="48">
        <v>41758</v>
      </c>
      <c r="C170" s="27" t="s">
        <v>332</v>
      </c>
      <c r="D170" s="27" t="s">
        <v>13</v>
      </c>
      <c r="E170" s="27" t="s">
        <v>384</v>
      </c>
      <c r="F170" s="18" t="s">
        <v>369</v>
      </c>
      <c r="G170" s="27"/>
      <c r="H170" s="28" t="s">
        <v>14</v>
      </c>
      <c r="I170" s="27">
        <v>1</v>
      </c>
      <c r="J170" s="36">
        <v>40</v>
      </c>
      <c r="K170" s="22">
        <f t="shared" si="5"/>
        <v>0</v>
      </c>
      <c r="L170" s="14">
        <f t="shared" si="4"/>
        <v>40</v>
      </c>
      <c r="O170" s="8"/>
    </row>
    <row r="171" spans="1:16" x14ac:dyDescent="0.25">
      <c r="A171" s="27" t="str">
        <f>VLOOKUP(Orders!D171,Sheet2!$C$2:$D$30,2,)&amp;"-"&amp;C171&amp;B171</f>
        <v>NK-A2041758</v>
      </c>
      <c r="B171" s="48">
        <v>41758</v>
      </c>
      <c r="C171" s="27" t="s">
        <v>332</v>
      </c>
      <c r="D171" s="27" t="s">
        <v>13</v>
      </c>
      <c r="E171" s="27" t="s">
        <v>592</v>
      </c>
      <c r="F171" s="18" t="s">
        <v>369</v>
      </c>
      <c r="G171" s="27"/>
      <c r="H171" s="28" t="s">
        <v>14</v>
      </c>
      <c r="I171" s="27">
        <v>1</v>
      </c>
      <c r="J171" s="36">
        <v>65</v>
      </c>
      <c r="K171" s="22">
        <f t="shared" si="5"/>
        <v>0</v>
      </c>
      <c r="L171" s="14">
        <f t="shared" si="4"/>
        <v>65</v>
      </c>
      <c r="O171" s="8"/>
    </row>
    <row r="172" spans="1:16" x14ac:dyDescent="0.25">
      <c r="A172" s="27" t="str">
        <f>VLOOKUP(Orders!D172,Sheet2!$C$2:$D$30,2,)&amp;"-"&amp;C172&amp;B172</f>
        <v>HM-A0341760</v>
      </c>
      <c r="B172" s="45">
        <v>41760</v>
      </c>
      <c r="C172" s="27" t="s">
        <v>353</v>
      </c>
      <c r="D172" s="18" t="s">
        <v>4</v>
      </c>
      <c r="E172" s="27" t="s">
        <v>5</v>
      </c>
      <c r="F172" s="18" t="s">
        <v>369</v>
      </c>
      <c r="G172" s="27" t="s">
        <v>7</v>
      </c>
      <c r="H172" s="7" t="s">
        <v>6</v>
      </c>
      <c r="I172" s="18">
        <v>1</v>
      </c>
      <c r="J172" s="22">
        <v>12</v>
      </c>
      <c r="K172" s="22">
        <f t="shared" si="5"/>
        <v>0</v>
      </c>
      <c r="L172" s="14">
        <f t="shared" ref="L172:L235" si="6">J172*I172+K172</f>
        <v>12</v>
      </c>
      <c r="O172" s="8"/>
    </row>
    <row r="173" spans="1:16" x14ac:dyDescent="0.25">
      <c r="A173" s="27" t="str">
        <f>VLOOKUP(Orders!D173,Sheet2!$C$2:$D$30,2,)&amp;"-"&amp;C173&amp;B173</f>
        <v>HM-A0341760</v>
      </c>
      <c r="B173" s="45">
        <v>41760</v>
      </c>
      <c r="C173" s="18" t="s">
        <v>353</v>
      </c>
      <c r="D173" s="18" t="s">
        <v>4</v>
      </c>
      <c r="E173" s="27" t="s">
        <v>5</v>
      </c>
      <c r="F173" s="18" t="s">
        <v>369</v>
      </c>
      <c r="G173" s="18" t="s">
        <v>7</v>
      </c>
      <c r="H173" s="7">
        <v>4</v>
      </c>
      <c r="I173" s="18">
        <v>1</v>
      </c>
      <c r="J173" s="22">
        <v>10</v>
      </c>
      <c r="K173" s="22">
        <f t="shared" si="5"/>
        <v>0</v>
      </c>
      <c r="L173" s="24">
        <f t="shared" si="6"/>
        <v>10</v>
      </c>
      <c r="O173" s="8"/>
    </row>
    <row r="174" spans="1:16" x14ac:dyDescent="0.25">
      <c r="A174" s="27" t="str">
        <f>VLOOKUP(Orders!D174,Sheet2!$C$2:$D$30,2,)&amp;"-"&amp;C174&amp;B174</f>
        <v>HM-A0341760</v>
      </c>
      <c r="B174" s="45">
        <v>41760</v>
      </c>
      <c r="C174" s="18" t="s">
        <v>353</v>
      </c>
      <c r="D174" s="18" t="s">
        <v>4</v>
      </c>
      <c r="E174" s="27" t="s">
        <v>5</v>
      </c>
      <c r="F174" s="18" t="s">
        <v>369</v>
      </c>
      <c r="G174" s="18" t="s">
        <v>7</v>
      </c>
      <c r="H174" s="7">
        <v>4</v>
      </c>
      <c r="I174" s="18">
        <v>1</v>
      </c>
      <c r="J174" s="22">
        <v>10</v>
      </c>
      <c r="K174" s="22">
        <f t="shared" si="5"/>
        <v>0</v>
      </c>
      <c r="L174" s="24">
        <f t="shared" si="6"/>
        <v>10</v>
      </c>
      <c r="O174" s="8"/>
    </row>
    <row r="175" spans="1:16" x14ac:dyDescent="0.25">
      <c r="A175" s="27" t="str">
        <f>VLOOKUP(Orders!D175,Sheet2!$C$2:$D$30,2,)&amp;"-"&amp;C175&amp;B175</f>
        <v>HM-A2141760</v>
      </c>
      <c r="B175" s="45">
        <v>41760</v>
      </c>
      <c r="C175" s="18" t="s">
        <v>331</v>
      </c>
      <c r="D175" s="18" t="s">
        <v>4</v>
      </c>
      <c r="E175" s="27" t="s">
        <v>8</v>
      </c>
      <c r="F175" s="18" t="s">
        <v>369</v>
      </c>
      <c r="G175" s="18" t="s">
        <v>10</v>
      </c>
      <c r="H175" s="7" t="s">
        <v>9</v>
      </c>
      <c r="I175" s="18">
        <v>1</v>
      </c>
      <c r="J175" s="22">
        <v>9.9499999999999993</v>
      </c>
      <c r="K175" s="22">
        <f t="shared" si="5"/>
        <v>0</v>
      </c>
      <c r="L175" s="24">
        <f t="shared" si="6"/>
        <v>9.9499999999999993</v>
      </c>
      <c r="O175" s="8"/>
    </row>
    <row r="176" spans="1:16" x14ac:dyDescent="0.25">
      <c r="A176" s="27" t="str">
        <f>VLOOKUP(Orders!D176,Sheet2!$C$2:$D$30,2,)&amp;"-"&amp;C176&amp;B176</f>
        <v>HM-A2141760</v>
      </c>
      <c r="B176" s="45">
        <v>41760</v>
      </c>
      <c r="C176" s="18" t="s">
        <v>331</v>
      </c>
      <c r="D176" s="18" t="s">
        <v>4</v>
      </c>
      <c r="E176" s="27" t="s">
        <v>11</v>
      </c>
      <c r="F176" s="18" t="s">
        <v>369</v>
      </c>
      <c r="G176" s="18" t="s">
        <v>15</v>
      </c>
      <c r="H176" s="7" t="s">
        <v>12</v>
      </c>
      <c r="I176" s="18">
        <v>1</v>
      </c>
      <c r="J176" s="22">
        <v>5.95</v>
      </c>
      <c r="K176" s="22">
        <f t="shared" si="5"/>
        <v>0</v>
      </c>
      <c r="L176" s="24">
        <f t="shared" si="6"/>
        <v>5.95</v>
      </c>
      <c r="O176" s="8"/>
    </row>
    <row r="177" spans="1:15" x14ac:dyDescent="0.25">
      <c r="A177" s="27" t="str">
        <f>VLOOKUP(Orders!D177,Sheet2!$C$2:$D$30,2,)&amp;"-"&amp;C177&amp;B177</f>
        <v>HM-A2141760</v>
      </c>
      <c r="B177" s="45">
        <v>41760</v>
      </c>
      <c r="C177" s="18" t="s">
        <v>331</v>
      </c>
      <c r="D177" s="18" t="s">
        <v>4</v>
      </c>
      <c r="E177" s="27" t="s">
        <v>5</v>
      </c>
      <c r="F177" s="18" t="s">
        <v>369</v>
      </c>
      <c r="G177" s="18" t="s">
        <v>10</v>
      </c>
      <c r="H177" s="7" t="s">
        <v>9</v>
      </c>
      <c r="I177" s="18">
        <v>1</v>
      </c>
      <c r="J177" s="22">
        <v>4.95</v>
      </c>
      <c r="K177" s="22">
        <f t="shared" si="5"/>
        <v>0</v>
      </c>
      <c r="L177" s="24">
        <f t="shared" si="6"/>
        <v>4.95</v>
      </c>
      <c r="O177" s="8"/>
    </row>
    <row r="178" spans="1:15" x14ac:dyDescent="0.25">
      <c r="A178" s="27" t="str">
        <f>VLOOKUP(Orders!D178,Sheet2!$C$2:$D$30,2,)&amp;"-"&amp;C178&amp;B178</f>
        <v>NK-A2141760</v>
      </c>
      <c r="B178" s="45">
        <v>41760</v>
      </c>
      <c r="C178" s="18" t="s">
        <v>331</v>
      </c>
      <c r="D178" s="18" t="s">
        <v>13</v>
      </c>
      <c r="E178" s="27" t="s">
        <v>384</v>
      </c>
      <c r="F178" s="18" t="s">
        <v>369</v>
      </c>
      <c r="G178" s="18" t="s">
        <v>15</v>
      </c>
      <c r="H178" s="7" t="s">
        <v>14</v>
      </c>
      <c r="I178" s="18">
        <v>1</v>
      </c>
      <c r="J178" s="22">
        <v>40</v>
      </c>
      <c r="K178" s="22">
        <f t="shared" si="5"/>
        <v>0</v>
      </c>
      <c r="L178" s="24">
        <f t="shared" si="6"/>
        <v>40</v>
      </c>
      <c r="O178" s="8"/>
    </row>
    <row r="179" spans="1:15" x14ac:dyDescent="0.25">
      <c r="A179" s="27" t="str">
        <f>VLOOKUP(Orders!D179,Sheet2!$C$2:$D$30,2,)&amp;"-"&amp;C179&amp;B179</f>
        <v>NK-A2041760</v>
      </c>
      <c r="B179" s="45">
        <v>41760</v>
      </c>
      <c r="C179" s="18" t="s">
        <v>332</v>
      </c>
      <c r="D179" s="18" t="s">
        <v>13</v>
      </c>
      <c r="E179" s="27" t="s">
        <v>385</v>
      </c>
      <c r="F179" s="18" t="s">
        <v>376</v>
      </c>
      <c r="G179" s="18" t="s">
        <v>15</v>
      </c>
      <c r="H179" s="7">
        <v>7.5</v>
      </c>
      <c r="I179" s="18">
        <v>1</v>
      </c>
      <c r="J179" s="22">
        <v>69.97</v>
      </c>
      <c r="K179" s="22">
        <f t="shared" si="5"/>
        <v>0</v>
      </c>
      <c r="L179" s="24">
        <f t="shared" si="6"/>
        <v>69.97</v>
      </c>
      <c r="O179" s="8"/>
    </row>
    <row r="180" spans="1:15" x14ac:dyDescent="0.25">
      <c r="A180" s="27" t="str">
        <f>VLOOKUP(Orders!D180,Sheet2!$C$2:$D$30,2,)&amp;"-"&amp;C180&amp;B180</f>
        <v>AZ-A1441765</v>
      </c>
      <c r="B180" s="45">
        <v>41765</v>
      </c>
      <c r="C180" s="18" t="s">
        <v>333</v>
      </c>
      <c r="D180" s="18" t="s">
        <v>17</v>
      </c>
      <c r="E180" s="27" t="s">
        <v>18</v>
      </c>
      <c r="F180" s="18" t="s">
        <v>369</v>
      </c>
      <c r="G180" s="18" t="s">
        <v>118</v>
      </c>
      <c r="H180" s="7" t="s">
        <v>14</v>
      </c>
      <c r="I180" s="18">
        <v>1</v>
      </c>
      <c r="J180" s="22">
        <v>50.32</v>
      </c>
      <c r="K180" s="22">
        <f t="shared" si="5"/>
        <v>0</v>
      </c>
      <c r="L180" s="24">
        <f t="shared" si="6"/>
        <v>50.32</v>
      </c>
      <c r="O180" s="8"/>
    </row>
    <row r="181" spans="1:15" x14ac:dyDescent="0.25">
      <c r="A181" s="27" t="str">
        <f>VLOOKUP(Orders!D181,Sheet2!$C$2:$D$30,2,)&amp;"-"&amp;C181&amp;B181</f>
        <v>AZ-A1441765</v>
      </c>
      <c r="B181" s="45">
        <v>41765</v>
      </c>
      <c r="C181" s="18" t="s">
        <v>333</v>
      </c>
      <c r="D181" s="18" t="s">
        <v>17</v>
      </c>
      <c r="E181" s="27" t="s">
        <v>18</v>
      </c>
      <c r="F181" s="18" t="s">
        <v>369</v>
      </c>
      <c r="G181" s="18" t="s">
        <v>15</v>
      </c>
      <c r="H181" s="7" t="s">
        <v>14</v>
      </c>
      <c r="I181" s="18">
        <v>1</v>
      </c>
      <c r="J181" s="22">
        <v>44.46</v>
      </c>
      <c r="K181" s="22">
        <f t="shared" si="5"/>
        <v>0</v>
      </c>
      <c r="L181" s="24">
        <f t="shared" si="6"/>
        <v>44.46</v>
      </c>
      <c r="O181" s="8"/>
    </row>
    <row r="182" spans="1:15" x14ac:dyDescent="0.25">
      <c r="A182" s="27" t="str">
        <f>VLOOKUP(Orders!D182,Sheet2!$C$2:$D$30,2,)&amp;"-"&amp;C182&amp;B182</f>
        <v>AZ-A1441765</v>
      </c>
      <c r="B182" s="45">
        <v>41765</v>
      </c>
      <c r="C182" s="18" t="s">
        <v>333</v>
      </c>
      <c r="D182" s="18" t="s">
        <v>17</v>
      </c>
      <c r="E182" s="27" t="s">
        <v>18</v>
      </c>
      <c r="F182" s="18" t="s">
        <v>369</v>
      </c>
      <c r="G182" s="18" t="s">
        <v>479</v>
      </c>
      <c r="H182" s="7" t="s">
        <v>14</v>
      </c>
      <c r="I182" s="18">
        <v>1</v>
      </c>
      <c r="J182" s="22">
        <v>38.43</v>
      </c>
      <c r="K182" s="22">
        <f t="shared" si="5"/>
        <v>0</v>
      </c>
      <c r="L182" s="24">
        <f t="shared" si="6"/>
        <v>38.43</v>
      </c>
      <c r="O182" s="8"/>
    </row>
    <row r="183" spans="1:15" x14ac:dyDescent="0.25">
      <c r="A183" s="27" t="str">
        <f>VLOOKUP(Orders!D183,Sheet2!$C$2:$D$30,2,)&amp;"-"&amp;C183&amp;B183</f>
        <v>AZ-A1441765</v>
      </c>
      <c r="B183" s="45">
        <v>41765</v>
      </c>
      <c r="C183" s="18" t="s">
        <v>333</v>
      </c>
      <c r="D183" s="18" t="s">
        <v>17</v>
      </c>
      <c r="E183" s="27" t="s">
        <v>386</v>
      </c>
      <c r="F183" s="18" t="s">
        <v>376</v>
      </c>
      <c r="G183" s="18" t="s">
        <v>7</v>
      </c>
      <c r="H183" s="7" t="s">
        <v>19</v>
      </c>
      <c r="I183" s="18">
        <v>1</v>
      </c>
      <c r="J183" s="22">
        <v>153.24</v>
      </c>
      <c r="K183" s="22">
        <f t="shared" si="5"/>
        <v>0</v>
      </c>
      <c r="L183" s="24">
        <f t="shared" si="6"/>
        <v>153.24</v>
      </c>
      <c r="O183" s="8"/>
    </row>
    <row r="184" spans="1:15" x14ac:dyDescent="0.25">
      <c r="A184" s="27" t="str">
        <f>VLOOKUP(Orders!D184,Sheet2!$C$2:$D$30,2,)&amp;"-"&amp;C184&amp;B184</f>
        <v>MC-A1341765</v>
      </c>
      <c r="B184" s="45">
        <v>41765</v>
      </c>
      <c r="C184" s="18" t="s">
        <v>334</v>
      </c>
      <c r="D184" s="18" t="s">
        <v>143</v>
      </c>
      <c r="E184" s="27" t="s">
        <v>387</v>
      </c>
      <c r="F184" s="18" t="s">
        <v>367</v>
      </c>
      <c r="G184" s="18" t="s">
        <v>336</v>
      </c>
      <c r="H184" s="7" t="s">
        <v>591</v>
      </c>
      <c r="I184" s="18">
        <v>1</v>
      </c>
      <c r="J184" s="22">
        <v>1271.25</v>
      </c>
      <c r="K184" s="22">
        <f t="shared" si="5"/>
        <v>79.453125</v>
      </c>
      <c r="L184" s="24">
        <f t="shared" si="6"/>
        <v>1350.703125</v>
      </c>
      <c r="O184" s="8"/>
    </row>
    <row r="185" spans="1:15" x14ac:dyDescent="0.25">
      <c r="A185" s="27" t="str">
        <f>VLOOKUP(Orders!D185,Sheet2!$C$2:$D$30,2,)&amp;"-"&amp;C185&amp;B185</f>
        <v>MC-A0141765</v>
      </c>
      <c r="B185" s="45">
        <v>41765</v>
      </c>
      <c r="C185" s="18" t="s">
        <v>364</v>
      </c>
      <c r="D185" s="18" t="s">
        <v>143</v>
      </c>
      <c r="E185" s="27" t="s">
        <v>20</v>
      </c>
      <c r="F185" s="18" t="s">
        <v>369</v>
      </c>
      <c r="G185" s="18" t="s">
        <v>271</v>
      </c>
      <c r="H185" s="7" t="s">
        <v>21</v>
      </c>
      <c r="I185" s="18">
        <v>1</v>
      </c>
      <c r="J185" s="22">
        <v>26.24</v>
      </c>
      <c r="K185" s="22">
        <f t="shared" si="5"/>
        <v>0</v>
      </c>
      <c r="L185" s="24">
        <f t="shared" si="6"/>
        <v>26.24</v>
      </c>
      <c r="O185" s="8"/>
    </row>
    <row r="186" spans="1:15" x14ac:dyDescent="0.25">
      <c r="A186" s="27" t="str">
        <f>VLOOKUP(Orders!D186,Sheet2!$C$2:$D$30,2,)&amp;"-"&amp;C186&amp;B186</f>
        <v>MC-A0141765</v>
      </c>
      <c r="B186" s="45">
        <v>41765</v>
      </c>
      <c r="C186" s="18" t="s">
        <v>364</v>
      </c>
      <c r="D186" s="18" t="s">
        <v>143</v>
      </c>
      <c r="E186" s="27" t="s">
        <v>22</v>
      </c>
      <c r="F186" s="18" t="s">
        <v>369</v>
      </c>
      <c r="G186" s="18" t="s">
        <v>15</v>
      </c>
      <c r="H186" s="7" t="s">
        <v>21</v>
      </c>
      <c r="I186" s="18">
        <v>1</v>
      </c>
      <c r="J186" s="22">
        <v>26.24</v>
      </c>
      <c r="K186" s="22">
        <f t="shared" si="5"/>
        <v>0</v>
      </c>
      <c r="L186" s="24">
        <f t="shared" si="6"/>
        <v>26.24</v>
      </c>
      <c r="O186" s="8"/>
    </row>
    <row r="187" spans="1:15" x14ac:dyDescent="0.25">
      <c r="A187" s="27" t="str">
        <f>VLOOKUP(Orders!D187,Sheet2!$C$2:$D$30,2,)&amp;"-"&amp;C187&amp;B187</f>
        <v>C8-A0241765</v>
      </c>
      <c r="B187" s="45">
        <v>41765</v>
      </c>
      <c r="C187" s="18" t="s">
        <v>365</v>
      </c>
      <c r="D187" s="18" t="s">
        <v>16</v>
      </c>
      <c r="E187" s="27" t="s">
        <v>23</v>
      </c>
      <c r="F187" s="18" t="s">
        <v>369</v>
      </c>
      <c r="G187" s="18" t="s">
        <v>35</v>
      </c>
      <c r="H187" s="7" t="s">
        <v>24</v>
      </c>
      <c r="I187" s="18">
        <v>1</v>
      </c>
      <c r="J187" s="22">
        <v>6</v>
      </c>
      <c r="K187" s="22">
        <f t="shared" si="5"/>
        <v>0</v>
      </c>
      <c r="L187" s="24">
        <f t="shared" si="6"/>
        <v>6</v>
      </c>
      <c r="O187" s="8"/>
    </row>
    <row r="188" spans="1:15" x14ac:dyDescent="0.25">
      <c r="A188" s="27" t="str">
        <f>VLOOKUP(Orders!D188,Sheet2!$C$2:$D$30,2,)&amp;"-"&amp;C188&amp;B188</f>
        <v>C8-A0241765</v>
      </c>
      <c r="B188" s="45">
        <v>41765</v>
      </c>
      <c r="C188" s="18" t="s">
        <v>365</v>
      </c>
      <c r="D188" s="18" t="s">
        <v>16</v>
      </c>
      <c r="E188" s="27" t="s">
        <v>25</v>
      </c>
      <c r="F188" s="18" t="s">
        <v>369</v>
      </c>
      <c r="G188" s="18" t="s">
        <v>26</v>
      </c>
      <c r="H188" s="7" t="s">
        <v>24</v>
      </c>
      <c r="I188" s="18">
        <v>1</v>
      </c>
      <c r="J188" s="22">
        <v>6</v>
      </c>
      <c r="K188" s="22">
        <f t="shared" si="5"/>
        <v>0</v>
      </c>
      <c r="L188" s="24">
        <f t="shared" si="6"/>
        <v>6</v>
      </c>
      <c r="O188" s="8"/>
    </row>
    <row r="189" spans="1:15" x14ac:dyDescent="0.25">
      <c r="A189" s="27" t="str">
        <f>VLOOKUP(Orders!D189,Sheet2!$C$2:$D$30,2,)&amp;"-"&amp;C189&amp;B189</f>
        <v>C8-A0241765</v>
      </c>
      <c r="B189" s="45">
        <v>41765</v>
      </c>
      <c r="C189" s="18" t="s">
        <v>365</v>
      </c>
      <c r="D189" s="18" t="s">
        <v>16</v>
      </c>
      <c r="E189" s="27" t="s">
        <v>27</v>
      </c>
      <c r="F189" s="18" t="s">
        <v>369</v>
      </c>
      <c r="G189" s="18" t="s">
        <v>57</v>
      </c>
      <c r="H189" s="7">
        <v>14</v>
      </c>
      <c r="I189" s="18">
        <v>1</v>
      </c>
      <c r="J189" s="22">
        <v>12</v>
      </c>
      <c r="K189" s="22">
        <f t="shared" si="5"/>
        <v>0</v>
      </c>
      <c r="L189" s="24">
        <f t="shared" si="6"/>
        <v>12</v>
      </c>
      <c r="O189" s="8"/>
    </row>
    <row r="190" spans="1:15" x14ac:dyDescent="0.25">
      <c r="A190" s="27" t="str">
        <f>VLOOKUP(Orders!D190,Sheet2!$C$2:$D$30,2,)&amp;"-"&amp;C190&amp;B190</f>
        <v>C8-A1141765</v>
      </c>
      <c r="B190" s="45">
        <v>41765</v>
      </c>
      <c r="C190" s="18" t="s">
        <v>335</v>
      </c>
      <c r="D190" s="18" t="s">
        <v>16</v>
      </c>
      <c r="E190" s="27" t="s">
        <v>28</v>
      </c>
      <c r="F190" s="18" t="s">
        <v>369</v>
      </c>
      <c r="G190" s="18" t="s">
        <v>29</v>
      </c>
      <c r="H190" s="7" t="s">
        <v>21</v>
      </c>
      <c r="I190" s="18">
        <v>1</v>
      </c>
      <c r="J190" s="22">
        <v>10</v>
      </c>
      <c r="K190" s="22">
        <f t="shared" si="5"/>
        <v>0</v>
      </c>
      <c r="L190" s="24">
        <f t="shared" si="6"/>
        <v>10</v>
      </c>
      <c r="O190" s="8"/>
    </row>
    <row r="191" spans="1:15" x14ac:dyDescent="0.25">
      <c r="A191" s="27" t="str">
        <f>VLOOKUP(Orders!D191,Sheet2!$C$2:$D$30,2,)&amp;"-"&amp;C191&amp;B191</f>
        <v>C8-A1141765</v>
      </c>
      <c r="B191" s="45">
        <v>41765</v>
      </c>
      <c r="C191" s="18" t="s">
        <v>335</v>
      </c>
      <c r="D191" s="18" t="s">
        <v>16</v>
      </c>
      <c r="E191" s="27" t="s">
        <v>30</v>
      </c>
      <c r="F191" s="18" t="s">
        <v>369</v>
      </c>
      <c r="G191" s="18" t="s">
        <v>368</v>
      </c>
      <c r="H191" s="7">
        <v>6</v>
      </c>
      <c r="I191" s="18">
        <v>1</v>
      </c>
      <c r="J191" s="22">
        <v>15</v>
      </c>
      <c r="K191" s="22">
        <f t="shared" si="5"/>
        <v>0</v>
      </c>
      <c r="L191" s="24">
        <f t="shared" si="6"/>
        <v>15</v>
      </c>
      <c r="O191" s="8"/>
    </row>
    <row r="192" spans="1:15" x14ac:dyDescent="0.25">
      <c r="A192" s="27" t="str">
        <f>VLOOKUP(Orders!D192,Sheet2!$C$2:$D$30,2,)&amp;"-"&amp;C192&amp;B192</f>
        <v>C8-A1141765</v>
      </c>
      <c r="B192" s="45">
        <v>41765</v>
      </c>
      <c r="C192" s="18" t="s">
        <v>335</v>
      </c>
      <c r="D192" s="18" t="s">
        <v>16</v>
      </c>
      <c r="E192" s="27" t="s">
        <v>31</v>
      </c>
      <c r="F192" s="18" t="s">
        <v>369</v>
      </c>
      <c r="G192" s="18" t="s">
        <v>67</v>
      </c>
      <c r="H192" s="7" t="s">
        <v>21</v>
      </c>
      <c r="I192" s="18">
        <v>1</v>
      </c>
      <c r="J192" s="22">
        <v>6</v>
      </c>
      <c r="K192" s="22">
        <f t="shared" si="5"/>
        <v>0</v>
      </c>
      <c r="L192" s="24">
        <f t="shared" si="6"/>
        <v>6</v>
      </c>
      <c r="O192" s="8"/>
    </row>
    <row r="193" spans="1:15" x14ac:dyDescent="0.25">
      <c r="A193" s="27" t="str">
        <f>VLOOKUP(Orders!D193,Sheet2!$C$2:$D$30,2,)&amp;"-"&amp;C193&amp;B193</f>
        <v>C8-A1141765</v>
      </c>
      <c r="B193" s="45">
        <v>41765</v>
      </c>
      <c r="C193" s="18" t="s">
        <v>335</v>
      </c>
      <c r="D193" s="18" t="s">
        <v>16</v>
      </c>
      <c r="E193" s="27" t="s">
        <v>32</v>
      </c>
      <c r="F193" s="18" t="s">
        <v>369</v>
      </c>
      <c r="G193" s="18" t="s">
        <v>26</v>
      </c>
      <c r="H193" s="7" t="s">
        <v>21</v>
      </c>
      <c r="I193" s="18">
        <v>1</v>
      </c>
      <c r="J193" s="22">
        <v>6</v>
      </c>
      <c r="K193" s="22">
        <f t="shared" si="5"/>
        <v>0</v>
      </c>
      <c r="L193" s="24">
        <f t="shared" si="6"/>
        <v>6</v>
      </c>
      <c r="O193" s="8"/>
    </row>
    <row r="194" spans="1:15" x14ac:dyDescent="0.25">
      <c r="A194" s="27" t="str">
        <f>VLOOKUP(Orders!D194,Sheet2!$C$2:$D$30,2,)&amp;"-"&amp;C194&amp;B194</f>
        <v>C8-A1141765</v>
      </c>
      <c r="B194" s="45">
        <v>41765</v>
      </c>
      <c r="C194" s="18" t="s">
        <v>335</v>
      </c>
      <c r="D194" s="18" t="s">
        <v>16</v>
      </c>
      <c r="E194" s="27" t="s">
        <v>33</v>
      </c>
      <c r="F194" s="18" t="s">
        <v>369</v>
      </c>
      <c r="G194" s="18" t="s">
        <v>35</v>
      </c>
      <c r="H194" s="7" t="s">
        <v>21</v>
      </c>
      <c r="I194" s="18">
        <v>1</v>
      </c>
      <c r="J194" s="22">
        <v>6</v>
      </c>
      <c r="K194" s="22">
        <f t="shared" si="5"/>
        <v>0</v>
      </c>
      <c r="L194" s="24">
        <f t="shared" si="6"/>
        <v>6</v>
      </c>
      <c r="O194" s="8"/>
    </row>
    <row r="195" spans="1:15" x14ac:dyDescent="0.25">
      <c r="A195" s="27" t="str">
        <f>VLOOKUP(Orders!D195,Sheet2!$C$2:$D$30,2,)&amp;"-"&amp;C195&amp;B195</f>
        <v>C8-A1141765</v>
      </c>
      <c r="B195" s="45">
        <v>41765</v>
      </c>
      <c r="C195" s="18" t="s">
        <v>335</v>
      </c>
      <c r="D195" s="18" t="s">
        <v>16</v>
      </c>
      <c r="E195" s="27" t="s">
        <v>34</v>
      </c>
      <c r="F195" s="18" t="s">
        <v>373</v>
      </c>
      <c r="G195" s="18" t="s">
        <v>35</v>
      </c>
      <c r="H195" s="7" t="s">
        <v>591</v>
      </c>
      <c r="I195" s="18">
        <v>1</v>
      </c>
      <c r="J195" s="22">
        <v>3.44</v>
      </c>
      <c r="K195" s="22">
        <f t="shared" ref="K195:K258" si="7">IF((OR(F195="Clothes",F195="Footwear")),(I195*J195*0),(I195*J195*0.0625))</f>
        <v>0.215</v>
      </c>
      <c r="L195" s="24">
        <f t="shared" si="6"/>
        <v>3.6549999999999998</v>
      </c>
      <c r="O195" s="8"/>
    </row>
    <row r="196" spans="1:15" x14ac:dyDescent="0.25">
      <c r="A196" s="27" t="str">
        <f>VLOOKUP(Orders!D196,Sheet2!$C$2:$D$30,2,)&amp;"-"&amp;C196&amp;B196</f>
        <v>C8-A1141765</v>
      </c>
      <c r="B196" s="45">
        <v>41765</v>
      </c>
      <c r="C196" s="18" t="s">
        <v>335</v>
      </c>
      <c r="D196" s="18" t="s">
        <v>16</v>
      </c>
      <c r="E196" s="27" t="s">
        <v>36</v>
      </c>
      <c r="F196" s="18" t="s">
        <v>72</v>
      </c>
      <c r="G196" s="18" t="s">
        <v>7</v>
      </c>
      <c r="H196" s="7" t="s">
        <v>591</v>
      </c>
      <c r="I196" s="18">
        <v>1</v>
      </c>
      <c r="J196" s="22">
        <v>7.88</v>
      </c>
      <c r="K196" s="22">
        <f t="shared" si="7"/>
        <v>0.49249999999999999</v>
      </c>
      <c r="L196" s="24">
        <f t="shared" si="6"/>
        <v>8.3725000000000005</v>
      </c>
      <c r="O196" s="8"/>
    </row>
    <row r="197" spans="1:15" x14ac:dyDescent="0.25">
      <c r="A197" s="27" t="str">
        <f>VLOOKUP(Orders!D197,Sheet2!$C$2:$D$30,2,)&amp;"-"&amp;C197&amp;B197</f>
        <v>ID-A0141765</v>
      </c>
      <c r="B197" s="45">
        <v>41765</v>
      </c>
      <c r="C197" s="18" t="s">
        <v>364</v>
      </c>
      <c r="D197" s="18" t="s">
        <v>37</v>
      </c>
      <c r="E197" s="27" t="s">
        <v>388</v>
      </c>
      <c r="F197" s="18" t="s">
        <v>369</v>
      </c>
      <c r="G197" s="18" t="s">
        <v>7</v>
      </c>
      <c r="H197" s="7">
        <v>4</v>
      </c>
      <c r="I197" s="18">
        <v>1</v>
      </c>
      <c r="J197" s="22">
        <v>39.99</v>
      </c>
      <c r="K197" s="22">
        <f t="shared" si="7"/>
        <v>0</v>
      </c>
      <c r="L197" s="24">
        <f t="shared" si="6"/>
        <v>39.99</v>
      </c>
      <c r="O197" s="8"/>
    </row>
    <row r="198" spans="1:15" x14ac:dyDescent="0.25">
      <c r="A198" s="27" t="str">
        <f>VLOOKUP(Orders!D198,Sheet2!$C$2:$D$30,2,)&amp;"-"&amp;C198&amp;B198</f>
        <v>MC-A0141766</v>
      </c>
      <c r="B198" s="45">
        <v>41766</v>
      </c>
      <c r="C198" s="18" t="s">
        <v>364</v>
      </c>
      <c r="D198" s="18" t="s">
        <v>143</v>
      </c>
      <c r="E198" s="27" t="s">
        <v>20</v>
      </c>
      <c r="F198" s="18" t="s">
        <v>369</v>
      </c>
      <c r="G198" s="18" t="s">
        <v>271</v>
      </c>
      <c r="H198" s="7" t="s">
        <v>21</v>
      </c>
      <c r="I198" s="18">
        <v>1</v>
      </c>
      <c r="J198" s="22">
        <v>23.99</v>
      </c>
      <c r="K198" s="22">
        <f t="shared" si="7"/>
        <v>0</v>
      </c>
      <c r="L198" s="24">
        <f t="shared" si="6"/>
        <v>23.99</v>
      </c>
      <c r="O198" s="8"/>
    </row>
    <row r="199" spans="1:15" x14ac:dyDescent="0.25">
      <c r="A199" s="27" t="str">
        <f>VLOOKUP(Orders!D199,Sheet2!$C$2:$D$30,2,)&amp;"-"&amp;C199&amp;B199</f>
        <v>MC-A0141766</v>
      </c>
      <c r="B199" s="45">
        <v>41766</v>
      </c>
      <c r="C199" s="18" t="s">
        <v>364</v>
      </c>
      <c r="D199" s="18" t="s">
        <v>143</v>
      </c>
      <c r="E199" s="27" t="s">
        <v>22</v>
      </c>
      <c r="F199" s="18" t="s">
        <v>369</v>
      </c>
      <c r="G199" s="18" t="s">
        <v>15</v>
      </c>
      <c r="H199" s="7" t="s">
        <v>21</v>
      </c>
      <c r="I199" s="18">
        <v>1</v>
      </c>
      <c r="J199" s="22">
        <v>27.99</v>
      </c>
      <c r="K199" s="22">
        <f t="shared" si="7"/>
        <v>0</v>
      </c>
      <c r="L199" s="24">
        <f t="shared" si="6"/>
        <v>27.99</v>
      </c>
      <c r="O199" s="8"/>
    </row>
    <row r="200" spans="1:15" x14ac:dyDescent="0.25">
      <c r="A200" s="27" t="str">
        <f>VLOOKUP(Orders!D200,Sheet2!$C$2:$D$30,2,)&amp;"-"&amp;C200&amp;B200</f>
        <v>MC-A0641766</v>
      </c>
      <c r="B200" s="45">
        <v>41766</v>
      </c>
      <c r="C200" s="18" t="s">
        <v>356</v>
      </c>
      <c r="D200" s="18" t="s">
        <v>143</v>
      </c>
      <c r="E200" s="27" t="s">
        <v>389</v>
      </c>
      <c r="F200" s="18" t="s">
        <v>370</v>
      </c>
      <c r="G200" s="18" t="s">
        <v>472</v>
      </c>
      <c r="H200" s="7" t="s">
        <v>38</v>
      </c>
      <c r="I200" s="18">
        <v>1</v>
      </c>
      <c r="J200" s="22">
        <v>368</v>
      </c>
      <c r="K200" s="22">
        <f t="shared" si="7"/>
        <v>23</v>
      </c>
      <c r="L200" s="24">
        <f t="shared" si="6"/>
        <v>391</v>
      </c>
      <c r="O200" s="8"/>
    </row>
    <row r="201" spans="1:15" x14ac:dyDescent="0.25">
      <c r="A201" s="27" t="str">
        <f>VLOOKUP(Orders!D201,Sheet2!$C$2:$D$30,2,)&amp;"-"&amp;C201&amp;B201</f>
        <v>WG-A2241766</v>
      </c>
      <c r="B201" s="45">
        <v>41766</v>
      </c>
      <c r="C201" s="18" t="s">
        <v>337</v>
      </c>
      <c r="D201" s="18" t="s">
        <v>40</v>
      </c>
      <c r="E201" s="27" t="s">
        <v>390</v>
      </c>
      <c r="F201" s="18" t="s">
        <v>372</v>
      </c>
      <c r="G201" s="18" t="s">
        <v>336</v>
      </c>
      <c r="H201" s="7" t="s">
        <v>41</v>
      </c>
      <c r="I201" s="18">
        <v>4</v>
      </c>
      <c r="J201" s="22">
        <v>4.34</v>
      </c>
      <c r="K201" s="22">
        <f t="shared" si="7"/>
        <v>1.085</v>
      </c>
      <c r="L201" s="24">
        <f t="shared" si="6"/>
        <v>18.445</v>
      </c>
      <c r="O201" s="8"/>
    </row>
    <row r="202" spans="1:15" x14ac:dyDescent="0.25">
      <c r="A202" s="27" t="str">
        <f>VLOOKUP(Orders!D202,Sheet2!$C$2:$D$30,2,)&amp;"-"&amp;C202&amp;B202</f>
        <v>WG-A2241766</v>
      </c>
      <c r="B202" s="45">
        <v>41766</v>
      </c>
      <c r="C202" s="18" t="s">
        <v>337</v>
      </c>
      <c r="D202" s="18" t="s">
        <v>40</v>
      </c>
      <c r="E202" s="27" t="s">
        <v>42</v>
      </c>
      <c r="F202" s="18" t="s">
        <v>372</v>
      </c>
      <c r="G202" s="18" t="s">
        <v>336</v>
      </c>
      <c r="H202" s="7" t="s">
        <v>41</v>
      </c>
      <c r="I202" s="18">
        <v>4</v>
      </c>
      <c r="J202" s="22">
        <v>4.34</v>
      </c>
      <c r="K202" s="22">
        <f t="shared" si="7"/>
        <v>1.085</v>
      </c>
      <c r="L202" s="24">
        <f t="shared" si="6"/>
        <v>18.445</v>
      </c>
      <c r="O202" s="8"/>
    </row>
    <row r="203" spans="1:15" x14ac:dyDescent="0.25">
      <c r="A203" s="27" t="str">
        <f>VLOOKUP(Orders!D203,Sheet2!$C$2:$D$30,2,)&amp;"-"&amp;C203&amp;B203</f>
        <v>WG-A2241766</v>
      </c>
      <c r="B203" s="45">
        <v>41766</v>
      </c>
      <c r="C203" s="18" t="s">
        <v>337</v>
      </c>
      <c r="D203" s="18" t="s">
        <v>40</v>
      </c>
      <c r="E203" s="27" t="s">
        <v>391</v>
      </c>
      <c r="F203" s="18" t="s">
        <v>372</v>
      </c>
      <c r="G203" s="18" t="s">
        <v>336</v>
      </c>
      <c r="H203" s="7" t="s">
        <v>41</v>
      </c>
      <c r="I203" s="18">
        <v>4</v>
      </c>
      <c r="J203" s="22">
        <v>4.34</v>
      </c>
      <c r="K203" s="22">
        <f t="shared" si="7"/>
        <v>1.085</v>
      </c>
      <c r="L203" s="24">
        <f t="shared" si="6"/>
        <v>18.445</v>
      </c>
      <c r="O203" s="8"/>
    </row>
    <row r="204" spans="1:15" x14ac:dyDescent="0.25">
      <c r="A204" s="27" t="str">
        <f>VLOOKUP(Orders!D204,Sheet2!$C$2:$D$30,2,)&amp;"-"&amp;C204&amp;B204</f>
        <v>C8-A0241767</v>
      </c>
      <c r="B204" s="45">
        <v>41767</v>
      </c>
      <c r="C204" s="18" t="s">
        <v>365</v>
      </c>
      <c r="D204" s="18" t="s">
        <v>16</v>
      </c>
      <c r="E204" s="27" t="s">
        <v>43</v>
      </c>
      <c r="F204" s="18" t="s">
        <v>369</v>
      </c>
      <c r="G204" s="18" t="s">
        <v>127</v>
      </c>
      <c r="H204" s="7" t="s">
        <v>24</v>
      </c>
      <c r="I204" s="18">
        <v>1</v>
      </c>
      <c r="J204" s="22">
        <v>10</v>
      </c>
      <c r="K204" s="22">
        <f t="shared" si="7"/>
        <v>0</v>
      </c>
      <c r="L204" s="24">
        <f t="shared" si="6"/>
        <v>10</v>
      </c>
      <c r="O204" s="8"/>
    </row>
    <row r="205" spans="1:15" x14ac:dyDescent="0.25">
      <c r="A205" s="27" t="str">
        <f>VLOOKUP(Orders!D205,Sheet2!$C$2:$D$30,2,)&amp;"-"&amp;C205&amp;B205</f>
        <v>C8-A0241767</v>
      </c>
      <c r="B205" s="45">
        <v>41767</v>
      </c>
      <c r="C205" s="18" t="s">
        <v>365</v>
      </c>
      <c r="D205" s="18" t="s">
        <v>16</v>
      </c>
      <c r="E205" s="27" t="s">
        <v>44</v>
      </c>
      <c r="F205" s="18" t="s">
        <v>369</v>
      </c>
      <c r="G205" s="18" t="s">
        <v>26</v>
      </c>
      <c r="H205" s="7" t="s">
        <v>24</v>
      </c>
      <c r="I205" s="18">
        <v>1</v>
      </c>
      <c r="J205" s="22">
        <v>12</v>
      </c>
      <c r="K205" s="22">
        <f t="shared" si="7"/>
        <v>0</v>
      </c>
      <c r="L205" s="24">
        <f t="shared" si="6"/>
        <v>12</v>
      </c>
      <c r="O205" s="8"/>
    </row>
    <row r="206" spans="1:15" x14ac:dyDescent="0.25">
      <c r="A206" s="27" t="str">
        <f>VLOOKUP(Orders!D206,Sheet2!$C$2:$D$30,2,)&amp;"-"&amp;C206&amp;B206</f>
        <v>C8-A0241767</v>
      </c>
      <c r="B206" s="45">
        <v>41767</v>
      </c>
      <c r="C206" s="18" t="s">
        <v>365</v>
      </c>
      <c r="D206" s="18" t="s">
        <v>16</v>
      </c>
      <c r="E206" s="27" t="s">
        <v>392</v>
      </c>
      <c r="F206" s="18" t="s">
        <v>369</v>
      </c>
      <c r="G206" s="18" t="s">
        <v>127</v>
      </c>
      <c r="H206" s="7" t="s">
        <v>38</v>
      </c>
      <c r="I206" s="18">
        <v>1</v>
      </c>
      <c r="J206" s="22">
        <v>5</v>
      </c>
      <c r="K206" s="22">
        <f t="shared" si="7"/>
        <v>0</v>
      </c>
      <c r="L206" s="24">
        <f t="shared" si="6"/>
        <v>5</v>
      </c>
      <c r="O206" s="8"/>
    </row>
    <row r="207" spans="1:15" x14ac:dyDescent="0.25">
      <c r="A207" s="27" t="str">
        <f>VLOOKUP(Orders!D207,Sheet2!$C$2:$D$30,2,)&amp;"-"&amp;C207&amp;B207</f>
        <v>C8-A0241767</v>
      </c>
      <c r="B207" s="45">
        <v>41767</v>
      </c>
      <c r="C207" s="18" t="s">
        <v>365</v>
      </c>
      <c r="D207" s="18" t="s">
        <v>16</v>
      </c>
      <c r="E207" s="27" t="s">
        <v>45</v>
      </c>
      <c r="F207" s="18" t="s">
        <v>369</v>
      </c>
      <c r="G207" s="18" t="s">
        <v>67</v>
      </c>
      <c r="H207" s="7" t="s">
        <v>38</v>
      </c>
      <c r="I207" s="18">
        <v>1</v>
      </c>
      <c r="J207" s="22">
        <v>5</v>
      </c>
      <c r="K207" s="22">
        <f t="shared" si="7"/>
        <v>0</v>
      </c>
      <c r="L207" s="24">
        <f t="shared" si="6"/>
        <v>5</v>
      </c>
      <c r="O207" s="8"/>
    </row>
    <row r="208" spans="1:15" x14ac:dyDescent="0.25">
      <c r="A208" s="27" t="str">
        <f>VLOOKUP(Orders!D208,Sheet2!$C$2:$D$30,2,)&amp;"-"&amp;C208&amp;B208</f>
        <v>C8-A0241767</v>
      </c>
      <c r="B208" s="45">
        <v>41767</v>
      </c>
      <c r="C208" s="18" t="s">
        <v>365</v>
      </c>
      <c r="D208" s="18" t="s">
        <v>16</v>
      </c>
      <c r="E208" s="27" t="s">
        <v>46</v>
      </c>
      <c r="F208" s="18" t="s">
        <v>369</v>
      </c>
      <c r="G208" s="18" t="s">
        <v>7</v>
      </c>
      <c r="H208" s="7" t="s">
        <v>38</v>
      </c>
      <c r="I208" s="18">
        <v>1</v>
      </c>
      <c r="J208" s="22">
        <v>5</v>
      </c>
      <c r="K208" s="22">
        <f t="shared" si="7"/>
        <v>0</v>
      </c>
      <c r="L208" s="24">
        <f t="shared" si="6"/>
        <v>5</v>
      </c>
      <c r="O208" s="8"/>
    </row>
    <row r="209" spans="1:15" x14ac:dyDescent="0.25">
      <c r="A209" s="27" t="str">
        <f>VLOOKUP(Orders!D209,Sheet2!$C$2:$D$30,2,)&amp;"-"&amp;C209&amp;B209</f>
        <v>C8-A0241767</v>
      </c>
      <c r="B209" s="45">
        <v>41767</v>
      </c>
      <c r="C209" s="18" t="s">
        <v>365</v>
      </c>
      <c r="D209" s="18" t="s">
        <v>16</v>
      </c>
      <c r="E209" s="27" t="s">
        <v>47</v>
      </c>
      <c r="F209" s="18" t="s">
        <v>369</v>
      </c>
      <c r="G209" s="18" t="s">
        <v>263</v>
      </c>
      <c r="H209" s="7" t="s">
        <v>24</v>
      </c>
      <c r="I209" s="18">
        <v>1</v>
      </c>
      <c r="J209" s="22">
        <v>6.39</v>
      </c>
      <c r="K209" s="22">
        <f t="shared" si="7"/>
        <v>0</v>
      </c>
      <c r="L209" s="24">
        <f t="shared" si="6"/>
        <v>6.39</v>
      </c>
      <c r="O209" s="8"/>
    </row>
    <row r="210" spans="1:15" x14ac:dyDescent="0.25">
      <c r="A210" s="27" t="str">
        <f>VLOOKUP(Orders!D210,Sheet2!$C$2:$D$30,2,)&amp;"-"&amp;C210&amp;B210</f>
        <v>C8-A0241767</v>
      </c>
      <c r="B210" s="45">
        <v>41767</v>
      </c>
      <c r="C210" s="18" t="s">
        <v>365</v>
      </c>
      <c r="D210" s="18" t="s">
        <v>16</v>
      </c>
      <c r="E210" s="27" t="s">
        <v>48</v>
      </c>
      <c r="F210" s="18" t="s">
        <v>369</v>
      </c>
      <c r="G210" s="18" t="s">
        <v>368</v>
      </c>
      <c r="H210" s="7" t="s">
        <v>49</v>
      </c>
      <c r="I210" s="18">
        <v>1</v>
      </c>
      <c r="J210" s="22">
        <v>5</v>
      </c>
      <c r="K210" s="22">
        <f t="shared" si="7"/>
        <v>0</v>
      </c>
      <c r="L210" s="24">
        <f t="shared" si="6"/>
        <v>5</v>
      </c>
      <c r="O210" s="8"/>
    </row>
    <row r="211" spans="1:15" x14ac:dyDescent="0.25">
      <c r="A211" s="27" t="str">
        <f>VLOOKUP(Orders!D211,Sheet2!$C$2:$D$30,2,)&amp;"-"&amp;C211&amp;B211</f>
        <v>C8-A0241767</v>
      </c>
      <c r="B211" s="45">
        <v>41767</v>
      </c>
      <c r="C211" s="18" t="s">
        <v>365</v>
      </c>
      <c r="D211" s="18" t="s">
        <v>16</v>
      </c>
      <c r="E211" s="27" t="s">
        <v>50</v>
      </c>
      <c r="F211" s="18" t="s">
        <v>369</v>
      </c>
      <c r="G211" s="18" t="s">
        <v>26</v>
      </c>
      <c r="H211" s="7" t="s">
        <v>49</v>
      </c>
      <c r="I211" s="18">
        <v>1</v>
      </c>
      <c r="J211" s="22">
        <v>5</v>
      </c>
      <c r="K211" s="22">
        <f t="shared" si="7"/>
        <v>0</v>
      </c>
      <c r="L211" s="24">
        <f t="shared" si="6"/>
        <v>5</v>
      </c>
      <c r="O211" s="8"/>
    </row>
    <row r="212" spans="1:15" x14ac:dyDescent="0.25">
      <c r="A212" s="27" t="str">
        <f>VLOOKUP(Orders!D212,Sheet2!$C$2:$D$30,2,)&amp;"-"&amp;C212&amp;B212</f>
        <v>C8-A0241767</v>
      </c>
      <c r="B212" s="45">
        <v>41767</v>
      </c>
      <c r="C212" s="18" t="s">
        <v>365</v>
      </c>
      <c r="D212" s="18" t="s">
        <v>16</v>
      </c>
      <c r="E212" s="27" t="s">
        <v>51</v>
      </c>
      <c r="F212" s="18" t="s">
        <v>369</v>
      </c>
      <c r="G212" s="18" t="s">
        <v>476</v>
      </c>
      <c r="H212" s="7">
        <v>12</v>
      </c>
      <c r="I212" s="18">
        <v>1</v>
      </c>
      <c r="J212" s="22">
        <v>12</v>
      </c>
      <c r="K212" s="22">
        <f t="shared" si="7"/>
        <v>0</v>
      </c>
      <c r="L212" s="24">
        <f t="shared" si="6"/>
        <v>12</v>
      </c>
      <c r="O212" s="8"/>
    </row>
    <row r="213" spans="1:15" x14ac:dyDescent="0.25">
      <c r="A213" s="27" t="str">
        <f>VLOOKUP(Orders!D213,Sheet2!$C$2:$D$30,2,)&amp;"-"&amp;C213&amp;B213</f>
        <v>C8-A0241767</v>
      </c>
      <c r="B213" s="45">
        <v>41767</v>
      </c>
      <c r="C213" s="18" t="s">
        <v>365</v>
      </c>
      <c r="D213" s="18" t="s">
        <v>16</v>
      </c>
      <c r="E213" s="27" t="s">
        <v>52</v>
      </c>
      <c r="F213" s="18" t="s">
        <v>369</v>
      </c>
      <c r="G213" s="18" t="s">
        <v>10</v>
      </c>
      <c r="H213" s="7">
        <v>4</v>
      </c>
      <c r="I213" s="18">
        <v>1</v>
      </c>
      <c r="J213" s="22">
        <v>12</v>
      </c>
      <c r="K213" s="22">
        <f t="shared" si="7"/>
        <v>0</v>
      </c>
      <c r="L213" s="24">
        <f t="shared" si="6"/>
        <v>12</v>
      </c>
      <c r="O213" s="8"/>
    </row>
    <row r="214" spans="1:15" x14ac:dyDescent="0.25">
      <c r="A214" s="27" t="str">
        <f>VLOOKUP(Orders!D214,Sheet2!$C$2:$D$30,2,)&amp;"-"&amp;C214&amp;B214</f>
        <v>ID-A0541768</v>
      </c>
      <c r="B214" s="45">
        <v>41768</v>
      </c>
      <c r="C214" s="18" t="s">
        <v>355</v>
      </c>
      <c r="D214" s="18" t="s">
        <v>37</v>
      </c>
      <c r="E214" s="27" t="s">
        <v>393</v>
      </c>
      <c r="F214" s="18" t="s">
        <v>72</v>
      </c>
      <c r="G214" s="18" t="s">
        <v>480</v>
      </c>
      <c r="H214" s="7" t="s">
        <v>591</v>
      </c>
      <c r="I214" s="18">
        <v>1</v>
      </c>
      <c r="J214" s="22">
        <v>149.99</v>
      </c>
      <c r="K214" s="22">
        <f t="shared" si="7"/>
        <v>9.3743750000000006</v>
      </c>
      <c r="L214" s="24">
        <f t="shared" si="6"/>
        <v>159.364375</v>
      </c>
      <c r="O214" s="8"/>
    </row>
    <row r="215" spans="1:15" x14ac:dyDescent="0.25">
      <c r="A215" s="27" t="str">
        <f>VLOOKUP(Orders!D215,Sheet2!$C$2:$D$30,2,)&amp;"-"&amp;C215&amp;B215</f>
        <v>AZ-A1041768</v>
      </c>
      <c r="B215" s="45">
        <v>41768</v>
      </c>
      <c r="C215" s="18" t="s">
        <v>338</v>
      </c>
      <c r="D215" s="18" t="s">
        <v>17</v>
      </c>
      <c r="E215" s="27" t="s">
        <v>394</v>
      </c>
      <c r="F215" s="18" t="s">
        <v>367</v>
      </c>
      <c r="G215" s="18" t="s">
        <v>53</v>
      </c>
      <c r="H215" s="7" t="s">
        <v>591</v>
      </c>
      <c r="I215" s="18">
        <v>1</v>
      </c>
      <c r="J215" s="22">
        <v>54.85</v>
      </c>
      <c r="K215" s="22">
        <f t="shared" si="7"/>
        <v>3.4281250000000001</v>
      </c>
      <c r="L215" s="24">
        <f t="shared" si="6"/>
        <v>58.278125000000003</v>
      </c>
      <c r="O215" s="8"/>
    </row>
    <row r="216" spans="1:15" x14ac:dyDescent="0.25">
      <c r="A216" s="27" t="str">
        <f>VLOOKUP(Orders!D216,Sheet2!$C$2:$D$30,2,)&amp;"-"&amp;C216&amp;B216</f>
        <v>AZ-A1041768</v>
      </c>
      <c r="B216" s="45">
        <v>41768</v>
      </c>
      <c r="C216" s="18" t="s">
        <v>338</v>
      </c>
      <c r="D216" s="18" t="s">
        <v>17</v>
      </c>
      <c r="E216" s="27" t="s">
        <v>395</v>
      </c>
      <c r="F216" s="18" t="s">
        <v>367</v>
      </c>
      <c r="G216" s="18" t="s">
        <v>7</v>
      </c>
      <c r="H216" s="7" t="s">
        <v>591</v>
      </c>
      <c r="I216" s="18">
        <v>1</v>
      </c>
      <c r="J216" s="22">
        <v>110.88</v>
      </c>
      <c r="K216" s="22">
        <f t="shared" si="7"/>
        <v>6.93</v>
      </c>
      <c r="L216" s="24">
        <f t="shared" si="6"/>
        <v>117.81</v>
      </c>
      <c r="O216" s="8"/>
    </row>
    <row r="217" spans="1:15" x14ac:dyDescent="0.25">
      <c r="A217" s="27" t="str">
        <f>VLOOKUP(Orders!D217,Sheet2!$C$2:$D$30,2,)&amp;"-"&amp;C217&amp;B217</f>
        <v>AZ-A1041768</v>
      </c>
      <c r="B217" s="45">
        <v>41768</v>
      </c>
      <c r="C217" s="18" t="s">
        <v>338</v>
      </c>
      <c r="D217" s="18" t="s">
        <v>17</v>
      </c>
      <c r="E217" s="27" t="s">
        <v>396</v>
      </c>
      <c r="F217" s="18" t="s">
        <v>367</v>
      </c>
      <c r="G217" s="18" t="s">
        <v>7</v>
      </c>
      <c r="H217" s="7" t="s">
        <v>591</v>
      </c>
      <c r="I217" s="18">
        <v>1</v>
      </c>
      <c r="J217" s="22">
        <v>92.35</v>
      </c>
      <c r="K217" s="22">
        <f t="shared" si="7"/>
        <v>5.7718749999999996</v>
      </c>
      <c r="L217" s="24">
        <f t="shared" si="6"/>
        <v>98.121874999999989</v>
      </c>
      <c r="O217" s="8"/>
    </row>
    <row r="218" spans="1:15" x14ac:dyDescent="0.25">
      <c r="A218" s="27" t="str">
        <f>VLOOKUP(Orders!D218,Sheet2!$C$2:$D$30,2,)&amp;"-"&amp;C218&amp;B218</f>
        <v>ID-A0341768</v>
      </c>
      <c r="B218" s="45">
        <v>41768</v>
      </c>
      <c r="C218" s="18" t="s">
        <v>353</v>
      </c>
      <c r="D218" s="18" t="s">
        <v>37</v>
      </c>
      <c r="E218" s="27" t="s">
        <v>54</v>
      </c>
      <c r="F218" s="18" t="s">
        <v>369</v>
      </c>
      <c r="G218" s="18" t="s">
        <v>7</v>
      </c>
      <c r="H218" s="7">
        <v>36</v>
      </c>
      <c r="I218" s="18">
        <v>1</v>
      </c>
      <c r="J218" s="22">
        <v>29.99</v>
      </c>
      <c r="K218" s="22">
        <f t="shared" si="7"/>
        <v>0</v>
      </c>
      <c r="L218" s="24">
        <f t="shared" si="6"/>
        <v>29.99</v>
      </c>
      <c r="O218" s="8"/>
    </row>
    <row r="219" spans="1:15" x14ac:dyDescent="0.25">
      <c r="A219" s="27" t="str">
        <f>VLOOKUP(Orders!D219,Sheet2!$C$2:$D$30,2,)&amp;"-"&amp;C219&amp;B219</f>
        <v>HM-A2341769</v>
      </c>
      <c r="B219" s="45">
        <v>41769</v>
      </c>
      <c r="C219" s="18" t="s">
        <v>339</v>
      </c>
      <c r="D219" s="18" t="s">
        <v>4</v>
      </c>
      <c r="E219" s="27" t="s">
        <v>55</v>
      </c>
      <c r="F219" s="18" t="s">
        <v>369</v>
      </c>
      <c r="G219" s="18" t="s">
        <v>57</v>
      </c>
      <c r="H219" s="7" t="s">
        <v>56</v>
      </c>
      <c r="I219" s="18">
        <v>1</v>
      </c>
      <c r="J219" s="22">
        <v>17.95</v>
      </c>
      <c r="K219" s="22">
        <f t="shared" si="7"/>
        <v>0</v>
      </c>
      <c r="L219" s="24">
        <f t="shared" si="6"/>
        <v>17.95</v>
      </c>
      <c r="O219" s="8"/>
    </row>
    <row r="220" spans="1:15" x14ac:dyDescent="0.25">
      <c r="A220" s="27" t="str">
        <f>VLOOKUP(Orders!D220,Sheet2!$C$2:$D$30,2,)&amp;"-"&amp;C220&amp;B220</f>
        <v>HM-A2341769</v>
      </c>
      <c r="B220" s="45">
        <v>41769</v>
      </c>
      <c r="C220" s="18" t="s">
        <v>339</v>
      </c>
      <c r="D220" s="18" t="s">
        <v>4</v>
      </c>
      <c r="E220" s="27" t="s">
        <v>58</v>
      </c>
      <c r="F220" s="18" t="s">
        <v>369</v>
      </c>
      <c r="G220" s="18" t="s">
        <v>57</v>
      </c>
      <c r="H220" s="7" t="s">
        <v>56</v>
      </c>
      <c r="I220" s="18">
        <v>1</v>
      </c>
      <c r="J220" s="22">
        <v>14.36</v>
      </c>
      <c r="K220" s="22">
        <f t="shared" si="7"/>
        <v>0</v>
      </c>
      <c r="L220" s="24">
        <f t="shared" si="6"/>
        <v>14.36</v>
      </c>
      <c r="O220" s="8"/>
    </row>
    <row r="221" spans="1:15" x14ac:dyDescent="0.25">
      <c r="A221" s="27" t="str">
        <f>VLOOKUP(Orders!D221,Sheet2!$C$2:$D$30,2,)&amp;"-"&amp;C221&amp;B221</f>
        <v>HM-A2341769</v>
      </c>
      <c r="B221" s="45">
        <v>41769</v>
      </c>
      <c r="C221" s="18" t="s">
        <v>339</v>
      </c>
      <c r="D221" s="18" t="s">
        <v>4</v>
      </c>
      <c r="E221" s="27" t="s">
        <v>59</v>
      </c>
      <c r="F221" s="18" t="s">
        <v>369</v>
      </c>
      <c r="G221" s="18" t="s">
        <v>57</v>
      </c>
      <c r="H221" s="7" t="s">
        <v>60</v>
      </c>
      <c r="I221" s="18">
        <v>1</v>
      </c>
      <c r="J221" s="22">
        <v>7.95</v>
      </c>
      <c r="K221" s="22">
        <f t="shared" si="7"/>
        <v>0</v>
      </c>
      <c r="L221" s="24">
        <f t="shared" si="6"/>
        <v>7.95</v>
      </c>
      <c r="O221" s="8"/>
    </row>
    <row r="222" spans="1:15" x14ac:dyDescent="0.25">
      <c r="A222" s="27" t="str">
        <f>VLOOKUP(Orders!D222,Sheet2!$C$2:$D$30,2,)&amp;"-"&amp;C222&amp;B222</f>
        <v>HM-A2341769</v>
      </c>
      <c r="B222" s="45">
        <v>41769</v>
      </c>
      <c r="C222" s="18" t="s">
        <v>339</v>
      </c>
      <c r="D222" s="18" t="s">
        <v>4</v>
      </c>
      <c r="E222" s="27" t="s">
        <v>61</v>
      </c>
      <c r="F222" s="18" t="s">
        <v>369</v>
      </c>
      <c r="G222" s="18" t="s">
        <v>57</v>
      </c>
      <c r="H222" s="7" t="s">
        <v>60</v>
      </c>
      <c r="I222" s="18">
        <v>1</v>
      </c>
      <c r="J222" s="22">
        <v>14.95</v>
      </c>
      <c r="K222" s="22">
        <f t="shared" si="7"/>
        <v>0</v>
      </c>
      <c r="L222" s="24">
        <f t="shared" si="6"/>
        <v>14.95</v>
      </c>
      <c r="O222" s="8"/>
    </row>
    <row r="223" spans="1:15" x14ac:dyDescent="0.25">
      <c r="A223" s="27" t="str">
        <f>VLOOKUP(Orders!D223,Sheet2!$C$2:$D$30,2,)&amp;"-"&amp;C223&amp;B223</f>
        <v>HM-A2341769</v>
      </c>
      <c r="B223" s="45">
        <v>41769</v>
      </c>
      <c r="C223" s="18" t="s">
        <v>339</v>
      </c>
      <c r="D223" s="18" t="s">
        <v>4</v>
      </c>
      <c r="E223" s="27" t="s">
        <v>62</v>
      </c>
      <c r="F223" s="18" t="s">
        <v>369</v>
      </c>
      <c r="G223" s="18" t="s">
        <v>15</v>
      </c>
      <c r="H223" s="7" t="s">
        <v>60</v>
      </c>
      <c r="I223" s="18">
        <v>1</v>
      </c>
      <c r="J223" s="22">
        <v>12.95</v>
      </c>
      <c r="K223" s="22">
        <f t="shared" si="7"/>
        <v>0</v>
      </c>
      <c r="L223" s="24">
        <f t="shared" si="6"/>
        <v>12.95</v>
      </c>
      <c r="O223" s="8"/>
    </row>
    <row r="224" spans="1:15" x14ac:dyDescent="0.25">
      <c r="A224" s="27" t="str">
        <f>VLOOKUP(Orders!D224,Sheet2!$C$2:$D$30,2,)&amp;"-"&amp;C224&amp;B224</f>
        <v>HM-A2341769</v>
      </c>
      <c r="B224" s="45">
        <v>41769</v>
      </c>
      <c r="C224" s="18" t="s">
        <v>339</v>
      </c>
      <c r="D224" s="18" t="s">
        <v>4</v>
      </c>
      <c r="E224" s="27" t="s">
        <v>63</v>
      </c>
      <c r="F224" s="18" t="s">
        <v>369</v>
      </c>
      <c r="G224" s="18" t="s">
        <v>10</v>
      </c>
      <c r="H224" s="7" t="s">
        <v>60</v>
      </c>
      <c r="I224" s="18">
        <v>1</v>
      </c>
      <c r="J224" s="22">
        <v>9.9499999999999993</v>
      </c>
      <c r="K224" s="22">
        <f t="shared" si="7"/>
        <v>0</v>
      </c>
      <c r="L224" s="24">
        <f t="shared" si="6"/>
        <v>9.9499999999999993</v>
      </c>
      <c r="O224" s="8"/>
    </row>
    <row r="225" spans="1:15" x14ac:dyDescent="0.25">
      <c r="A225" s="27" t="str">
        <f>VLOOKUP(Orders!D225,Sheet2!$C$2:$D$30,2,)&amp;"-"&amp;C225&amp;B225</f>
        <v>6P-A2441769</v>
      </c>
      <c r="B225" s="45">
        <v>41769</v>
      </c>
      <c r="C225" s="18" t="s">
        <v>340</v>
      </c>
      <c r="D225" s="18" t="s">
        <v>64</v>
      </c>
      <c r="E225" s="27" t="s">
        <v>65</v>
      </c>
      <c r="F225" s="18" t="s">
        <v>376</v>
      </c>
      <c r="G225" s="18" t="s">
        <v>53</v>
      </c>
      <c r="H225" s="7">
        <v>6</v>
      </c>
      <c r="I225" s="18">
        <v>1</v>
      </c>
      <c r="J225" s="22">
        <v>36.99</v>
      </c>
      <c r="K225" s="22">
        <f t="shared" si="7"/>
        <v>0</v>
      </c>
      <c r="L225" s="24">
        <f t="shared" si="6"/>
        <v>36.99</v>
      </c>
      <c r="O225" s="8"/>
    </row>
    <row r="226" spans="1:15" x14ac:dyDescent="0.25">
      <c r="A226" s="27" t="str">
        <f>VLOOKUP(Orders!D226,Sheet2!$C$2:$D$30,2,)&amp;"-"&amp;C226&amp;B226</f>
        <v>6P-A2441769</v>
      </c>
      <c r="B226" s="45">
        <v>41769</v>
      </c>
      <c r="C226" s="18" t="s">
        <v>340</v>
      </c>
      <c r="D226" s="18" t="s">
        <v>64</v>
      </c>
      <c r="E226" s="27" t="s">
        <v>397</v>
      </c>
      <c r="F226" s="18" t="s">
        <v>370</v>
      </c>
      <c r="G226" s="18" t="s">
        <v>7</v>
      </c>
      <c r="H226" s="7" t="s">
        <v>591</v>
      </c>
      <c r="I226" s="18">
        <v>1</v>
      </c>
      <c r="J226" s="22">
        <v>25.99</v>
      </c>
      <c r="K226" s="22">
        <f t="shared" si="7"/>
        <v>1.6243749999999999</v>
      </c>
      <c r="L226" s="24">
        <f t="shared" si="6"/>
        <v>27.614374999999999</v>
      </c>
      <c r="O226" s="8"/>
    </row>
    <row r="227" spans="1:15" x14ac:dyDescent="0.25">
      <c r="A227" s="27" t="str">
        <f>VLOOKUP(Orders!D227,Sheet2!$C$2:$D$30,2,)&amp;"-"&amp;C227&amp;B227</f>
        <v>HM-A1141770</v>
      </c>
      <c r="B227" s="45">
        <v>41770</v>
      </c>
      <c r="C227" s="18" t="s">
        <v>335</v>
      </c>
      <c r="D227" s="18" t="s">
        <v>4</v>
      </c>
      <c r="E227" s="27" t="s">
        <v>398</v>
      </c>
      <c r="F227" s="18" t="s">
        <v>376</v>
      </c>
      <c r="G227" s="18" t="s">
        <v>10</v>
      </c>
      <c r="H227" s="7" t="s">
        <v>56</v>
      </c>
      <c r="I227" s="18">
        <v>1</v>
      </c>
      <c r="J227" s="22">
        <v>3.95</v>
      </c>
      <c r="K227" s="22">
        <f t="shared" si="7"/>
        <v>0</v>
      </c>
      <c r="L227" s="24">
        <f t="shared" si="6"/>
        <v>3.95</v>
      </c>
      <c r="O227" s="8"/>
    </row>
    <row r="228" spans="1:15" x14ac:dyDescent="0.25">
      <c r="A228" s="27" t="str">
        <f>VLOOKUP(Orders!D228,Sheet2!$C$2:$D$30,2,)&amp;"-"&amp;C228&amp;B228</f>
        <v>HM-A1141770</v>
      </c>
      <c r="B228" s="45">
        <v>41770</v>
      </c>
      <c r="C228" s="18" t="s">
        <v>335</v>
      </c>
      <c r="D228" s="18" t="s">
        <v>4</v>
      </c>
      <c r="E228" s="27" t="s">
        <v>399</v>
      </c>
      <c r="F228" s="18" t="s">
        <v>369</v>
      </c>
      <c r="G228" s="18" t="s">
        <v>67</v>
      </c>
      <c r="H228" s="7" t="s">
        <v>66</v>
      </c>
      <c r="I228" s="18">
        <v>1</v>
      </c>
      <c r="J228" s="22">
        <v>7.95</v>
      </c>
      <c r="K228" s="22">
        <f t="shared" si="7"/>
        <v>0</v>
      </c>
      <c r="L228" s="24">
        <f t="shared" si="6"/>
        <v>7.95</v>
      </c>
      <c r="O228" s="8"/>
    </row>
    <row r="229" spans="1:15" x14ac:dyDescent="0.25">
      <c r="A229" s="27" t="str">
        <f>VLOOKUP(Orders!D229,Sheet2!$C$2:$D$30,2,)&amp;"-"&amp;C229&amp;B229</f>
        <v>HM-A1141770</v>
      </c>
      <c r="B229" s="45">
        <v>41770</v>
      </c>
      <c r="C229" s="18" t="s">
        <v>335</v>
      </c>
      <c r="D229" s="18" t="s">
        <v>4</v>
      </c>
      <c r="E229" s="27" t="s">
        <v>5</v>
      </c>
      <c r="F229" s="18" t="s">
        <v>369</v>
      </c>
      <c r="G229" s="18" t="s">
        <v>69</v>
      </c>
      <c r="H229" s="7" t="s">
        <v>68</v>
      </c>
      <c r="I229" s="18">
        <v>1</v>
      </c>
      <c r="J229" s="22">
        <v>5.95</v>
      </c>
      <c r="K229" s="22">
        <f t="shared" si="7"/>
        <v>0</v>
      </c>
      <c r="L229" s="24">
        <f t="shared" si="6"/>
        <v>5.95</v>
      </c>
      <c r="O229" s="8"/>
    </row>
    <row r="230" spans="1:15" x14ac:dyDescent="0.25">
      <c r="A230" s="27" t="str">
        <f>VLOOKUP(Orders!D230,Sheet2!$C$2:$D$30,2,)&amp;"-"&amp;C230&amp;B230</f>
        <v>HM-A1141770</v>
      </c>
      <c r="B230" s="45">
        <v>41770</v>
      </c>
      <c r="C230" s="18" t="s">
        <v>335</v>
      </c>
      <c r="D230" s="18" t="s">
        <v>4</v>
      </c>
      <c r="E230" s="27" t="s">
        <v>398</v>
      </c>
      <c r="F230" s="18" t="s">
        <v>376</v>
      </c>
      <c r="G230" s="18" t="s">
        <v>69</v>
      </c>
      <c r="H230" s="7" t="s">
        <v>70</v>
      </c>
      <c r="I230" s="18">
        <v>1</v>
      </c>
      <c r="J230" s="22">
        <v>3.95</v>
      </c>
      <c r="K230" s="22">
        <f t="shared" si="7"/>
        <v>0</v>
      </c>
      <c r="L230" s="24">
        <f t="shared" si="6"/>
        <v>3.95</v>
      </c>
      <c r="O230" s="8"/>
    </row>
    <row r="231" spans="1:15" x14ac:dyDescent="0.25">
      <c r="A231" s="27" t="str">
        <f>VLOOKUP(Orders!D231,Sheet2!$C$2:$D$30,2,)&amp;"-"&amp;C231&amp;B231</f>
        <v>HM-A1141770</v>
      </c>
      <c r="B231" s="45">
        <v>41770</v>
      </c>
      <c r="C231" s="18" t="s">
        <v>335</v>
      </c>
      <c r="D231" s="18" t="s">
        <v>4</v>
      </c>
      <c r="E231" s="27" t="s">
        <v>400</v>
      </c>
      <c r="F231" s="18" t="s">
        <v>369</v>
      </c>
      <c r="G231" s="18" t="s">
        <v>57</v>
      </c>
      <c r="H231" s="7" t="s">
        <v>66</v>
      </c>
      <c r="I231" s="18">
        <v>1</v>
      </c>
      <c r="J231" s="22">
        <v>7.95</v>
      </c>
      <c r="K231" s="22">
        <f t="shared" si="7"/>
        <v>0</v>
      </c>
      <c r="L231" s="24">
        <f t="shared" si="6"/>
        <v>7.95</v>
      </c>
      <c r="O231" s="8"/>
    </row>
    <row r="232" spans="1:15" x14ac:dyDescent="0.25">
      <c r="A232" s="27" t="str">
        <f>VLOOKUP(Orders!D232,Sheet2!$C$2:$D$30,2,)&amp;"-"&amp;C232&amp;B232</f>
        <v>HM-A1141770</v>
      </c>
      <c r="B232" s="45">
        <v>41770</v>
      </c>
      <c r="C232" s="18" t="s">
        <v>335</v>
      </c>
      <c r="D232" s="18" t="s">
        <v>4</v>
      </c>
      <c r="E232" s="27" t="s">
        <v>376</v>
      </c>
      <c r="F232" s="18" t="s">
        <v>376</v>
      </c>
      <c r="G232" s="18" t="s">
        <v>10</v>
      </c>
      <c r="H232" s="7">
        <v>9.5</v>
      </c>
      <c r="I232" s="18">
        <v>1</v>
      </c>
      <c r="J232" s="22">
        <v>7.95</v>
      </c>
      <c r="K232" s="22">
        <f t="shared" si="7"/>
        <v>0</v>
      </c>
      <c r="L232" s="24">
        <f t="shared" si="6"/>
        <v>7.95</v>
      </c>
      <c r="O232" s="8"/>
    </row>
    <row r="233" spans="1:15" x14ac:dyDescent="0.25">
      <c r="A233" s="27" t="str">
        <f>VLOOKUP(Orders!D233,Sheet2!$C$2:$D$30,2,)&amp;"-"&amp;C233&amp;B233</f>
        <v>HM-A1141770</v>
      </c>
      <c r="B233" s="45">
        <v>41770</v>
      </c>
      <c r="C233" s="18" t="s">
        <v>335</v>
      </c>
      <c r="D233" s="18" t="s">
        <v>4</v>
      </c>
      <c r="E233" s="27" t="s">
        <v>72</v>
      </c>
      <c r="F233" s="18" t="s">
        <v>72</v>
      </c>
      <c r="G233" s="18" t="s">
        <v>7</v>
      </c>
      <c r="H233" s="7" t="s">
        <v>591</v>
      </c>
      <c r="I233" s="18">
        <v>1</v>
      </c>
      <c r="J233" s="22">
        <v>12.95</v>
      </c>
      <c r="K233" s="22">
        <f t="shared" si="7"/>
        <v>0.80937499999999996</v>
      </c>
      <c r="L233" s="24">
        <f t="shared" si="6"/>
        <v>13.759374999999999</v>
      </c>
      <c r="O233" s="8"/>
    </row>
    <row r="234" spans="1:15" x14ac:dyDescent="0.25">
      <c r="A234" s="27" t="str">
        <f>VLOOKUP(Orders!D234,Sheet2!$C$2:$D$30,2,)&amp;"-"&amp;C234&amp;B234</f>
        <v>ID-A1141770</v>
      </c>
      <c r="B234" s="45">
        <v>41770</v>
      </c>
      <c r="C234" s="18" t="s">
        <v>335</v>
      </c>
      <c r="D234" s="18" t="s">
        <v>37</v>
      </c>
      <c r="E234" s="27" t="s">
        <v>401</v>
      </c>
      <c r="F234" s="18" t="s">
        <v>372</v>
      </c>
      <c r="G234" s="18" t="s">
        <v>57</v>
      </c>
      <c r="H234" s="7" t="s">
        <v>591</v>
      </c>
      <c r="I234" s="18">
        <v>1</v>
      </c>
      <c r="J234" s="22">
        <v>29.99</v>
      </c>
      <c r="K234" s="22">
        <f t="shared" si="7"/>
        <v>1.8743749999999999</v>
      </c>
      <c r="L234" s="24">
        <f t="shared" si="6"/>
        <v>31.864374999999999</v>
      </c>
      <c r="O234" s="8"/>
    </row>
    <row r="235" spans="1:15" x14ac:dyDescent="0.25">
      <c r="A235" s="27" t="str">
        <f>VLOOKUP(Orders!D235,Sheet2!$C$2:$D$30,2,)&amp;"-"&amp;C235&amp;B235</f>
        <v>ID-A1141770</v>
      </c>
      <c r="B235" s="45">
        <v>41770</v>
      </c>
      <c r="C235" s="18" t="s">
        <v>335</v>
      </c>
      <c r="D235" s="18" t="s">
        <v>37</v>
      </c>
      <c r="E235" s="27" t="s">
        <v>401</v>
      </c>
      <c r="F235" s="18" t="s">
        <v>372</v>
      </c>
      <c r="G235" s="18" t="s">
        <v>142</v>
      </c>
      <c r="H235" s="7" t="s">
        <v>591</v>
      </c>
      <c r="I235" s="18">
        <v>1</v>
      </c>
      <c r="J235" s="22">
        <v>29.99</v>
      </c>
      <c r="K235" s="22">
        <f t="shared" si="7"/>
        <v>1.8743749999999999</v>
      </c>
      <c r="L235" s="24">
        <f t="shared" si="6"/>
        <v>31.864374999999999</v>
      </c>
      <c r="O235" s="8"/>
    </row>
    <row r="236" spans="1:15" x14ac:dyDescent="0.25">
      <c r="A236" s="27" t="str">
        <f>VLOOKUP(Orders!D236,Sheet2!$C$2:$D$30,2,)&amp;"-"&amp;C236&amp;B236</f>
        <v>FP-A2541774</v>
      </c>
      <c r="B236" s="45">
        <v>41774</v>
      </c>
      <c r="C236" s="18" t="s">
        <v>341</v>
      </c>
      <c r="D236" s="18" t="s">
        <v>73</v>
      </c>
      <c r="E236" s="27" t="s">
        <v>74</v>
      </c>
      <c r="F236" s="18" t="s">
        <v>369</v>
      </c>
      <c r="G236" s="26" t="s">
        <v>67</v>
      </c>
      <c r="H236" s="7" t="s">
        <v>38</v>
      </c>
      <c r="I236" s="18">
        <v>1</v>
      </c>
      <c r="J236" s="22">
        <v>85</v>
      </c>
      <c r="K236" s="22">
        <f t="shared" si="7"/>
        <v>0</v>
      </c>
      <c r="L236" s="24">
        <f t="shared" ref="L236:L299" si="8">J236*I236+K236</f>
        <v>85</v>
      </c>
      <c r="O236" s="8"/>
    </row>
    <row r="237" spans="1:15" x14ac:dyDescent="0.25">
      <c r="A237" s="27" t="str">
        <f>VLOOKUP(Orders!D237,Sheet2!$C$2:$D$30,2,)&amp;"-"&amp;C237&amp;B237</f>
        <v>FO-A1541774</v>
      </c>
      <c r="B237" s="45">
        <v>41774</v>
      </c>
      <c r="C237" s="18" t="s">
        <v>342</v>
      </c>
      <c r="D237" s="18" t="s">
        <v>383</v>
      </c>
      <c r="E237" s="27" t="s">
        <v>75</v>
      </c>
      <c r="F237" s="18" t="s">
        <v>369</v>
      </c>
      <c r="G237" s="18" t="s">
        <v>131</v>
      </c>
      <c r="H237" s="7" t="s">
        <v>24</v>
      </c>
      <c r="I237" s="18">
        <v>1</v>
      </c>
      <c r="J237" s="22">
        <v>17.8</v>
      </c>
      <c r="K237" s="22">
        <f t="shared" si="7"/>
        <v>0</v>
      </c>
      <c r="L237" s="24">
        <f t="shared" si="8"/>
        <v>17.8</v>
      </c>
      <c r="O237" s="8"/>
    </row>
    <row r="238" spans="1:15" x14ac:dyDescent="0.25">
      <c r="A238" s="27" t="str">
        <f>VLOOKUP(Orders!D238,Sheet2!$C$2:$D$30,2,)&amp;"-"&amp;C238&amp;B238</f>
        <v>FO-A1541774</v>
      </c>
      <c r="B238" s="45">
        <v>41774</v>
      </c>
      <c r="C238" s="18" t="s">
        <v>342</v>
      </c>
      <c r="D238" s="18" t="s">
        <v>383</v>
      </c>
      <c r="E238" s="27" t="s">
        <v>76</v>
      </c>
      <c r="F238" s="18" t="s">
        <v>369</v>
      </c>
      <c r="G238" s="18" t="s">
        <v>484</v>
      </c>
      <c r="H238" s="7" t="s">
        <v>38</v>
      </c>
      <c r="I238" s="18">
        <v>2</v>
      </c>
      <c r="J238" s="22">
        <v>3.8</v>
      </c>
      <c r="K238" s="22">
        <f t="shared" si="7"/>
        <v>0</v>
      </c>
      <c r="L238" s="24">
        <f t="shared" si="8"/>
        <v>7.6</v>
      </c>
      <c r="O238" s="8"/>
    </row>
    <row r="239" spans="1:15" x14ac:dyDescent="0.25">
      <c r="A239" s="27" t="str">
        <f>VLOOKUP(Orders!D239,Sheet2!$C$2:$D$30,2,)&amp;"-"&amp;C239&amp;B239</f>
        <v>FO-A1541774</v>
      </c>
      <c r="B239" s="45">
        <v>41774</v>
      </c>
      <c r="C239" s="18" t="s">
        <v>342</v>
      </c>
      <c r="D239" s="18" t="s">
        <v>383</v>
      </c>
      <c r="E239" s="27" t="s">
        <v>76</v>
      </c>
      <c r="F239" s="18" t="s">
        <v>369</v>
      </c>
      <c r="G239" s="18" t="s">
        <v>474</v>
      </c>
      <c r="H239" s="7" t="s">
        <v>24</v>
      </c>
      <c r="I239" s="18">
        <v>1</v>
      </c>
      <c r="J239" s="22">
        <v>3.8</v>
      </c>
      <c r="K239" s="22">
        <f t="shared" si="7"/>
        <v>0</v>
      </c>
      <c r="L239" s="24">
        <f t="shared" si="8"/>
        <v>3.8</v>
      </c>
      <c r="O239" s="8"/>
    </row>
    <row r="240" spans="1:15" x14ac:dyDescent="0.25">
      <c r="A240" s="27" t="str">
        <f>VLOOKUP(Orders!D240,Sheet2!$C$2:$D$30,2,)&amp;"-"&amp;C240&amp;B240</f>
        <v>FO-A1541774</v>
      </c>
      <c r="B240" s="45">
        <v>41774</v>
      </c>
      <c r="C240" s="18" t="s">
        <v>342</v>
      </c>
      <c r="D240" s="18" t="s">
        <v>383</v>
      </c>
      <c r="E240" s="27" t="s">
        <v>77</v>
      </c>
      <c r="F240" s="18" t="s">
        <v>369</v>
      </c>
      <c r="G240" s="18" t="s">
        <v>474</v>
      </c>
      <c r="H240" s="7" t="s">
        <v>24</v>
      </c>
      <c r="I240" s="18">
        <v>1</v>
      </c>
      <c r="J240" s="22">
        <v>12.8</v>
      </c>
      <c r="K240" s="22">
        <f t="shared" si="7"/>
        <v>0</v>
      </c>
      <c r="L240" s="24">
        <f t="shared" si="8"/>
        <v>12.8</v>
      </c>
      <c r="O240" s="8"/>
    </row>
    <row r="241" spans="1:15" x14ac:dyDescent="0.25">
      <c r="A241" s="27" t="str">
        <f>VLOOKUP(Orders!D241,Sheet2!$C$2:$D$30,2,)&amp;"-"&amp;C241&amp;B241</f>
        <v>FO-A1541774</v>
      </c>
      <c r="B241" s="45">
        <v>41774</v>
      </c>
      <c r="C241" s="18" t="s">
        <v>342</v>
      </c>
      <c r="D241" s="18" t="s">
        <v>383</v>
      </c>
      <c r="E241" s="27" t="s">
        <v>78</v>
      </c>
      <c r="F241" s="18" t="s">
        <v>369</v>
      </c>
      <c r="G241" s="18" t="s">
        <v>474</v>
      </c>
      <c r="H241" s="7" t="s">
        <v>38</v>
      </c>
      <c r="I241" s="18">
        <v>1</v>
      </c>
      <c r="J241" s="22">
        <v>12.8</v>
      </c>
      <c r="K241" s="22">
        <f t="shared" si="7"/>
        <v>0</v>
      </c>
      <c r="L241" s="24">
        <f t="shared" si="8"/>
        <v>12.8</v>
      </c>
      <c r="O241" s="8"/>
    </row>
    <row r="242" spans="1:15" x14ac:dyDescent="0.25">
      <c r="A242" s="27" t="str">
        <f>VLOOKUP(Orders!D242,Sheet2!$C$2:$D$30,2,)&amp;"-"&amp;C242&amp;B242</f>
        <v>FO-A1541774</v>
      </c>
      <c r="B242" s="45">
        <v>41774</v>
      </c>
      <c r="C242" s="18" t="s">
        <v>342</v>
      </c>
      <c r="D242" s="18" t="s">
        <v>383</v>
      </c>
      <c r="E242" s="27" t="s">
        <v>79</v>
      </c>
      <c r="F242" s="18" t="s">
        <v>369</v>
      </c>
      <c r="G242" s="18" t="s">
        <v>15</v>
      </c>
      <c r="H242" s="7" t="s">
        <v>24</v>
      </c>
      <c r="I242" s="18">
        <v>1</v>
      </c>
      <c r="J242" s="22">
        <v>24.8</v>
      </c>
      <c r="K242" s="22">
        <f t="shared" si="7"/>
        <v>0</v>
      </c>
      <c r="L242" s="24">
        <f t="shared" si="8"/>
        <v>24.8</v>
      </c>
      <c r="O242" s="8"/>
    </row>
    <row r="243" spans="1:15" x14ac:dyDescent="0.25">
      <c r="A243" s="27" t="str">
        <f>VLOOKUP(Orders!D243,Sheet2!$C$2:$D$30,2,)&amp;"-"&amp;C243&amp;B243</f>
        <v>FO-A0141774</v>
      </c>
      <c r="B243" s="45">
        <v>41774</v>
      </c>
      <c r="C243" s="18" t="s">
        <v>364</v>
      </c>
      <c r="D243" s="18" t="s">
        <v>383</v>
      </c>
      <c r="E243" s="27" t="s">
        <v>80</v>
      </c>
      <c r="F243" s="18" t="s">
        <v>369</v>
      </c>
      <c r="G243" s="18" t="s">
        <v>57</v>
      </c>
      <c r="H243" s="7" t="s">
        <v>21</v>
      </c>
      <c r="I243" s="18">
        <v>1</v>
      </c>
      <c r="J243" s="22">
        <v>7.8</v>
      </c>
      <c r="K243" s="22">
        <f t="shared" si="7"/>
        <v>0</v>
      </c>
      <c r="L243" s="24">
        <f t="shared" si="8"/>
        <v>7.8</v>
      </c>
      <c r="O243" s="8"/>
    </row>
    <row r="244" spans="1:15" x14ac:dyDescent="0.25">
      <c r="A244" s="27" t="str">
        <f>VLOOKUP(Orders!D244,Sheet2!$C$2:$D$30,2,)&amp;"-"&amp;C244&amp;B244</f>
        <v>FO-A0141774</v>
      </c>
      <c r="B244" s="45">
        <v>41774</v>
      </c>
      <c r="C244" s="18" t="s">
        <v>364</v>
      </c>
      <c r="D244" s="18" t="s">
        <v>383</v>
      </c>
      <c r="E244" s="27" t="s">
        <v>81</v>
      </c>
      <c r="F244" s="18" t="s">
        <v>72</v>
      </c>
      <c r="G244" s="18" t="s">
        <v>7</v>
      </c>
      <c r="H244" s="7" t="s">
        <v>591</v>
      </c>
      <c r="I244" s="18">
        <v>1</v>
      </c>
      <c r="J244" s="22">
        <v>5.8</v>
      </c>
      <c r="K244" s="22">
        <f t="shared" si="7"/>
        <v>0.36249999999999999</v>
      </c>
      <c r="L244" s="24">
        <f t="shared" si="8"/>
        <v>6.1624999999999996</v>
      </c>
      <c r="O244" s="8"/>
    </row>
    <row r="245" spans="1:15" x14ac:dyDescent="0.25">
      <c r="A245" s="27" t="str">
        <f>VLOOKUP(Orders!D245,Sheet2!$C$2:$D$30,2,)&amp;"-"&amp;C245&amp;B245</f>
        <v>HM-A1541774</v>
      </c>
      <c r="B245" s="45">
        <v>41774</v>
      </c>
      <c r="C245" s="18" t="s">
        <v>342</v>
      </c>
      <c r="D245" s="18" t="s">
        <v>4</v>
      </c>
      <c r="E245" s="27" t="s">
        <v>402</v>
      </c>
      <c r="F245" s="18" t="s">
        <v>376</v>
      </c>
      <c r="G245" s="18" t="s">
        <v>473</v>
      </c>
      <c r="H245" s="7">
        <v>5.5</v>
      </c>
      <c r="I245" s="18">
        <v>1</v>
      </c>
      <c r="J245" s="22">
        <v>14.95</v>
      </c>
      <c r="K245" s="22">
        <f t="shared" si="7"/>
        <v>0</v>
      </c>
      <c r="L245" s="24">
        <f t="shared" si="8"/>
        <v>14.95</v>
      </c>
      <c r="O245" s="8"/>
    </row>
    <row r="246" spans="1:15" x14ac:dyDescent="0.25">
      <c r="A246" s="27" t="str">
        <f>VLOOKUP(Orders!D246,Sheet2!$C$2:$D$30,2,)&amp;"-"&amp;C246&amp;B246</f>
        <v>HM-A1541774</v>
      </c>
      <c r="B246" s="45">
        <v>41774</v>
      </c>
      <c r="C246" s="18" t="s">
        <v>342</v>
      </c>
      <c r="D246" s="18" t="s">
        <v>4</v>
      </c>
      <c r="E246" s="27" t="s">
        <v>402</v>
      </c>
      <c r="F246" s="18" t="s">
        <v>376</v>
      </c>
      <c r="G246" s="18" t="s">
        <v>473</v>
      </c>
      <c r="H246" s="7">
        <v>7</v>
      </c>
      <c r="I246" s="18">
        <v>1</v>
      </c>
      <c r="J246" s="22">
        <v>14.95</v>
      </c>
      <c r="K246" s="22">
        <f t="shared" si="7"/>
        <v>0</v>
      </c>
      <c r="L246" s="24">
        <f t="shared" si="8"/>
        <v>14.95</v>
      </c>
      <c r="O246" s="8"/>
    </row>
    <row r="247" spans="1:15" x14ac:dyDescent="0.25">
      <c r="A247" s="27" t="str">
        <f>VLOOKUP(Orders!D247,Sheet2!$C$2:$D$30,2,)&amp;"-"&amp;C247&amp;B247</f>
        <v>HM-A1541774</v>
      </c>
      <c r="B247" s="45">
        <v>41774</v>
      </c>
      <c r="C247" s="18" t="s">
        <v>342</v>
      </c>
      <c r="D247" s="18" t="s">
        <v>4</v>
      </c>
      <c r="E247" s="27" t="s">
        <v>82</v>
      </c>
      <c r="F247" s="18" t="s">
        <v>369</v>
      </c>
      <c r="G247" s="18" t="s">
        <v>488</v>
      </c>
      <c r="H247" s="7" t="s">
        <v>83</v>
      </c>
      <c r="I247" s="18">
        <v>1</v>
      </c>
      <c r="J247" s="22">
        <v>17.95</v>
      </c>
      <c r="K247" s="22">
        <f t="shared" si="7"/>
        <v>0</v>
      </c>
      <c r="L247" s="24">
        <f t="shared" si="8"/>
        <v>17.95</v>
      </c>
      <c r="O247" s="8"/>
    </row>
    <row r="248" spans="1:15" x14ac:dyDescent="0.25">
      <c r="A248" s="27" t="str">
        <f>VLOOKUP(Orders!D248,Sheet2!$C$2:$D$30,2,)&amp;"-"&amp;C248&amp;B248</f>
        <v>HM-A1541774</v>
      </c>
      <c r="B248" s="45">
        <v>41774</v>
      </c>
      <c r="C248" s="18" t="s">
        <v>342</v>
      </c>
      <c r="D248" s="18" t="s">
        <v>4</v>
      </c>
      <c r="E248" s="27" t="s">
        <v>5</v>
      </c>
      <c r="F248" s="18" t="s">
        <v>369</v>
      </c>
      <c r="G248" s="18" t="s">
        <v>303</v>
      </c>
      <c r="H248" s="7" t="s">
        <v>84</v>
      </c>
      <c r="I248" s="18">
        <v>1</v>
      </c>
      <c r="J248" s="22">
        <v>9.9499999999999993</v>
      </c>
      <c r="K248" s="22">
        <f t="shared" si="7"/>
        <v>0</v>
      </c>
      <c r="L248" s="24">
        <f t="shared" si="8"/>
        <v>9.9499999999999993</v>
      </c>
      <c r="O248" s="8"/>
    </row>
    <row r="249" spans="1:15" x14ac:dyDescent="0.25">
      <c r="A249" s="27" t="str">
        <f>VLOOKUP(Orders!D249,Sheet2!$C$2:$D$30,2,)&amp;"-"&amp;C249&amp;B249</f>
        <v>HM-A0141774</v>
      </c>
      <c r="B249" s="45">
        <v>41774</v>
      </c>
      <c r="C249" s="18" t="s">
        <v>364</v>
      </c>
      <c r="D249" s="18" t="s">
        <v>4</v>
      </c>
      <c r="E249" s="27" t="s">
        <v>72</v>
      </c>
      <c r="F249" s="18" t="s">
        <v>72</v>
      </c>
      <c r="G249" s="18" t="s">
        <v>7</v>
      </c>
      <c r="H249" s="7" t="s">
        <v>591</v>
      </c>
      <c r="I249" s="18">
        <v>1</v>
      </c>
      <c r="J249" s="22">
        <v>7.95</v>
      </c>
      <c r="K249" s="22">
        <f t="shared" si="7"/>
        <v>0.49687500000000001</v>
      </c>
      <c r="L249" s="24">
        <f t="shared" si="8"/>
        <v>8.4468750000000004</v>
      </c>
      <c r="O249" s="8"/>
    </row>
    <row r="250" spans="1:15" x14ac:dyDescent="0.25">
      <c r="A250" s="27" t="str">
        <f>VLOOKUP(Orders!D250,Sheet2!$C$2:$D$30,2,)&amp;"-"&amp;C250&amp;B250</f>
        <v>GL-A0741777</v>
      </c>
      <c r="B250" s="45">
        <v>41777</v>
      </c>
      <c r="C250" s="18" t="s">
        <v>357</v>
      </c>
      <c r="D250" s="18" t="s">
        <v>156</v>
      </c>
      <c r="E250" s="27" t="s">
        <v>85</v>
      </c>
      <c r="F250" s="18" t="s">
        <v>369</v>
      </c>
      <c r="G250" s="18" t="s">
        <v>7</v>
      </c>
      <c r="H250" s="7" t="s">
        <v>21</v>
      </c>
      <c r="I250" s="18">
        <v>1</v>
      </c>
      <c r="J250" s="22">
        <v>39.99</v>
      </c>
      <c r="K250" s="22">
        <f t="shared" si="7"/>
        <v>0</v>
      </c>
      <c r="L250" s="24">
        <f t="shared" si="8"/>
        <v>39.99</v>
      </c>
      <c r="O250" s="8"/>
    </row>
    <row r="251" spans="1:15" x14ac:dyDescent="0.25">
      <c r="A251" s="27" t="str">
        <f>VLOOKUP(Orders!D251,Sheet2!$C$2:$D$30,2,)&amp;"-"&amp;C251&amp;B251</f>
        <v>GL-A0741777</v>
      </c>
      <c r="B251" s="45">
        <v>41777</v>
      </c>
      <c r="C251" s="18" t="s">
        <v>357</v>
      </c>
      <c r="D251" s="18" t="s">
        <v>156</v>
      </c>
      <c r="E251" s="27" t="s">
        <v>86</v>
      </c>
      <c r="F251" s="18" t="s">
        <v>369</v>
      </c>
      <c r="G251" s="18" t="s">
        <v>87</v>
      </c>
      <c r="H251" s="7" t="s">
        <v>21</v>
      </c>
      <c r="I251" s="18">
        <v>1</v>
      </c>
      <c r="J251" s="22">
        <v>39.99</v>
      </c>
      <c r="K251" s="22">
        <f t="shared" si="7"/>
        <v>0</v>
      </c>
      <c r="L251" s="24">
        <f t="shared" si="8"/>
        <v>39.99</v>
      </c>
      <c r="O251" s="8"/>
    </row>
    <row r="252" spans="1:15" x14ac:dyDescent="0.25">
      <c r="A252" s="27" t="str">
        <f>VLOOKUP(Orders!D252,Sheet2!$C$2:$D$30,2,)&amp;"-"&amp;C252&amp;B252</f>
        <v>C8-A1541777</v>
      </c>
      <c r="B252" s="45">
        <v>41777</v>
      </c>
      <c r="C252" s="18" t="s">
        <v>342</v>
      </c>
      <c r="D252" s="18" t="s">
        <v>16</v>
      </c>
      <c r="E252" s="27" t="s">
        <v>88</v>
      </c>
      <c r="F252" s="18" t="s">
        <v>369</v>
      </c>
      <c r="G252" s="18" t="s">
        <v>263</v>
      </c>
      <c r="H252" s="7" t="s">
        <v>24</v>
      </c>
      <c r="I252" s="18">
        <v>1</v>
      </c>
      <c r="J252" s="22">
        <v>10.99</v>
      </c>
      <c r="K252" s="22">
        <f t="shared" si="7"/>
        <v>0</v>
      </c>
      <c r="L252" s="24">
        <f t="shared" si="8"/>
        <v>10.99</v>
      </c>
      <c r="O252" s="8"/>
    </row>
    <row r="253" spans="1:15" x14ac:dyDescent="0.25">
      <c r="A253" s="27" t="str">
        <f>VLOOKUP(Orders!D253,Sheet2!$C$2:$D$30,2,)&amp;"-"&amp;C253&amp;B253</f>
        <v>C8-A1541777</v>
      </c>
      <c r="B253" s="45">
        <v>41777</v>
      </c>
      <c r="C253" s="18" t="s">
        <v>342</v>
      </c>
      <c r="D253" s="18" t="s">
        <v>16</v>
      </c>
      <c r="E253" s="27" t="s">
        <v>89</v>
      </c>
      <c r="F253" s="18" t="s">
        <v>376</v>
      </c>
      <c r="G253" s="18" t="s">
        <v>57</v>
      </c>
      <c r="H253" s="7">
        <v>4</v>
      </c>
      <c r="I253" s="18">
        <v>1</v>
      </c>
      <c r="J253" s="22">
        <v>10.99</v>
      </c>
      <c r="K253" s="22">
        <f t="shared" si="7"/>
        <v>0</v>
      </c>
      <c r="L253" s="24">
        <f t="shared" si="8"/>
        <v>10.99</v>
      </c>
      <c r="O253" s="8"/>
    </row>
    <row r="254" spans="1:15" x14ac:dyDescent="0.25">
      <c r="A254" s="27" t="str">
        <f>VLOOKUP(Orders!D254,Sheet2!$C$2:$D$30,2,)&amp;"-"&amp;C254&amp;B254</f>
        <v>C8-A1541777</v>
      </c>
      <c r="B254" s="45">
        <v>41777</v>
      </c>
      <c r="C254" s="18" t="s">
        <v>342</v>
      </c>
      <c r="D254" s="18" t="s">
        <v>16</v>
      </c>
      <c r="E254" s="27" t="s">
        <v>91</v>
      </c>
      <c r="F254" s="18" t="s">
        <v>369</v>
      </c>
      <c r="G254" s="18" t="s">
        <v>57</v>
      </c>
      <c r="H254" s="7" t="s">
        <v>24</v>
      </c>
      <c r="I254" s="18">
        <v>1</v>
      </c>
      <c r="J254" s="22">
        <v>10.99</v>
      </c>
      <c r="K254" s="22">
        <f t="shared" si="7"/>
        <v>0</v>
      </c>
      <c r="L254" s="24">
        <f t="shared" si="8"/>
        <v>10.99</v>
      </c>
      <c r="O254" s="8"/>
    </row>
    <row r="255" spans="1:15" x14ac:dyDescent="0.25">
      <c r="A255" s="27" t="str">
        <f>VLOOKUP(Orders!D255,Sheet2!$C$2:$D$30,2,)&amp;"-"&amp;C255&amp;B255</f>
        <v>OS-A2641778</v>
      </c>
      <c r="B255" s="45">
        <v>41778</v>
      </c>
      <c r="C255" s="18" t="s">
        <v>343</v>
      </c>
      <c r="D255" s="18" t="s">
        <v>92</v>
      </c>
      <c r="E255" s="27" t="s">
        <v>93</v>
      </c>
      <c r="F255" s="18" t="s">
        <v>72</v>
      </c>
      <c r="G255" s="18" t="s">
        <v>7</v>
      </c>
      <c r="H255" s="7" t="s">
        <v>591</v>
      </c>
      <c r="I255" s="18">
        <v>1</v>
      </c>
      <c r="J255" s="22">
        <v>24.85</v>
      </c>
      <c r="K255" s="22">
        <f t="shared" si="7"/>
        <v>1.5531250000000001</v>
      </c>
      <c r="L255" s="24">
        <f t="shared" si="8"/>
        <v>26.403125000000003</v>
      </c>
      <c r="O255" s="8"/>
    </row>
    <row r="256" spans="1:15" x14ac:dyDescent="0.25">
      <c r="A256" s="27" t="str">
        <f>VLOOKUP(Orders!D256,Sheet2!$C$2:$D$30,2,)&amp;"-"&amp;C256&amp;B256</f>
        <v>GA-A2741778</v>
      </c>
      <c r="B256" s="45">
        <v>41778</v>
      </c>
      <c r="C256" s="18" t="s">
        <v>344</v>
      </c>
      <c r="D256" s="18" t="s">
        <v>94</v>
      </c>
      <c r="E256" s="27" t="s">
        <v>403</v>
      </c>
      <c r="F256" s="18" t="s">
        <v>369</v>
      </c>
      <c r="G256" s="18" t="s">
        <v>303</v>
      </c>
      <c r="H256" s="7" t="s">
        <v>38</v>
      </c>
      <c r="I256" s="18">
        <v>1</v>
      </c>
      <c r="J256" s="22">
        <v>17.46</v>
      </c>
      <c r="K256" s="22">
        <f t="shared" si="7"/>
        <v>0</v>
      </c>
      <c r="L256" s="24">
        <f t="shared" si="8"/>
        <v>17.46</v>
      </c>
      <c r="O256" s="8"/>
    </row>
    <row r="257" spans="1:15" x14ac:dyDescent="0.25">
      <c r="A257" s="27" t="str">
        <f>VLOOKUP(Orders!D257,Sheet2!$C$2:$D$30,2,)&amp;"-"&amp;C257&amp;B257</f>
        <v>GA-A2741778</v>
      </c>
      <c r="B257" s="45">
        <v>41778</v>
      </c>
      <c r="C257" s="18" t="s">
        <v>344</v>
      </c>
      <c r="D257" s="18" t="s">
        <v>94</v>
      </c>
      <c r="E257" s="27" t="s">
        <v>404</v>
      </c>
      <c r="F257" s="18" t="s">
        <v>369</v>
      </c>
      <c r="G257" s="18" t="s">
        <v>475</v>
      </c>
      <c r="H257" s="7" t="s">
        <v>38</v>
      </c>
      <c r="I257" s="18">
        <v>1</v>
      </c>
      <c r="J257" s="22">
        <v>8.9700000000000006</v>
      </c>
      <c r="K257" s="22">
        <f t="shared" si="7"/>
        <v>0</v>
      </c>
      <c r="L257" s="24">
        <f t="shared" si="8"/>
        <v>8.9700000000000006</v>
      </c>
      <c r="O257" s="8"/>
    </row>
    <row r="258" spans="1:15" x14ac:dyDescent="0.25">
      <c r="A258" s="27" t="str">
        <f>VLOOKUP(Orders!D258,Sheet2!$C$2:$D$30,2,)&amp;"-"&amp;C258&amp;B258</f>
        <v>GA-A2741778</v>
      </c>
      <c r="B258" s="45">
        <v>41778</v>
      </c>
      <c r="C258" s="18" t="s">
        <v>344</v>
      </c>
      <c r="D258" s="18" t="s">
        <v>94</v>
      </c>
      <c r="E258" s="27" t="s">
        <v>405</v>
      </c>
      <c r="F258" s="18" t="s">
        <v>369</v>
      </c>
      <c r="G258" s="18" t="s">
        <v>57</v>
      </c>
      <c r="H258" s="7">
        <v>30</v>
      </c>
      <c r="I258" s="18">
        <v>1</v>
      </c>
      <c r="J258" s="22">
        <v>31.96</v>
      </c>
      <c r="K258" s="22">
        <f t="shared" si="7"/>
        <v>0</v>
      </c>
      <c r="L258" s="24">
        <f t="shared" si="8"/>
        <v>31.96</v>
      </c>
      <c r="O258" s="8"/>
    </row>
    <row r="259" spans="1:15" x14ac:dyDescent="0.25">
      <c r="A259" s="27" t="str">
        <f>VLOOKUP(Orders!D259,Sheet2!$C$2:$D$30,2,)&amp;"-"&amp;C259&amp;B259</f>
        <v>GA-A0141778</v>
      </c>
      <c r="B259" s="45">
        <v>41778</v>
      </c>
      <c r="C259" s="18" t="s">
        <v>364</v>
      </c>
      <c r="D259" s="18" t="s">
        <v>94</v>
      </c>
      <c r="E259" s="27" t="s">
        <v>406</v>
      </c>
      <c r="F259" s="18" t="s">
        <v>369</v>
      </c>
      <c r="G259" s="18" t="s">
        <v>35</v>
      </c>
      <c r="H259" s="7">
        <v>32</v>
      </c>
      <c r="I259" s="18">
        <v>1</v>
      </c>
      <c r="J259" s="22">
        <v>35.96</v>
      </c>
      <c r="K259" s="22">
        <f t="shared" ref="K259:K322" si="9">IF((OR(F259="Clothes",F259="Footwear")),(I259*J259*0),(I259*J259*0.0625))</f>
        <v>0</v>
      </c>
      <c r="L259" s="24">
        <f t="shared" si="8"/>
        <v>35.96</v>
      </c>
      <c r="O259" s="8"/>
    </row>
    <row r="260" spans="1:15" x14ac:dyDescent="0.25">
      <c r="A260" s="27" t="str">
        <f>VLOOKUP(Orders!D260,Sheet2!$C$2:$D$30,2,)&amp;"-"&amp;C260&amp;B260</f>
        <v>GM-A1541778</v>
      </c>
      <c r="B260" s="45">
        <v>41778</v>
      </c>
      <c r="C260" s="18" t="s">
        <v>342</v>
      </c>
      <c r="D260" s="18" t="s">
        <v>95</v>
      </c>
      <c r="E260" s="27" t="s">
        <v>96</v>
      </c>
      <c r="F260" s="18" t="s">
        <v>369</v>
      </c>
      <c r="G260" s="18" t="s">
        <v>118</v>
      </c>
      <c r="H260" s="7">
        <v>7</v>
      </c>
      <c r="I260" s="18">
        <v>1</v>
      </c>
      <c r="J260" s="22">
        <v>14.99</v>
      </c>
      <c r="K260" s="22">
        <f t="shared" si="9"/>
        <v>0</v>
      </c>
      <c r="L260" s="24">
        <f t="shared" si="8"/>
        <v>14.99</v>
      </c>
      <c r="O260" s="8"/>
    </row>
    <row r="261" spans="1:15" x14ac:dyDescent="0.25">
      <c r="A261" s="27" t="str">
        <f>VLOOKUP(Orders!D261,Sheet2!$C$2:$D$30,2,)&amp;"-"&amp;C261&amp;B261</f>
        <v>GM-A1541778</v>
      </c>
      <c r="B261" s="45">
        <v>41778</v>
      </c>
      <c r="C261" s="18" t="s">
        <v>342</v>
      </c>
      <c r="D261" s="18" t="s">
        <v>95</v>
      </c>
      <c r="E261" s="27" t="s">
        <v>97</v>
      </c>
      <c r="F261" s="18" t="s">
        <v>369</v>
      </c>
      <c r="G261" s="18" t="s">
        <v>127</v>
      </c>
      <c r="H261" s="7">
        <v>7</v>
      </c>
      <c r="I261" s="18">
        <v>1</v>
      </c>
      <c r="J261" s="22">
        <v>6.99</v>
      </c>
      <c r="K261" s="22">
        <f t="shared" si="9"/>
        <v>0</v>
      </c>
      <c r="L261" s="24">
        <f t="shared" si="8"/>
        <v>6.99</v>
      </c>
      <c r="O261" s="8"/>
    </row>
    <row r="262" spans="1:15" x14ac:dyDescent="0.25">
      <c r="A262" s="27" t="str">
        <f>VLOOKUP(Orders!D262,Sheet2!$C$2:$D$30,2,)&amp;"-"&amp;C262&amp;B262</f>
        <v>GM-A1541778</v>
      </c>
      <c r="B262" s="45">
        <v>41778</v>
      </c>
      <c r="C262" s="18" t="s">
        <v>342</v>
      </c>
      <c r="D262" s="18" t="s">
        <v>95</v>
      </c>
      <c r="E262" s="27" t="s">
        <v>98</v>
      </c>
      <c r="F262" s="18" t="s">
        <v>369</v>
      </c>
      <c r="G262" s="18" t="s">
        <v>368</v>
      </c>
      <c r="H262" s="7">
        <v>8</v>
      </c>
      <c r="I262" s="18">
        <v>1</v>
      </c>
      <c r="J262" s="22">
        <v>6.99</v>
      </c>
      <c r="K262" s="22">
        <f t="shared" si="9"/>
        <v>0</v>
      </c>
      <c r="L262" s="24">
        <f t="shared" si="8"/>
        <v>6.99</v>
      </c>
      <c r="O262" s="8"/>
    </row>
    <row r="263" spans="1:15" x14ac:dyDescent="0.25">
      <c r="A263" s="27" t="str">
        <f>VLOOKUP(Orders!D263,Sheet2!$C$2:$D$30,2,)&amp;"-"&amp;C263&amp;B263</f>
        <v>GM-A2741778</v>
      </c>
      <c r="B263" s="45">
        <v>41778</v>
      </c>
      <c r="C263" s="18" t="s">
        <v>344</v>
      </c>
      <c r="D263" s="18" t="s">
        <v>95</v>
      </c>
      <c r="E263" s="27" t="s">
        <v>99</v>
      </c>
      <c r="F263" s="18" t="s">
        <v>369</v>
      </c>
      <c r="G263" s="18" t="s">
        <v>489</v>
      </c>
      <c r="H263" s="7">
        <v>7</v>
      </c>
      <c r="I263" s="18">
        <v>1</v>
      </c>
      <c r="J263" s="22">
        <v>7.99</v>
      </c>
      <c r="K263" s="22">
        <f t="shared" si="9"/>
        <v>0</v>
      </c>
      <c r="L263" s="24">
        <f t="shared" si="8"/>
        <v>7.99</v>
      </c>
      <c r="O263" s="8"/>
    </row>
    <row r="264" spans="1:15" x14ac:dyDescent="0.25">
      <c r="A264" s="27" t="str">
        <f>VLOOKUP(Orders!D264,Sheet2!$C$2:$D$30,2,)&amp;"-"&amp;C264&amp;B264</f>
        <v>HM-A2441778</v>
      </c>
      <c r="B264" s="45">
        <v>41778</v>
      </c>
      <c r="C264" s="18" t="s">
        <v>340</v>
      </c>
      <c r="D264" s="18" t="s">
        <v>4</v>
      </c>
      <c r="E264" s="27" t="s">
        <v>407</v>
      </c>
      <c r="F264" s="18" t="s">
        <v>369</v>
      </c>
      <c r="G264" s="18" t="s">
        <v>57</v>
      </c>
      <c r="H264" s="7" t="s">
        <v>66</v>
      </c>
      <c r="I264" s="18">
        <v>1</v>
      </c>
      <c r="J264" s="22">
        <v>9.9499999999999993</v>
      </c>
      <c r="K264" s="22">
        <f t="shared" si="9"/>
        <v>0</v>
      </c>
      <c r="L264" s="24">
        <f t="shared" si="8"/>
        <v>9.9499999999999993</v>
      </c>
      <c r="O264" s="8"/>
    </row>
    <row r="265" spans="1:15" x14ac:dyDescent="0.25">
      <c r="A265" s="27" t="str">
        <f>VLOOKUP(Orders!D265,Sheet2!$C$2:$D$30,2,)&amp;"-"&amp;C265&amp;B265</f>
        <v>HM-A2441778</v>
      </c>
      <c r="B265" s="45">
        <v>41778</v>
      </c>
      <c r="C265" s="18" t="s">
        <v>340</v>
      </c>
      <c r="D265" s="18" t="s">
        <v>4</v>
      </c>
      <c r="E265" s="27" t="s">
        <v>398</v>
      </c>
      <c r="F265" s="18" t="s">
        <v>376</v>
      </c>
      <c r="G265" s="18" t="s">
        <v>57</v>
      </c>
      <c r="H265" s="7" t="s">
        <v>100</v>
      </c>
      <c r="I265" s="18">
        <v>1</v>
      </c>
      <c r="J265" s="22">
        <v>6.95</v>
      </c>
      <c r="K265" s="22">
        <f t="shared" si="9"/>
        <v>0</v>
      </c>
      <c r="L265" s="24">
        <f t="shared" si="8"/>
        <v>6.95</v>
      </c>
      <c r="O265" s="8"/>
    </row>
    <row r="266" spans="1:15" x14ac:dyDescent="0.25">
      <c r="A266" s="27" t="str">
        <f>VLOOKUP(Orders!D266,Sheet2!$C$2:$D$30,2,)&amp;"-"&amp;C266&amp;B266</f>
        <v>HM-A0141778</v>
      </c>
      <c r="B266" s="45">
        <v>41778</v>
      </c>
      <c r="C266" s="18" t="s">
        <v>364</v>
      </c>
      <c r="D266" s="18" t="s">
        <v>4</v>
      </c>
      <c r="E266" s="27" t="s">
        <v>408</v>
      </c>
      <c r="F266" s="18" t="s">
        <v>369</v>
      </c>
      <c r="G266" s="18" t="s">
        <v>57</v>
      </c>
      <c r="H266" s="7">
        <v>6</v>
      </c>
      <c r="I266" s="18">
        <v>1</v>
      </c>
      <c r="J266" s="22">
        <v>19.95</v>
      </c>
      <c r="K266" s="22">
        <f t="shared" si="9"/>
        <v>0</v>
      </c>
      <c r="L266" s="24">
        <f t="shared" si="8"/>
        <v>19.95</v>
      </c>
    </row>
    <row r="267" spans="1:15" x14ac:dyDescent="0.25">
      <c r="A267" s="27" t="str">
        <f>VLOOKUP(Orders!D267,Sheet2!$C$2:$D$30,2,)&amp;"-"&amp;C267&amp;B267</f>
        <v>HM-A2741778</v>
      </c>
      <c r="B267" s="45">
        <v>41778</v>
      </c>
      <c r="C267" s="18" t="s">
        <v>344</v>
      </c>
      <c r="D267" s="18" t="s">
        <v>4</v>
      </c>
      <c r="E267" s="27" t="s">
        <v>101</v>
      </c>
      <c r="F267" s="18" t="s">
        <v>369</v>
      </c>
      <c r="G267" s="18" t="s">
        <v>102</v>
      </c>
      <c r="H267" s="7" t="s">
        <v>60</v>
      </c>
      <c r="I267" s="18">
        <v>1</v>
      </c>
      <c r="J267" s="22">
        <v>14.95</v>
      </c>
      <c r="K267" s="22">
        <f t="shared" si="9"/>
        <v>0</v>
      </c>
      <c r="L267" s="24">
        <f t="shared" si="8"/>
        <v>14.95</v>
      </c>
    </row>
    <row r="268" spans="1:15" x14ac:dyDescent="0.25">
      <c r="A268" s="27" t="str">
        <f>VLOOKUP(Orders!D268,Sheet2!$C$2:$D$30,2,)&amp;"-"&amp;C268&amp;B268</f>
        <v>HM-A2741778</v>
      </c>
      <c r="B268" s="45">
        <v>41778</v>
      </c>
      <c r="C268" s="18" t="s">
        <v>344</v>
      </c>
      <c r="D268" s="18" t="s">
        <v>4</v>
      </c>
      <c r="E268" s="27" t="s">
        <v>8</v>
      </c>
      <c r="F268" s="18" t="s">
        <v>369</v>
      </c>
      <c r="G268" s="18" t="s">
        <v>15</v>
      </c>
      <c r="H268" s="7" t="s">
        <v>66</v>
      </c>
      <c r="I268" s="18">
        <v>1</v>
      </c>
      <c r="J268" s="22">
        <v>4.95</v>
      </c>
      <c r="K268" s="22">
        <f t="shared" si="9"/>
        <v>0</v>
      </c>
      <c r="L268" s="24">
        <f t="shared" si="8"/>
        <v>4.95</v>
      </c>
    </row>
    <row r="269" spans="1:15" x14ac:dyDescent="0.25">
      <c r="A269" s="27" t="str">
        <f>VLOOKUP(Orders!D269,Sheet2!$C$2:$D$30,2,)&amp;"-"&amp;C269&amp;B269</f>
        <v>HM-A2741778</v>
      </c>
      <c r="B269" s="45">
        <v>41778</v>
      </c>
      <c r="C269" s="18" t="s">
        <v>344</v>
      </c>
      <c r="D269" s="18" t="s">
        <v>4</v>
      </c>
      <c r="E269" s="27" t="s">
        <v>5</v>
      </c>
      <c r="F269" s="18" t="s">
        <v>369</v>
      </c>
      <c r="G269" s="18" t="s">
        <v>473</v>
      </c>
      <c r="H269" s="7" t="s">
        <v>103</v>
      </c>
      <c r="I269" s="18">
        <v>1</v>
      </c>
      <c r="J269" s="22">
        <v>9.9499999999999993</v>
      </c>
      <c r="K269" s="22">
        <f t="shared" si="9"/>
        <v>0</v>
      </c>
      <c r="L269" s="24">
        <f t="shared" si="8"/>
        <v>9.9499999999999993</v>
      </c>
    </row>
    <row r="270" spans="1:15" x14ac:dyDescent="0.25">
      <c r="A270" s="27" t="str">
        <f>VLOOKUP(Orders!D270,Sheet2!$C$2:$D$30,2,)&amp;"-"&amp;C270&amp;B270</f>
        <v>HM-A2741778</v>
      </c>
      <c r="B270" s="45">
        <v>41778</v>
      </c>
      <c r="C270" s="18" t="s">
        <v>344</v>
      </c>
      <c r="D270" s="18" t="s">
        <v>4</v>
      </c>
      <c r="E270" s="27" t="s">
        <v>5</v>
      </c>
      <c r="F270" s="18" t="s">
        <v>369</v>
      </c>
      <c r="G270" s="18" t="s">
        <v>10</v>
      </c>
      <c r="H270" s="7" t="s">
        <v>66</v>
      </c>
      <c r="I270" s="18">
        <v>1</v>
      </c>
      <c r="J270" s="22">
        <v>4.95</v>
      </c>
      <c r="K270" s="22">
        <f t="shared" si="9"/>
        <v>0</v>
      </c>
      <c r="L270" s="24">
        <f t="shared" si="8"/>
        <v>4.95</v>
      </c>
    </row>
    <row r="271" spans="1:15" x14ac:dyDescent="0.25">
      <c r="A271" s="27" t="str">
        <f>VLOOKUP(Orders!D271,Sheet2!$C$2:$D$30,2,)&amp;"-"&amp;C271&amp;B271</f>
        <v>AZ-A2641779</v>
      </c>
      <c r="B271" s="45">
        <v>41779</v>
      </c>
      <c r="C271" s="18" t="s">
        <v>343</v>
      </c>
      <c r="D271" s="18" t="s">
        <v>17</v>
      </c>
      <c r="E271" s="27" t="s">
        <v>409</v>
      </c>
      <c r="F271" s="18" t="s">
        <v>376</v>
      </c>
      <c r="G271" s="18" t="s">
        <v>15</v>
      </c>
      <c r="H271" s="7">
        <v>10.5</v>
      </c>
      <c r="I271" s="18">
        <v>1</v>
      </c>
      <c r="J271" s="22">
        <v>77.98</v>
      </c>
      <c r="K271" s="22">
        <f t="shared" si="9"/>
        <v>0</v>
      </c>
      <c r="L271" s="24">
        <f t="shared" si="8"/>
        <v>77.98</v>
      </c>
    </row>
    <row r="272" spans="1:15" x14ac:dyDescent="0.25">
      <c r="A272" s="27" t="str">
        <f>VLOOKUP(Orders!D272,Sheet2!$C$2:$D$30,2,)&amp;"-"&amp;C272&amp;B272</f>
        <v>GS-A2641781</v>
      </c>
      <c r="B272" s="45">
        <v>41781</v>
      </c>
      <c r="C272" s="18" t="s">
        <v>343</v>
      </c>
      <c r="D272" s="18" t="s">
        <v>104</v>
      </c>
      <c r="E272" s="27" t="s">
        <v>410</v>
      </c>
      <c r="F272" s="18" t="s">
        <v>376</v>
      </c>
      <c r="G272" s="18" t="s">
        <v>15</v>
      </c>
      <c r="H272" s="7" t="s">
        <v>105</v>
      </c>
      <c r="I272" s="18">
        <v>1</v>
      </c>
      <c r="J272" s="22">
        <v>209.99</v>
      </c>
      <c r="K272" s="22">
        <f t="shared" si="9"/>
        <v>0</v>
      </c>
      <c r="L272" s="24">
        <f t="shared" si="8"/>
        <v>209.99</v>
      </c>
    </row>
    <row r="273" spans="1:12" x14ac:dyDescent="0.25">
      <c r="A273" s="27" t="str">
        <f>VLOOKUP(Orders!D273,Sheet2!$C$2:$D$30,2,)&amp;"-"&amp;C273&amp;B273</f>
        <v>HM-A2441782</v>
      </c>
      <c r="B273" s="45">
        <v>41782</v>
      </c>
      <c r="C273" s="18" t="s">
        <v>340</v>
      </c>
      <c r="D273" s="18" t="s">
        <v>4</v>
      </c>
      <c r="E273" s="27" t="s">
        <v>400</v>
      </c>
      <c r="F273" s="18" t="s">
        <v>369</v>
      </c>
      <c r="G273" s="18" t="s">
        <v>303</v>
      </c>
      <c r="H273" s="7" t="s">
        <v>106</v>
      </c>
      <c r="I273" s="18">
        <v>1</v>
      </c>
      <c r="J273" s="22">
        <v>2.95</v>
      </c>
      <c r="K273" s="22">
        <f t="shared" si="9"/>
        <v>0</v>
      </c>
      <c r="L273" s="24">
        <f t="shared" si="8"/>
        <v>2.95</v>
      </c>
    </row>
    <row r="274" spans="1:12" x14ac:dyDescent="0.25">
      <c r="A274" s="27" t="str">
        <f>VLOOKUP(Orders!D274,Sheet2!$C$2:$D$30,2,)&amp;"-"&amp;C274&amp;B274</f>
        <v>HM-A2441782</v>
      </c>
      <c r="B274" s="45">
        <v>41782</v>
      </c>
      <c r="C274" s="18" t="s">
        <v>340</v>
      </c>
      <c r="D274" s="18" t="s">
        <v>4</v>
      </c>
      <c r="E274" s="27" t="s">
        <v>8</v>
      </c>
      <c r="F274" s="18" t="s">
        <v>369</v>
      </c>
      <c r="G274" s="18" t="s">
        <v>10</v>
      </c>
      <c r="H274" s="7" t="s">
        <v>84</v>
      </c>
      <c r="I274" s="18">
        <v>1</v>
      </c>
      <c r="J274" s="22">
        <v>12.95</v>
      </c>
      <c r="K274" s="22">
        <f t="shared" si="9"/>
        <v>0</v>
      </c>
      <c r="L274" s="24">
        <f t="shared" si="8"/>
        <v>12.95</v>
      </c>
    </row>
    <row r="275" spans="1:12" x14ac:dyDescent="0.25">
      <c r="A275" s="27" t="str">
        <f>VLOOKUP(Orders!D275,Sheet2!$C$2:$D$30,2,)&amp;"-"&amp;C275&amp;B275</f>
        <v>HM-A0141782</v>
      </c>
      <c r="B275" s="45">
        <v>41782</v>
      </c>
      <c r="C275" s="18" t="s">
        <v>364</v>
      </c>
      <c r="D275" s="18" t="s">
        <v>4</v>
      </c>
      <c r="E275" s="27" t="s">
        <v>8</v>
      </c>
      <c r="F275" s="18" t="s">
        <v>369</v>
      </c>
      <c r="G275" s="18" t="s">
        <v>7</v>
      </c>
      <c r="H275" s="7" t="s">
        <v>106</v>
      </c>
      <c r="I275" s="18">
        <v>1</v>
      </c>
      <c r="J275" s="22">
        <v>12.95</v>
      </c>
      <c r="K275" s="22">
        <f t="shared" si="9"/>
        <v>0</v>
      </c>
      <c r="L275" s="24">
        <f t="shared" si="8"/>
        <v>12.95</v>
      </c>
    </row>
    <row r="276" spans="1:12" x14ac:dyDescent="0.25">
      <c r="A276" s="27" t="str">
        <f>VLOOKUP(Orders!D276,Sheet2!$C$2:$D$30,2,)&amp;"-"&amp;C276&amp;B276</f>
        <v>HM-A2441782</v>
      </c>
      <c r="B276" s="45">
        <v>41782</v>
      </c>
      <c r="C276" s="18" t="s">
        <v>340</v>
      </c>
      <c r="D276" s="18" t="s">
        <v>4</v>
      </c>
      <c r="E276" s="27" t="s">
        <v>11</v>
      </c>
      <c r="F276" s="18" t="s">
        <v>369</v>
      </c>
      <c r="G276" s="18" t="s">
        <v>15</v>
      </c>
      <c r="H276" s="7" t="s">
        <v>83</v>
      </c>
      <c r="I276" s="18">
        <v>1</v>
      </c>
      <c r="J276" s="22">
        <v>17.95</v>
      </c>
      <c r="K276" s="22">
        <f t="shared" si="9"/>
        <v>0</v>
      </c>
      <c r="L276" s="24">
        <f t="shared" si="8"/>
        <v>17.95</v>
      </c>
    </row>
    <row r="277" spans="1:12" x14ac:dyDescent="0.25">
      <c r="A277" s="27" t="str">
        <f>VLOOKUP(Orders!D277,Sheet2!$C$2:$D$30,2,)&amp;"-"&amp;C277&amp;B277</f>
        <v>HM-A2441782</v>
      </c>
      <c r="B277" s="45">
        <v>41782</v>
      </c>
      <c r="C277" s="18" t="s">
        <v>340</v>
      </c>
      <c r="D277" s="18" t="s">
        <v>4</v>
      </c>
      <c r="E277" s="27" t="s">
        <v>5</v>
      </c>
      <c r="F277" s="18" t="s">
        <v>369</v>
      </c>
      <c r="G277" s="18" t="s">
        <v>303</v>
      </c>
      <c r="H277" s="7" t="s">
        <v>84</v>
      </c>
      <c r="I277" s="18">
        <v>1</v>
      </c>
      <c r="J277" s="22">
        <v>9.9499999999999993</v>
      </c>
      <c r="K277" s="22">
        <f t="shared" si="9"/>
        <v>0</v>
      </c>
      <c r="L277" s="24">
        <f t="shared" si="8"/>
        <v>9.9499999999999993</v>
      </c>
    </row>
    <row r="278" spans="1:12" x14ac:dyDescent="0.25">
      <c r="A278" s="27" t="str">
        <f>VLOOKUP(Orders!D278,Sheet2!$C$2:$D$30,2,)&amp;"-"&amp;C278&amp;B278</f>
        <v>HM-A0241782</v>
      </c>
      <c r="B278" s="45">
        <v>41782</v>
      </c>
      <c r="C278" s="18" t="s">
        <v>365</v>
      </c>
      <c r="D278" s="18" t="s">
        <v>4</v>
      </c>
      <c r="E278" s="27" t="s">
        <v>5</v>
      </c>
      <c r="F278" s="18" t="s">
        <v>369</v>
      </c>
      <c r="G278" s="18" t="s">
        <v>303</v>
      </c>
      <c r="H278" s="7" t="s">
        <v>106</v>
      </c>
      <c r="I278" s="18">
        <v>2</v>
      </c>
      <c r="J278" s="22">
        <v>9.9499999999999993</v>
      </c>
      <c r="K278" s="22">
        <f t="shared" si="9"/>
        <v>0</v>
      </c>
      <c r="L278" s="24">
        <f t="shared" si="8"/>
        <v>19.899999999999999</v>
      </c>
    </row>
    <row r="279" spans="1:12" x14ac:dyDescent="0.25">
      <c r="A279" s="27" t="str">
        <f>VLOOKUP(Orders!D279,Sheet2!$C$2:$D$30,2,)&amp;"-"&amp;C279&amp;B279</f>
        <v>DR-A0241787</v>
      </c>
      <c r="B279" s="45">
        <v>41787</v>
      </c>
      <c r="C279" s="18" t="s">
        <v>365</v>
      </c>
      <c r="D279" s="18" t="s">
        <v>107</v>
      </c>
      <c r="E279" s="27" t="s">
        <v>411</v>
      </c>
      <c r="F279" s="18" t="s">
        <v>374</v>
      </c>
      <c r="G279" s="18" t="s">
        <v>336</v>
      </c>
      <c r="H279" s="7" t="s">
        <v>591</v>
      </c>
      <c r="I279" s="18">
        <v>1</v>
      </c>
      <c r="J279" s="22">
        <v>8.99</v>
      </c>
      <c r="K279" s="22">
        <f t="shared" si="9"/>
        <v>0.56187500000000001</v>
      </c>
      <c r="L279" s="24">
        <f t="shared" si="8"/>
        <v>9.5518750000000008</v>
      </c>
    </row>
    <row r="280" spans="1:12" x14ac:dyDescent="0.25">
      <c r="A280" s="27" t="str">
        <f>VLOOKUP(Orders!D280,Sheet2!$C$2:$D$30,2,)&amp;"-"&amp;C280&amp;B280</f>
        <v>DR-A0241787</v>
      </c>
      <c r="B280" s="45">
        <v>41787</v>
      </c>
      <c r="C280" s="18" t="s">
        <v>365</v>
      </c>
      <c r="D280" s="18" t="s">
        <v>107</v>
      </c>
      <c r="E280" s="27" t="s">
        <v>412</v>
      </c>
      <c r="F280" s="18" t="s">
        <v>374</v>
      </c>
      <c r="G280" s="18" t="s">
        <v>336</v>
      </c>
      <c r="H280" s="7" t="s">
        <v>591</v>
      </c>
      <c r="I280" s="18">
        <v>1</v>
      </c>
      <c r="J280" s="22">
        <v>8.99</v>
      </c>
      <c r="K280" s="22">
        <f t="shared" si="9"/>
        <v>0.56187500000000001</v>
      </c>
      <c r="L280" s="24">
        <f t="shared" si="8"/>
        <v>9.5518750000000008</v>
      </c>
    </row>
    <row r="281" spans="1:12" x14ac:dyDescent="0.25">
      <c r="A281" s="27" t="str">
        <f>VLOOKUP(Orders!D281,Sheet2!$C$2:$D$30,2,)&amp;"-"&amp;C281&amp;B281</f>
        <v>DR-A0241787</v>
      </c>
      <c r="B281" s="45">
        <v>41787</v>
      </c>
      <c r="C281" s="18" t="s">
        <v>365</v>
      </c>
      <c r="D281" s="18" t="s">
        <v>107</v>
      </c>
      <c r="E281" s="27" t="s">
        <v>413</v>
      </c>
      <c r="F281" s="18" t="s">
        <v>374</v>
      </c>
      <c r="G281" s="18" t="s">
        <v>336</v>
      </c>
      <c r="H281" s="7" t="s">
        <v>591</v>
      </c>
      <c r="I281" s="18">
        <v>1</v>
      </c>
      <c r="J281" s="22">
        <v>7.99</v>
      </c>
      <c r="K281" s="22">
        <f t="shared" si="9"/>
        <v>0.49937500000000001</v>
      </c>
      <c r="L281" s="24">
        <f t="shared" si="8"/>
        <v>8.4893750000000008</v>
      </c>
    </row>
    <row r="282" spans="1:12" x14ac:dyDescent="0.25">
      <c r="A282" s="27" t="str">
        <f>VLOOKUP(Orders!D282,Sheet2!$C$2:$D$30,2,)&amp;"-"&amp;C282&amp;B282</f>
        <v>DR-A0241787</v>
      </c>
      <c r="B282" s="45">
        <v>41787</v>
      </c>
      <c r="C282" s="18" t="s">
        <v>365</v>
      </c>
      <c r="D282" s="18" t="s">
        <v>107</v>
      </c>
      <c r="E282" s="27" t="s">
        <v>414</v>
      </c>
      <c r="F282" s="18" t="s">
        <v>374</v>
      </c>
      <c r="G282" s="18" t="s">
        <v>336</v>
      </c>
      <c r="H282" s="7" t="s">
        <v>591</v>
      </c>
      <c r="I282" s="18">
        <v>1</v>
      </c>
      <c r="J282" s="22">
        <v>5.99</v>
      </c>
      <c r="K282" s="22">
        <f t="shared" si="9"/>
        <v>0.37437500000000001</v>
      </c>
      <c r="L282" s="24">
        <f t="shared" si="8"/>
        <v>6.3643749999999999</v>
      </c>
    </row>
    <row r="283" spans="1:12" x14ac:dyDescent="0.25">
      <c r="A283" s="27" t="str">
        <f>VLOOKUP(Orders!D283,Sheet2!$C$2:$D$30,2,)&amp;"-"&amp;C283&amp;B283</f>
        <v>DR-A0241787</v>
      </c>
      <c r="B283" s="45">
        <v>41787</v>
      </c>
      <c r="C283" s="18" t="s">
        <v>365</v>
      </c>
      <c r="D283" s="18" t="s">
        <v>107</v>
      </c>
      <c r="E283" s="27" t="s">
        <v>108</v>
      </c>
      <c r="F283" s="18" t="s">
        <v>374</v>
      </c>
      <c r="G283" s="18" t="s">
        <v>336</v>
      </c>
      <c r="H283" s="7" t="s">
        <v>591</v>
      </c>
      <c r="I283" s="18">
        <v>1</v>
      </c>
      <c r="J283" s="22">
        <v>3.99</v>
      </c>
      <c r="K283" s="22">
        <f t="shared" si="9"/>
        <v>0.24937500000000001</v>
      </c>
      <c r="L283" s="24">
        <f t="shared" si="8"/>
        <v>4.2393749999999999</v>
      </c>
    </row>
    <row r="284" spans="1:12" x14ac:dyDescent="0.25">
      <c r="A284" s="27" t="str">
        <f>VLOOKUP(Orders!D284,Sheet2!$C$2:$D$30,2,)&amp;"-"&amp;C284&amp;B284</f>
        <v>DR-A0241787</v>
      </c>
      <c r="B284" s="45">
        <v>41787</v>
      </c>
      <c r="C284" s="18" t="s">
        <v>365</v>
      </c>
      <c r="D284" s="18" t="s">
        <v>107</v>
      </c>
      <c r="E284" s="27" t="s">
        <v>109</v>
      </c>
      <c r="F284" s="18" t="s">
        <v>374</v>
      </c>
      <c r="G284" s="18" t="s">
        <v>336</v>
      </c>
      <c r="H284" s="7" t="s">
        <v>591</v>
      </c>
      <c r="I284" s="18">
        <v>1</v>
      </c>
      <c r="J284" s="22">
        <v>3.99</v>
      </c>
      <c r="K284" s="22">
        <f t="shared" si="9"/>
        <v>0.24937500000000001</v>
      </c>
      <c r="L284" s="24">
        <f t="shared" si="8"/>
        <v>4.2393749999999999</v>
      </c>
    </row>
    <row r="285" spans="1:12" x14ac:dyDescent="0.25">
      <c r="A285" s="27" t="str">
        <f>VLOOKUP(Orders!D285,Sheet2!$C$2:$D$30,2,)&amp;"-"&amp;C285&amp;B285</f>
        <v>AZ-A0141786</v>
      </c>
      <c r="B285" s="45">
        <v>41786</v>
      </c>
      <c r="C285" s="18" t="s">
        <v>364</v>
      </c>
      <c r="D285" s="18" t="s">
        <v>17</v>
      </c>
      <c r="E285" s="27" t="s">
        <v>110</v>
      </c>
      <c r="F285" s="18" t="s">
        <v>375</v>
      </c>
      <c r="G285" s="18" t="s">
        <v>336</v>
      </c>
      <c r="H285" s="7">
        <v>90</v>
      </c>
      <c r="I285" s="18">
        <v>2</v>
      </c>
      <c r="J285" s="22">
        <v>22.99</v>
      </c>
      <c r="K285" s="22">
        <f t="shared" si="9"/>
        <v>2.8737499999999998</v>
      </c>
      <c r="L285" s="24">
        <f t="shared" si="8"/>
        <v>48.853749999999998</v>
      </c>
    </row>
    <row r="286" spans="1:12" x14ac:dyDescent="0.25">
      <c r="A286" s="27" t="str">
        <f>VLOOKUP(Orders!D286,Sheet2!$C$2:$D$30,2,)&amp;"-"&amp;C286&amp;B286</f>
        <v>ID-A2641788</v>
      </c>
      <c r="B286" s="45">
        <v>41788</v>
      </c>
      <c r="C286" s="18" t="s">
        <v>343</v>
      </c>
      <c r="D286" s="18" t="s">
        <v>37</v>
      </c>
      <c r="E286" s="27" t="s">
        <v>415</v>
      </c>
      <c r="F286" s="18" t="s">
        <v>369</v>
      </c>
      <c r="G286" s="18" t="s">
        <v>479</v>
      </c>
      <c r="H286" s="7" t="s">
        <v>591</v>
      </c>
      <c r="I286" s="18">
        <v>1</v>
      </c>
      <c r="J286" s="22">
        <v>49.99</v>
      </c>
      <c r="K286" s="22">
        <f t="shared" si="9"/>
        <v>0</v>
      </c>
      <c r="L286" s="24">
        <f t="shared" si="8"/>
        <v>49.99</v>
      </c>
    </row>
    <row r="287" spans="1:12" x14ac:dyDescent="0.25">
      <c r="A287" s="27" t="str">
        <f>VLOOKUP(Orders!D287,Sheet2!$C$2:$D$30,2,)&amp;"-"&amp;C287&amp;B287</f>
        <v>ID-A1541788</v>
      </c>
      <c r="B287" s="45">
        <v>41788</v>
      </c>
      <c r="C287" s="18" t="s">
        <v>342</v>
      </c>
      <c r="D287" s="18" t="s">
        <v>37</v>
      </c>
      <c r="E287" s="27" t="s">
        <v>416</v>
      </c>
      <c r="F287" s="18" t="s">
        <v>72</v>
      </c>
      <c r="G287" s="18" t="s">
        <v>480</v>
      </c>
      <c r="H287" s="7" t="s">
        <v>591</v>
      </c>
      <c r="I287" s="18">
        <v>1</v>
      </c>
      <c r="J287" s="22">
        <v>104.99</v>
      </c>
      <c r="K287" s="22">
        <f t="shared" si="9"/>
        <v>6.5618749999999997</v>
      </c>
      <c r="L287" s="24">
        <f t="shared" si="8"/>
        <v>111.551875</v>
      </c>
    </row>
    <row r="288" spans="1:12" x14ac:dyDescent="0.25">
      <c r="A288" s="27" t="str">
        <f>VLOOKUP(Orders!D288,Sheet2!$C$2:$D$30,2,)&amp;"-"&amp;C288&amp;B288</f>
        <v>CE-A1941789</v>
      </c>
      <c r="B288" s="45">
        <v>41789</v>
      </c>
      <c r="C288" s="18" t="s">
        <v>351</v>
      </c>
      <c r="D288" s="18" t="s">
        <v>111</v>
      </c>
      <c r="E288" s="27" t="s">
        <v>112</v>
      </c>
      <c r="F288" s="18" t="s">
        <v>369</v>
      </c>
      <c r="G288" s="18" t="s">
        <v>10</v>
      </c>
      <c r="H288" s="7" t="s">
        <v>14</v>
      </c>
      <c r="I288" s="18">
        <v>1</v>
      </c>
      <c r="J288" s="22">
        <v>79</v>
      </c>
      <c r="K288" s="22">
        <f t="shared" si="9"/>
        <v>0</v>
      </c>
      <c r="L288" s="24">
        <f t="shared" si="8"/>
        <v>79</v>
      </c>
    </row>
    <row r="289" spans="1:12" x14ac:dyDescent="0.25">
      <c r="A289" s="27" t="str">
        <f>VLOOKUP(Orders!D289,Sheet2!$C$2:$D$30,2,)&amp;"-"&amp;C289&amp;B289</f>
        <v>C8-A2741790</v>
      </c>
      <c r="B289" s="45">
        <v>41790</v>
      </c>
      <c r="C289" s="18" t="s">
        <v>344</v>
      </c>
      <c r="D289" s="18" t="s">
        <v>16</v>
      </c>
      <c r="E289" s="27" t="s">
        <v>113</v>
      </c>
      <c r="F289" s="18" t="s">
        <v>369</v>
      </c>
      <c r="G289" s="18" t="s">
        <v>26</v>
      </c>
      <c r="H289" s="7" t="s">
        <v>14</v>
      </c>
      <c r="I289" s="18">
        <v>1</v>
      </c>
      <c r="J289" s="22">
        <v>10</v>
      </c>
      <c r="K289" s="22">
        <f t="shared" si="9"/>
        <v>0</v>
      </c>
      <c r="L289" s="24">
        <f t="shared" si="8"/>
        <v>10</v>
      </c>
    </row>
    <row r="290" spans="1:12" x14ac:dyDescent="0.25">
      <c r="A290" s="27" t="str">
        <f>VLOOKUP(Orders!D290,Sheet2!$C$2:$D$30,2,)&amp;"-"&amp;C290&amp;B290</f>
        <v>C8-A2741790</v>
      </c>
      <c r="B290" s="45">
        <v>41790</v>
      </c>
      <c r="C290" s="18" t="s">
        <v>344</v>
      </c>
      <c r="D290" s="18" t="s">
        <v>16</v>
      </c>
      <c r="E290" s="27" t="s">
        <v>114</v>
      </c>
      <c r="F290" s="18" t="s">
        <v>369</v>
      </c>
      <c r="G290" s="18" t="s">
        <v>483</v>
      </c>
      <c r="H290" s="7" t="s">
        <v>14</v>
      </c>
      <c r="I290" s="18">
        <v>1</v>
      </c>
      <c r="J290" s="22">
        <v>10</v>
      </c>
      <c r="K290" s="22">
        <f t="shared" si="9"/>
        <v>0</v>
      </c>
      <c r="L290" s="24">
        <f t="shared" si="8"/>
        <v>10</v>
      </c>
    </row>
    <row r="291" spans="1:12" x14ac:dyDescent="0.25">
      <c r="A291" s="27" t="str">
        <f>VLOOKUP(Orders!D291,Sheet2!$C$2:$D$30,2,)&amp;"-"&amp;C291&amp;B291</f>
        <v>C8-A0241790</v>
      </c>
      <c r="B291" s="45">
        <v>41790</v>
      </c>
      <c r="C291" s="18" t="s">
        <v>365</v>
      </c>
      <c r="D291" s="18" t="s">
        <v>16</v>
      </c>
      <c r="E291" s="27" t="s">
        <v>89</v>
      </c>
      <c r="F291" s="18" t="s">
        <v>376</v>
      </c>
      <c r="G291" s="18" t="s">
        <v>90</v>
      </c>
      <c r="H291" s="7">
        <v>3</v>
      </c>
      <c r="I291" s="18">
        <v>1</v>
      </c>
      <c r="J291" s="22">
        <v>18.66</v>
      </c>
      <c r="K291" s="22">
        <f t="shared" si="9"/>
        <v>0</v>
      </c>
      <c r="L291" s="24">
        <f t="shared" si="8"/>
        <v>18.66</v>
      </c>
    </row>
    <row r="292" spans="1:12" x14ac:dyDescent="0.25">
      <c r="A292" s="27" t="str">
        <f>VLOOKUP(Orders!D292,Sheet2!$C$2:$D$30,2,)&amp;"-"&amp;C292&amp;B292</f>
        <v>C8-A0141790</v>
      </c>
      <c r="B292" s="45">
        <v>41790</v>
      </c>
      <c r="C292" s="18" t="s">
        <v>364</v>
      </c>
      <c r="D292" s="18" t="s">
        <v>16</v>
      </c>
      <c r="E292" s="27" t="s">
        <v>32</v>
      </c>
      <c r="F292" s="18" t="s">
        <v>369</v>
      </c>
      <c r="G292" s="18" t="s">
        <v>26</v>
      </c>
      <c r="H292" s="7" t="s">
        <v>24</v>
      </c>
      <c r="I292" s="18">
        <v>1</v>
      </c>
      <c r="J292" s="22">
        <v>5</v>
      </c>
      <c r="K292" s="22">
        <f t="shared" si="9"/>
        <v>0</v>
      </c>
      <c r="L292" s="24">
        <f t="shared" si="8"/>
        <v>5</v>
      </c>
    </row>
    <row r="293" spans="1:12" x14ac:dyDescent="0.25">
      <c r="A293" s="27" t="str">
        <f>VLOOKUP(Orders!D293,Sheet2!$C$2:$D$30,2,)&amp;"-"&amp;C293&amp;B293</f>
        <v>C8-A0141790</v>
      </c>
      <c r="B293" s="45">
        <v>41790</v>
      </c>
      <c r="C293" s="18" t="s">
        <v>364</v>
      </c>
      <c r="D293" s="18" t="s">
        <v>16</v>
      </c>
      <c r="E293" s="27" t="s">
        <v>116</v>
      </c>
      <c r="F293" s="18" t="s">
        <v>369</v>
      </c>
      <c r="G293" s="18" t="s">
        <v>490</v>
      </c>
      <c r="H293" s="7" t="s">
        <v>24</v>
      </c>
      <c r="I293" s="18">
        <v>1</v>
      </c>
      <c r="J293" s="22">
        <v>5</v>
      </c>
      <c r="K293" s="22">
        <f t="shared" si="9"/>
        <v>0</v>
      </c>
      <c r="L293" s="24">
        <f t="shared" si="8"/>
        <v>5</v>
      </c>
    </row>
    <row r="294" spans="1:12" x14ac:dyDescent="0.25">
      <c r="A294" s="27" t="str">
        <f>VLOOKUP(Orders!D294,Sheet2!$C$2:$D$30,2,)&amp;"-"&amp;C294&amp;B294</f>
        <v>C8-A0141790</v>
      </c>
      <c r="B294" s="45">
        <v>41790</v>
      </c>
      <c r="C294" s="18" t="s">
        <v>364</v>
      </c>
      <c r="D294" s="18" t="s">
        <v>16</v>
      </c>
      <c r="E294" s="27" t="s">
        <v>117</v>
      </c>
      <c r="F294" s="18" t="s">
        <v>376</v>
      </c>
      <c r="G294" s="18" t="s">
        <v>10</v>
      </c>
      <c r="H294" s="7">
        <v>3</v>
      </c>
      <c r="I294" s="18">
        <v>1</v>
      </c>
      <c r="J294" s="22">
        <v>9.99</v>
      </c>
      <c r="K294" s="22">
        <f t="shared" si="9"/>
        <v>0</v>
      </c>
      <c r="L294" s="24">
        <f t="shared" si="8"/>
        <v>9.99</v>
      </c>
    </row>
    <row r="295" spans="1:12" x14ac:dyDescent="0.25">
      <c r="A295" s="27" t="str">
        <f>VLOOKUP(Orders!D295,Sheet2!$C$2:$D$30,2,)&amp;"-"&amp;C295&amp;B295</f>
        <v>ID-A1141791</v>
      </c>
      <c r="B295" s="45">
        <v>41791</v>
      </c>
      <c r="C295" s="18" t="s">
        <v>335</v>
      </c>
      <c r="D295" s="18" t="s">
        <v>37</v>
      </c>
      <c r="E295" s="27" t="s">
        <v>417</v>
      </c>
      <c r="F295" s="18" t="s">
        <v>369</v>
      </c>
      <c r="G295" s="18" t="s">
        <v>118</v>
      </c>
      <c r="H295" s="7" t="s">
        <v>14</v>
      </c>
      <c r="I295" s="18">
        <v>1</v>
      </c>
      <c r="J295" s="22">
        <v>29.99</v>
      </c>
      <c r="K295" s="22">
        <f t="shared" si="9"/>
        <v>0</v>
      </c>
      <c r="L295" s="24">
        <f t="shared" si="8"/>
        <v>29.99</v>
      </c>
    </row>
    <row r="296" spans="1:12" x14ac:dyDescent="0.25">
      <c r="A296" s="27" t="str">
        <f>VLOOKUP(Orders!D296,Sheet2!$C$2:$D$30,2,)&amp;"-"&amp;C296&amp;B296</f>
        <v>ID-A0141791</v>
      </c>
      <c r="B296" s="45">
        <v>41791</v>
      </c>
      <c r="C296" s="18" t="s">
        <v>364</v>
      </c>
      <c r="D296" s="18" t="s">
        <v>37</v>
      </c>
      <c r="E296" s="27" t="s">
        <v>418</v>
      </c>
      <c r="F296" s="18" t="s">
        <v>369</v>
      </c>
      <c r="G296" s="18" t="s">
        <v>482</v>
      </c>
      <c r="H296" s="7">
        <v>6</v>
      </c>
      <c r="I296" s="18">
        <v>1</v>
      </c>
      <c r="J296" s="22">
        <v>29.99</v>
      </c>
      <c r="K296" s="22">
        <f t="shared" si="9"/>
        <v>0</v>
      </c>
      <c r="L296" s="24">
        <f t="shared" si="8"/>
        <v>29.99</v>
      </c>
    </row>
    <row r="297" spans="1:12" x14ac:dyDescent="0.25">
      <c r="A297" s="27" t="str">
        <f>VLOOKUP(Orders!D297,Sheet2!$C$2:$D$30,2,)&amp;"-"&amp;C297&amp;B297</f>
        <v>CA-A1141791</v>
      </c>
      <c r="B297" s="45">
        <v>41791</v>
      </c>
      <c r="C297" s="18" t="s">
        <v>335</v>
      </c>
      <c r="D297" s="18" t="s">
        <v>119</v>
      </c>
      <c r="E297" s="27" t="s">
        <v>120</v>
      </c>
      <c r="F297" s="18" t="s">
        <v>369</v>
      </c>
      <c r="G297" s="18" t="s">
        <v>118</v>
      </c>
      <c r="H297" s="7" t="s">
        <v>121</v>
      </c>
      <c r="I297" s="18">
        <v>1</v>
      </c>
      <c r="J297" s="22">
        <v>8</v>
      </c>
      <c r="K297" s="22">
        <f t="shared" si="9"/>
        <v>0</v>
      </c>
      <c r="L297" s="24">
        <f t="shared" si="8"/>
        <v>8</v>
      </c>
    </row>
    <row r="298" spans="1:12" x14ac:dyDescent="0.25">
      <c r="A298" s="27" t="str">
        <f>VLOOKUP(Orders!D298,Sheet2!$C$2:$D$30,2,)&amp;"-"&amp;C298&amp;B298</f>
        <v>CA-A1141791</v>
      </c>
      <c r="B298" s="45">
        <v>41791</v>
      </c>
      <c r="C298" s="18" t="s">
        <v>335</v>
      </c>
      <c r="D298" s="18" t="s">
        <v>119</v>
      </c>
      <c r="E298" s="27" t="s">
        <v>122</v>
      </c>
      <c r="F298" s="18" t="s">
        <v>369</v>
      </c>
      <c r="G298" s="18" t="s">
        <v>123</v>
      </c>
      <c r="H298" s="7" t="s">
        <v>121</v>
      </c>
      <c r="I298" s="18">
        <v>1</v>
      </c>
      <c r="J298" s="22">
        <v>14</v>
      </c>
      <c r="K298" s="22">
        <f t="shared" si="9"/>
        <v>0</v>
      </c>
      <c r="L298" s="24">
        <f t="shared" si="8"/>
        <v>14</v>
      </c>
    </row>
    <row r="299" spans="1:12" x14ac:dyDescent="0.25">
      <c r="A299" s="27" t="str">
        <f>VLOOKUP(Orders!D299,Sheet2!$C$2:$D$30,2,)&amp;"-"&amp;C299&amp;B299</f>
        <v>CA-A1141791</v>
      </c>
      <c r="B299" s="45">
        <v>41791</v>
      </c>
      <c r="C299" s="18" t="s">
        <v>335</v>
      </c>
      <c r="D299" s="18" t="s">
        <v>119</v>
      </c>
      <c r="E299" s="27" t="s">
        <v>124</v>
      </c>
      <c r="F299" s="18" t="s">
        <v>369</v>
      </c>
      <c r="G299" s="18" t="s">
        <v>10</v>
      </c>
      <c r="H299" s="7" t="s">
        <v>125</v>
      </c>
      <c r="I299" s="18">
        <v>1</v>
      </c>
      <c r="J299" s="22">
        <v>14</v>
      </c>
      <c r="K299" s="22">
        <f t="shared" si="9"/>
        <v>0</v>
      </c>
      <c r="L299" s="24">
        <f t="shared" si="8"/>
        <v>14</v>
      </c>
    </row>
    <row r="300" spans="1:12" x14ac:dyDescent="0.25">
      <c r="A300" s="27" t="str">
        <f>VLOOKUP(Orders!D300,Sheet2!$C$2:$D$30,2,)&amp;"-"&amp;C300&amp;B300</f>
        <v>CA-A1141791</v>
      </c>
      <c r="B300" s="45">
        <v>41791</v>
      </c>
      <c r="C300" s="18" t="s">
        <v>335</v>
      </c>
      <c r="D300" s="18" t="s">
        <v>119</v>
      </c>
      <c r="E300" s="27" t="s">
        <v>126</v>
      </c>
      <c r="F300" s="18" t="s">
        <v>369</v>
      </c>
      <c r="G300" s="18" t="s">
        <v>127</v>
      </c>
      <c r="H300" s="7" t="s">
        <v>125</v>
      </c>
      <c r="I300" s="18">
        <v>1</v>
      </c>
      <c r="J300" s="22">
        <v>14</v>
      </c>
      <c r="K300" s="22">
        <f t="shared" si="9"/>
        <v>0</v>
      </c>
      <c r="L300" s="24">
        <f t="shared" ref="L300:L363" si="10">J300*I300+K300</f>
        <v>14</v>
      </c>
    </row>
    <row r="301" spans="1:12" x14ac:dyDescent="0.25">
      <c r="A301" s="27" t="str">
        <f>VLOOKUP(Orders!D301,Sheet2!$C$2:$D$30,2,)&amp;"-"&amp;C301&amp;B301</f>
        <v>CA-A1141791</v>
      </c>
      <c r="B301" s="45">
        <v>41791</v>
      </c>
      <c r="C301" s="18" t="s">
        <v>335</v>
      </c>
      <c r="D301" s="18" t="s">
        <v>119</v>
      </c>
      <c r="E301" s="27" t="s">
        <v>128</v>
      </c>
      <c r="F301" s="18" t="s">
        <v>369</v>
      </c>
      <c r="G301" s="18" t="s">
        <v>10</v>
      </c>
      <c r="H301" s="7" t="s">
        <v>125</v>
      </c>
      <c r="I301" s="18">
        <v>1</v>
      </c>
      <c r="J301" s="22">
        <v>9.99</v>
      </c>
      <c r="K301" s="22">
        <f t="shared" si="9"/>
        <v>0</v>
      </c>
      <c r="L301" s="24">
        <f t="shared" si="10"/>
        <v>9.99</v>
      </c>
    </row>
    <row r="302" spans="1:12" x14ac:dyDescent="0.25">
      <c r="A302" s="27" t="str">
        <f>VLOOKUP(Orders!D302,Sheet2!$C$2:$D$30,2,)&amp;"-"&amp;C302&amp;B302</f>
        <v>CA-A1141791</v>
      </c>
      <c r="B302" s="45">
        <v>41791</v>
      </c>
      <c r="C302" s="18" t="s">
        <v>335</v>
      </c>
      <c r="D302" s="18" t="s">
        <v>119</v>
      </c>
      <c r="E302" s="27" t="s">
        <v>129</v>
      </c>
      <c r="F302" s="18" t="s">
        <v>369</v>
      </c>
      <c r="G302" s="18" t="s">
        <v>488</v>
      </c>
      <c r="H302" s="7" t="s">
        <v>121</v>
      </c>
      <c r="I302" s="18">
        <v>1</v>
      </c>
      <c r="J302" s="22">
        <v>10.99</v>
      </c>
      <c r="K302" s="22">
        <f t="shared" si="9"/>
        <v>0</v>
      </c>
      <c r="L302" s="24">
        <f t="shared" si="10"/>
        <v>10.99</v>
      </c>
    </row>
    <row r="303" spans="1:12" x14ac:dyDescent="0.25">
      <c r="A303" s="27" t="str">
        <f>VLOOKUP(Orders!D303,Sheet2!$C$2:$D$30,2,)&amp;"-"&amp;C303&amp;B303</f>
        <v>CA-A2441791</v>
      </c>
      <c r="B303" s="45">
        <v>41791</v>
      </c>
      <c r="C303" s="18" t="s">
        <v>340</v>
      </c>
      <c r="D303" s="18" t="s">
        <v>119</v>
      </c>
      <c r="E303" s="27" t="s">
        <v>130</v>
      </c>
      <c r="F303" s="18" t="s">
        <v>369</v>
      </c>
      <c r="G303" s="18" t="s">
        <v>131</v>
      </c>
      <c r="H303" s="7">
        <v>10</v>
      </c>
      <c r="I303" s="18">
        <v>1</v>
      </c>
      <c r="J303" s="22">
        <v>14</v>
      </c>
      <c r="K303" s="22">
        <f t="shared" si="9"/>
        <v>0</v>
      </c>
      <c r="L303" s="24">
        <f t="shared" si="10"/>
        <v>14</v>
      </c>
    </row>
    <row r="304" spans="1:12" x14ac:dyDescent="0.25">
      <c r="A304" s="27" t="str">
        <f>VLOOKUP(Orders!D304,Sheet2!$C$2:$D$30,2,)&amp;"-"&amp;C304&amp;B304</f>
        <v>ID-A1141792</v>
      </c>
      <c r="B304" s="45">
        <v>41792</v>
      </c>
      <c r="C304" s="18" t="s">
        <v>335</v>
      </c>
      <c r="D304" s="18" t="s">
        <v>37</v>
      </c>
      <c r="E304" s="27" t="s">
        <v>419</v>
      </c>
      <c r="F304" s="18" t="s">
        <v>369</v>
      </c>
      <c r="G304" s="18" t="s">
        <v>15</v>
      </c>
      <c r="H304" s="7" t="s">
        <v>21</v>
      </c>
      <c r="I304" s="18">
        <v>1</v>
      </c>
      <c r="J304" s="22">
        <v>29.99</v>
      </c>
      <c r="K304" s="22">
        <f t="shared" si="9"/>
        <v>0</v>
      </c>
      <c r="L304" s="24">
        <f t="shared" si="10"/>
        <v>29.99</v>
      </c>
    </row>
    <row r="305" spans="1:12" x14ac:dyDescent="0.25">
      <c r="A305" s="27" t="str">
        <f>VLOOKUP(Orders!D305,Sheet2!$C$2:$D$30,2,)&amp;"-"&amp;C305&amp;B305</f>
        <v>CA-A0841793</v>
      </c>
      <c r="B305" s="45">
        <v>41793</v>
      </c>
      <c r="C305" s="18" t="s">
        <v>358</v>
      </c>
      <c r="D305" s="18" t="s">
        <v>119</v>
      </c>
      <c r="E305" s="27" t="s">
        <v>420</v>
      </c>
      <c r="F305" s="18" t="s">
        <v>369</v>
      </c>
      <c r="G305" s="18" t="s">
        <v>132</v>
      </c>
      <c r="H305" s="7">
        <v>5</v>
      </c>
      <c r="I305" s="18">
        <v>1</v>
      </c>
      <c r="J305" s="22">
        <v>6.99</v>
      </c>
      <c r="K305" s="22">
        <f t="shared" si="9"/>
        <v>0</v>
      </c>
      <c r="L305" s="24">
        <f t="shared" si="10"/>
        <v>6.99</v>
      </c>
    </row>
    <row r="306" spans="1:12" x14ac:dyDescent="0.25">
      <c r="A306" s="27" t="str">
        <f>VLOOKUP(Orders!D306,Sheet2!$C$2:$D$30,2,)&amp;"-"&amp;C306&amp;B306</f>
        <v>CA-A0841793</v>
      </c>
      <c r="B306" s="45">
        <v>41793</v>
      </c>
      <c r="C306" s="18" t="s">
        <v>358</v>
      </c>
      <c r="D306" s="18" t="s">
        <v>119</v>
      </c>
      <c r="E306" s="27" t="s">
        <v>420</v>
      </c>
      <c r="F306" s="18" t="s">
        <v>369</v>
      </c>
      <c r="G306" s="18" t="s">
        <v>132</v>
      </c>
      <c r="H306" s="7">
        <v>7</v>
      </c>
      <c r="I306" s="18">
        <v>1</v>
      </c>
      <c r="J306" s="22">
        <v>6.99</v>
      </c>
      <c r="K306" s="22">
        <f t="shared" si="9"/>
        <v>0</v>
      </c>
      <c r="L306" s="24">
        <f t="shared" si="10"/>
        <v>6.99</v>
      </c>
    </row>
    <row r="307" spans="1:12" x14ac:dyDescent="0.25">
      <c r="A307" s="27" t="str">
        <f>VLOOKUP(Orders!D307,Sheet2!$C$2:$D$30,2,)&amp;"-"&amp;C307&amp;B307</f>
        <v>CA-A0841793</v>
      </c>
      <c r="B307" s="45">
        <v>41793</v>
      </c>
      <c r="C307" s="18" t="s">
        <v>358</v>
      </c>
      <c r="D307" s="18" t="s">
        <v>119</v>
      </c>
      <c r="E307" s="27" t="s">
        <v>133</v>
      </c>
      <c r="F307" s="18" t="s">
        <v>369</v>
      </c>
      <c r="G307" s="18" t="s">
        <v>15</v>
      </c>
      <c r="H307" s="7">
        <v>5</v>
      </c>
      <c r="I307" s="18">
        <v>1</v>
      </c>
      <c r="J307" s="22">
        <v>6.99</v>
      </c>
      <c r="K307" s="22">
        <f t="shared" si="9"/>
        <v>0</v>
      </c>
      <c r="L307" s="24">
        <f t="shared" si="10"/>
        <v>6.99</v>
      </c>
    </row>
    <row r="308" spans="1:12" x14ac:dyDescent="0.25">
      <c r="A308" s="27" t="str">
        <f>VLOOKUP(Orders!D308,Sheet2!$C$2:$D$30,2,)&amp;"-"&amp;C308&amp;B308</f>
        <v>CA-A0841793</v>
      </c>
      <c r="B308" s="45">
        <v>41793</v>
      </c>
      <c r="C308" s="18" t="s">
        <v>358</v>
      </c>
      <c r="D308" s="18" t="s">
        <v>119</v>
      </c>
      <c r="E308" s="27" t="s">
        <v>133</v>
      </c>
      <c r="F308" s="18" t="s">
        <v>369</v>
      </c>
      <c r="G308" s="18" t="s">
        <v>15</v>
      </c>
      <c r="H308" s="7">
        <v>7</v>
      </c>
      <c r="I308" s="18">
        <v>1</v>
      </c>
      <c r="J308" s="22">
        <v>6.99</v>
      </c>
      <c r="K308" s="22">
        <f t="shared" si="9"/>
        <v>0</v>
      </c>
      <c r="L308" s="24">
        <f t="shared" si="10"/>
        <v>6.99</v>
      </c>
    </row>
    <row r="309" spans="1:12" x14ac:dyDescent="0.25">
      <c r="A309" s="27" t="str">
        <f>VLOOKUP(Orders!D309,Sheet2!$C$2:$D$30,2,)&amp;"-"&amp;C309&amp;B309</f>
        <v>CA-A0841793</v>
      </c>
      <c r="B309" s="45">
        <v>41793</v>
      </c>
      <c r="C309" s="18" t="s">
        <v>358</v>
      </c>
      <c r="D309" s="18" t="s">
        <v>119</v>
      </c>
      <c r="E309" s="27" t="s">
        <v>134</v>
      </c>
      <c r="F309" s="18" t="s">
        <v>369</v>
      </c>
      <c r="G309" s="18" t="s">
        <v>135</v>
      </c>
      <c r="H309" s="7">
        <v>5</v>
      </c>
      <c r="I309" s="18">
        <v>1</v>
      </c>
      <c r="J309" s="22">
        <v>9</v>
      </c>
      <c r="K309" s="22">
        <f t="shared" si="9"/>
        <v>0</v>
      </c>
      <c r="L309" s="24">
        <f t="shared" si="10"/>
        <v>9</v>
      </c>
    </row>
    <row r="310" spans="1:12" x14ac:dyDescent="0.25">
      <c r="A310" s="27" t="str">
        <f>VLOOKUP(Orders!D310,Sheet2!$C$2:$D$30,2,)&amp;"-"&amp;C310&amp;B310</f>
        <v>CA-A0841793</v>
      </c>
      <c r="B310" s="45">
        <v>41793</v>
      </c>
      <c r="C310" s="18" t="s">
        <v>358</v>
      </c>
      <c r="D310" s="18" t="s">
        <v>119</v>
      </c>
      <c r="E310" s="27" t="s">
        <v>134</v>
      </c>
      <c r="F310" s="18" t="s">
        <v>369</v>
      </c>
      <c r="G310" s="18" t="s">
        <v>135</v>
      </c>
      <c r="H310" s="7">
        <v>7</v>
      </c>
      <c r="I310" s="18">
        <v>1</v>
      </c>
      <c r="J310" s="22">
        <v>9</v>
      </c>
      <c r="K310" s="22">
        <f t="shared" si="9"/>
        <v>0</v>
      </c>
      <c r="L310" s="24">
        <f t="shared" si="10"/>
        <v>9</v>
      </c>
    </row>
    <row r="311" spans="1:12" x14ac:dyDescent="0.25">
      <c r="A311" s="27" t="str">
        <f>VLOOKUP(Orders!D311,Sheet2!$C$2:$D$30,2,)&amp;"-"&amp;C311&amp;B311</f>
        <v>CA-A0841793</v>
      </c>
      <c r="B311" s="45">
        <v>41793</v>
      </c>
      <c r="C311" s="18" t="s">
        <v>358</v>
      </c>
      <c r="D311" s="18" t="s">
        <v>119</v>
      </c>
      <c r="E311" s="27" t="s">
        <v>136</v>
      </c>
      <c r="F311" s="18" t="s">
        <v>369</v>
      </c>
      <c r="G311" s="18" t="s">
        <v>57</v>
      </c>
      <c r="H311" s="7">
        <v>5</v>
      </c>
      <c r="I311" s="18">
        <v>1</v>
      </c>
      <c r="J311" s="22">
        <v>16</v>
      </c>
      <c r="K311" s="22">
        <f t="shared" si="9"/>
        <v>0</v>
      </c>
      <c r="L311" s="24">
        <f t="shared" si="10"/>
        <v>16</v>
      </c>
    </row>
    <row r="312" spans="1:12" x14ac:dyDescent="0.25">
      <c r="A312" s="27" t="str">
        <f>VLOOKUP(Orders!D312,Sheet2!$C$2:$D$30,2,)&amp;"-"&amp;C312&amp;B312</f>
        <v>CA-A0841793</v>
      </c>
      <c r="B312" s="45">
        <v>41793</v>
      </c>
      <c r="C312" s="18" t="s">
        <v>358</v>
      </c>
      <c r="D312" s="18" t="s">
        <v>119</v>
      </c>
      <c r="E312" s="27" t="s">
        <v>136</v>
      </c>
      <c r="F312" s="18" t="s">
        <v>369</v>
      </c>
      <c r="G312" s="18" t="s">
        <v>57</v>
      </c>
      <c r="H312" s="7">
        <v>7</v>
      </c>
      <c r="I312" s="18">
        <v>1</v>
      </c>
      <c r="J312" s="22">
        <v>16</v>
      </c>
      <c r="K312" s="22">
        <f t="shared" si="9"/>
        <v>0</v>
      </c>
      <c r="L312" s="24">
        <f t="shared" si="10"/>
        <v>16</v>
      </c>
    </row>
    <row r="313" spans="1:12" x14ac:dyDescent="0.25">
      <c r="A313" s="27" t="str">
        <f>VLOOKUP(Orders!D313,Sheet2!$C$2:$D$30,2,)&amp;"-"&amp;C313&amp;B313</f>
        <v>CA-A0841793</v>
      </c>
      <c r="B313" s="45">
        <v>41793</v>
      </c>
      <c r="C313" s="18" t="s">
        <v>358</v>
      </c>
      <c r="D313" s="18" t="s">
        <v>119</v>
      </c>
      <c r="E313" s="27" t="s">
        <v>137</v>
      </c>
      <c r="F313" s="18" t="s">
        <v>369</v>
      </c>
      <c r="G313" s="18" t="s">
        <v>10</v>
      </c>
      <c r="H313" s="7">
        <v>5</v>
      </c>
      <c r="I313" s="18">
        <v>1</v>
      </c>
      <c r="J313" s="22">
        <v>11</v>
      </c>
      <c r="K313" s="22">
        <f t="shared" si="9"/>
        <v>0</v>
      </c>
      <c r="L313" s="24">
        <f t="shared" si="10"/>
        <v>11</v>
      </c>
    </row>
    <row r="314" spans="1:12" x14ac:dyDescent="0.25">
      <c r="A314" s="27" t="str">
        <f>VLOOKUP(Orders!D314,Sheet2!$C$2:$D$30,2,)&amp;"-"&amp;C314&amp;B314</f>
        <v>CA-A0841793</v>
      </c>
      <c r="B314" s="45">
        <v>41793</v>
      </c>
      <c r="C314" s="18" t="s">
        <v>358</v>
      </c>
      <c r="D314" s="18" t="s">
        <v>119</v>
      </c>
      <c r="E314" s="27" t="s">
        <v>137</v>
      </c>
      <c r="F314" s="18" t="s">
        <v>369</v>
      </c>
      <c r="G314" s="18" t="s">
        <v>10</v>
      </c>
      <c r="H314" s="7">
        <v>7</v>
      </c>
      <c r="I314" s="18">
        <v>1</v>
      </c>
      <c r="J314" s="22">
        <v>11</v>
      </c>
      <c r="K314" s="22">
        <f t="shared" si="9"/>
        <v>0</v>
      </c>
      <c r="L314" s="24">
        <f t="shared" si="10"/>
        <v>11</v>
      </c>
    </row>
    <row r="315" spans="1:12" x14ac:dyDescent="0.25">
      <c r="A315" s="27" t="str">
        <f>VLOOKUP(Orders!D315,Sheet2!$C$2:$D$30,2,)&amp;"-"&amp;C315&amp;B315</f>
        <v>CA-A0841793</v>
      </c>
      <c r="B315" s="45">
        <v>41793</v>
      </c>
      <c r="C315" s="18" t="s">
        <v>358</v>
      </c>
      <c r="D315" s="18" t="s">
        <v>119</v>
      </c>
      <c r="E315" s="27" t="s">
        <v>421</v>
      </c>
      <c r="F315" s="18" t="s">
        <v>376</v>
      </c>
      <c r="G315" s="18" t="s">
        <v>135</v>
      </c>
      <c r="H315" s="7" t="s">
        <v>380</v>
      </c>
      <c r="I315" s="18">
        <v>1</v>
      </c>
      <c r="J315" s="22">
        <v>4</v>
      </c>
      <c r="K315" s="22">
        <f t="shared" si="9"/>
        <v>0</v>
      </c>
      <c r="L315" s="24">
        <f t="shared" si="10"/>
        <v>4</v>
      </c>
    </row>
    <row r="316" spans="1:12" x14ac:dyDescent="0.25">
      <c r="A316" s="27" t="str">
        <f>VLOOKUP(Orders!D316,Sheet2!$C$2:$D$30,2,)&amp;"-"&amp;C316&amp;B316</f>
        <v>CA-A0841793</v>
      </c>
      <c r="B316" s="45">
        <v>41793</v>
      </c>
      <c r="C316" s="18" t="s">
        <v>358</v>
      </c>
      <c r="D316" s="18" t="s">
        <v>119</v>
      </c>
      <c r="E316" s="27" t="s">
        <v>421</v>
      </c>
      <c r="F316" s="18" t="s">
        <v>376</v>
      </c>
      <c r="G316" s="18" t="s">
        <v>135</v>
      </c>
      <c r="H316" s="7" t="s">
        <v>380</v>
      </c>
      <c r="I316" s="18">
        <v>1</v>
      </c>
      <c r="J316" s="22">
        <v>4</v>
      </c>
      <c r="K316" s="22">
        <f t="shared" si="9"/>
        <v>0</v>
      </c>
      <c r="L316" s="24">
        <f t="shared" si="10"/>
        <v>4</v>
      </c>
    </row>
    <row r="317" spans="1:12" x14ac:dyDescent="0.25">
      <c r="A317" s="27" t="str">
        <f>VLOOKUP(Orders!D317,Sheet2!$C$2:$D$30,2,)&amp;"-"&amp;C317&amp;B317</f>
        <v>CA-A0841793</v>
      </c>
      <c r="B317" s="45">
        <v>41793</v>
      </c>
      <c r="C317" s="18" t="s">
        <v>358</v>
      </c>
      <c r="D317" s="18" t="s">
        <v>119</v>
      </c>
      <c r="E317" s="27" t="s">
        <v>138</v>
      </c>
      <c r="F317" s="18" t="s">
        <v>373</v>
      </c>
      <c r="G317" s="18" t="s">
        <v>118</v>
      </c>
      <c r="H317" s="7" t="s">
        <v>139</v>
      </c>
      <c r="I317" s="18">
        <v>1</v>
      </c>
      <c r="J317" s="22">
        <v>12</v>
      </c>
      <c r="K317" s="22">
        <f t="shared" si="9"/>
        <v>0.75</v>
      </c>
      <c r="L317" s="24">
        <f t="shared" si="10"/>
        <v>12.75</v>
      </c>
    </row>
    <row r="318" spans="1:12" x14ac:dyDescent="0.25">
      <c r="A318" s="27" t="str">
        <f>VLOOKUP(Orders!D318,Sheet2!$C$2:$D$30,2,)&amp;"-"&amp;C318&amp;B318</f>
        <v>6P-A2441793</v>
      </c>
      <c r="B318" s="45">
        <v>41793</v>
      </c>
      <c r="C318" s="18" t="s">
        <v>340</v>
      </c>
      <c r="D318" s="18" t="s">
        <v>64</v>
      </c>
      <c r="E318" s="27" t="s">
        <v>140</v>
      </c>
      <c r="F318" s="18" t="s">
        <v>369</v>
      </c>
      <c r="G318" s="18" t="s">
        <v>263</v>
      </c>
      <c r="H318" s="7">
        <v>7</v>
      </c>
      <c r="I318" s="18">
        <v>1</v>
      </c>
      <c r="J318" s="22">
        <v>39.5</v>
      </c>
      <c r="K318" s="22">
        <f t="shared" si="9"/>
        <v>0</v>
      </c>
      <c r="L318" s="24">
        <f t="shared" si="10"/>
        <v>39.5</v>
      </c>
    </row>
    <row r="319" spans="1:12" x14ac:dyDescent="0.25">
      <c r="A319" s="27" t="str">
        <f>VLOOKUP(Orders!D319,Sheet2!$C$2:$D$30,2,)&amp;"-"&amp;C319&amp;B319</f>
        <v>6P-A2441793</v>
      </c>
      <c r="B319" s="45">
        <v>41793</v>
      </c>
      <c r="C319" s="18" t="s">
        <v>340</v>
      </c>
      <c r="D319" s="18" t="s">
        <v>64</v>
      </c>
      <c r="E319" s="27" t="s">
        <v>141</v>
      </c>
      <c r="F319" s="18" t="s">
        <v>369</v>
      </c>
      <c r="G319" s="18" t="s">
        <v>142</v>
      </c>
      <c r="H319" s="7">
        <v>7</v>
      </c>
      <c r="I319" s="18">
        <v>1</v>
      </c>
      <c r="J319" s="22">
        <v>19.989999999999998</v>
      </c>
      <c r="K319" s="22">
        <f t="shared" si="9"/>
        <v>0</v>
      </c>
      <c r="L319" s="24">
        <f t="shared" si="10"/>
        <v>19.989999999999998</v>
      </c>
    </row>
    <row r="320" spans="1:12" x14ac:dyDescent="0.25">
      <c r="A320" s="27" t="str">
        <f>VLOOKUP(Orders!D320,Sheet2!$C$2:$D$30,2,)&amp;"-"&amp;C320&amp;B320</f>
        <v>MC-A0141794</v>
      </c>
      <c r="B320" s="45">
        <v>41794</v>
      </c>
      <c r="C320" s="18" t="s">
        <v>364</v>
      </c>
      <c r="D320" s="18" t="s">
        <v>143</v>
      </c>
      <c r="E320" s="27" t="s">
        <v>144</v>
      </c>
      <c r="F320" s="18" t="s">
        <v>370</v>
      </c>
      <c r="G320" s="18" t="s">
        <v>57</v>
      </c>
      <c r="H320" s="7" t="s">
        <v>591</v>
      </c>
      <c r="I320" s="18">
        <v>1</v>
      </c>
      <c r="J320" s="22">
        <v>171</v>
      </c>
      <c r="K320" s="22">
        <f t="shared" si="9"/>
        <v>10.6875</v>
      </c>
      <c r="L320" s="24">
        <f t="shared" si="10"/>
        <v>181.6875</v>
      </c>
    </row>
    <row r="321" spans="1:12" x14ac:dyDescent="0.25">
      <c r="A321" s="27" t="str">
        <f>VLOOKUP(Orders!D321,Sheet2!$C$2:$D$30,2,)&amp;"-"&amp;C321&amp;B321</f>
        <v>MC-A2841795</v>
      </c>
      <c r="B321" s="45">
        <v>41795</v>
      </c>
      <c r="C321" s="18" t="s">
        <v>345</v>
      </c>
      <c r="D321" s="18" t="s">
        <v>143</v>
      </c>
      <c r="E321" s="27" t="s">
        <v>145</v>
      </c>
      <c r="F321" s="18" t="s">
        <v>369</v>
      </c>
      <c r="G321" s="18" t="s">
        <v>146</v>
      </c>
      <c r="H321" s="7">
        <v>14</v>
      </c>
      <c r="I321" s="18">
        <v>1</v>
      </c>
      <c r="J321" s="22">
        <v>20.239999999999998</v>
      </c>
      <c r="K321" s="22">
        <f t="shared" si="9"/>
        <v>0</v>
      </c>
      <c r="L321" s="24">
        <f t="shared" si="10"/>
        <v>20.239999999999998</v>
      </c>
    </row>
    <row r="322" spans="1:12" x14ac:dyDescent="0.25">
      <c r="A322" s="27" t="str">
        <f>VLOOKUP(Orders!D322,Sheet2!$C$2:$D$30,2,)&amp;"-"&amp;C322&amp;B322</f>
        <v>MC-A2841795</v>
      </c>
      <c r="B322" s="45">
        <v>41795</v>
      </c>
      <c r="C322" s="18" t="s">
        <v>345</v>
      </c>
      <c r="D322" s="18" t="s">
        <v>143</v>
      </c>
      <c r="E322" s="27" t="s">
        <v>147</v>
      </c>
      <c r="F322" s="18" t="s">
        <v>369</v>
      </c>
      <c r="G322" s="18" t="s">
        <v>491</v>
      </c>
      <c r="H322" s="7" t="s">
        <v>148</v>
      </c>
      <c r="I322" s="18">
        <v>1</v>
      </c>
      <c r="J322" s="22">
        <v>63.75</v>
      </c>
      <c r="K322" s="22">
        <f t="shared" si="9"/>
        <v>0</v>
      </c>
      <c r="L322" s="24">
        <f t="shared" si="10"/>
        <v>63.75</v>
      </c>
    </row>
    <row r="323" spans="1:12" x14ac:dyDescent="0.25">
      <c r="A323" s="27" t="str">
        <f>VLOOKUP(Orders!D323,Sheet2!$C$2:$D$30,2,)&amp;"-"&amp;C323&amp;B323</f>
        <v>MC-A2841795</v>
      </c>
      <c r="B323" s="45">
        <v>41795</v>
      </c>
      <c r="C323" s="18" t="s">
        <v>345</v>
      </c>
      <c r="D323" s="18" t="s">
        <v>143</v>
      </c>
      <c r="E323" s="27" t="s">
        <v>147</v>
      </c>
      <c r="F323" s="18" t="s">
        <v>369</v>
      </c>
      <c r="G323" s="18" t="s">
        <v>492</v>
      </c>
      <c r="H323" s="7" t="s">
        <v>148</v>
      </c>
      <c r="I323" s="18">
        <v>1</v>
      </c>
      <c r="J323" s="22">
        <v>63.75</v>
      </c>
      <c r="K323" s="22">
        <f t="shared" ref="K323:K386" si="11">IF((OR(F323="Clothes",F323="Footwear")),(I323*J323*0),(I323*J323*0.0625))</f>
        <v>0</v>
      </c>
      <c r="L323" s="24">
        <f t="shared" si="10"/>
        <v>63.75</v>
      </c>
    </row>
    <row r="324" spans="1:12" x14ac:dyDescent="0.25">
      <c r="A324" s="27" t="str">
        <f>VLOOKUP(Orders!D324,Sheet2!$C$2:$D$30,2,)&amp;"-"&amp;C324&amp;B324</f>
        <v>MC-A2841795</v>
      </c>
      <c r="B324" s="45">
        <v>41795</v>
      </c>
      <c r="C324" s="18" t="s">
        <v>345</v>
      </c>
      <c r="D324" s="18" t="s">
        <v>143</v>
      </c>
      <c r="E324" s="27" t="s">
        <v>149</v>
      </c>
      <c r="F324" s="18" t="s">
        <v>369</v>
      </c>
      <c r="G324" s="18" t="s">
        <v>67</v>
      </c>
      <c r="H324" s="7" t="s">
        <v>21</v>
      </c>
      <c r="I324" s="18">
        <v>1</v>
      </c>
      <c r="J324" s="22">
        <v>63.75</v>
      </c>
      <c r="K324" s="22">
        <f t="shared" si="11"/>
        <v>0</v>
      </c>
      <c r="L324" s="24">
        <f t="shared" si="10"/>
        <v>63.75</v>
      </c>
    </row>
    <row r="325" spans="1:12" x14ac:dyDescent="0.25">
      <c r="A325" s="27" t="str">
        <f>VLOOKUP(Orders!D325,Sheet2!$C$2:$D$30,2,)&amp;"-"&amp;C325&amp;B325</f>
        <v>MC-A2841795</v>
      </c>
      <c r="B325" s="45">
        <v>41795</v>
      </c>
      <c r="C325" s="18" t="s">
        <v>345</v>
      </c>
      <c r="D325" s="18" t="s">
        <v>143</v>
      </c>
      <c r="E325" s="27" t="s">
        <v>149</v>
      </c>
      <c r="F325" s="18" t="s">
        <v>369</v>
      </c>
      <c r="G325" s="18" t="s">
        <v>163</v>
      </c>
      <c r="H325" s="7" t="s">
        <v>21</v>
      </c>
      <c r="I325" s="18">
        <v>1</v>
      </c>
      <c r="J325" s="22">
        <v>63.75</v>
      </c>
      <c r="K325" s="22">
        <f t="shared" si="11"/>
        <v>0</v>
      </c>
      <c r="L325" s="24">
        <f t="shared" si="10"/>
        <v>63.75</v>
      </c>
    </row>
    <row r="326" spans="1:12" x14ac:dyDescent="0.25">
      <c r="A326" s="27" t="str">
        <f>VLOOKUP(Orders!D326,Sheet2!$C$2:$D$30,2,)&amp;"-"&amp;C326&amp;B326</f>
        <v>MC-A2841795</v>
      </c>
      <c r="B326" s="45">
        <v>41795</v>
      </c>
      <c r="C326" s="18" t="s">
        <v>345</v>
      </c>
      <c r="D326" s="18" t="s">
        <v>143</v>
      </c>
      <c r="E326" s="27" t="s">
        <v>150</v>
      </c>
      <c r="F326" s="18" t="s">
        <v>369</v>
      </c>
      <c r="G326" s="18" t="s">
        <v>493</v>
      </c>
      <c r="H326" s="7" t="s">
        <v>21</v>
      </c>
      <c r="I326" s="18">
        <v>1</v>
      </c>
      <c r="J326" s="22">
        <v>52.49</v>
      </c>
      <c r="K326" s="22">
        <f t="shared" si="11"/>
        <v>0</v>
      </c>
      <c r="L326" s="24">
        <f t="shared" si="10"/>
        <v>52.49</v>
      </c>
    </row>
    <row r="327" spans="1:12" x14ac:dyDescent="0.25">
      <c r="A327" s="27" t="str">
        <f>VLOOKUP(Orders!D327,Sheet2!$C$2:$D$30,2,)&amp;"-"&amp;C327&amp;B327</f>
        <v>MC-A2841795</v>
      </c>
      <c r="B327" s="45">
        <v>41795</v>
      </c>
      <c r="C327" s="18" t="s">
        <v>345</v>
      </c>
      <c r="D327" s="18" t="s">
        <v>143</v>
      </c>
      <c r="E327" s="27" t="s">
        <v>150</v>
      </c>
      <c r="F327" s="18" t="s">
        <v>369</v>
      </c>
      <c r="G327" s="18" t="s">
        <v>57</v>
      </c>
      <c r="H327" s="7" t="s">
        <v>21</v>
      </c>
      <c r="I327" s="18">
        <v>1</v>
      </c>
      <c r="J327" s="22">
        <v>52.49</v>
      </c>
      <c r="K327" s="22">
        <f t="shared" si="11"/>
        <v>0</v>
      </c>
      <c r="L327" s="24">
        <f t="shared" si="10"/>
        <v>52.49</v>
      </c>
    </row>
    <row r="328" spans="1:12" x14ac:dyDescent="0.25">
      <c r="A328" s="27" t="str">
        <f>VLOOKUP(Orders!D328,Sheet2!$C$2:$D$30,2,)&amp;"-"&amp;C328&amp;B328</f>
        <v>MC-A2841795</v>
      </c>
      <c r="B328" s="45">
        <v>41795</v>
      </c>
      <c r="C328" s="18" t="s">
        <v>345</v>
      </c>
      <c r="D328" s="18" t="s">
        <v>143</v>
      </c>
      <c r="E328" s="27" t="s">
        <v>151</v>
      </c>
      <c r="F328" s="18" t="s">
        <v>369</v>
      </c>
      <c r="G328" s="18" t="s">
        <v>496</v>
      </c>
      <c r="H328" s="7" t="s">
        <v>21</v>
      </c>
      <c r="I328" s="18">
        <v>1</v>
      </c>
      <c r="J328" s="22">
        <v>52.49</v>
      </c>
      <c r="K328" s="22">
        <f t="shared" si="11"/>
        <v>0</v>
      </c>
      <c r="L328" s="24">
        <f t="shared" si="10"/>
        <v>52.49</v>
      </c>
    </row>
    <row r="329" spans="1:12" x14ac:dyDescent="0.25">
      <c r="A329" s="27" t="str">
        <f>VLOOKUP(Orders!D329,Sheet2!$C$2:$D$30,2,)&amp;"-"&amp;C329&amp;B329</f>
        <v>MC-A2841795</v>
      </c>
      <c r="B329" s="45">
        <v>41795</v>
      </c>
      <c r="C329" s="18" t="s">
        <v>345</v>
      </c>
      <c r="D329" s="18" t="s">
        <v>143</v>
      </c>
      <c r="E329" s="27" t="s">
        <v>152</v>
      </c>
      <c r="F329" s="18" t="s">
        <v>369</v>
      </c>
      <c r="G329" s="18" t="s">
        <v>7</v>
      </c>
      <c r="H329" s="7" t="s">
        <v>21</v>
      </c>
      <c r="I329" s="18">
        <v>1</v>
      </c>
      <c r="J329" s="22">
        <v>52.13</v>
      </c>
      <c r="K329" s="22">
        <f t="shared" si="11"/>
        <v>0</v>
      </c>
      <c r="L329" s="24">
        <f t="shared" si="10"/>
        <v>52.13</v>
      </c>
    </row>
    <row r="330" spans="1:12" x14ac:dyDescent="0.25">
      <c r="A330" s="27" t="str">
        <f>VLOOKUP(Orders!D330,Sheet2!$C$2:$D$30,2,)&amp;"-"&amp;C330&amp;B330</f>
        <v>MC-A2841795</v>
      </c>
      <c r="B330" s="45">
        <v>41795</v>
      </c>
      <c r="C330" s="18" t="s">
        <v>345</v>
      </c>
      <c r="D330" s="18" t="s">
        <v>143</v>
      </c>
      <c r="E330" s="27" t="s">
        <v>147</v>
      </c>
      <c r="F330" s="18" t="s">
        <v>369</v>
      </c>
      <c r="G330" s="18" t="s">
        <v>7</v>
      </c>
      <c r="H330" s="7" t="s">
        <v>153</v>
      </c>
      <c r="I330" s="18">
        <v>1</v>
      </c>
      <c r="J330" s="22">
        <v>63.75</v>
      </c>
      <c r="K330" s="22">
        <f t="shared" si="11"/>
        <v>0</v>
      </c>
      <c r="L330" s="24">
        <f t="shared" si="10"/>
        <v>63.75</v>
      </c>
    </row>
    <row r="331" spans="1:12" x14ac:dyDescent="0.25">
      <c r="A331" s="27" t="str">
        <f>VLOOKUP(Orders!D331,Sheet2!$C$2:$D$30,2,)&amp;"-"&amp;C331&amp;B331</f>
        <v>MC-A2841795</v>
      </c>
      <c r="B331" s="45">
        <v>41795</v>
      </c>
      <c r="C331" s="18" t="s">
        <v>345</v>
      </c>
      <c r="D331" s="18" t="s">
        <v>143</v>
      </c>
      <c r="E331" s="27" t="s">
        <v>154</v>
      </c>
      <c r="F331" s="18" t="s">
        <v>369</v>
      </c>
      <c r="G331" s="18" t="s">
        <v>495</v>
      </c>
      <c r="H331" s="7" t="s">
        <v>6</v>
      </c>
      <c r="I331" s="18">
        <v>1</v>
      </c>
      <c r="J331" s="22">
        <v>14.99</v>
      </c>
      <c r="K331" s="22">
        <f t="shared" si="11"/>
        <v>0</v>
      </c>
      <c r="L331" s="24">
        <f t="shared" si="10"/>
        <v>14.99</v>
      </c>
    </row>
    <row r="332" spans="1:12" x14ac:dyDescent="0.25">
      <c r="A332" s="27" t="str">
        <f>VLOOKUP(Orders!D332,Sheet2!$C$2:$D$30,2,)&amp;"-"&amp;C332&amp;B332</f>
        <v>MC-A2841795</v>
      </c>
      <c r="B332" s="45">
        <v>41795</v>
      </c>
      <c r="C332" s="18" t="s">
        <v>345</v>
      </c>
      <c r="D332" s="18" t="s">
        <v>143</v>
      </c>
      <c r="E332" s="27" t="s">
        <v>150</v>
      </c>
      <c r="F332" s="18" t="s">
        <v>369</v>
      </c>
      <c r="G332" s="18" t="s">
        <v>155</v>
      </c>
      <c r="H332" s="7" t="s">
        <v>21</v>
      </c>
      <c r="I332" s="18">
        <v>1</v>
      </c>
      <c r="J332" s="22">
        <v>52.49</v>
      </c>
      <c r="K332" s="22">
        <f t="shared" si="11"/>
        <v>0</v>
      </c>
      <c r="L332" s="24">
        <f t="shared" si="10"/>
        <v>52.49</v>
      </c>
    </row>
    <row r="333" spans="1:12" x14ac:dyDescent="0.25">
      <c r="A333" s="27" t="str">
        <f>VLOOKUP(Orders!D333,Sheet2!$C$2:$D$30,2,)&amp;"-"&amp;C333&amp;B333</f>
        <v>GL-A2641796</v>
      </c>
      <c r="B333" s="45">
        <v>41796</v>
      </c>
      <c r="C333" s="18" t="s">
        <v>343</v>
      </c>
      <c r="D333" s="18" t="s">
        <v>156</v>
      </c>
      <c r="E333" s="27" t="s">
        <v>422</v>
      </c>
      <c r="F333" s="18" t="s">
        <v>369</v>
      </c>
      <c r="G333" s="18" t="s">
        <v>15</v>
      </c>
      <c r="H333" s="30">
        <v>5.5</v>
      </c>
      <c r="I333" s="18">
        <v>1</v>
      </c>
      <c r="J333" s="22">
        <v>69.989999999999995</v>
      </c>
      <c r="K333" s="22">
        <f t="shared" si="11"/>
        <v>0</v>
      </c>
      <c r="L333" s="24">
        <f t="shared" si="10"/>
        <v>69.989999999999995</v>
      </c>
    </row>
    <row r="334" spans="1:12" x14ac:dyDescent="0.25">
      <c r="A334" s="27" t="str">
        <f>VLOOKUP(Orders!D334,Sheet2!$C$2:$D$30,2,)&amp;"-"&amp;C334&amp;B334</f>
        <v>ID-A2641797</v>
      </c>
      <c r="B334" s="45">
        <v>41797</v>
      </c>
      <c r="C334" s="18" t="s">
        <v>343</v>
      </c>
      <c r="D334" s="18" t="s">
        <v>37</v>
      </c>
      <c r="E334" s="27" t="s">
        <v>423</v>
      </c>
      <c r="F334" s="18" t="s">
        <v>72</v>
      </c>
      <c r="G334" s="18" t="s">
        <v>494</v>
      </c>
      <c r="I334" s="18">
        <v>1</v>
      </c>
      <c r="J334" s="22">
        <v>169.99</v>
      </c>
      <c r="K334" s="22">
        <f t="shared" si="11"/>
        <v>10.624375000000001</v>
      </c>
      <c r="L334" s="24">
        <f t="shared" si="10"/>
        <v>180.614375</v>
      </c>
    </row>
    <row r="335" spans="1:12" x14ac:dyDescent="0.25">
      <c r="A335" s="27" t="str">
        <f>VLOOKUP(Orders!D335,Sheet2!$C$2:$D$30,2,)&amp;"-"&amp;C335&amp;B335</f>
        <v>FO-A2441797</v>
      </c>
      <c r="B335" s="45">
        <v>41797</v>
      </c>
      <c r="C335" s="18" t="s">
        <v>340</v>
      </c>
      <c r="D335" s="18" t="s">
        <v>383</v>
      </c>
      <c r="E335" s="27" t="s">
        <v>157</v>
      </c>
      <c r="F335" s="18" t="s">
        <v>369</v>
      </c>
      <c r="G335" s="18" t="s">
        <v>7</v>
      </c>
      <c r="H335" s="7" t="s">
        <v>6</v>
      </c>
      <c r="I335" s="18">
        <v>1</v>
      </c>
      <c r="J335" s="22">
        <v>15.01</v>
      </c>
      <c r="K335" s="22">
        <f t="shared" si="11"/>
        <v>0</v>
      </c>
      <c r="L335" s="24">
        <f t="shared" si="10"/>
        <v>15.01</v>
      </c>
    </row>
    <row r="336" spans="1:12" x14ac:dyDescent="0.25">
      <c r="A336" s="27" t="str">
        <f>VLOOKUP(Orders!D336,Sheet2!$C$2:$D$30,2,)&amp;"-"&amp;C336&amp;B336</f>
        <v>FO-A2441797</v>
      </c>
      <c r="B336" s="45">
        <v>41797</v>
      </c>
      <c r="C336" s="18" t="s">
        <v>340</v>
      </c>
      <c r="D336" s="18" t="s">
        <v>383</v>
      </c>
      <c r="E336" s="27" t="s">
        <v>158</v>
      </c>
      <c r="F336" s="18" t="s">
        <v>369</v>
      </c>
      <c r="G336" s="18" t="s">
        <v>7</v>
      </c>
      <c r="H336" s="7">
        <v>25</v>
      </c>
      <c r="I336" s="18">
        <v>1</v>
      </c>
      <c r="J336" s="22">
        <v>11.99</v>
      </c>
      <c r="K336" s="22">
        <f t="shared" si="11"/>
        <v>0</v>
      </c>
      <c r="L336" s="24">
        <f t="shared" si="10"/>
        <v>11.99</v>
      </c>
    </row>
    <row r="337" spans="1:12" x14ac:dyDescent="0.25">
      <c r="A337" s="27" t="str">
        <f>VLOOKUP(Orders!D337,Sheet2!$C$2:$D$30,2,)&amp;"-"&amp;C337&amp;B337</f>
        <v>FO-A2441797</v>
      </c>
      <c r="B337" s="45">
        <v>41797</v>
      </c>
      <c r="C337" s="18" t="s">
        <v>340</v>
      </c>
      <c r="D337" s="18" t="s">
        <v>383</v>
      </c>
      <c r="E337" s="27" t="s">
        <v>159</v>
      </c>
      <c r="F337" s="18" t="s">
        <v>369</v>
      </c>
      <c r="G337" s="18" t="s">
        <v>163</v>
      </c>
      <c r="H337" s="7">
        <v>14</v>
      </c>
      <c r="I337" s="18">
        <v>1</v>
      </c>
      <c r="J337" s="22">
        <v>7.8</v>
      </c>
      <c r="K337" s="22">
        <f t="shared" si="11"/>
        <v>0</v>
      </c>
      <c r="L337" s="24">
        <f t="shared" si="10"/>
        <v>7.8</v>
      </c>
    </row>
    <row r="338" spans="1:12" x14ac:dyDescent="0.25">
      <c r="A338" s="27" t="str">
        <f>VLOOKUP(Orders!D338,Sheet2!$C$2:$D$30,2,)&amp;"-"&amp;C338&amp;B338</f>
        <v>FO-A2641797</v>
      </c>
      <c r="B338" s="45">
        <v>41797</v>
      </c>
      <c r="C338" s="18" t="s">
        <v>343</v>
      </c>
      <c r="D338" s="18" t="s">
        <v>383</v>
      </c>
      <c r="E338" s="27" t="s">
        <v>160</v>
      </c>
      <c r="F338" s="18" t="s">
        <v>369</v>
      </c>
      <c r="G338" s="18" t="s">
        <v>474</v>
      </c>
      <c r="H338" s="7" t="s">
        <v>14</v>
      </c>
      <c r="I338" s="18">
        <v>1</v>
      </c>
      <c r="J338" s="22">
        <v>27.8</v>
      </c>
      <c r="K338" s="22">
        <f t="shared" si="11"/>
        <v>0</v>
      </c>
      <c r="L338" s="24">
        <f t="shared" si="10"/>
        <v>27.8</v>
      </c>
    </row>
    <row r="339" spans="1:12" x14ac:dyDescent="0.25">
      <c r="A339" s="27" t="str">
        <f>VLOOKUP(Orders!D339,Sheet2!$C$2:$D$30,2,)&amp;"-"&amp;C339&amp;B339</f>
        <v>FO-A2641797</v>
      </c>
      <c r="B339" s="45">
        <v>41797</v>
      </c>
      <c r="C339" s="18" t="s">
        <v>343</v>
      </c>
      <c r="D339" s="18" t="s">
        <v>383</v>
      </c>
      <c r="E339" s="27" t="s">
        <v>161</v>
      </c>
      <c r="F339" s="18" t="s">
        <v>369</v>
      </c>
      <c r="G339" s="18" t="s">
        <v>163</v>
      </c>
      <c r="H339" s="7" t="s">
        <v>6</v>
      </c>
      <c r="I339" s="18">
        <v>1</v>
      </c>
      <c r="J339" s="22">
        <v>18.809999999999999</v>
      </c>
      <c r="K339" s="22">
        <f t="shared" si="11"/>
        <v>0</v>
      </c>
      <c r="L339" s="24">
        <f t="shared" si="10"/>
        <v>18.809999999999999</v>
      </c>
    </row>
    <row r="340" spans="1:12" x14ac:dyDescent="0.25">
      <c r="A340" s="27" t="str">
        <f>VLOOKUP(Orders!D340,Sheet2!$C$2:$D$30,2,)&amp;"-"&amp;C340&amp;B340</f>
        <v>FO-A2641797</v>
      </c>
      <c r="B340" s="45">
        <v>41797</v>
      </c>
      <c r="C340" s="18" t="s">
        <v>343</v>
      </c>
      <c r="D340" s="18" t="s">
        <v>383</v>
      </c>
      <c r="E340" s="27" t="s">
        <v>162</v>
      </c>
      <c r="F340" s="18" t="s">
        <v>369</v>
      </c>
      <c r="G340" s="18" t="s">
        <v>476</v>
      </c>
      <c r="H340" s="7" t="s">
        <v>6</v>
      </c>
      <c r="I340" s="18">
        <v>1</v>
      </c>
      <c r="J340" s="22">
        <v>18.809999999999999</v>
      </c>
      <c r="K340" s="22">
        <f t="shared" si="11"/>
        <v>0</v>
      </c>
      <c r="L340" s="24">
        <f t="shared" si="10"/>
        <v>18.809999999999999</v>
      </c>
    </row>
    <row r="341" spans="1:12" x14ac:dyDescent="0.25">
      <c r="A341" s="27" t="str">
        <f>VLOOKUP(Orders!D341,Sheet2!$C$2:$D$30,2,)&amp;"-"&amp;C341&amp;B341</f>
        <v>FO-A0141797</v>
      </c>
      <c r="B341" s="45">
        <v>41797</v>
      </c>
      <c r="C341" s="18" t="s">
        <v>364</v>
      </c>
      <c r="D341" s="18" t="s">
        <v>383</v>
      </c>
      <c r="E341" s="27" t="s">
        <v>424</v>
      </c>
      <c r="F341" s="18" t="s">
        <v>369</v>
      </c>
      <c r="G341" s="18" t="s">
        <v>135</v>
      </c>
      <c r="H341" s="7" t="s">
        <v>591</v>
      </c>
      <c r="I341" s="18">
        <v>1</v>
      </c>
      <c r="J341" s="22">
        <v>16.84</v>
      </c>
      <c r="K341" s="22">
        <f t="shared" si="11"/>
        <v>0</v>
      </c>
      <c r="L341" s="24">
        <f t="shared" si="10"/>
        <v>16.84</v>
      </c>
    </row>
    <row r="342" spans="1:12" x14ac:dyDescent="0.25">
      <c r="A342" s="27" t="str">
        <f>VLOOKUP(Orders!D342,Sheet2!$C$2:$D$30,2,)&amp;"-"&amp;C342&amp;B342</f>
        <v>MC-A2641797</v>
      </c>
      <c r="B342" s="45">
        <v>41797</v>
      </c>
      <c r="C342" s="18" t="s">
        <v>343</v>
      </c>
      <c r="D342" s="18" t="s">
        <v>143</v>
      </c>
      <c r="E342" s="27" t="s">
        <v>425</v>
      </c>
      <c r="F342" s="18" t="s">
        <v>369</v>
      </c>
      <c r="G342" s="18" t="s">
        <v>163</v>
      </c>
      <c r="H342" s="7" t="s">
        <v>21</v>
      </c>
      <c r="I342" s="18">
        <v>1</v>
      </c>
      <c r="J342" s="22">
        <v>21.74</v>
      </c>
      <c r="K342" s="22">
        <f t="shared" si="11"/>
        <v>0</v>
      </c>
      <c r="L342" s="24">
        <f t="shared" si="10"/>
        <v>21.74</v>
      </c>
    </row>
    <row r="343" spans="1:12" x14ac:dyDescent="0.25">
      <c r="A343" s="27" t="str">
        <f>VLOOKUP(Orders!D343,Sheet2!$C$2:$D$30,2,)&amp;"-"&amp;C343&amp;B343</f>
        <v>MC-A0141797</v>
      </c>
      <c r="B343" s="45">
        <v>41797</v>
      </c>
      <c r="C343" s="18" t="s">
        <v>364</v>
      </c>
      <c r="D343" s="18" t="s">
        <v>143</v>
      </c>
      <c r="E343" s="27" t="s">
        <v>164</v>
      </c>
      <c r="F343" s="18" t="s">
        <v>369</v>
      </c>
      <c r="G343" s="18" t="s">
        <v>10</v>
      </c>
      <c r="H343" s="7" t="s">
        <v>21</v>
      </c>
      <c r="I343" s="18">
        <v>1</v>
      </c>
      <c r="J343" s="22">
        <v>52.49</v>
      </c>
      <c r="K343" s="22">
        <f t="shared" si="11"/>
        <v>0</v>
      </c>
      <c r="L343" s="24">
        <f t="shared" si="10"/>
        <v>52.49</v>
      </c>
    </row>
    <row r="344" spans="1:12" x14ac:dyDescent="0.25">
      <c r="A344" s="27" t="str">
        <f>VLOOKUP(Orders!D344,Sheet2!$C$2:$D$30,2,)&amp;"-"&amp;C344&amp;B344</f>
        <v>MC-A0141797</v>
      </c>
      <c r="B344" s="45">
        <v>41797</v>
      </c>
      <c r="C344" s="18" t="s">
        <v>364</v>
      </c>
      <c r="D344" s="18" t="s">
        <v>143</v>
      </c>
      <c r="E344" s="27" t="s">
        <v>165</v>
      </c>
      <c r="F344" s="18" t="s">
        <v>369</v>
      </c>
      <c r="G344" s="18" t="s">
        <v>496</v>
      </c>
      <c r="H344" s="7" t="s">
        <v>21</v>
      </c>
      <c r="I344" s="18">
        <v>1</v>
      </c>
      <c r="J344" s="22">
        <v>52.49</v>
      </c>
      <c r="K344" s="22">
        <f t="shared" si="11"/>
        <v>0</v>
      </c>
      <c r="L344" s="24">
        <f t="shared" si="10"/>
        <v>52.49</v>
      </c>
    </row>
    <row r="345" spans="1:12" x14ac:dyDescent="0.25">
      <c r="A345" s="27" t="str">
        <f>VLOOKUP(Orders!D345,Sheet2!$C$2:$D$30,2,)&amp;"-"&amp;C345&amp;B345</f>
        <v>6P-A0141798</v>
      </c>
      <c r="B345" s="45">
        <v>41798</v>
      </c>
      <c r="C345" s="18" t="s">
        <v>364</v>
      </c>
      <c r="D345" s="18" t="s">
        <v>64</v>
      </c>
      <c r="E345" s="27" t="s">
        <v>166</v>
      </c>
      <c r="F345" s="18" t="s">
        <v>369</v>
      </c>
      <c r="G345" s="18" t="s">
        <v>167</v>
      </c>
      <c r="H345" s="7">
        <v>32</v>
      </c>
      <c r="I345" s="18">
        <v>1</v>
      </c>
      <c r="J345" s="22">
        <v>37.79</v>
      </c>
      <c r="K345" s="22">
        <f t="shared" si="11"/>
        <v>0</v>
      </c>
      <c r="L345" s="24">
        <f t="shared" si="10"/>
        <v>37.79</v>
      </c>
    </row>
    <row r="346" spans="1:12" x14ac:dyDescent="0.25">
      <c r="A346" s="27" t="str">
        <f>VLOOKUP(Orders!D346,Sheet2!$C$2:$D$30,2,)&amp;"-"&amp;C346&amp;B346</f>
        <v>6P-A0141798</v>
      </c>
      <c r="B346" s="45">
        <v>41798</v>
      </c>
      <c r="C346" s="18" t="s">
        <v>364</v>
      </c>
      <c r="D346" s="18" t="s">
        <v>64</v>
      </c>
      <c r="E346" s="27" t="s">
        <v>426</v>
      </c>
      <c r="F346" s="18" t="s">
        <v>369</v>
      </c>
      <c r="G346" s="18" t="s">
        <v>118</v>
      </c>
      <c r="H346" s="7">
        <v>32</v>
      </c>
      <c r="I346" s="18">
        <v>1</v>
      </c>
      <c r="J346" s="22">
        <v>44.99</v>
      </c>
      <c r="K346" s="22">
        <f t="shared" si="11"/>
        <v>0</v>
      </c>
      <c r="L346" s="24">
        <f t="shared" si="10"/>
        <v>44.99</v>
      </c>
    </row>
    <row r="347" spans="1:12" x14ac:dyDescent="0.25">
      <c r="A347" s="27" t="str">
        <f>VLOOKUP(Orders!D347,Sheet2!$C$2:$D$30,2,)&amp;"-"&amp;C347&amp;B347</f>
        <v>6P-A0141798</v>
      </c>
      <c r="B347" s="45">
        <v>41798</v>
      </c>
      <c r="C347" s="18" t="s">
        <v>364</v>
      </c>
      <c r="D347" s="18" t="s">
        <v>64</v>
      </c>
      <c r="E347" s="27" t="s">
        <v>168</v>
      </c>
      <c r="F347" s="18" t="s">
        <v>369</v>
      </c>
      <c r="G347" s="18" t="s">
        <v>15</v>
      </c>
      <c r="H347" s="7" t="s">
        <v>169</v>
      </c>
      <c r="I347" s="18">
        <v>1</v>
      </c>
      <c r="J347" s="22">
        <v>68.400000000000006</v>
      </c>
      <c r="K347" s="22">
        <f t="shared" si="11"/>
        <v>0</v>
      </c>
      <c r="L347" s="24">
        <f t="shared" si="10"/>
        <v>68.400000000000006</v>
      </c>
    </row>
    <row r="348" spans="1:12" x14ac:dyDescent="0.25">
      <c r="A348" s="27" t="str">
        <f>VLOOKUP(Orders!D348,Sheet2!$C$2:$D$30,2,)&amp;"-"&amp;C348&amp;B348</f>
        <v>6P-A0141798</v>
      </c>
      <c r="B348" s="45">
        <v>41798</v>
      </c>
      <c r="C348" s="18" t="s">
        <v>364</v>
      </c>
      <c r="D348" s="18" t="s">
        <v>64</v>
      </c>
      <c r="E348" s="27" t="s">
        <v>170</v>
      </c>
      <c r="F348" s="18" t="s">
        <v>369</v>
      </c>
      <c r="G348" s="18" t="s">
        <v>7</v>
      </c>
      <c r="H348" s="7" t="s">
        <v>169</v>
      </c>
      <c r="I348" s="18">
        <v>1</v>
      </c>
      <c r="J348" s="22">
        <v>68.400000000000006</v>
      </c>
      <c r="K348" s="22">
        <f t="shared" si="11"/>
        <v>0</v>
      </c>
      <c r="L348" s="24">
        <f t="shared" si="10"/>
        <v>68.400000000000006</v>
      </c>
    </row>
    <row r="349" spans="1:12" x14ac:dyDescent="0.25">
      <c r="A349" s="27" t="str">
        <f>VLOOKUP(Orders!D349,Sheet2!$C$2:$D$30,2,)&amp;"-"&amp;C349&amp;B349</f>
        <v>MC-A2841798</v>
      </c>
      <c r="B349" s="45">
        <v>41798</v>
      </c>
      <c r="C349" s="18" t="s">
        <v>345</v>
      </c>
      <c r="D349" s="18" t="s">
        <v>143</v>
      </c>
      <c r="E349" s="27" t="s">
        <v>427</v>
      </c>
      <c r="F349" s="18" t="s">
        <v>373</v>
      </c>
      <c r="G349" s="18" t="s">
        <v>7</v>
      </c>
      <c r="H349" s="7" t="s">
        <v>38</v>
      </c>
      <c r="I349" s="18">
        <v>1</v>
      </c>
      <c r="J349" s="22">
        <v>26.99</v>
      </c>
      <c r="K349" s="22">
        <f t="shared" si="11"/>
        <v>1.6868749999999999</v>
      </c>
      <c r="L349" s="24">
        <f t="shared" si="10"/>
        <v>28.676874999999999</v>
      </c>
    </row>
    <row r="350" spans="1:12" x14ac:dyDescent="0.25">
      <c r="A350" s="27" t="str">
        <f>VLOOKUP(Orders!D350,Sheet2!$C$2:$D$30,2,)&amp;"-"&amp;C350&amp;B350</f>
        <v>MC-A2841798</v>
      </c>
      <c r="B350" s="45">
        <v>41798</v>
      </c>
      <c r="C350" s="18" t="s">
        <v>345</v>
      </c>
      <c r="D350" s="18" t="s">
        <v>143</v>
      </c>
      <c r="E350" s="27" t="s">
        <v>171</v>
      </c>
      <c r="F350" s="18" t="s">
        <v>369</v>
      </c>
      <c r="G350" s="18" t="s">
        <v>57</v>
      </c>
      <c r="H350" s="7" t="s">
        <v>21</v>
      </c>
      <c r="I350" s="18">
        <v>1</v>
      </c>
      <c r="J350" s="22">
        <v>22.49</v>
      </c>
      <c r="K350" s="22">
        <f t="shared" si="11"/>
        <v>0</v>
      </c>
      <c r="L350" s="24">
        <f t="shared" si="10"/>
        <v>22.49</v>
      </c>
    </row>
    <row r="351" spans="1:12" x14ac:dyDescent="0.25">
      <c r="A351" s="27" t="str">
        <f>VLOOKUP(Orders!D351,Sheet2!$C$2:$D$30,2,)&amp;"-"&amp;C351&amp;B351</f>
        <v>MC-A2841798</v>
      </c>
      <c r="B351" s="45">
        <v>41798</v>
      </c>
      <c r="C351" s="18" t="s">
        <v>345</v>
      </c>
      <c r="D351" s="18" t="s">
        <v>143</v>
      </c>
      <c r="E351" s="27" t="s">
        <v>172</v>
      </c>
      <c r="F351" s="18" t="s">
        <v>369</v>
      </c>
      <c r="G351" s="18" t="s">
        <v>173</v>
      </c>
      <c r="H351" s="7" t="s">
        <v>21</v>
      </c>
      <c r="I351" s="18">
        <v>1</v>
      </c>
      <c r="J351" s="22">
        <v>22.49</v>
      </c>
      <c r="K351" s="22">
        <f t="shared" si="11"/>
        <v>0</v>
      </c>
      <c r="L351" s="24">
        <f t="shared" si="10"/>
        <v>22.49</v>
      </c>
    </row>
    <row r="352" spans="1:12" x14ac:dyDescent="0.25">
      <c r="A352" s="27" t="str">
        <f>VLOOKUP(Orders!D352,Sheet2!$C$2:$D$30,2,)&amp;"-"&amp;C352&amp;B352</f>
        <v>MC-A2841798</v>
      </c>
      <c r="B352" s="45">
        <v>41798</v>
      </c>
      <c r="C352" s="18" t="s">
        <v>345</v>
      </c>
      <c r="D352" s="18" t="s">
        <v>143</v>
      </c>
      <c r="E352" s="27" t="s">
        <v>174</v>
      </c>
      <c r="F352" s="18" t="s">
        <v>369</v>
      </c>
      <c r="G352" s="18" t="s">
        <v>57</v>
      </c>
      <c r="H352" s="7" t="s">
        <v>14</v>
      </c>
      <c r="I352" s="18">
        <v>1</v>
      </c>
      <c r="J352" s="22">
        <v>18.739999999999998</v>
      </c>
      <c r="K352" s="22">
        <f t="shared" si="11"/>
        <v>0</v>
      </c>
      <c r="L352" s="24">
        <f t="shared" si="10"/>
        <v>18.739999999999998</v>
      </c>
    </row>
    <row r="353" spans="1:12" x14ac:dyDescent="0.25">
      <c r="A353" s="27" t="str">
        <f>VLOOKUP(Orders!D353,Sheet2!$C$2:$D$30,2,)&amp;"-"&amp;C353&amp;B353</f>
        <v>MC-A2841798</v>
      </c>
      <c r="B353" s="45">
        <v>41798</v>
      </c>
      <c r="C353" s="18" t="s">
        <v>345</v>
      </c>
      <c r="D353" s="18" t="s">
        <v>143</v>
      </c>
      <c r="E353" s="27" t="s">
        <v>175</v>
      </c>
      <c r="F353" s="18" t="s">
        <v>369</v>
      </c>
      <c r="G353" s="18" t="s">
        <v>7</v>
      </c>
      <c r="H353" s="7" t="s">
        <v>14</v>
      </c>
      <c r="I353" s="18">
        <v>1</v>
      </c>
      <c r="J353" s="22">
        <v>13.49</v>
      </c>
      <c r="K353" s="22">
        <f t="shared" si="11"/>
        <v>0</v>
      </c>
      <c r="L353" s="24">
        <f t="shared" si="10"/>
        <v>13.49</v>
      </c>
    </row>
    <row r="354" spans="1:12" x14ac:dyDescent="0.25">
      <c r="A354" s="27" t="str">
        <f>VLOOKUP(Orders!D354,Sheet2!$C$2:$D$30,2,)&amp;"-"&amp;C354&amp;B354</f>
        <v>MC-A2841798</v>
      </c>
      <c r="B354" s="45">
        <v>41798</v>
      </c>
      <c r="C354" s="18" t="s">
        <v>345</v>
      </c>
      <c r="D354" s="18" t="s">
        <v>143</v>
      </c>
      <c r="E354" s="27" t="s">
        <v>176</v>
      </c>
      <c r="F354" s="18" t="s">
        <v>369</v>
      </c>
      <c r="G354" s="18" t="s">
        <v>15</v>
      </c>
      <c r="H354" s="7" t="s">
        <v>6</v>
      </c>
      <c r="I354" s="18">
        <v>1</v>
      </c>
      <c r="J354" s="22">
        <v>18.739999999999998</v>
      </c>
      <c r="K354" s="22">
        <f t="shared" si="11"/>
        <v>0</v>
      </c>
      <c r="L354" s="24">
        <f t="shared" si="10"/>
        <v>18.739999999999998</v>
      </c>
    </row>
    <row r="355" spans="1:12" x14ac:dyDescent="0.25">
      <c r="A355" s="27" t="str">
        <f>VLOOKUP(Orders!D355,Sheet2!$C$2:$D$30,2,)&amp;"-"&amp;C355&amp;B355</f>
        <v>MC-A2841798</v>
      </c>
      <c r="B355" s="45">
        <v>41798</v>
      </c>
      <c r="C355" s="18" t="s">
        <v>345</v>
      </c>
      <c r="D355" s="18" t="s">
        <v>143</v>
      </c>
      <c r="E355" s="27" t="s">
        <v>176</v>
      </c>
      <c r="F355" s="18" t="s">
        <v>369</v>
      </c>
      <c r="G355" s="18" t="s">
        <v>497</v>
      </c>
      <c r="H355" s="7" t="s">
        <v>6</v>
      </c>
      <c r="I355" s="18">
        <v>1</v>
      </c>
      <c r="J355" s="22">
        <v>18.739999999999998</v>
      </c>
      <c r="K355" s="22">
        <f t="shared" si="11"/>
        <v>0</v>
      </c>
      <c r="L355" s="24">
        <f t="shared" si="10"/>
        <v>18.739999999999998</v>
      </c>
    </row>
    <row r="356" spans="1:12" x14ac:dyDescent="0.25">
      <c r="A356" s="27" t="str">
        <f>VLOOKUP(Orders!D356,Sheet2!$C$2:$D$30,2,)&amp;"-"&amp;C356&amp;B356</f>
        <v>MC-A2841798</v>
      </c>
      <c r="B356" s="45">
        <v>41798</v>
      </c>
      <c r="C356" s="18" t="s">
        <v>345</v>
      </c>
      <c r="D356" s="18" t="s">
        <v>143</v>
      </c>
      <c r="E356" s="27" t="s">
        <v>177</v>
      </c>
      <c r="F356" s="18" t="s">
        <v>369</v>
      </c>
      <c r="G356" s="18" t="s">
        <v>15</v>
      </c>
      <c r="H356" s="7" t="s">
        <v>6</v>
      </c>
      <c r="I356" s="18">
        <v>1</v>
      </c>
      <c r="J356" s="22">
        <v>25.88</v>
      </c>
      <c r="K356" s="22">
        <f t="shared" si="11"/>
        <v>0</v>
      </c>
      <c r="L356" s="24">
        <f t="shared" si="10"/>
        <v>25.88</v>
      </c>
    </row>
    <row r="357" spans="1:12" x14ac:dyDescent="0.25">
      <c r="A357" s="27" t="str">
        <f>VLOOKUP(Orders!D357,Sheet2!$C$2:$D$30,2,)&amp;"-"&amp;C357&amp;B357</f>
        <v>MC-A2841798</v>
      </c>
      <c r="B357" s="45">
        <v>41798</v>
      </c>
      <c r="C357" s="18" t="s">
        <v>345</v>
      </c>
      <c r="D357" s="18" t="s">
        <v>143</v>
      </c>
      <c r="E357" s="27" t="s">
        <v>178</v>
      </c>
      <c r="F357" s="18" t="s">
        <v>369</v>
      </c>
      <c r="G357" s="18" t="s">
        <v>15</v>
      </c>
      <c r="H357" s="7" t="s">
        <v>6</v>
      </c>
      <c r="I357" s="18">
        <v>1</v>
      </c>
      <c r="J357" s="22">
        <v>22.49</v>
      </c>
      <c r="K357" s="22">
        <f t="shared" si="11"/>
        <v>0</v>
      </c>
      <c r="L357" s="24">
        <f t="shared" si="10"/>
        <v>22.49</v>
      </c>
    </row>
    <row r="358" spans="1:12" x14ac:dyDescent="0.25">
      <c r="A358" s="27" t="str">
        <f>VLOOKUP(Orders!D358,Sheet2!$C$2:$D$30,2,)&amp;"-"&amp;C358&amp;B358</f>
        <v>MC-A2841798</v>
      </c>
      <c r="B358" s="45">
        <v>41798</v>
      </c>
      <c r="C358" s="18" t="s">
        <v>345</v>
      </c>
      <c r="D358" s="18" t="s">
        <v>143</v>
      </c>
      <c r="E358" s="27" t="s">
        <v>179</v>
      </c>
      <c r="F358" s="18" t="s">
        <v>369</v>
      </c>
      <c r="G358" s="18" t="s">
        <v>287</v>
      </c>
      <c r="H358" s="7" t="s">
        <v>6</v>
      </c>
      <c r="I358" s="18">
        <v>1</v>
      </c>
      <c r="J358" s="22">
        <v>22.49</v>
      </c>
      <c r="K358" s="22">
        <f t="shared" si="11"/>
        <v>0</v>
      </c>
      <c r="L358" s="24">
        <f t="shared" si="10"/>
        <v>22.49</v>
      </c>
    </row>
    <row r="359" spans="1:12" x14ac:dyDescent="0.25">
      <c r="A359" s="27" t="str">
        <f>VLOOKUP(Orders!D359,Sheet2!$C$2:$D$30,2,)&amp;"-"&amp;C359&amp;B359</f>
        <v>MC-A2841798</v>
      </c>
      <c r="B359" s="45">
        <v>41798</v>
      </c>
      <c r="C359" s="18" t="s">
        <v>345</v>
      </c>
      <c r="D359" s="18" t="s">
        <v>143</v>
      </c>
      <c r="E359" s="27" t="s">
        <v>180</v>
      </c>
      <c r="F359" s="18" t="s">
        <v>372</v>
      </c>
      <c r="G359" s="18" t="s">
        <v>336</v>
      </c>
      <c r="H359" s="7" t="s">
        <v>591</v>
      </c>
      <c r="I359" s="18">
        <v>1</v>
      </c>
      <c r="J359" s="22">
        <v>69</v>
      </c>
      <c r="K359" s="22">
        <f t="shared" si="11"/>
        <v>4.3125</v>
      </c>
      <c r="L359" s="24">
        <f t="shared" si="10"/>
        <v>73.3125</v>
      </c>
    </row>
    <row r="360" spans="1:12" x14ac:dyDescent="0.25">
      <c r="A360" s="27" t="str">
        <f>VLOOKUP(Orders!D360,Sheet2!$C$2:$D$30,2,)&amp;"-"&amp;C360&amp;B360</f>
        <v>MC-A2841798</v>
      </c>
      <c r="B360" s="45">
        <v>41798</v>
      </c>
      <c r="C360" s="18" t="s">
        <v>345</v>
      </c>
      <c r="D360" s="18" t="s">
        <v>143</v>
      </c>
      <c r="E360" s="27" t="s">
        <v>181</v>
      </c>
      <c r="F360" s="18" t="s">
        <v>369</v>
      </c>
      <c r="G360" s="18" t="s">
        <v>57</v>
      </c>
      <c r="H360" s="7">
        <v>4</v>
      </c>
      <c r="I360" s="18">
        <v>2</v>
      </c>
      <c r="J360" s="22">
        <v>29.62</v>
      </c>
      <c r="K360" s="22">
        <f t="shared" si="11"/>
        <v>0</v>
      </c>
      <c r="L360" s="24">
        <f t="shared" si="10"/>
        <v>59.24</v>
      </c>
    </row>
    <row r="361" spans="1:12" x14ac:dyDescent="0.25">
      <c r="A361" s="27" t="str">
        <f>VLOOKUP(Orders!D361,Sheet2!$C$2:$D$30,2,)&amp;"-"&amp;C361&amp;B361</f>
        <v>MC-A2841798</v>
      </c>
      <c r="B361" s="45">
        <v>41798</v>
      </c>
      <c r="C361" s="18" t="s">
        <v>345</v>
      </c>
      <c r="D361" s="18" t="s">
        <v>143</v>
      </c>
      <c r="E361" s="27" t="s">
        <v>182</v>
      </c>
      <c r="F361" s="18" t="s">
        <v>369</v>
      </c>
      <c r="G361" s="18" t="s">
        <v>183</v>
      </c>
      <c r="H361" s="7" t="s">
        <v>6</v>
      </c>
      <c r="I361" s="18">
        <v>1</v>
      </c>
      <c r="J361" s="22">
        <v>16.489999999999998</v>
      </c>
      <c r="K361" s="22">
        <f t="shared" si="11"/>
        <v>0</v>
      </c>
      <c r="L361" s="24">
        <f t="shared" si="10"/>
        <v>16.489999999999998</v>
      </c>
    </row>
    <row r="362" spans="1:12" x14ac:dyDescent="0.25">
      <c r="A362" s="27" t="str">
        <f>VLOOKUP(Orders!D362,Sheet2!$C$2:$D$30,2,)&amp;"-"&amp;C362&amp;B362</f>
        <v>MC-A2841798</v>
      </c>
      <c r="B362" s="45">
        <v>41798</v>
      </c>
      <c r="C362" s="18" t="s">
        <v>345</v>
      </c>
      <c r="D362" s="18" t="s">
        <v>143</v>
      </c>
      <c r="E362" s="27" t="s">
        <v>177</v>
      </c>
      <c r="F362" s="18" t="s">
        <v>369</v>
      </c>
      <c r="G362" s="18" t="s">
        <v>184</v>
      </c>
      <c r="H362" s="7" t="s">
        <v>6</v>
      </c>
      <c r="I362" s="18">
        <v>1</v>
      </c>
      <c r="J362" s="22">
        <v>22.49</v>
      </c>
      <c r="K362" s="22">
        <f t="shared" si="11"/>
        <v>0</v>
      </c>
      <c r="L362" s="24">
        <f t="shared" si="10"/>
        <v>22.49</v>
      </c>
    </row>
    <row r="363" spans="1:12" x14ac:dyDescent="0.25">
      <c r="A363" s="27" t="str">
        <f>VLOOKUP(Orders!D363,Sheet2!$C$2:$D$30,2,)&amp;"-"&amp;C363&amp;B363</f>
        <v>MC-A2841798</v>
      </c>
      <c r="B363" s="45">
        <v>41798</v>
      </c>
      <c r="C363" s="18" t="s">
        <v>345</v>
      </c>
      <c r="D363" s="18" t="s">
        <v>143</v>
      </c>
      <c r="E363" s="27" t="s">
        <v>185</v>
      </c>
      <c r="F363" s="18" t="s">
        <v>373</v>
      </c>
      <c r="G363" s="18" t="s">
        <v>186</v>
      </c>
      <c r="H363" s="7" t="s">
        <v>38</v>
      </c>
      <c r="I363" s="18">
        <v>1</v>
      </c>
      <c r="J363" s="22">
        <v>23.99</v>
      </c>
      <c r="K363" s="22">
        <f t="shared" si="11"/>
        <v>1.4993749999999999</v>
      </c>
      <c r="L363" s="24">
        <f t="shared" si="10"/>
        <v>25.489374999999999</v>
      </c>
    </row>
    <row r="364" spans="1:12" x14ac:dyDescent="0.25">
      <c r="A364" s="27" t="str">
        <f>VLOOKUP(Orders!D364,Sheet2!$C$2:$D$30,2,)&amp;"-"&amp;C364&amp;B364</f>
        <v>MC-A2841798</v>
      </c>
      <c r="B364" s="45">
        <v>41798</v>
      </c>
      <c r="C364" s="18" t="s">
        <v>345</v>
      </c>
      <c r="D364" s="18" t="s">
        <v>143</v>
      </c>
      <c r="E364" s="27" t="s">
        <v>187</v>
      </c>
      <c r="F364" s="18" t="s">
        <v>369</v>
      </c>
      <c r="G364" s="18" t="s">
        <v>188</v>
      </c>
      <c r="H364" s="7" t="s">
        <v>6</v>
      </c>
      <c r="I364" s="18">
        <v>1</v>
      </c>
      <c r="J364" s="22">
        <v>18.739999999999998</v>
      </c>
      <c r="K364" s="22">
        <f t="shared" si="11"/>
        <v>0</v>
      </c>
      <c r="L364" s="24">
        <f t="shared" ref="L364:L427" si="12">J364*I364+K364</f>
        <v>18.739999999999998</v>
      </c>
    </row>
    <row r="365" spans="1:12" x14ac:dyDescent="0.25">
      <c r="A365" s="27" t="str">
        <f>VLOOKUP(Orders!D365,Sheet2!$C$2:$D$30,2,)&amp;"-"&amp;C365&amp;B365</f>
        <v>MC-A2841799</v>
      </c>
      <c r="B365" s="45">
        <v>41799</v>
      </c>
      <c r="C365" s="18" t="s">
        <v>345</v>
      </c>
      <c r="D365" s="18" t="s">
        <v>143</v>
      </c>
      <c r="E365" s="27" t="s">
        <v>428</v>
      </c>
      <c r="F365" s="18" t="s">
        <v>369</v>
      </c>
      <c r="G365" s="18" t="s">
        <v>7</v>
      </c>
      <c r="H365" s="7">
        <v>12</v>
      </c>
      <c r="I365" s="18">
        <v>1</v>
      </c>
      <c r="J365" s="22">
        <v>19.88</v>
      </c>
      <c r="K365" s="22">
        <f t="shared" si="11"/>
        <v>0</v>
      </c>
      <c r="L365" s="24">
        <f t="shared" si="12"/>
        <v>19.88</v>
      </c>
    </row>
    <row r="366" spans="1:12" x14ac:dyDescent="0.25">
      <c r="A366" s="27" t="str">
        <f>VLOOKUP(Orders!D366,Sheet2!$C$2:$D$30,2,)&amp;"-"&amp;C366&amp;B366</f>
        <v>MC-A2841799</v>
      </c>
      <c r="B366" s="45">
        <v>41799</v>
      </c>
      <c r="C366" s="18" t="s">
        <v>345</v>
      </c>
      <c r="D366" s="18" t="s">
        <v>143</v>
      </c>
      <c r="E366" s="27" t="s">
        <v>189</v>
      </c>
      <c r="F366" s="18" t="s">
        <v>369</v>
      </c>
      <c r="G366" s="18" t="s">
        <v>190</v>
      </c>
      <c r="H366" s="7" t="s">
        <v>24</v>
      </c>
      <c r="I366" s="18">
        <v>1</v>
      </c>
      <c r="J366" s="22">
        <v>20.99</v>
      </c>
      <c r="K366" s="22">
        <f t="shared" si="11"/>
        <v>0</v>
      </c>
      <c r="L366" s="24">
        <f t="shared" si="12"/>
        <v>20.99</v>
      </c>
    </row>
    <row r="367" spans="1:12" x14ac:dyDescent="0.25">
      <c r="A367" s="27" t="str">
        <f>VLOOKUP(Orders!D367,Sheet2!$C$2:$D$30,2,)&amp;"-"&amp;C367&amp;B367</f>
        <v>MC-A2841799</v>
      </c>
      <c r="B367" s="45">
        <v>41799</v>
      </c>
      <c r="C367" s="18" t="s">
        <v>345</v>
      </c>
      <c r="D367" s="18" t="s">
        <v>143</v>
      </c>
      <c r="E367" s="27" t="s">
        <v>191</v>
      </c>
      <c r="F367" s="18" t="s">
        <v>369</v>
      </c>
      <c r="G367" s="18" t="s">
        <v>190</v>
      </c>
      <c r="H367" s="7" t="s">
        <v>38</v>
      </c>
      <c r="I367" s="18">
        <v>1</v>
      </c>
      <c r="J367" s="22">
        <v>26.99</v>
      </c>
      <c r="K367" s="22">
        <f t="shared" si="11"/>
        <v>0</v>
      </c>
      <c r="L367" s="24">
        <f t="shared" si="12"/>
        <v>26.99</v>
      </c>
    </row>
    <row r="368" spans="1:12" x14ac:dyDescent="0.25">
      <c r="A368" s="27" t="str">
        <f>VLOOKUP(Orders!D368,Sheet2!$C$2:$D$30,2,)&amp;"-"&amp;C368&amp;B368</f>
        <v>MC-A2841799</v>
      </c>
      <c r="B368" s="45">
        <v>41799</v>
      </c>
      <c r="C368" s="18" t="s">
        <v>345</v>
      </c>
      <c r="D368" s="18" t="s">
        <v>143</v>
      </c>
      <c r="E368" s="27" t="s">
        <v>192</v>
      </c>
      <c r="F368" s="18" t="s">
        <v>369</v>
      </c>
      <c r="G368" s="18" t="s">
        <v>7</v>
      </c>
      <c r="H368" s="7" t="s">
        <v>21</v>
      </c>
      <c r="I368" s="18">
        <v>1</v>
      </c>
      <c r="J368" s="22">
        <v>18.739999999999998</v>
      </c>
      <c r="K368" s="22">
        <f t="shared" si="11"/>
        <v>0</v>
      </c>
      <c r="L368" s="24">
        <f t="shared" si="12"/>
        <v>18.739999999999998</v>
      </c>
    </row>
    <row r="369" spans="1:12" x14ac:dyDescent="0.25">
      <c r="A369" s="27" t="str">
        <f>VLOOKUP(Orders!D369,Sheet2!$C$2:$D$30,2,)&amp;"-"&amp;C369&amp;B369</f>
        <v>MC-A2841799</v>
      </c>
      <c r="B369" s="45">
        <v>41799</v>
      </c>
      <c r="C369" s="18" t="s">
        <v>345</v>
      </c>
      <c r="D369" s="18" t="s">
        <v>143</v>
      </c>
      <c r="E369" s="27" t="s">
        <v>193</v>
      </c>
      <c r="F369" s="18" t="s">
        <v>369</v>
      </c>
      <c r="G369" s="18" t="s">
        <v>118</v>
      </c>
      <c r="H369" s="7" t="s">
        <v>14</v>
      </c>
      <c r="I369" s="18">
        <v>1</v>
      </c>
      <c r="J369" s="22">
        <v>24.74</v>
      </c>
      <c r="K369" s="22">
        <f t="shared" si="11"/>
        <v>0</v>
      </c>
      <c r="L369" s="24">
        <f t="shared" si="12"/>
        <v>24.74</v>
      </c>
    </row>
    <row r="370" spans="1:12" x14ac:dyDescent="0.25">
      <c r="A370" s="27" t="str">
        <f>VLOOKUP(Orders!D370,Sheet2!$C$2:$D$30,2,)&amp;"-"&amp;C370&amp;B370</f>
        <v>MC-A2841799</v>
      </c>
      <c r="B370" s="45">
        <v>41799</v>
      </c>
      <c r="C370" s="18" t="s">
        <v>345</v>
      </c>
      <c r="D370" s="18" t="s">
        <v>143</v>
      </c>
      <c r="E370" s="27" t="s">
        <v>194</v>
      </c>
      <c r="F370" s="18" t="s">
        <v>369</v>
      </c>
      <c r="G370" s="18" t="s">
        <v>195</v>
      </c>
      <c r="H370" s="7" t="s">
        <v>14</v>
      </c>
      <c r="I370" s="18">
        <v>1</v>
      </c>
      <c r="J370" s="22">
        <v>21.09</v>
      </c>
      <c r="K370" s="22">
        <f t="shared" si="11"/>
        <v>0</v>
      </c>
      <c r="L370" s="24">
        <f t="shared" si="12"/>
        <v>21.09</v>
      </c>
    </row>
    <row r="371" spans="1:12" x14ac:dyDescent="0.25">
      <c r="A371" s="27" t="str">
        <f>VLOOKUP(Orders!D371,Sheet2!$C$2:$D$30,2,)&amp;"-"&amp;C371&amp;B371</f>
        <v>MC-A2841799</v>
      </c>
      <c r="B371" s="45">
        <v>41799</v>
      </c>
      <c r="C371" s="18" t="s">
        <v>345</v>
      </c>
      <c r="D371" s="18" t="s">
        <v>143</v>
      </c>
      <c r="E371" s="27" t="s">
        <v>196</v>
      </c>
      <c r="F371" s="18" t="s">
        <v>369</v>
      </c>
      <c r="G371" s="18" t="s">
        <v>127</v>
      </c>
      <c r="H371" s="7">
        <v>12</v>
      </c>
      <c r="I371" s="18">
        <v>1</v>
      </c>
      <c r="J371" s="22">
        <v>16.489999999999998</v>
      </c>
      <c r="K371" s="22">
        <f t="shared" si="11"/>
        <v>0</v>
      </c>
      <c r="L371" s="24">
        <f t="shared" si="12"/>
        <v>16.489999999999998</v>
      </c>
    </row>
    <row r="372" spans="1:12" x14ac:dyDescent="0.25">
      <c r="A372" s="27" t="str">
        <f>VLOOKUP(Orders!D372,Sheet2!$C$2:$D$30,2,)&amp;"-"&amp;C372&amp;B372</f>
        <v>MC-A2841799</v>
      </c>
      <c r="B372" s="45">
        <v>41799</v>
      </c>
      <c r="C372" s="18" t="s">
        <v>345</v>
      </c>
      <c r="D372" s="18" t="s">
        <v>143</v>
      </c>
      <c r="E372" s="27" t="s">
        <v>192</v>
      </c>
      <c r="F372" s="18" t="s">
        <v>369</v>
      </c>
      <c r="G372" s="18" t="s">
        <v>7</v>
      </c>
      <c r="H372" s="7" t="s">
        <v>14</v>
      </c>
      <c r="I372" s="18">
        <v>1</v>
      </c>
      <c r="J372" s="22">
        <v>18.739999999999998</v>
      </c>
      <c r="K372" s="22">
        <f t="shared" si="11"/>
        <v>0</v>
      </c>
      <c r="L372" s="24">
        <f t="shared" si="12"/>
        <v>18.739999999999998</v>
      </c>
    </row>
    <row r="373" spans="1:12" x14ac:dyDescent="0.25">
      <c r="A373" s="27" t="str">
        <f>VLOOKUP(Orders!D373,Sheet2!$C$2:$D$30,2,)&amp;"-"&amp;C373&amp;B373</f>
        <v>MC-A2841799</v>
      </c>
      <c r="B373" s="45">
        <v>41799</v>
      </c>
      <c r="C373" s="18" t="s">
        <v>345</v>
      </c>
      <c r="D373" s="18" t="s">
        <v>143</v>
      </c>
      <c r="E373" s="27" t="s">
        <v>197</v>
      </c>
      <c r="F373" s="18" t="s">
        <v>369</v>
      </c>
      <c r="G373" s="18" t="s">
        <v>15</v>
      </c>
      <c r="H373" s="7" t="s">
        <v>14</v>
      </c>
      <c r="I373" s="18">
        <v>1</v>
      </c>
      <c r="J373" s="22">
        <v>22.49</v>
      </c>
      <c r="K373" s="22">
        <f t="shared" si="11"/>
        <v>0</v>
      </c>
      <c r="L373" s="24">
        <f t="shared" si="12"/>
        <v>22.49</v>
      </c>
    </row>
    <row r="374" spans="1:12" x14ac:dyDescent="0.25">
      <c r="A374" s="27" t="str">
        <f>VLOOKUP(Orders!D374,Sheet2!$C$2:$D$30,2,)&amp;"-"&amp;C374&amp;B374</f>
        <v>MC-A2841799</v>
      </c>
      <c r="B374" s="45">
        <v>41799</v>
      </c>
      <c r="C374" s="18" t="s">
        <v>345</v>
      </c>
      <c r="D374" s="18" t="s">
        <v>143</v>
      </c>
      <c r="E374" s="27" t="s">
        <v>198</v>
      </c>
      <c r="F374" s="18" t="s">
        <v>369</v>
      </c>
      <c r="G374" s="18" t="s">
        <v>7</v>
      </c>
      <c r="H374" s="7" t="s">
        <v>24</v>
      </c>
      <c r="I374" s="18">
        <v>1</v>
      </c>
      <c r="J374" s="22">
        <v>23.24</v>
      </c>
      <c r="K374" s="22">
        <f t="shared" si="11"/>
        <v>0</v>
      </c>
      <c r="L374" s="24">
        <f t="shared" si="12"/>
        <v>23.24</v>
      </c>
    </row>
    <row r="375" spans="1:12" x14ac:dyDescent="0.25">
      <c r="A375" s="27" t="str">
        <f>VLOOKUP(Orders!D375,Sheet2!$C$2:$D$30,2,)&amp;"-"&amp;C375&amp;B375</f>
        <v>MC-A0641799</v>
      </c>
      <c r="B375" s="45">
        <v>41799</v>
      </c>
      <c r="C375" s="18" t="s">
        <v>356</v>
      </c>
      <c r="D375" s="18" t="s">
        <v>143</v>
      </c>
      <c r="E375" s="27" t="s">
        <v>199</v>
      </c>
      <c r="F375" s="18" t="s">
        <v>369</v>
      </c>
      <c r="G375" s="18" t="s">
        <v>26</v>
      </c>
      <c r="H375" s="7" t="s">
        <v>6</v>
      </c>
      <c r="I375" s="18">
        <v>1</v>
      </c>
      <c r="J375" s="22">
        <v>19.489999999999998</v>
      </c>
      <c r="K375" s="22">
        <f t="shared" si="11"/>
        <v>0</v>
      </c>
      <c r="L375" s="24">
        <f t="shared" si="12"/>
        <v>19.489999999999998</v>
      </c>
    </row>
    <row r="376" spans="1:12" x14ac:dyDescent="0.25">
      <c r="A376" s="27" t="str">
        <f>VLOOKUP(Orders!D376,Sheet2!$C$2:$D$30,2,)&amp;"-"&amp;C376&amp;B376</f>
        <v>GA-A0141799</v>
      </c>
      <c r="B376" s="45">
        <v>41799</v>
      </c>
      <c r="C376" s="18" t="s">
        <v>364</v>
      </c>
      <c r="D376" s="18" t="s">
        <v>94</v>
      </c>
      <c r="E376" s="27" t="s">
        <v>429</v>
      </c>
      <c r="F376" s="18" t="s">
        <v>369</v>
      </c>
      <c r="G376" s="18" t="s">
        <v>10</v>
      </c>
      <c r="H376" s="7" t="s">
        <v>6</v>
      </c>
      <c r="I376" s="18">
        <v>1</v>
      </c>
      <c r="J376" s="22">
        <v>17.97</v>
      </c>
      <c r="K376" s="22">
        <f t="shared" si="11"/>
        <v>0</v>
      </c>
      <c r="L376" s="24">
        <f t="shared" si="12"/>
        <v>17.97</v>
      </c>
    </row>
    <row r="377" spans="1:12" x14ac:dyDescent="0.25">
      <c r="A377" s="27" t="str">
        <f>VLOOKUP(Orders!D377,Sheet2!$C$2:$D$30,2,)&amp;"-"&amp;C377&amp;B377</f>
        <v>GA-A2441799</v>
      </c>
      <c r="B377" s="45">
        <v>41799</v>
      </c>
      <c r="C377" s="18" t="s">
        <v>340</v>
      </c>
      <c r="D377" s="18" t="s">
        <v>94</v>
      </c>
      <c r="E377" s="27" t="s">
        <v>200</v>
      </c>
      <c r="F377" s="18" t="s">
        <v>369</v>
      </c>
      <c r="G377" s="18" t="s">
        <v>10</v>
      </c>
      <c r="H377" s="7" t="s">
        <v>24</v>
      </c>
      <c r="I377" s="18">
        <v>1</v>
      </c>
      <c r="J377" s="22">
        <v>10</v>
      </c>
      <c r="K377" s="22">
        <f t="shared" si="11"/>
        <v>0</v>
      </c>
      <c r="L377" s="24">
        <f t="shared" si="12"/>
        <v>10</v>
      </c>
    </row>
    <row r="378" spans="1:12" x14ac:dyDescent="0.25">
      <c r="A378" s="27" t="str">
        <f>VLOOKUP(Orders!D378,Sheet2!$C$2:$D$30,2,)&amp;"-"&amp;C378&amp;B378</f>
        <v>GA-A2441799</v>
      </c>
      <c r="B378" s="45">
        <v>41799</v>
      </c>
      <c r="C378" s="18" t="s">
        <v>340</v>
      </c>
      <c r="D378" s="18" t="s">
        <v>94</v>
      </c>
      <c r="E378" s="27" t="s">
        <v>430</v>
      </c>
      <c r="F378" s="18" t="s">
        <v>369</v>
      </c>
      <c r="G378" s="18" t="s">
        <v>368</v>
      </c>
      <c r="H378" s="7" t="s">
        <v>24</v>
      </c>
      <c r="I378" s="18">
        <v>1</v>
      </c>
      <c r="J378" s="22">
        <v>12</v>
      </c>
      <c r="K378" s="22">
        <f t="shared" si="11"/>
        <v>0</v>
      </c>
      <c r="L378" s="24">
        <f t="shared" si="12"/>
        <v>12</v>
      </c>
    </row>
    <row r="379" spans="1:12" x14ac:dyDescent="0.25">
      <c r="A379" s="27" t="str">
        <f>VLOOKUP(Orders!D379,Sheet2!$C$2:$D$30,2,)&amp;"-"&amp;C379&amp;B379</f>
        <v>CL-A2641799</v>
      </c>
      <c r="B379" s="45">
        <v>41799</v>
      </c>
      <c r="C379" s="18" t="s">
        <v>343</v>
      </c>
      <c r="D379" s="18" t="s">
        <v>201</v>
      </c>
      <c r="E379" s="27" t="s">
        <v>202</v>
      </c>
      <c r="F379" s="18" t="s">
        <v>371</v>
      </c>
      <c r="G379" s="18" t="s">
        <v>336</v>
      </c>
      <c r="H379" s="7" t="s">
        <v>591</v>
      </c>
      <c r="I379" s="18">
        <v>1</v>
      </c>
      <c r="J379" s="22">
        <v>143.65</v>
      </c>
      <c r="K379" s="22">
        <f t="shared" si="11"/>
        <v>8.9781250000000004</v>
      </c>
      <c r="L379" s="24">
        <f t="shared" si="12"/>
        <v>152.62812500000001</v>
      </c>
    </row>
    <row r="380" spans="1:12" x14ac:dyDescent="0.25">
      <c r="A380" s="27" t="str">
        <f>VLOOKUP(Orders!D380,Sheet2!$C$2:$D$30,2,)&amp;"-"&amp;C380&amp;B380</f>
        <v>VS-A2841800</v>
      </c>
      <c r="B380" s="45">
        <v>41800</v>
      </c>
      <c r="C380" s="18" t="s">
        <v>345</v>
      </c>
      <c r="D380" s="18" t="s">
        <v>379</v>
      </c>
      <c r="E380" s="27" t="s">
        <v>431</v>
      </c>
      <c r="F380" s="18" t="s">
        <v>369</v>
      </c>
      <c r="G380" s="18" t="s">
        <v>204</v>
      </c>
      <c r="H380" s="7" t="s">
        <v>203</v>
      </c>
      <c r="I380" s="18">
        <v>1</v>
      </c>
      <c r="J380" s="22">
        <v>36</v>
      </c>
      <c r="K380" s="22">
        <f t="shared" si="11"/>
        <v>0</v>
      </c>
      <c r="L380" s="24">
        <f t="shared" si="12"/>
        <v>36</v>
      </c>
    </row>
    <row r="381" spans="1:12" x14ac:dyDescent="0.25">
      <c r="A381" s="27" t="str">
        <f>VLOOKUP(Orders!D381,Sheet2!$C$2:$D$30,2,)&amp;"-"&amp;C381&amp;B381</f>
        <v>VS-A2841800</v>
      </c>
      <c r="B381" s="45">
        <v>41800</v>
      </c>
      <c r="C381" s="18" t="s">
        <v>345</v>
      </c>
      <c r="D381" s="18" t="s">
        <v>379</v>
      </c>
      <c r="E381" s="27" t="s">
        <v>205</v>
      </c>
      <c r="F381" s="18" t="s">
        <v>369</v>
      </c>
      <c r="G381" s="18" t="s">
        <v>35</v>
      </c>
      <c r="H381" s="7" t="s">
        <v>21</v>
      </c>
      <c r="I381" s="18">
        <v>1</v>
      </c>
      <c r="J381" s="22">
        <v>40</v>
      </c>
      <c r="K381" s="22">
        <f t="shared" si="11"/>
        <v>0</v>
      </c>
      <c r="L381" s="24">
        <f t="shared" si="12"/>
        <v>40</v>
      </c>
    </row>
    <row r="382" spans="1:12" x14ac:dyDescent="0.25">
      <c r="A382" s="27" t="str">
        <f>VLOOKUP(Orders!D382,Sheet2!$C$2:$D$30,2,)&amp;"-"&amp;C382&amp;B382</f>
        <v>VS-A2841800</v>
      </c>
      <c r="B382" s="45">
        <v>41800</v>
      </c>
      <c r="C382" s="18" t="s">
        <v>345</v>
      </c>
      <c r="D382" s="18" t="s">
        <v>379</v>
      </c>
      <c r="E382" s="27" t="s">
        <v>432</v>
      </c>
      <c r="F382" s="18" t="s">
        <v>369</v>
      </c>
      <c r="G382" s="18" t="s">
        <v>7</v>
      </c>
      <c r="H382" s="7" t="s">
        <v>21</v>
      </c>
      <c r="I382" s="18">
        <v>1</v>
      </c>
      <c r="J382" s="22">
        <v>39</v>
      </c>
      <c r="K382" s="22">
        <f t="shared" si="11"/>
        <v>0</v>
      </c>
      <c r="L382" s="24">
        <f t="shared" si="12"/>
        <v>39</v>
      </c>
    </row>
    <row r="383" spans="1:12" x14ac:dyDescent="0.25">
      <c r="A383" s="27" t="str">
        <f>VLOOKUP(Orders!D383,Sheet2!$C$2:$D$30,2,)&amp;"-"&amp;C383&amp;B383</f>
        <v>ON-A2841800</v>
      </c>
      <c r="B383" s="45">
        <v>41800</v>
      </c>
      <c r="C383" s="18" t="s">
        <v>345</v>
      </c>
      <c r="D383" s="18" t="s">
        <v>226</v>
      </c>
      <c r="E383" s="27" t="s">
        <v>206</v>
      </c>
      <c r="F383" s="18" t="s">
        <v>369</v>
      </c>
      <c r="G383" s="18" t="s">
        <v>15</v>
      </c>
      <c r="H383" s="7" t="s">
        <v>38</v>
      </c>
      <c r="I383" s="18">
        <v>2</v>
      </c>
      <c r="J383" s="22">
        <v>12.5</v>
      </c>
      <c r="K383" s="22">
        <f t="shared" si="11"/>
        <v>0</v>
      </c>
      <c r="L383" s="24">
        <f t="shared" si="12"/>
        <v>25</v>
      </c>
    </row>
    <row r="384" spans="1:12" x14ac:dyDescent="0.25">
      <c r="A384" s="27" t="str">
        <f>VLOOKUP(Orders!D384,Sheet2!$C$2:$D$30,2,)&amp;"-"&amp;C384&amp;B384</f>
        <v>ON-A2841800</v>
      </c>
      <c r="B384" s="45">
        <v>41800</v>
      </c>
      <c r="C384" s="18" t="s">
        <v>345</v>
      </c>
      <c r="D384" s="18" t="s">
        <v>226</v>
      </c>
      <c r="E384" s="27" t="s">
        <v>207</v>
      </c>
      <c r="F384" s="18" t="s">
        <v>369</v>
      </c>
      <c r="G384" s="18" t="s">
        <v>15</v>
      </c>
      <c r="H384" s="7" t="s">
        <v>38</v>
      </c>
      <c r="I384" s="18">
        <v>2</v>
      </c>
      <c r="J384" s="22">
        <v>10.99</v>
      </c>
      <c r="K384" s="22">
        <f t="shared" si="11"/>
        <v>0</v>
      </c>
      <c r="L384" s="24">
        <f t="shared" si="12"/>
        <v>21.98</v>
      </c>
    </row>
    <row r="385" spans="1:12" x14ac:dyDescent="0.25">
      <c r="A385" s="27" t="str">
        <f>VLOOKUP(Orders!D385,Sheet2!$C$2:$D$30,2,)&amp;"-"&amp;C385&amp;B385</f>
        <v>ON-A2841800</v>
      </c>
      <c r="B385" s="45">
        <v>41800</v>
      </c>
      <c r="C385" s="18" t="s">
        <v>345</v>
      </c>
      <c r="D385" s="18" t="s">
        <v>226</v>
      </c>
      <c r="E385" s="27" t="s">
        <v>208</v>
      </c>
      <c r="F385" s="18" t="s">
        <v>369</v>
      </c>
      <c r="G385" s="18" t="s">
        <v>498</v>
      </c>
      <c r="H385" s="7" t="s">
        <v>38</v>
      </c>
      <c r="I385" s="18">
        <v>1</v>
      </c>
      <c r="J385" s="22">
        <v>7</v>
      </c>
      <c r="K385" s="22">
        <f t="shared" si="11"/>
        <v>0</v>
      </c>
      <c r="L385" s="24">
        <f t="shared" si="12"/>
        <v>7</v>
      </c>
    </row>
    <row r="386" spans="1:12" x14ac:dyDescent="0.25">
      <c r="A386" s="27" t="str">
        <f>VLOOKUP(Orders!D386,Sheet2!$C$2:$D$30,2,)&amp;"-"&amp;C386&amp;B386</f>
        <v>ON-A2841800</v>
      </c>
      <c r="B386" s="45">
        <v>41800</v>
      </c>
      <c r="C386" s="18" t="s">
        <v>345</v>
      </c>
      <c r="D386" s="18" t="s">
        <v>226</v>
      </c>
      <c r="E386" s="27" t="s">
        <v>209</v>
      </c>
      <c r="F386" s="18" t="s">
        <v>369</v>
      </c>
      <c r="G386" s="18" t="s">
        <v>479</v>
      </c>
      <c r="H386" s="7" t="s">
        <v>38</v>
      </c>
      <c r="I386" s="18">
        <v>1</v>
      </c>
      <c r="J386" s="22">
        <v>16</v>
      </c>
      <c r="K386" s="22">
        <f t="shared" si="11"/>
        <v>0</v>
      </c>
      <c r="L386" s="24">
        <f t="shared" si="12"/>
        <v>16</v>
      </c>
    </row>
    <row r="387" spans="1:12" x14ac:dyDescent="0.25">
      <c r="A387" s="27" t="str">
        <f>VLOOKUP(Orders!D387,Sheet2!$C$2:$D$30,2,)&amp;"-"&amp;C387&amp;B387</f>
        <v>ON-A2841800</v>
      </c>
      <c r="B387" s="45">
        <v>41800</v>
      </c>
      <c r="C387" s="18" t="s">
        <v>345</v>
      </c>
      <c r="D387" s="18" t="s">
        <v>226</v>
      </c>
      <c r="E387" s="27" t="s">
        <v>210</v>
      </c>
      <c r="F387" s="18" t="s">
        <v>369</v>
      </c>
      <c r="G387" s="18" t="s">
        <v>118</v>
      </c>
      <c r="H387" s="7" t="s">
        <v>38</v>
      </c>
      <c r="I387" s="18">
        <v>1</v>
      </c>
      <c r="J387" s="22">
        <v>14</v>
      </c>
      <c r="K387" s="22">
        <f t="shared" ref="K387:K450" si="13">IF((OR(F387="Clothes",F387="Footwear")),(I387*J387*0),(I387*J387*0.0625))</f>
        <v>0</v>
      </c>
      <c r="L387" s="24">
        <f t="shared" si="12"/>
        <v>14</v>
      </c>
    </row>
    <row r="388" spans="1:12" x14ac:dyDescent="0.25">
      <c r="A388" s="27" t="str">
        <f>VLOOKUP(Orders!D388,Sheet2!$C$2:$D$30,2,)&amp;"-"&amp;C388&amp;B388</f>
        <v>ON-A2841800</v>
      </c>
      <c r="B388" s="45">
        <v>41800</v>
      </c>
      <c r="C388" s="18" t="s">
        <v>345</v>
      </c>
      <c r="D388" s="18" t="s">
        <v>226</v>
      </c>
      <c r="E388" s="27" t="s">
        <v>211</v>
      </c>
      <c r="F388" s="18" t="s">
        <v>369</v>
      </c>
      <c r="G388" s="18" t="s">
        <v>57</v>
      </c>
      <c r="H388" s="7" t="s">
        <v>38</v>
      </c>
      <c r="I388" s="18">
        <v>1</v>
      </c>
      <c r="J388" s="22">
        <v>7</v>
      </c>
      <c r="K388" s="22">
        <f t="shared" si="13"/>
        <v>0</v>
      </c>
      <c r="L388" s="24">
        <f t="shared" si="12"/>
        <v>7</v>
      </c>
    </row>
    <row r="389" spans="1:12" x14ac:dyDescent="0.25">
      <c r="A389" s="27" t="str">
        <f>VLOOKUP(Orders!D389,Sheet2!$C$2:$D$30,2,)&amp;"-"&amp;C389&amp;B389</f>
        <v>ON-A2841800</v>
      </c>
      <c r="B389" s="45">
        <v>41800</v>
      </c>
      <c r="C389" s="18" t="s">
        <v>345</v>
      </c>
      <c r="D389" s="18" t="s">
        <v>226</v>
      </c>
      <c r="E389" s="27" t="s">
        <v>212</v>
      </c>
      <c r="F389" s="18" t="s">
        <v>369</v>
      </c>
      <c r="G389" s="18" t="s">
        <v>57</v>
      </c>
      <c r="H389" s="7" t="s">
        <v>38</v>
      </c>
      <c r="I389" s="18">
        <v>1</v>
      </c>
      <c r="J389" s="22">
        <v>10</v>
      </c>
      <c r="K389" s="22">
        <f t="shared" si="13"/>
        <v>0</v>
      </c>
      <c r="L389" s="24">
        <f t="shared" si="12"/>
        <v>10</v>
      </c>
    </row>
    <row r="390" spans="1:12" x14ac:dyDescent="0.25">
      <c r="A390" s="27" t="str">
        <f>VLOOKUP(Orders!D390,Sheet2!$C$2:$D$30,2,)&amp;"-"&amp;C390&amp;B390</f>
        <v>ON-A2841800</v>
      </c>
      <c r="B390" s="45">
        <v>41800</v>
      </c>
      <c r="C390" s="18" t="s">
        <v>345</v>
      </c>
      <c r="D390" s="18" t="s">
        <v>226</v>
      </c>
      <c r="E390" s="27" t="s">
        <v>213</v>
      </c>
      <c r="F390" s="18" t="s">
        <v>369</v>
      </c>
      <c r="G390" s="18" t="s">
        <v>67</v>
      </c>
      <c r="H390" s="7" t="s">
        <v>38</v>
      </c>
      <c r="I390" s="18">
        <v>1</v>
      </c>
      <c r="J390" s="22">
        <v>20</v>
      </c>
      <c r="K390" s="22">
        <f t="shared" si="13"/>
        <v>0</v>
      </c>
      <c r="L390" s="24">
        <f t="shared" si="12"/>
        <v>20</v>
      </c>
    </row>
    <row r="391" spans="1:12" x14ac:dyDescent="0.25">
      <c r="A391" s="27" t="str">
        <f>VLOOKUP(Orders!D391,Sheet2!$C$2:$D$30,2,)&amp;"-"&amp;C391&amp;B391</f>
        <v>HM-A3041801</v>
      </c>
      <c r="B391" s="45">
        <v>41801</v>
      </c>
      <c r="C391" s="18" t="s">
        <v>346</v>
      </c>
      <c r="D391" s="18" t="s">
        <v>4</v>
      </c>
      <c r="E391" s="27" t="s">
        <v>214</v>
      </c>
      <c r="F391" s="18" t="s">
        <v>376</v>
      </c>
      <c r="G391" s="18" t="s">
        <v>7</v>
      </c>
      <c r="H391" s="7">
        <v>6</v>
      </c>
      <c r="I391" s="18">
        <v>1</v>
      </c>
      <c r="J391" s="22">
        <v>17</v>
      </c>
      <c r="K391" s="22">
        <f t="shared" si="13"/>
        <v>0</v>
      </c>
      <c r="L391" s="24">
        <f t="shared" si="12"/>
        <v>17</v>
      </c>
    </row>
    <row r="392" spans="1:12" x14ac:dyDescent="0.25">
      <c r="A392" s="27" t="str">
        <f>VLOOKUP(Orders!D392,Sheet2!$C$2:$D$30,2,)&amp;"-"&amp;C392&amp;B392</f>
        <v>HM-A3041801</v>
      </c>
      <c r="B392" s="45">
        <v>41801</v>
      </c>
      <c r="C392" s="18" t="s">
        <v>346</v>
      </c>
      <c r="D392" s="18" t="s">
        <v>4</v>
      </c>
      <c r="E392" s="27" t="s">
        <v>433</v>
      </c>
      <c r="F392" s="18" t="s">
        <v>373</v>
      </c>
      <c r="G392" s="18" t="s">
        <v>478</v>
      </c>
      <c r="H392" s="7" t="s">
        <v>215</v>
      </c>
      <c r="I392" s="18">
        <v>1</v>
      </c>
      <c r="J392" s="22">
        <v>5</v>
      </c>
      <c r="K392" s="22">
        <f t="shared" si="13"/>
        <v>0.3125</v>
      </c>
      <c r="L392" s="24">
        <f t="shared" si="12"/>
        <v>5.3125</v>
      </c>
    </row>
    <row r="393" spans="1:12" x14ac:dyDescent="0.25">
      <c r="A393" s="27" t="str">
        <f>VLOOKUP(Orders!D393,Sheet2!$C$2:$D$30,2,)&amp;"-"&amp;C393&amp;B393</f>
        <v>HM-A3041801</v>
      </c>
      <c r="B393" s="45">
        <v>41801</v>
      </c>
      <c r="C393" s="18" t="s">
        <v>346</v>
      </c>
      <c r="D393" s="18" t="s">
        <v>4</v>
      </c>
      <c r="E393" s="27" t="s">
        <v>434</v>
      </c>
      <c r="F393" s="18" t="s">
        <v>369</v>
      </c>
      <c r="G393" s="18" t="s">
        <v>67</v>
      </c>
      <c r="H393" s="7" t="s">
        <v>216</v>
      </c>
      <c r="I393" s="18">
        <v>1</v>
      </c>
      <c r="J393" s="22">
        <v>8.9499999999999993</v>
      </c>
      <c r="K393" s="22">
        <f t="shared" si="13"/>
        <v>0</v>
      </c>
      <c r="L393" s="24">
        <f t="shared" si="12"/>
        <v>8.9499999999999993</v>
      </c>
    </row>
    <row r="394" spans="1:12" x14ac:dyDescent="0.25">
      <c r="A394" s="27" t="str">
        <f>VLOOKUP(Orders!D394,Sheet2!$C$2:$D$30,2,)&amp;"-"&amp;C394&amp;B394</f>
        <v>HM-A3041801</v>
      </c>
      <c r="B394" s="45">
        <v>41801</v>
      </c>
      <c r="C394" s="18" t="s">
        <v>346</v>
      </c>
      <c r="D394" s="18" t="s">
        <v>4</v>
      </c>
      <c r="E394" s="27" t="s">
        <v>217</v>
      </c>
      <c r="F394" s="18" t="s">
        <v>369</v>
      </c>
      <c r="G394" s="18" t="s">
        <v>67</v>
      </c>
      <c r="H394" s="7">
        <v>4</v>
      </c>
      <c r="I394" s="18">
        <v>1</v>
      </c>
      <c r="J394" s="22">
        <v>12.95</v>
      </c>
      <c r="K394" s="22">
        <f t="shared" si="13"/>
        <v>0</v>
      </c>
      <c r="L394" s="24">
        <f t="shared" si="12"/>
        <v>12.95</v>
      </c>
    </row>
    <row r="395" spans="1:12" x14ac:dyDescent="0.25">
      <c r="A395" s="27" t="str">
        <f>VLOOKUP(Orders!D395,Sheet2!$C$2:$D$30,2,)&amp;"-"&amp;C395&amp;B395</f>
        <v>HM-A0241801</v>
      </c>
      <c r="B395" s="45">
        <v>41801</v>
      </c>
      <c r="C395" s="18" t="s">
        <v>365</v>
      </c>
      <c r="D395" s="18" t="s">
        <v>4</v>
      </c>
      <c r="E395" s="27" t="s">
        <v>218</v>
      </c>
      <c r="F395" s="18" t="s">
        <v>369</v>
      </c>
      <c r="G395" s="18" t="s">
        <v>219</v>
      </c>
      <c r="H395" s="7" t="s">
        <v>21</v>
      </c>
      <c r="I395" s="18">
        <v>2</v>
      </c>
      <c r="J395" s="22">
        <v>14.95</v>
      </c>
      <c r="K395" s="22">
        <f t="shared" si="13"/>
        <v>0</v>
      </c>
      <c r="L395" s="24">
        <f t="shared" si="12"/>
        <v>29.9</v>
      </c>
    </row>
    <row r="396" spans="1:12" x14ac:dyDescent="0.25">
      <c r="A396" s="27" t="str">
        <f>VLOOKUP(Orders!D396,Sheet2!$C$2:$D$30,2,)&amp;"-"&amp;C396&amp;B396</f>
        <v>HM-A2941801</v>
      </c>
      <c r="B396" s="45">
        <v>41801</v>
      </c>
      <c r="C396" s="18" t="s">
        <v>348</v>
      </c>
      <c r="D396" s="18" t="s">
        <v>4</v>
      </c>
      <c r="E396" s="27" t="s">
        <v>220</v>
      </c>
      <c r="F396" s="18" t="s">
        <v>369</v>
      </c>
      <c r="G396" s="18" t="s">
        <v>7</v>
      </c>
      <c r="H396" s="7">
        <v>6</v>
      </c>
      <c r="I396" s="18">
        <v>1</v>
      </c>
      <c r="J396" s="22">
        <v>34.950000000000003</v>
      </c>
      <c r="K396" s="22">
        <f t="shared" si="13"/>
        <v>0</v>
      </c>
      <c r="L396" s="24">
        <f t="shared" si="12"/>
        <v>34.950000000000003</v>
      </c>
    </row>
    <row r="397" spans="1:12" x14ac:dyDescent="0.25">
      <c r="A397" s="27" t="str">
        <f>VLOOKUP(Orders!D397,Sheet2!$C$2:$D$30,2,)&amp;"-"&amp;C397&amp;B397</f>
        <v>HM-A2941801</v>
      </c>
      <c r="B397" s="45">
        <v>41801</v>
      </c>
      <c r="C397" s="18" t="s">
        <v>348</v>
      </c>
      <c r="D397" s="18" t="s">
        <v>4</v>
      </c>
      <c r="E397" s="27" t="s">
        <v>435</v>
      </c>
      <c r="F397" s="18" t="s">
        <v>369</v>
      </c>
      <c r="G397" s="18" t="s">
        <v>221</v>
      </c>
      <c r="H397" s="7">
        <v>6</v>
      </c>
      <c r="I397" s="18">
        <v>1</v>
      </c>
      <c r="J397" s="22">
        <v>29.95</v>
      </c>
      <c r="K397" s="22">
        <f t="shared" si="13"/>
        <v>0</v>
      </c>
      <c r="L397" s="24">
        <f t="shared" si="12"/>
        <v>29.95</v>
      </c>
    </row>
    <row r="398" spans="1:12" x14ac:dyDescent="0.25">
      <c r="A398" s="27" t="str">
        <f>VLOOKUP(Orders!D398,Sheet2!$C$2:$D$30,2,)&amp;"-"&amp;C398&amp;B398</f>
        <v>HM-A1541801</v>
      </c>
      <c r="B398" s="45">
        <v>41801</v>
      </c>
      <c r="C398" s="18" t="s">
        <v>342</v>
      </c>
      <c r="D398" s="18" t="s">
        <v>4</v>
      </c>
      <c r="E398" s="27" t="s">
        <v>436</v>
      </c>
      <c r="F398" s="18" t="s">
        <v>369</v>
      </c>
      <c r="G398" s="18" t="s">
        <v>222</v>
      </c>
      <c r="H398" s="7" t="s">
        <v>106</v>
      </c>
      <c r="I398" s="18">
        <v>1</v>
      </c>
      <c r="J398" s="22">
        <v>14.95</v>
      </c>
      <c r="K398" s="22">
        <f t="shared" si="13"/>
        <v>0</v>
      </c>
      <c r="L398" s="24">
        <f t="shared" si="12"/>
        <v>14.95</v>
      </c>
    </row>
    <row r="399" spans="1:12" x14ac:dyDescent="0.25">
      <c r="A399" s="27" t="str">
        <f>VLOOKUP(Orders!D399,Sheet2!$C$2:$D$30,2,)&amp;"-"&amp;C399&amp;B399</f>
        <v>FO-A0641801</v>
      </c>
      <c r="B399" s="45">
        <v>41801</v>
      </c>
      <c r="C399" s="18" t="s">
        <v>356</v>
      </c>
      <c r="D399" s="18" t="s">
        <v>383</v>
      </c>
      <c r="E399" s="27" t="s">
        <v>223</v>
      </c>
      <c r="F399" s="18" t="s">
        <v>369</v>
      </c>
      <c r="G399" s="18" t="s">
        <v>57</v>
      </c>
      <c r="H399" s="7" t="s">
        <v>21</v>
      </c>
      <c r="I399" s="18">
        <v>1</v>
      </c>
      <c r="J399" s="22">
        <v>14.8</v>
      </c>
      <c r="K399" s="22">
        <f t="shared" si="13"/>
        <v>0</v>
      </c>
      <c r="L399" s="24">
        <f t="shared" si="12"/>
        <v>14.8</v>
      </c>
    </row>
    <row r="400" spans="1:12" x14ac:dyDescent="0.25">
      <c r="A400" s="27" t="str">
        <f>VLOOKUP(Orders!D400,Sheet2!$C$2:$D$30,2,)&amp;"-"&amp;C400&amp;B400</f>
        <v>FO-A0141801</v>
      </c>
      <c r="B400" s="45">
        <v>41801</v>
      </c>
      <c r="C400" s="18" t="s">
        <v>364</v>
      </c>
      <c r="D400" s="18" t="s">
        <v>383</v>
      </c>
      <c r="E400" s="27" t="s">
        <v>224</v>
      </c>
      <c r="F400" s="18" t="s">
        <v>369</v>
      </c>
      <c r="G400" s="18" t="s">
        <v>10</v>
      </c>
      <c r="H400" s="7" t="s">
        <v>21</v>
      </c>
      <c r="I400" s="18">
        <v>1</v>
      </c>
      <c r="J400" s="22">
        <v>27.8</v>
      </c>
      <c r="K400" s="22">
        <f t="shared" si="13"/>
        <v>0</v>
      </c>
      <c r="L400" s="24">
        <f t="shared" si="12"/>
        <v>27.8</v>
      </c>
    </row>
    <row r="401" spans="1:12" x14ac:dyDescent="0.25">
      <c r="A401" s="27" t="str">
        <f>VLOOKUP(Orders!D401,Sheet2!$C$2:$D$30,2,)&amp;"-"&amp;C401&amp;B401</f>
        <v>FO-A0141801</v>
      </c>
      <c r="B401" s="45">
        <v>41801</v>
      </c>
      <c r="C401" s="18" t="s">
        <v>364</v>
      </c>
      <c r="D401" s="18" t="s">
        <v>383</v>
      </c>
      <c r="E401" s="27" t="s">
        <v>225</v>
      </c>
      <c r="F401" s="18" t="s">
        <v>369</v>
      </c>
      <c r="G401" s="18" t="s">
        <v>10</v>
      </c>
      <c r="H401" s="7" t="s">
        <v>14</v>
      </c>
      <c r="I401" s="18">
        <v>1</v>
      </c>
      <c r="J401" s="22">
        <v>16.8</v>
      </c>
      <c r="K401" s="22">
        <f t="shared" si="13"/>
        <v>0</v>
      </c>
      <c r="L401" s="24">
        <f t="shared" si="12"/>
        <v>16.8</v>
      </c>
    </row>
    <row r="402" spans="1:12" x14ac:dyDescent="0.25">
      <c r="A402" s="27" t="str">
        <f>VLOOKUP(Orders!D402,Sheet2!$C$2:$D$30,2,)&amp;"-"&amp;C402&amp;B402</f>
        <v>FO-A0141801</v>
      </c>
      <c r="B402" s="45">
        <v>41801</v>
      </c>
      <c r="C402" s="18" t="s">
        <v>364</v>
      </c>
      <c r="D402" s="18" t="s">
        <v>383</v>
      </c>
      <c r="E402" s="27" t="s">
        <v>437</v>
      </c>
      <c r="F402" s="18" t="s">
        <v>369</v>
      </c>
      <c r="G402" s="18" t="s">
        <v>15</v>
      </c>
      <c r="H402" s="7" t="s">
        <v>21</v>
      </c>
      <c r="I402" s="18">
        <v>1</v>
      </c>
      <c r="J402" s="22">
        <v>12.8</v>
      </c>
      <c r="K402" s="22">
        <f t="shared" si="13"/>
        <v>0</v>
      </c>
      <c r="L402" s="24">
        <f t="shared" si="12"/>
        <v>12.8</v>
      </c>
    </row>
    <row r="403" spans="1:12" x14ac:dyDescent="0.25">
      <c r="A403" s="27" t="str">
        <f>VLOOKUP(Orders!D403,Sheet2!$C$2:$D$30,2,)&amp;"-"&amp;C403&amp;B403</f>
        <v>ON-A2941802</v>
      </c>
      <c r="B403" s="45">
        <v>41802</v>
      </c>
      <c r="C403" s="18" t="s">
        <v>348</v>
      </c>
      <c r="D403" s="18" t="s">
        <v>226</v>
      </c>
      <c r="E403" s="27" t="s">
        <v>438</v>
      </c>
      <c r="F403" s="18" t="s">
        <v>369</v>
      </c>
      <c r="G403" s="18" t="s">
        <v>227</v>
      </c>
      <c r="H403" s="7" t="s">
        <v>14</v>
      </c>
      <c r="I403" s="18">
        <v>1</v>
      </c>
      <c r="J403" s="22">
        <v>16</v>
      </c>
      <c r="K403" s="22">
        <f t="shared" si="13"/>
        <v>0</v>
      </c>
      <c r="L403" s="24">
        <f t="shared" si="12"/>
        <v>16</v>
      </c>
    </row>
    <row r="404" spans="1:12" x14ac:dyDescent="0.25">
      <c r="A404" s="27" t="str">
        <f>VLOOKUP(Orders!D404,Sheet2!$C$2:$D$30,2,)&amp;"-"&amp;C404&amp;B404</f>
        <v>ON-A2941802</v>
      </c>
      <c r="B404" s="45">
        <v>41802</v>
      </c>
      <c r="C404" s="18" t="s">
        <v>348</v>
      </c>
      <c r="D404" s="18" t="s">
        <v>226</v>
      </c>
      <c r="E404" s="27" t="s">
        <v>439</v>
      </c>
      <c r="F404" s="18" t="s">
        <v>369</v>
      </c>
      <c r="G404" s="18" t="s">
        <v>228</v>
      </c>
      <c r="H404" s="7" t="s">
        <v>14</v>
      </c>
      <c r="I404" s="18">
        <v>1</v>
      </c>
      <c r="J404" s="22">
        <v>22</v>
      </c>
      <c r="K404" s="22">
        <f t="shared" si="13"/>
        <v>0</v>
      </c>
      <c r="L404" s="24">
        <f t="shared" si="12"/>
        <v>22</v>
      </c>
    </row>
    <row r="405" spans="1:12" x14ac:dyDescent="0.25">
      <c r="A405" s="27" t="str">
        <f>VLOOKUP(Orders!D405,Sheet2!$C$2:$D$30,2,)&amp;"-"&amp;C405&amp;B405</f>
        <v>ON-A2941802</v>
      </c>
      <c r="B405" s="45">
        <v>41802</v>
      </c>
      <c r="C405" s="18" t="s">
        <v>348</v>
      </c>
      <c r="D405" s="18" t="s">
        <v>226</v>
      </c>
      <c r="E405" s="27" t="s">
        <v>440</v>
      </c>
      <c r="F405" s="18" t="s">
        <v>369</v>
      </c>
      <c r="G405" s="18" t="s">
        <v>229</v>
      </c>
      <c r="H405" s="7" t="s">
        <v>14</v>
      </c>
      <c r="I405" s="18">
        <v>1</v>
      </c>
      <c r="J405" s="22">
        <v>17</v>
      </c>
      <c r="K405" s="22">
        <f t="shared" si="13"/>
        <v>0</v>
      </c>
      <c r="L405" s="24">
        <f t="shared" si="12"/>
        <v>17</v>
      </c>
    </row>
    <row r="406" spans="1:12" x14ac:dyDescent="0.25">
      <c r="A406" s="27" t="str">
        <f>VLOOKUP(Orders!D406,Sheet2!$C$2:$D$30,2,)&amp;"-"&amp;C406&amp;B406</f>
        <v>ON-A2941802</v>
      </c>
      <c r="B406" s="45">
        <v>41802</v>
      </c>
      <c r="C406" s="18" t="s">
        <v>348</v>
      </c>
      <c r="D406" s="18" t="s">
        <v>226</v>
      </c>
      <c r="E406" s="27" t="s">
        <v>441</v>
      </c>
      <c r="F406" s="18" t="s">
        <v>369</v>
      </c>
      <c r="G406" s="18" t="s">
        <v>230</v>
      </c>
      <c r="H406" s="7" t="s">
        <v>14</v>
      </c>
      <c r="I406" s="18">
        <v>1</v>
      </c>
      <c r="J406" s="22">
        <v>20</v>
      </c>
      <c r="K406" s="22">
        <f t="shared" si="13"/>
        <v>0</v>
      </c>
      <c r="L406" s="24">
        <f t="shared" si="12"/>
        <v>20</v>
      </c>
    </row>
    <row r="407" spans="1:12" x14ac:dyDescent="0.25">
      <c r="A407" s="27" t="str">
        <f>VLOOKUP(Orders!D407,Sheet2!$C$2:$D$30,2,)&amp;"-"&amp;C407&amp;B407</f>
        <v>ON-A2941802</v>
      </c>
      <c r="B407" s="45">
        <v>41802</v>
      </c>
      <c r="C407" s="18" t="s">
        <v>348</v>
      </c>
      <c r="D407" s="18" t="s">
        <v>226</v>
      </c>
      <c r="E407" s="27" t="s">
        <v>442</v>
      </c>
      <c r="F407" s="18" t="s">
        <v>369</v>
      </c>
      <c r="G407" s="18" t="s">
        <v>231</v>
      </c>
      <c r="H407" s="7" t="s">
        <v>14</v>
      </c>
      <c r="I407" s="18">
        <v>1</v>
      </c>
      <c r="J407" s="22">
        <v>20</v>
      </c>
      <c r="K407" s="22">
        <f t="shared" si="13"/>
        <v>0</v>
      </c>
      <c r="L407" s="24">
        <f t="shared" si="12"/>
        <v>20</v>
      </c>
    </row>
    <row r="408" spans="1:12" x14ac:dyDescent="0.25">
      <c r="A408" s="27" t="str">
        <f>VLOOKUP(Orders!D408,Sheet2!$C$2:$D$30,2,)&amp;"-"&amp;C408&amp;B408</f>
        <v>ON-A2941802</v>
      </c>
      <c r="B408" s="45">
        <v>41802</v>
      </c>
      <c r="C408" s="18" t="s">
        <v>348</v>
      </c>
      <c r="D408" s="18" t="s">
        <v>226</v>
      </c>
      <c r="E408" s="27" t="s">
        <v>443</v>
      </c>
      <c r="F408" s="18" t="s">
        <v>369</v>
      </c>
      <c r="G408" s="18" t="s">
        <v>232</v>
      </c>
      <c r="H408" s="7" t="s">
        <v>14</v>
      </c>
      <c r="I408" s="18">
        <v>1</v>
      </c>
      <c r="J408" s="22">
        <v>20</v>
      </c>
      <c r="K408" s="22">
        <f t="shared" si="13"/>
        <v>0</v>
      </c>
      <c r="L408" s="24">
        <f t="shared" si="12"/>
        <v>20</v>
      </c>
    </row>
    <row r="409" spans="1:12" x14ac:dyDescent="0.25">
      <c r="A409" s="27" t="str">
        <f>VLOOKUP(Orders!D409,Sheet2!$C$2:$D$30,2,)&amp;"-"&amp;C409&amp;B409</f>
        <v>MC-A2941802</v>
      </c>
      <c r="B409" s="45">
        <v>41802</v>
      </c>
      <c r="C409" s="18" t="s">
        <v>348</v>
      </c>
      <c r="D409" s="18" t="s">
        <v>143</v>
      </c>
      <c r="E409" s="27" t="s">
        <v>444</v>
      </c>
      <c r="F409" s="18" t="s">
        <v>369</v>
      </c>
      <c r="G409" s="18" t="s">
        <v>163</v>
      </c>
      <c r="H409" s="7" t="s">
        <v>21</v>
      </c>
      <c r="I409" s="18">
        <v>1</v>
      </c>
      <c r="J409" s="22">
        <v>23.99</v>
      </c>
      <c r="K409" s="22">
        <f t="shared" si="13"/>
        <v>0</v>
      </c>
      <c r="L409" s="24">
        <f t="shared" si="12"/>
        <v>23.99</v>
      </c>
    </row>
    <row r="410" spans="1:12" x14ac:dyDescent="0.25">
      <c r="A410" s="27" t="str">
        <f>VLOOKUP(Orders!D410,Sheet2!$C$2:$D$30,2,)&amp;"-"&amp;C410&amp;B410</f>
        <v>MC-A2941802</v>
      </c>
      <c r="B410" s="45">
        <v>41802</v>
      </c>
      <c r="C410" s="18" t="s">
        <v>348</v>
      </c>
      <c r="D410" s="18" t="s">
        <v>143</v>
      </c>
      <c r="E410" s="27" t="s">
        <v>233</v>
      </c>
      <c r="F410" s="18" t="s">
        <v>369</v>
      </c>
      <c r="G410" s="18" t="s">
        <v>163</v>
      </c>
      <c r="H410" s="7" t="s">
        <v>21</v>
      </c>
      <c r="I410" s="18">
        <v>1</v>
      </c>
      <c r="J410" s="22">
        <v>17.59</v>
      </c>
      <c r="K410" s="22">
        <f t="shared" si="13"/>
        <v>0</v>
      </c>
      <c r="L410" s="24">
        <f t="shared" si="12"/>
        <v>17.59</v>
      </c>
    </row>
    <row r="411" spans="1:12" x14ac:dyDescent="0.25">
      <c r="A411" s="27" t="str">
        <f>VLOOKUP(Orders!D411,Sheet2!$C$2:$D$30,2,)&amp;"-"&amp;C411&amp;B411</f>
        <v>MC-A2941802</v>
      </c>
      <c r="B411" s="45">
        <v>41802</v>
      </c>
      <c r="C411" s="18" t="s">
        <v>348</v>
      </c>
      <c r="D411" s="18" t="s">
        <v>143</v>
      </c>
      <c r="E411" s="27" t="s">
        <v>234</v>
      </c>
      <c r="F411" s="18" t="s">
        <v>369</v>
      </c>
      <c r="G411" s="18" t="s">
        <v>235</v>
      </c>
      <c r="H411" s="7" t="s">
        <v>21</v>
      </c>
      <c r="I411" s="18">
        <v>1</v>
      </c>
      <c r="J411" s="22">
        <v>22.39</v>
      </c>
      <c r="K411" s="22">
        <f t="shared" si="13"/>
        <v>0</v>
      </c>
      <c r="L411" s="24">
        <f t="shared" si="12"/>
        <v>22.39</v>
      </c>
    </row>
    <row r="412" spans="1:12" x14ac:dyDescent="0.25">
      <c r="A412" s="27" t="str">
        <f>VLOOKUP(Orders!D412,Sheet2!$C$2:$D$30,2,)&amp;"-"&amp;C412&amp;B412</f>
        <v>MC-A2941802</v>
      </c>
      <c r="B412" s="45">
        <v>41802</v>
      </c>
      <c r="C412" s="18" t="s">
        <v>348</v>
      </c>
      <c r="D412" s="18" t="s">
        <v>143</v>
      </c>
      <c r="E412" s="27" t="s">
        <v>236</v>
      </c>
      <c r="F412" s="18" t="s">
        <v>369</v>
      </c>
      <c r="G412" s="18" t="s">
        <v>237</v>
      </c>
      <c r="H412" s="7" t="s">
        <v>21</v>
      </c>
      <c r="I412" s="18">
        <v>1</v>
      </c>
      <c r="J412" s="22">
        <v>19.989999999999998</v>
      </c>
      <c r="K412" s="22">
        <f t="shared" si="13"/>
        <v>0</v>
      </c>
      <c r="L412" s="24">
        <f t="shared" si="12"/>
        <v>19.989999999999998</v>
      </c>
    </row>
    <row r="413" spans="1:12" x14ac:dyDescent="0.25">
      <c r="A413" s="27" t="str">
        <f>VLOOKUP(Orders!D413,Sheet2!$C$2:$D$30,2,)&amp;"-"&amp;C413&amp;B413</f>
        <v>MC-A2941802</v>
      </c>
      <c r="B413" s="45">
        <v>41802</v>
      </c>
      <c r="C413" s="18" t="s">
        <v>348</v>
      </c>
      <c r="D413" s="18" t="s">
        <v>143</v>
      </c>
      <c r="E413" s="27" t="s">
        <v>445</v>
      </c>
      <c r="F413" s="18" t="s">
        <v>370</v>
      </c>
      <c r="G413" s="18" t="s">
        <v>53</v>
      </c>
      <c r="H413" s="7" t="s">
        <v>591</v>
      </c>
      <c r="I413" s="18">
        <v>1</v>
      </c>
      <c r="J413" s="22">
        <v>40.6</v>
      </c>
      <c r="K413" s="22">
        <f t="shared" si="13"/>
        <v>2.5375000000000001</v>
      </c>
      <c r="L413" s="24">
        <f t="shared" si="12"/>
        <v>43.137500000000003</v>
      </c>
    </row>
    <row r="414" spans="1:12" x14ac:dyDescent="0.25">
      <c r="A414" s="27" t="str">
        <f>VLOOKUP(Orders!D414,Sheet2!$C$2:$D$30,2,)&amp;"-"&amp;C414&amp;B414</f>
        <v>ID-A3041802</v>
      </c>
      <c r="B414" s="45">
        <v>41802</v>
      </c>
      <c r="C414" s="18" t="s">
        <v>346</v>
      </c>
      <c r="D414" s="18" t="s">
        <v>37</v>
      </c>
      <c r="E414" s="27" t="s">
        <v>446</v>
      </c>
      <c r="F414" s="18" t="s">
        <v>369</v>
      </c>
      <c r="G414" s="18" t="s">
        <v>7</v>
      </c>
      <c r="H414" s="7">
        <v>6</v>
      </c>
      <c r="I414" s="18">
        <v>1</v>
      </c>
      <c r="J414" s="22">
        <v>19.989999999999998</v>
      </c>
      <c r="K414" s="22">
        <f t="shared" si="13"/>
        <v>0</v>
      </c>
      <c r="L414" s="24">
        <f t="shared" si="12"/>
        <v>19.989999999999998</v>
      </c>
    </row>
    <row r="415" spans="1:12" x14ac:dyDescent="0.25">
      <c r="A415" s="27" t="str">
        <f>VLOOKUP(Orders!D415,Sheet2!$C$2:$D$30,2,)&amp;"-"&amp;C415&amp;B415</f>
        <v>6P-A2641806</v>
      </c>
      <c r="B415" s="45">
        <v>41806</v>
      </c>
      <c r="C415" s="18" t="s">
        <v>343</v>
      </c>
      <c r="D415" s="18" t="s">
        <v>64</v>
      </c>
      <c r="E415" s="27" t="s">
        <v>238</v>
      </c>
      <c r="F415" s="18" t="s">
        <v>369</v>
      </c>
      <c r="G415" s="18" t="s">
        <v>7</v>
      </c>
      <c r="H415" s="7">
        <v>9</v>
      </c>
      <c r="I415" s="18">
        <v>1</v>
      </c>
      <c r="J415" s="22">
        <v>54.99</v>
      </c>
      <c r="K415" s="22">
        <f t="shared" si="13"/>
        <v>0</v>
      </c>
      <c r="L415" s="24">
        <f t="shared" si="12"/>
        <v>54.99</v>
      </c>
    </row>
    <row r="416" spans="1:12" x14ac:dyDescent="0.25">
      <c r="A416" s="27" t="str">
        <f>VLOOKUP(Orders!D416,Sheet2!$C$2:$D$30,2,)&amp;"-"&amp;C416&amp;B416</f>
        <v>TS-A3041806</v>
      </c>
      <c r="B416" s="45">
        <v>41806</v>
      </c>
      <c r="C416" s="18" t="s">
        <v>346</v>
      </c>
      <c r="D416" s="18" t="s">
        <v>239</v>
      </c>
      <c r="E416" s="27" t="s">
        <v>240</v>
      </c>
      <c r="F416" s="18" t="s">
        <v>369</v>
      </c>
      <c r="G416" s="18" t="s">
        <v>67</v>
      </c>
      <c r="H416" s="7">
        <v>6</v>
      </c>
      <c r="I416" s="18">
        <v>1</v>
      </c>
      <c r="J416" s="22">
        <v>20</v>
      </c>
      <c r="K416" s="22">
        <f t="shared" si="13"/>
        <v>0</v>
      </c>
      <c r="L416" s="24">
        <f t="shared" si="12"/>
        <v>20</v>
      </c>
    </row>
    <row r="417" spans="1:12" x14ac:dyDescent="0.25">
      <c r="A417" s="27" t="str">
        <f>VLOOKUP(Orders!D417,Sheet2!$C$2:$D$30,2,)&amp;"-"&amp;C417&amp;B417</f>
        <v>CH-A3041806</v>
      </c>
      <c r="B417" s="45">
        <v>41806</v>
      </c>
      <c r="C417" s="18" t="s">
        <v>346</v>
      </c>
      <c r="D417" s="18" t="s">
        <v>241</v>
      </c>
      <c r="E417" s="27" t="s">
        <v>447</v>
      </c>
      <c r="F417" s="18" t="s">
        <v>369</v>
      </c>
      <c r="G417" s="18" t="s">
        <v>7</v>
      </c>
      <c r="H417" s="7" t="s">
        <v>242</v>
      </c>
      <c r="I417" s="18">
        <v>1</v>
      </c>
      <c r="J417" s="22">
        <v>19.989999999999998</v>
      </c>
      <c r="K417" s="22">
        <f t="shared" si="13"/>
        <v>0</v>
      </c>
      <c r="L417" s="24">
        <f t="shared" si="12"/>
        <v>19.989999999999998</v>
      </c>
    </row>
    <row r="418" spans="1:12" x14ac:dyDescent="0.25">
      <c r="A418" s="27" t="str">
        <f>VLOOKUP(Orders!D418,Sheet2!$C$2:$D$30,2,)&amp;"-"&amp;C418&amp;B418</f>
        <v>SH-A0941807</v>
      </c>
      <c r="B418" s="45">
        <v>41807</v>
      </c>
      <c r="C418" s="18" t="s">
        <v>359</v>
      </c>
      <c r="D418" s="18" t="s">
        <v>243</v>
      </c>
      <c r="E418" s="27" t="s">
        <v>448</v>
      </c>
      <c r="F418" s="18" t="s">
        <v>369</v>
      </c>
      <c r="G418" s="18" t="s">
        <v>244</v>
      </c>
      <c r="H418" s="7">
        <v>7</v>
      </c>
      <c r="I418" s="18">
        <v>1</v>
      </c>
      <c r="J418" s="22">
        <v>230</v>
      </c>
      <c r="K418" s="22">
        <f t="shared" si="13"/>
        <v>0</v>
      </c>
      <c r="L418" s="24">
        <f t="shared" si="12"/>
        <v>230</v>
      </c>
    </row>
    <row r="419" spans="1:12" x14ac:dyDescent="0.25">
      <c r="A419" s="27" t="str">
        <f>VLOOKUP(Orders!D419,Sheet2!$C$2:$D$30,2,)&amp;"-"&amp;C419&amp;B419</f>
        <v>6P-A1441807</v>
      </c>
      <c r="B419" s="45">
        <v>41807</v>
      </c>
      <c r="C419" s="18" t="s">
        <v>333</v>
      </c>
      <c r="D419" s="18" t="s">
        <v>64</v>
      </c>
      <c r="E419" s="27" t="s">
        <v>449</v>
      </c>
      <c r="F419" s="18" t="s">
        <v>376</v>
      </c>
      <c r="G419" s="18" t="s">
        <v>163</v>
      </c>
      <c r="H419" s="7">
        <v>7</v>
      </c>
      <c r="I419" s="18">
        <v>1</v>
      </c>
      <c r="J419" s="22">
        <v>34.99</v>
      </c>
      <c r="K419" s="22">
        <f t="shared" si="13"/>
        <v>0</v>
      </c>
      <c r="L419" s="24">
        <f t="shared" si="12"/>
        <v>34.99</v>
      </c>
    </row>
    <row r="420" spans="1:12" x14ac:dyDescent="0.25">
      <c r="A420" s="27" t="str">
        <f>VLOOKUP(Orders!D420,Sheet2!$C$2:$D$30,2,)&amp;"-"&amp;C420&amp;B420</f>
        <v>6P-A1441807</v>
      </c>
      <c r="B420" s="45">
        <v>41807</v>
      </c>
      <c r="C420" s="18" t="s">
        <v>333</v>
      </c>
      <c r="D420" s="18" t="s">
        <v>64</v>
      </c>
      <c r="E420" s="27" t="s">
        <v>449</v>
      </c>
      <c r="F420" s="18" t="s">
        <v>376</v>
      </c>
      <c r="G420" s="18" t="s">
        <v>53</v>
      </c>
      <c r="H420" s="7">
        <v>8</v>
      </c>
      <c r="I420" s="18">
        <v>1</v>
      </c>
      <c r="J420" s="22">
        <v>39.99</v>
      </c>
      <c r="K420" s="22">
        <f t="shared" si="13"/>
        <v>0</v>
      </c>
      <c r="L420" s="24">
        <f t="shared" si="12"/>
        <v>39.99</v>
      </c>
    </row>
    <row r="421" spans="1:12" x14ac:dyDescent="0.25">
      <c r="A421" s="27" t="str">
        <f>VLOOKUP(Orders!D421,Sheet2!$C$2:$D$30,2,)&amp;"-"&amp;C421&amp;B421</f>
        <v>6P-A1441807</v>
      </c>
      <c r="B421" s="45">
        <v>41807</v>
      </c>
      <c r="C421" s="18" t="s">
        <v>333</v>
      </c>
      <c r="D421" s="18" t="s">
        <v>64</v>
      </c>
      <c r="E421" s="27" t="s">
        <v>450</v>
      </c>
      <c r="F421" s="18" t="s">
        <v>376</v>
      </c>
      <c r="G421" s="18" t="s">
        <v>485</v>
      </c>
      <c r="H421" s="7">
        <v>6.5</v>
      </c>
      <c r="I421" s="18">
        <v>1</v>
      </c>
      <c r="J421" s="22">
        <v>14.99</v>
      </c>
      <c r="K421" s="22">
        <f t="shared" si="13"/>
        <v>0</v>
      </c>
      <c r="L421" s="24">
        <f t="shared" si="12"/>
        <v>14.99</v>
      </c>
    </row>
    <row r="422" spans="1:12" x14ac:dyDescent="0.25">
      <c r="A422" s="27" t="str">
        <f>VLOOKUP(Orders!D422,Sheet2!$C$2:$D$30,2,)&amp;"-"&amp;C422&amp;B422</f>
        <v>6P-A1441808</v>
      </c>
      <c r="B422" s="45">
        <v>41808</v>
      </c>
      <c r="C422" s="18" t="s">
        <v>333</v>
      </c>
      <c r="D422" s="18" t="s">
        <v>64</v>
      </c>
      <c r="E422" s="27" t="s">
        <v>245</v>
      </c>
      <c r="F422" s="18" t="s">
        <v>376</v>
      </c>
      <c r="G422" s="18" t="s">
        <v>7</v>
      </c>
      <c r="H422" s="7" t="s">
        <v>246</v>
      </c>
      <c r="I422" s="18">
        <v>1</v>
      </c>
      <c r="J422" s="22">
        <v>59.99</v>
      </c>
      <c r="K422" s="22">
        <f t="shared" si="13"/>
        <v>0</v>
      </c>
      <c r="L422" s="24">
        <f t="shared" si="12"/>
        <v>59.99</v>
      </c>
    </row>
    <row r="423" spans="1:12" x14ac:dyDescent="0.25">
      <c r="A423" s="27" t="str">
        <f>VLOOKUP(Orders!D423,Sheet2!$C$2:$D$30,2,)&amp;"-"&amp;C423&amp;B423</f>
        <v>6P-A1441808</v>
      </c>
      <c r="B423" s="45">
        <v>41808</v>
      </c>
      <c r="C423" s="18" t="s">
        <v>333</v>
      </c>
      <c r="D423" s="18" t="s">
        <v>64</v>
      </c>
      <c r="E423" s="27" t="s">
        <v>247</v>
      </c>
      <c r="F423" s="18" t="s">
        <v>376</v>
      </c>
      <c r="G423" s="18" t="s">
        <v>57</v>
      </c>
      <c r="H423" s="7" t="s">
        <v>381</v>
      </c>
      <c r="I423" s="18">
        <v>1</v>
      </c>
      <c r="J423" s="22">
        <v>49.99</v>
      </c>
      <c r="K423" s="22">
        <f t="shared" si="13"/>
        <v>0</v>
      </c>
      <c r="L423" s="24">
        <f t="shared" si="12"/>
        <v>49.99</v>
      </c>
    </row>
    <row r="424" spans="1:12" x14ac:dyDescent="0.25">
      <c r="A424" s="27" t="str">
        <f>VLOOKUP(Orders!D424,Sheet2!$C$2:$D$30,2,)&amp;"-"&amp;C424&amp;B424</f>
        <v>6P-A0141808</v>
      </c>
      <c r="B424" s="45">
        <v>41808</v>
      </c>
      <c r="C424" s="18" t="s">
        <v>364</v>
      </c>
      <c r="D424" s="18" t="s">
        <v>64</v>
      </c>
      <c r="E424" s="27" t="s">
        <v>451</v>
      </c>
      <c r="F424" s="18" t="s">
        <v>376</v>
      </c>
      <c r="G424" s="18" t="s">
        <v>500</v>
      </c>
      <c r="H424" s="7">
        <v>6</v>
      </c>
      <c r="I424" s="18">
        <v>1</v>
      </c>
      <c r="J424" s="22">
        <v>59.99</v>
      </c>
      <c r="K424" s="22">
        <f t="shared" si="13"/>
        <v>0</v>
      </c>
      <c r="L424" s="24">
        <f t="shared" si="12"/>
        <v>59.99</v>
      </c>
    </row>
    <row r="425" spans="1:12" x14ac:dyDescent="0.25">
      <c r="A425" s="27" t="str">
        <f>VLOOKUP(Orders!D425,Sheet2!$C$2:$D$30,2,)&amp;"-"&amp;C425&amp;B425</f>
        <v>GM-A0841808</v>
      </c>
      <c r="B425" s="45">
        <v>41808</v>
      </c>
      <c r="C425" s="18" t="s">
        <v>358</v>
      </c>
      <c r="D425" s="18" t="s">
        <v>95</v>
      </c>
      <c r="E425" s="27" t="s">
        <v>248</v>
      </c>
      <c r="F425" s="18" t="s">
        <v>369</v>
      </c>
      <c r="G425" s="18" t="s">
        <v>163</v>
      </c>
      <c r="H425" s="7" t="s">
        <v>21</v>
      </c>
      <c r="I425" s="18">
        <v>1</v>
      </c>
      <c r="J425" s="22">
        <v>2.99</v>
      </c>
      <c r="K425" s="22">
        <f t="shared" si="13"/>
        <v>0</v>
      </c>
      <c r="L425" s="24">
        <f t="shared" si="12"/>
        <v>2.99</v>
      </c>
    </row>
    <row r="426" spans="1:12" x14ac:dyDescent="0.25">
      <c r="A426" s="27" t="str">
        <f>VLOOKUP(Orders!D426,Sheet2!$C$2:$D$30,2,)&amp;"-"&amp;C426&amp;B426</f>
        <v>GM-A0841808</v>
      </c>
      <c r="B426" s="45">
        <v>41808</v>
      </c>
      <c r="C426" s="18" t="s">
        <v>358</v>
      </c>
      <c r="D426" s="18" t="s">
        <v>95</v>
      </c>
      <c r="E426" s="27" t="s">
        <v>248</v>
      </c>
      <c r="F426" s="18" t="s">
        <v>369</v>
      </c>
      <c r="G426" s="18" t="s">
        <v>163</v>
      </c>
      <c r="H426" s="7" t="s">
        <v>14</v>
      </c>
      <c r="I426" s="18">
        <v>1</v>
      </c>
      <c r="J426" s="22">
        <v>2.99</v>
      </c>
      <c r="K426" s="22">
        <f t="shared" si="13"/>
        <v>0</v>
      </c>
      <c r="L426" s="24">
        <f t="shared" si="12"/>
        <v>2.99</v>
      </c>
    </row>
    <row r="427" spans="1:12" x14ac:dyDescent="0.25">
      <c r="A427" s="27" t="str">
        <f>VLOOKUP(Orders!D427,Sheet2!$C$2:$D$30,2,)&amp;"-"&amp;C427&amp;B427</f>
        <v>GM-A0841808</v>
      </c>
      <c r="B427" s="45">
        <v>41808</v>
      </c>
      <c r="C427" s="18" t="s">
        <v>358</v>
      </c>
      <c r="D427" s="18" t="s">
        <v>95</v>
      </c>
      <c r="E427" s="27" t="s">
        <v>249</v>
      </c>
      <c r="F427" s="18" t="s">
        <v>369</v>
      </c>
      <c r="G427" s="18" t="s">
        <v>15</v>
      </c>
      <c r="H427" s="7" t="s">
        <v>21</v>
      </c>
      <c r="I427" s="18">
        <v>1</v>
      </c>
      <c r="J427" s="22">
        <v>2.99</v>
      </c>
      <c r="K427" s="22">
        <f t="shared" si="13"/>
        <v>0</v>
      </c>
      <c r="L427" s="24">
        <f t="shared" si="12"/>
        <v>2.99</v>
      </c>
    </row>
    <row r="428" spans="1:12" x14ac:dyDescent="0.25">
      <c r="A428" s="27" t="str">
        <f>VLOOKUP(Orders!D428,Sheet2!$C$2:$D$30,2,)&amp;"-"&amp;C428&amp;B428</f>
        <v>GM-A0841808</v>
      </c>
      <c r="B428" s="45">
        <v>41808</v>
      </c>
      <c r="C428" s="18" t="s">
        <v>358</v>
      </c>
      <c r="D428" s="18" t="s">
        <v>95</v>
      </c>
      <c r="E428" s="27" t="s">
        <v>249</v>
      </c>
      <c r="F428" s="18" t="s">
        <v>369</v>
      </c>
      <c r="G428" s="18" t="s">
        <v>15</v>
      </c>
      <c r="H428" s="7" t="s">
        <v>14</v>
      </c>
      <c r="I428" s="18">
        <v>1</v>
      </c>
      <c r="J428" s="22">
        <v>2.99</v>
      </c>
      <c r="K428" s="22">
        <f t="shared" si="13"/>
        <v>0</v>
      </c>
      <c r="L428" s="24">
        <f t="shared" ref="L428:L491" si="14">J428*I428+K428</f>
        <v>2.99</v>
      </c>
    </row>
    <row r="429" spans="1:12" x14ac:dyDescent="0.25">
      <c r="A429" s="27" t="str">
        <f>VLOOKUP(Orders!D429,Sheet2!$C$2:$D$30,2,)&amp;"-"&amp;C429&amp;B429</f>
        <v>GM-A0241808</v>
      </c>
      <c r="B429" s="45">
        <v>41808</v>
      </c>
      <c r="C429" s="18" t="s">
        <v>365</v>
      </c>
      <c r="D429" s="18" t="s">
        <v>95</v>
      </c>
      <c r="E429" s="27" t="s">
        <v>250</v>
      </c>
      <c r="F429" s="18" t="s">
        <v>369</v>
      </c>
      <c r="G429" s="18" t="s">
        <v>15</v>
      </c>
      <c r="H429" s="94">
        <v>4</v>
      </c>
      <c r="I429" s="18">
        <v>1</v>
      </c>
      <c r="J429" s="22">
        <v>2.99</v>
      </c>
      <c r="K429" s="22">
        <f t="shared" si="13"/>
        <v>0</v>
      </c>
      <c r="L429" s="24">
        <f t="shared" si="14"/>
        <v>2.99</v>
      </c>
    </row>
    <row r="430" spans="1:12" x14ac:dyDescent="0.25">
      <c r="A430" s="27" t="str">
        <f>VLOOKUP(Orders!D430,Sheet2!$C$2:$D$30,2,)&amp;"-"&amp;C430&amp;B430</f>
        <v>GM-A0241808</v>
      </c>
      <c r="B430" s="45">
        <v>41808</v>
      </c>
      <c r="C430" s="18" t="s">
        <v>365</v>
      </c>
      <c r="D430" s="18" t="s">
        <v>95</v>
      </c>
      <c r="E430" s="27" t="s">
        <v>251</v>
      </c>
      <c r="F430" s="18" t="s">
        <v>369</v>
      </c>
      <c r="G430" s="18" t="s">
        <v>15</v>
      </c>
      <c r="H430" s="7" t="s">
        <v>38</v>
      </c>
      <c r="I430" s="18">
        <v>1</v>
      </c>
      <c r="J430" s="22">
        <v>2.99</v>
      </c>
      <c r="K430" s="22">
        <f t="shared" si="13"/>
        <v>0</v>
      </c>
      <c r="L430" s="24">
        <f t="shared" si="14"/>
        <v>2.99</v>
      </c>
    </row>
    <row r="431" spans="1:12" x14ac:dyDescent="0.25">
      <c r="A431" s="27" t="str">
        <f>VLOOKUP(Orders!D431,Sheet2!$C$2:$D$30,2,)&amp;"-"&amp;C431&amp;B431</f>
        <v>GM-A0241808</v>
      </c>
      <c r="B431" s="45">
        <v>41808</v>
      </c>
      <c r="C431" s="18" t="s">
        <v>365</v>
      </c>
      <c r="D431" s="18" t="s">
        <v>95</v>
      </c>
      <c r="E431" s="27" t="s">
        <v>252</v>
      </c>
      <c r="F431" s="18" t="s">
        <v>369</v>
      </c>
      <c r="G431" s="18" t="s">
        <v>499</v>
      </c>
      <c r="H431" s="7" t="s">
        <v>38</v>
      </c>
      <c r="I431" s="18">
        <v>1</v>
      </c>
      <c r="J431" s="22">
        <v>2.99</v>
      </c>
      <c r="K431" s="22">
        <f t="shared" si="13"/>
        <v>0</v>
      </c>
      <c r="L431" s="24">
        <f t="shared" si="14"/>
        <v>2.99</v>
      </c>
    </row>
    <row r="432" spans="1:12" x14ac:dyDescent="0.25">
      <c r="A432" s="27" t="str">
        <f>VLOOKUP(Orders!D432,Sheet2!$C$2:$D$30,2,)&amp;"-"&amp;C432&amp;B432</f>
        <v>GM-A0241808</v>
      </c>
      <c r="B432" s="45">
        <v>41808</v>
      </c>
      <c r="C432" s="18" t="s">
        <v>365</v>
      </c>
      <c r="D432" s="18" t="s">
        <v>95</v>
      </c>
      <c r="E432" s="27" t="s">
        <v>253</v>
      </c>
      <c r="F432" s="18" t="s">
        <v>369</v>
      </c>
      <c r="G432" s="18" t="s">
        <v>57</v>
      </c>
      <c r="H432" s="7" t="s">
        <v>38</v>
      </c>
      <c r="I432" s="18">
        <v>1</v>
      </c>
      <c r="J432" s="22">
        <v>2.99</v>
      </c>
      <c r="K432" s="22">
        <f t="shared" si="13"/>
        <v>0</v>
      </c>
      <c r="L432" s="24">
        <f t="shared" si="14"/>
        <v>2.99</v>
      </c>
    </row>
    <row r="433" spans="1:12" x14ac:dyDescent="0.25">
      <c r="A433" s="27" t="str">
        <f>VLOOKUP(Orders!D433,Sheet2!$C$2:$D$30,2,)&amp;"-"&amp;C433&amp;B433</f>
        <v>LG-A0141808</v>
      </c>
      <c r="B433" s="45">
        <v>41808</v>
      </c>
      <c r="C433" s="18" t="s">
        <v>364</v>
      </c>
      <c r="D433" s="18" t="s">
        <v>254</v>
      </c>
      <c r="E433" s="27" t="s">
        <v>452</v>
      </c>
      <c r="F433" s="18" t="s">
        <v>377</v>
      </c>
      <c r="G433" s="18" t="s">
        <v>336</v>
      </c>
      <c r="H433" s="7" t="s">
        <v>591</v>
      </c>
      <c r="I433" s="18">
        <v>1</v>
      </c>
      <c r="J433" s="22">
        <v>99.99</v>
      </c>
      <c r="K433" s="22">
        <f t="shared" si="13"/>
        <v>6.2493749999999997</v>
      </c>
      <c r="L433" s="24">
        <f t="shared" si="14"/>
        <v>106.239375</v>
      </c>
    </row>
    <row r="434" spans="1:12" x14ac:dyDescent="0.25">
      <c r="A434" s="27" t="str">
        <f>VLOOKUP(Orders!D434,Sheet2!$C$2:$D$30,2,)&amp;"-"&amp;C434&amp;B434</f>
        <v>6P-A1441809</v>
      </c>
      <c r="B434" s="45">
        <v>41809</v>
      </c>
      <c r="C434" s="18" t="s">
        <v>333</v>
      </c>
      <c r="D434" s="18" t="s">
        <v>64</v>
      </c>
      <c r="E434" s="27" t="s">
        <v>255</v>
      </c>
      <c r="F434" s="18" t="s">
        <v>376</v>
      </c>
      <c r="G434" s="18" t="s">
        <v>7</v>
      </c>
      <c r="H434" s="7">
        <v>8</v>
      </c>
      <c r="I434" s="18">
        <v>1</v>
      </c>
      <c r="J434" s="22">
        <v>53.99</v>
      </c>
      <c r="K434" s="22">
        <f t="shared" si="13"/>
        <v>0</v>
      </c>
      <c r="L434" s="24">
        <f t="shared" si="14"/>
        <v>53.99</v>
      </c>
    </row>
    <row r="435" spans="1:12" x14ac:dyDescent="0.25">
      <c r="A435" s="27" t="str">
        <f>VLOOKUP(Orders!D435,Sheet2!$C$2:$D$30,2,)&amp;"-"&amp;C435&amp;B435</f>
        <v>6P-A1441809</v>
      </c>
      <c r="B435" s="45">
        <v>41809</v>
      </c>
      <c r="C435" s="18" t="s">
        <v>333</v>
      </c>
      <c r="D435" s="18" t="s">
        <v>64</v>
      </c>
      <c r="E435" s="27" t="s">
        <v>256</v>
      </c>
      <c r="F435" s="18" t="s">
        <v>376</v>
      </c>
      <c r="G435" s="18" t="s">
        <v>486</v>
      </c>
      <c r="H435" s="7">
        <v>9</v>
      </c>
      <c r="I435" s="18">
        <v>1</v>
      </c>
      <c r="J435" s="22">
        <v>44.99</v>
      </c>
      <c r="K435" s="22">
        <f t="shared" si="13"/>
        <v>0</v>
      </c>
      <c r="L435" s="24">
        <f t="shared" si="14"/>
        <v>44.99</v>
      </c>
    </row>
    <row r="436" spans="1:12" x14ac:dyDescent="0.25">
      <c r="A436" s="27" t="str">
        <f>VLOOKUP(Orders!D436,Sheet2!$C$2:$D$30,2,)&amp;"-"&amp;C436&amp;B436</f>
        <v>C8-A2441810</v>
      </c>
      <c r="B436" s="45">
        <v>41810</v>
      </c>
      <c r="C436" s="18" t="s">
        <v>340</v>
      </c>
      <c r="D436" s="18" t="s">
        <v>16</v>
      </c>
      <c r="E436" s="27" t="s">
        <v>257</v>
      </c>
      <c r="F436" s="18" t="s">
        <v>369</v>
      </c>
      <c r="G436" s="18" t="s">
        <v>35</v>
      </c>
      <c r="H436" s="7" t="s">
        <v>21</v>
      </c>
      <c r="I436" s="18">
        <v>1</v>
      </c>
      <c r="J436" s="22">
        <v>3.99</v>
      </c>
      <c r="K436" s="22">
        <f t="shared" si="13"/>
        <v>0</v>
      </c>
      <c r="L436" s="24">
        <f t="shared" si="14"/>
        <v>3.99</v>
      </c>
    </row>
    <row r="437" spans="1:12" x14ac:dyDescent="0.25">
      <c r="A437" s="27" t="str">
        <f>VLOOKUP(Orders!D437,Sheet2!$C$2:$D$30,2,)&amp;"-"&amp;C437&amp;B437</f>
        <v>C8-A2441810</v>
      </c>
      <c r="B437" s="45">
        <v>41810</v>
      </c>
      <c r="C437" s="18" t="s">
        <v>340</v>
      </c>
      <c r="D437" s="18" t="s">
        <v>16</v>
      </c>
      <c r="E437" s="27" t="s">
        <v>258</v>
      </c>
      <c r="F437" s="18" t="s">
        <v>369</v>
      </c>
      <c r="G437" s="18" t="s">
        <v>259</v>
      </c>
      <c r="H437" s="7" t="s">
        <v>14</v>
      </c>
      <c r="I437" s="18">
        <v>1</v>
      </c>
      <c r="J437" s="22">
        <v>3.99</v>
      </c>
      <c r="K437" s="22">
        <f t="shared" si="13"/>
        <v>0</v>
      </c>
      <c r="L437" s="24">
        <f t="shared" si="14"/>
        <v>3.99</v>
      </c>
    </row>
    <row r="438" spans="1:12" x14ac:dyDescent="0.25">
      <c r="A438" s="27" t="str">
        <f>VLOOKUP(Orders!D438,Sheet2!$C$2:$D$30,2,)&amp;"-"&amp;C438&amp;B438</f>
        <v>C8-A2441810</v>
      </c>
      <c r="B438" s="45">
        <v>41810</v>
      </c>
      <c r="C438" s="18" t="s">
        <v>340</v>
      </c>
      <c r="D438" s="18" t="s">
        <v>16</v>
      </c>
      <c r="E438" s="27" t="s">
        <v>260</v>
      </c>
      <c r="F438" s="18" t="s">
        <v>369</v>
      </c>
      <c r="G438" s="18" t="s">
        <v>261</v>
      </c>
      <c r="H438" s="7" t="s">
        <v>14</v>
      </c>
      <c r="I438" s="18">
        <v>1</v>
      </c>
      <c r="J438" s="22">
        <v>9.99</v>
      </c>
      <c r="K438" s="22">
        <f t="shared" si="13"/>
        <v>0</v>
      </c>
      <c r="L438" s="24">
        <f t="shared" si="14"/>
        <v>9.99</v>
      </c>
    </row>
    <row r="439" spans="1:12" x14ac:dyDescent="0.25">
      <c r="A439" s="27" t="str">
        <f>VLOOKUP(Orders!D439,Sheet2!$C$2:$D$30,2,)&amp;"-"&amp;C439&amp;B439</f>
        <v>C8-A0241810</v>
      </c>
      <c r="B439" s="45">
        <v>41810</v>
      </c>
      <c r="C439" s="18" t="s">
        <v>365</v>
      </c>
      <c r="D439" s="18" t="s">
        <v>16</v>
      </c>
      <c r="E439" s="27" t="s">
        <v>262</v>
      </c>
      <c r="F439" s="18" t="s">
        <v>369</v>
      </c>
      <c r="G439" s="18" t="s">
        <v>263</v>
      </c>
      <c r="H439" s="7" t="s">
        <v>38</v>
      </c>
      <c r="I439" s="18">
        <v>1</v>
      </c>
      <c r="J439" s="22">
        <v>5</v>
      </c>
      <c r="K439" s="22">
        <f t="shared" si="13"/>
        <v>0</v>
      </c>
      <c r="L439" s="24">
        <f t="shared" si="14"/>
        <v>5</v>
      </c>
    </row>
    <row r="440" spans="1:12" x14ac:dyDescent="0.25">
      <c r="A440" s="27" t="str">
        <f>VLOOKUP(Orders!D440,Sheet2!$C$2:$D$30,2,)&amp;"-"&amp;C440&amp;B440</f>
        <v>C8-A0241810</v>
      </c>
      <c r="B440" s="45">
        <v>41810</v>
      </c>
      <c r="C440" s="18" t="s">
        <v>365</v>
      </c>
      <c r="D440" s="18" t="s">
        <v>16</v>
      </c>
      <c r="E440" s="27" t="s">
        <v>264</v>
      </c>
      <c r="F440" s="18" t="s">
        <v>369</v>
      </c>
      <c r="G440" s="18" t="s">
        <v>26</v>
      </c>
      <c r="H440" s="7" t="s">
        <v>38</v>
      </c>
      <c r="I440" s="18">
        <v>1</v>
      </c>
      <c r="J440" s="22">
        <v>5</v>
      </c>
      <c r="K440" s="22">
        <f t="shared" si="13"/>
        <v>0</v>
      </c>
      <c r="L440" s="24">
        <f t="shared" si="14"/>
        <v>5</v>
      </c>
    </row>
    <row r="441" spans="1:12" x14ac:dyDescent="0.25">
      <c r="A441" s="27" t="str">
        <f>VLOOKUP(Orders!D441,Sheet2!$C$2:$D$30,2,)&amp;"-"&amp;C441&amp;B441</f>
        <v>C8-A3141810</v>
      </c>
      <c r="B441" s="45">
        <v>41810</v>
      </c>
      <c r="C441" s="18" t="s">
        <v>349</v>
      </c>
      <c r="D441" s="18" t="s">
        <v>16</v>
      </c>
      <c r="E441" s="27" t="s">
        <v>453</v>
      </c>
      <c r="F441" s="18" t="s">
        <v>369</v>
      </c>
      <c r="G441" s="18" t="s">
        <v>118</v>
      </c>
      <c r="H441" s="7" t="s">
        <v>503</v>
      </c>
      <c r="I441" s="18">
        <v>4</v>
      </c>
      <c r="J441" s="22">
        <v>3.99</v>
      </c>
      <c r="K441" s="22">
        <f t="shared" si="13"/>
        <v>0</v>
      </c>
      <c r="L441" s="24">
        <f t="shared" si="14"/>
        <v>15.96</v>
      </c>
    </row>
    <row r="442" spans="1:12" x14ac:dyDescent="0.25">
      <c r="A442" s="27" t="str">
        <f>VLOOKUP(Orders!D442,Sheet2!$C$2:$D$30,2,)&amp;"-"&amp;C442&amp;B442</f>
        <v>C8-A3141810</v>
      </c>
      <c r="B442" s="45">
        <v>41810</v>
      </c>
      <c r="C442" s="18" t="s">
        <v>349</v>
      </c>
      <c r="D442" s="18" t="s">
        <v>16</v>
      </c>
      <c r="E442" s="27" t="s">
        <v>453</v>
      </c>
      <c r="F442" s="18" t="s">
        <v>369</v>
      </c>
      <c r="G442" s="18" t="s">
        <v>127</v>
      </c>
      <c r="H442" s="7" t="s">
        <v>504</v>
      </c>
      <c r="I442" s="18">
        <v>4</v>
      </c>
      <c r="J442" s="22">
        <v>3.99</v>
      </c>
      <c r="K442" s="22">
        <f t="shared" si="13"/>
        <v>0</v>
      </c>
      <c r="L442" s="24">
        <f t="shared" si="14"/>
        <v>15.96</v>
      </c>
    </row>
    <row r="443" spans="1:12" x14ac:dyDescent="0.25">
      <c r="A443" s="27" t="str">
        <f>VLOOKUP(Orders!D443,Sheet2!$C$2:$D$30,2,)&amp;"-"&amp;C443&amp;B443</f>
        <v>C8-A3141810</v>
      </c>
      <c r="B443" s="45">
        <v>41810</v>
      </c>
      <c r="C443" s="18" t="s">
        <v>349</v>
      </c>
      <c r="D443" s="18" t="s">
        <v>16</v>
      </c>
      <c r="E443" s="27" t="s">
        <v>265</v>
      </c>
      <c r="F443" s="18" t="s">
        <v>369</v>
      </c>
      <c r="G443" s="18" t="s">
        <v>271</v>
      </c>
      <c r="H443" s="7" t="s">
        <v>6</v>
      </c>
      <c r="I443" s="18">
        <v>3</v>
      </c>
      <c r="J443" s="22">
        <v>3.99</v>
      </c>
      <c r="K443" s="22">
        <f t="shared" si="13"/>
        <v>0</v>
      </c>
      <c r="L443" s="24">
        <f t="shared" si="14"/>
        <v>11.97</v>
      </c>
    </row>
    <row r="444" spans="1:12" x14ac:dyDescent="0.25">
      <c r="A444" s="27" t="str">
        <f>VLOOKUP(Orders!D444,Sheet2!$C$2:$D$30,2,)&amp;"-"&amp;C444&amp;B444</f>
        <v>C8-A3141810</v>
      </c>
      <c r="B444" s="45">
        <v>41810</v>
      </c>
      <c r="C444" s="18" t="s">
        <v>349</v>
      </c>
      <c r="D444" s="18" t="s">
        <v>16</v>
      </c>
      <c r="E444" s="27" t="s">
        <v>265</v>
      </c>
      <c r="F444" s="18" t="s">
        <v>369</v>
      </c>
      <c r="G444" s="18" t="s">
        <v>271</v>
      </c>
      <c r="H444" s="7" t="s">
        <v>21</v>
      </c>
      <c r="I444" s="18">
        <v>4</v>
      </c>
      <c r="J444" s="22">
        <v>3.99</v>
      </c>
      <c r="K444" s="22">
        <f t="shared" si="13"/>
        <v>0</v>
      </c>
      <c r="L444" s="24">
        <f t="shared" si="14"/>
        <v>15.96</v>
      </c>
    </row>
    <row r="445" spans="1:12" x14ac:dyDescent="0.25">
      <c r="A445" s="27" t="str">
        <f>VLOOKUP(Orders!D445,Sheet2!$C$2:$D$30,2,)&amp;"-"&amp;C445&amp;B445</f>
        <v>C8-A3141810</v>
      </c>
      <c r="B445" s="45">
        <v>41810</v>
      </c>
      <c r="C445" s="18" t="s">
        <v>349</v>
      </c>
      <c r="D445" s="18" t="s">
        <v>16</v>
      </c>
      <c r="E445" s="27" t="s">
        <v>265</v>
      </c>
      <c r="F445" s="18" t="s">
        <v>369</v>
      </c>
      <c r="G445" s="18" t="s">
        <v>271</v>
      </c>
      <c r="H445" s="7" t="s">
        <v>14</v>
      </c>
      <c r="I445" s="18">
        <v>4</v>
      </c>
      <c r="J445" s="22">
        <v>3.99</v>
      </c>
      <c r="K445" s="22">
        <f t="shared" si="13"/>
        <v>0</v>
      </c>
      <c r="L445" s="24">
        <f t="shared" si="14"/>
        <v>15.96</v>
      </c>
    </row>
    <row r="446" spans="1:12" x14ac:dyDescent="0.25">
      <c r="A446" s="27" t="str">
        <f>VLOOKUP(Orders!D446,Sheet2!$C$2:$D$30,2,)&amp;"-"&amp;C446&amp;B446</f>
        <v>C8-A3141810</v>
      </c>
      <c r="B446" s="45">
        <v>41810</v>
      </c>
      <c r="C446" s="18" t="s">
        <v>349</v>
      </c>
      <c r="D446" s="18" t="s">
        <v>16</v>
      </c>
      <c r="E446" s="27" t="s">
        <v>265</v>
      </c>
      <c r="F446" s="18" t="s">
        <v>369</v>
      </c>
      <c r="G446" s="18" t="s">
        <v>271</v>
      </c>
      <c r="H446" s="7" t="s">
        <v>38</v>
      </c>
      <c r="I446" s="18">
        <v>4</v>
      </c>
      <c r="J446" s="22">
        <v>3.99</v>
      </c>
      <c r="K446" s="22">
        <f t="shared" si="13"/>
        <v>0</v>
      </c>
      <c r="L446" s="24">
        <f t="shared" si="14"/>
        <v>15.96</v>
      </c>
    </row>
    <row r="447" spans="1:12" x14ac:dyDescent="0.25">
      <c r="A447" s="27" t="str">
        <f>VLOOKUP(Orders!D447,Sheet2!$C$2:$D$30,2,)&amp;"-"&amp;C447&amp;B447</f>
        <v>C8-A3141810</v>
      </c>
      <c r="B447" s="45">
        <v>41810</v>
      </c>
      <c r="C447" s="18" t="s">
        <v>349</v>
      </c>
      <c r="D447" s="18" t="s">
        <v>16</v>
      </c>
      <c r="E447" s="27" t="s">
        <v>266</v>
      </c>
      <c r="F447" s="18" t="s">
        <v>369</v>
      </c>
      <c r="G447" s="18" t="s">
        <v>271</v>
      </c>
      <c r="H447" s="7" t="s">
        <v>21</v>
      </c>
      <c r="I447" s="18">
        <v>2</v>
      </c>
      <c r="J447" s="22">
        <v>3.99</v>
      </c>
      <c r="K447" s="22">
        <f t="shared" si="13"/>
        <v>0</v>
      </c>
      <c r="L447" s="24">
        <f t="shared" si="14"/>
        <v>7.98</v>
      </c>
    </row>
    <row r="448" spans="1:12" x14ac:dyDescent="0.25">
      <c r="A448" s="27" t="str">
        <f>VLOOKUP(Orders!D448,Sheet2!$C$2:$D$30,2,)&amp;"-"&amp;C448&amp;B448</f>
        <v>C8-A3141810</v>
      </c>
      <c r="B448" s="45">
        <v>41810</v>
      </c>
      <c r="C448" s="18" t="s">
        <v>349</v>
      </c>
      <c r="D448" s="18" t="s">
        <v>16</v>
      </c>
      <c r="E448" s="27" t="s">
        <v>266</v>
      </c>
      <c r="F448" s="18" t="s">
        <v>369</v>
      </c>
      <c r="G448" s="18" t="s">
        <v>271</v>
      </c>
      <c r="H448" s="7" t="s">
        <v>14</v>
      </c>
      <c r="I448" s="18">
        <v>3</v>
      </c>
      <c r="J448" s="22">
        <v>3.99</v>
      </c>
      <c r="K448" s="22">
        <f t="shared" si="13"/>
        <v>0</v>
      </c>
      <c r="L448" s="24">
        <f t="shared" si="14"/>
        <v>11.97</v>
      </c>
    </row>
    <row r="449" spans="1:12" x14ac:dyDescent="0.25">
      <c r="A449" s="27" t="str">
        <f>VLOOKUP(Orders!D449,Sheet2!$C$2:$D$30,2,)&amp;"-"&amp;C449&amp;B449</f>
        <v>C8-A3141810</v>
      </c>
      <c r="B449" s="45">
        <v>41810</v>
      </c>
      <c r="C449" s="18" t="s">
        <v>349</v>
      </c>
      <c r="D449" s="18" t="s">
        <v>16</v>
      </c>
      <c r="E449" s="27" t="s">
        <v>266</v>
      </c>
      <c r="F449" s="18" t="s">
        <v>369</v>
      </c>
      <c r="G449" s="18" t="s">
        <v>271</v>
      </c>
      <c r="H449" s="7" t="s">
        <v>38</v>
      </c>
      <c r="I449" s="18">
        <v>3</v>
      </c>
      <c r="J449" s="22">
        <v>3.99</v>
      </c>
      <c r="K449" s="22">
        <f t="shared" si="13"/>
        <v>0</v>
      </c>
      <c r="L449" s="24">
        <f t="shared" si="14"/>
        <v>11.97</v>
      </c>
    </row>
    <row r="450" spans="1:12" x14ac:dyDescent="0.25">
      <c r="A450" s="27" t="str">
        <f>VLOOKUP(Orders!D450,Sheet2!$C$2:$D$30,2,)&amp;"-"&amp;C450&amp;B450</f>
        <v>C8-A3141810</v>
      </c>
      <c r="B450" s="45">
        <v>41810</v>
      </c>
      <c r="C450" s="18" t="s">
        <v>349</v>
      </c>
      <c r="D450" s="18" t="s">
        <v>16</v>
      </c>
      <c r="E450" s="27" t="s">
        <v>265</v>
      </c>
      <c r="F450" s="18" t="s">
        <v>369</v>
      </c>
      <c r="G450" s="18" t="s">
        <v>271</v>
      </c>
      <c r="H450" s="7" t="s">
        <v>14</v>
      </c>
      <c r="I450" s="18">
        <v>4</v>
      </c>
      <c r="J450" s="22">
        <v>3.99</v>
      </c>
      <c r="K450" s="22">
        <f t="shared" si="13"/>
        <v>0</v>
      </c>
      <c r="L450" s="24">
        <f t="shared" si="14"/>
        <v>15.96</v>
      </c>
    </row>
    <row r="451" spans="1:12" x14ac:dyDescent="0.25">
      <c r="A451" s="27" t="str">
        <f>VLOOKUP(Orders!D451,Sheet2!$C$2:$D$30,2,)&amp;"-"&amp;C451&amp;B451</f>
        <v>C8-A3141810</v>
      </c>
      <c r="B451" s="45">
        <v>41810</v>
      </c>
      <c r="C451" s="18" t="s">
        <v>349</v>
      </c>
      <c r="D451" s="18" t="s">
        <v>16</v>
      </c>
      <c r="E451" s="27" t="s">
        <v>453</v>
      </c>
      <c r="F451" s="18" t="s">
        <v>369</v>
      </c>
      <c r="G451" s="18" t="s">
        <v>287</v>
      </c>
      <c r="H451" s="7" t="s">
        <v>38</v>
      </c>
      <c r="I451" s="18">
        <v>6</v>
      </c>
      <c r="J451" s="22">
        <v>3.99</v>
      </c>
      <c r="K451" s="22">
        <f t="shared" ref="K451:K514" si="15">IF((OR(F451="Clothes",F451="Footwear")),(I451*J451*0),(I451*J451*0.0625))</f>
        <v>0</v>
      </c>
      <c r="L451" s="24">
        <f t="shared" si="14"/>
        <v>23.94</v>
      </c>
    </row>
    <row r="452" spans="1:12" x14ac:dyDescent="0.25">
      <c r="A452" s="27" t="str">
        <f>VLOOKUP(Orders!D452,Sheet2!$C$2:$D$30,2,)&amp;"-"&amp;C452&amp;B452</f>
        <v>C8-A3141810</v>
      </c>
      <c r="B452" s="45">
        <v>41810</v>
      </c>
      <c r="C452" s="18" t="s">
        <v>349</v>
      </c>
      <c r="D452" s="18" t="s">
        <v>16</v>
      </c>
      <c r="E452" s="27" t="s">
        <v>267</v>
      </c>
      <c r="F452" s="18" t="s">
        <v>369</v>
      </c>
      <c r="G452" s="18" t="s">
        <v>287</v>
      </c>
      <c r="H452" s="7">
        <v>6</v>
      </c>
      <c r="I452" s="18">
        <v>5</v>
      </c>
      <c r="J452" s="22">
        <v>7.99</v>
      </c>
      <c r="K452" s="22">
        <f t="shared" si="15"/>
        <v>0</v>
      </c>
      <c r="L452" s="24">
        <f t="shared" si="14"/>
        <v>39.950000000000003</v>
      </c>
    </row>
    <row r="453" spans="1:12" x14ac:dyDescent="0.25">
      <c r="A453" s="27" t="str">
        <f>VLOOKUP(Orders!D453,Sheet2!$C$2:$D$30,2,)&amp;"-"&amp;C453&amp;B453</f>
        <v>ZA-A0141812</v>
      </c>
      <c r="B453" s="45">
        <v>41812</v>
      </c>
      <c r="C453" s="18" t="s">
        <v>364</v>
      </c>
      <c r="D453" s="18" t="s">
        <v>268</v>
      </c>
      <c r="E453" s="27" t="s">
        <v>454</v>
      </c>
      <c r="F453" s="18" t="s">
        <v>369</v>
      </c>
      <c r="G453" s="20" t="s">
        <v>135</v>
      </c>
      <c r="H453" s="7" t="s">
        <v>21</v>
      </c>
      <c r="I453" s="18">
        <v>1</v>
      </c>
      <c r="J453" s="22">
        <v>15.99</v>
      </c>
      <c r="K453" s="22">
        <f t="shared" si="15"/>
        <v>0</v>
      </c>
      <c r="L453" s="24">
        <f t="shared" si="14"/>
        <v>15.99</v>
      </c>
    </row>
    <row r="454" spans="1:12" x14ac:dyDescent="0.25">
      <c r="A454" s="27" t="str">
        <f>VLOOKUP(Orders!D454,Sheet2!$C$2:$D$30,2,)&amp;"-"&amp;C454&amp;B454</f>
        <v>ZA-A0141812</v>
      </c>
      <c r="B454" s="45">
        <v>41812</v>
      </c>
      <c r="C454" s="18" t="s">
        <v>364</v>
      </c>
      <c r="D454" s="18" t="s">
        <v>268</v>
      </c>
      <c r="E454" s="27" t="s">
        <v>454</v>
      </c>
      <c r="F454" s="18" t="s">
        <v>369</v>
      </c>
      <c r="G454" s="18" t="s">
        <v>501</v>
      </c>
      <c r="H454" s="7" t="s">
        <v>21</v>
      </c>
      <c r="I454" s="18">
        <v>1</v>
      </c>
      <c r="J454" s="22">
        <v>15.99</v>
      </c>
      <c r="K454" s="22">
        <f t="shared" si="15"/>
        <v>0</v>
      </c>
      <c r="L454" s="24">
        <f t="shared" si="14"/>
        <v>15.99</v>
      </c>
    </row>
    <row r="455" spans="1:12" x14ac:dyDescent="0.25">
      <c r="A455" s="27" t="str">
        <f>VLOOKUP(Orders!D455,Sheet2!$C$2:$D$30,2,)&amp;"-"&amp;C455&amp;B455</f>
        <v>ZA-A0141812</v>
      </c>
      <c r="B455" s="45">
        <v>41812</v>
      </c>
      <c r="C455" s="18" t="s">
        <v>364</v>
      </c>
      <c r="D455" s="18" t="s">
        <v>268</v>
      </c>
      <c r="E455" s="27" t="s">
        <v>455</v>
      </c>
      <c r="F455" s="18" t="s">
        <v>369</v>
      </c>
      <c r="G455" s="18" t="s">
        <v>35</v>
      </c>
      <c r="H455" s="7" t="s">
        <v>269</v>
      </c>
      <c r="I455" s="18">
        <v>1</v>
      </c>
      <c r="J455" s="22">
        <v>19.989999999999998</v>
      </c>
      <c r="K455" s="22">
        <f t="shared" si="15"/>
        <v>0</v>
      </c>
      <c r="L455" s="24">
        <f t="shared" si="14"/>
        <v>19.989999999999998</v>
      </c>
    </row>
    <row r="456" spans="1:12" x14ac:dyDescent="0.25">
      <c r="A456" s="27" t="str">
        <f>VLOOKUP(Orders!D456,Sheet2!$C$2:$D$30,2,)&amp;"-"&amp;C456&amp;B456</f>
        <v>HM-A2941815</v>
      </c>
      <c r="B456" s="45">
        <v>41815</v>
      </c>
      <c r="C456" s="18" t="s">
        <v>348</v>
      </c>
      <c r="D456" s="18" t="s">
        <v>4</v>
      </c>
      <c r="E456" s="27" t="s">
        <v>270</v>
      </c>
      <c r="F456" s="18" t="s">
        <v>369</v>
      </c>
      <c r="G456" s="18" t="s">
        <v>57</v>
      </c>
      <c r="H456" s="7">
        <v>6</v>
      </c>
      <c r="I456" s="18">
        <v>1</v>
      </c>
      <c r="J456" s="22">
        <v>2</v>
      </c>
      <c r="K456" s="22">
        <f t="shared" si="15"/>
        <v>0</v>
      </c>
      <c r="L456" s="24">
        <f t="shared" si="14"/>
        <v>2</v>
      </c>
    </row>
    <row r="457" spans="1:12" x14ac:dyDescent="0.25">
      <c r="A457" s="27" t="str">
        <f>VLOOKUP(Orders!D457,Sheet2!$C$2:$D$30,2,)&amp;"-"&amp;C457&amp;B457</f>
        <v>HM-A2941815</v>
      </c>
      <c r="B457" s="45">
        <v>41815</v>
      </c>
      <c r="C457" s="18" t="s">
        <v>348</v>
      </c>
      <c r="D457" s="18" t="s">
        <v>4</v>
      </c>
      <c r="E457" s="27" t="s">
        <v>270</v>
      </c>
      <c r="F457" s="18" t="s">
        <v>369</v>
      </c>
      <c r="G457" s="18" t="s">
        <v>271</v>
      </c>
      <c r="H457" s="7">
        <v>6</v>
      </c>
      <c r="I457" s="18">
        <v>1</v>
      </c>
      <c r="J457" s="22">
        <v>2</v>
      </c>
      <c r="K457" s="22">
        <f t="shared" si="15"/>
        <v>0</v>
      </c>
      <c r="L457" s="24">
        <f t="shared" si="14"/>
        <v>2</v>
      </c>
    </row>
    <row r="458" spans="1:12" x14ac:dyDescent="0.25">
      <c r="A458" s="27" t="str">
        <f>VLOOKUP(Orders!D458,Sheet2!$C$2:$D$30,2,)&amp;"-"&amp;C458&amp;B458</f>
        <v>HM-A2941815</v>
      </c>
      <c r="B458" s="45">
        <v>41815</v>
      </c>
      <c r="C458" s="18" t="s">
        <v>348</v>
      </c>
      <c r="D458" s="18" t="s">
        <v>4</v>
      </c>
      <c r="E458" s="27" t="s">
        <v>456</v>
      </c>
      <c r="F458" s="18" t="s">
        <v>369</v>
      </c>
      <c r="G458" s="18" t="s">
        <v>15</v>
      </c>
      <c r="H458" s="7" t="s">
        <v>203</v>
      </c>
      <c r="I458" s="18">
        <v>1</v>
      </c>
      <c r="J458" s="22">
        <v>9.9499999999999993</v>
      </c>
      <c r="K458" s="22">
        <f t="shared" si="15"/>
        <v>0</v>
      </c>
      <c r="L458" s="24">
        <f t="shared" si="14"/>
        <v>9.9499999999999993</v>
      </c>
    </row>
    <row r="459" spans="1:12" x14ac:dyDescent="0.25">
      <c r="A459" s="27" t="str">
        <f>VLOOKUP(Orders!D459,Sheet2!$C$2:$D$30,2,)&amp;"-"&amp;C459&amp;B459</f>
        <v>HM-A2941815</v>
      </c>
      <c r="B459" s="45">
        <v>41815</v>
      </c>
      <c r="C459" s="18" t="s">
        <v>348</v>
      </c>
      <c r="D459" s="18" t="s">
        <v>4</v>
      </c>
      <c r="E459" s="27" t="s">
        <v>218</v>
      </c>
      <c r="F459" s="18" t="s">
        <v>369</v>
      </c>
      <c r="G459" s="18" t="s">
        <v>7</v>
      </c>
      <c r="H459" s="7">
        <v>6</v>
      </c>
      <c r="I459" s="18">
        <v>1</v>
      </c>
      <c r="J459" s="22">
        <v>12.95</v>
      </c>
      <c r="K459" s="22">
        <f t="shared" si="15"/>
        <v>0</v>
      </c>
      <c r="L459" s="24">
        <f t="shared" si="14"/>
        <v>12.95</v>
      </c>
    </row>
    <row r="460" spans="1:12" x14ac:dyDescent="0.25">
      <c r="A460" s="27" t="str">
        <f>VLOOKUP(Orders!D460,Sheet2!$C$2:$D$30,2,)&amp;"-"&amp;C460&amp;B460</f>
        <v>HM-A2941815</v>
      </c>
      <c r="B460" s="45">
        <v>41815</v>
      </c>
      <c r="C460" s="18" t="s">
        <v>348</v>
      </c>
      <c r="D460" s="18" t="s">
        <v>4</v>
      </c>
      <c r="E460" s="27" t="s">
        <v>456</v>
      </c>
      <c r="F460" s="18" t="s">
        <v>369</v>
      </c>
      <c r="G460" s="18" t="s">
        <v>15</v>
      </c>
      <c r="H460" s="7" t="s">
        <v>203</v>
      </c>
      <c r="I460" s="18">
        <v>1</v>
      </c>
      <c r="J460" s="22">
        <v>17.95</v>
      </c>
      <c r="K460" s="22">
        <f t="shared" si="15"/>
        <v>0</v>
      </c>
      <c r="L460" s="24">
        <f t="shared" si="14"/>
        <v>17.95</v>
      </c>
    </row>
    <row r="461" spans="1:12" x14ac:dyDescent="0.25">
      <c r="A461" s="27" t="str">
        <f>VLOOKUP(Orders!D461,Sheet2!$C$2:$D$30,2,)&amp;"-"&amp;C461&amp;B461</f>
        <v>HM-A2941815</v>
      </c>
      <c r="B461" s="45">
        <v>41815</v>
      </c>
      <c r="C461" s="18" t="s">
        <v>348</v>
      </c>
      <c r="D461" s="18" t="s">
        <v>4</v>
      </c>
      <c r="E461" s="27" t="s">
        <v>457</v>
      </c>
      <c r="F461" s="18" t="s">
        <v>369</v>
      </c>
      <c r="G461" s="18" t="s">
        <v>15</v>
      </c>
      <c r="H461" s="7">
        <v>6</v>
      </c>
      <c r="I461" s="18">
        <v>1</v>
      </c>
      <c r="J461" s="22">
        <v>9.9499999999999993</v>
      </c>
      <c r="K461" s="22">
        <f t="shared" si="15"/>
        <v>0</v>
      </c>
      <c r="L461" s="24">
        <f t="shared" si="14"/>
        <v>9.9499999999999993</v>
      </c>
    </row>
    <row r="462" spans="1:12" x14ac:dyDescent="0.25">
      <c r="A462" s="27" t="str">
        <f>VLOOKUP(Orders!D462,Sheet2!$C$2:$D$30,2,)&amp;"-"&amp;C462&amp;B462</f>
        <v>HM-A0141815</v>
      </c>
      <c r="B462" s="45">
        <v>41815</v>
      </c>
      <c r="C462" s="18" t="s">
        <v>364</v>
      </c>
      <c r="D462" s="18" t="s">
        <v>4</v>
      </c>
      <c r="E462" s="27" t="s">
        <v>5</v>
      </c>
      <c r="F462" s="18" t="s">
        <v>369</v>
      </c>
      <c r="G462" s="18" t="s">
        <v>7</v>
      </c>
      <c r="H462" s="7">
        <v>4</v>
      </c>
      <c r="I462" s="18">
        <v>1</v>
      </c>
      <c r="J462" s="22">
        <v>18.71</v>
      </c>
      <c r="K462" s="22">
        <f t="shared" si="15"/>
        <v>0</v>
      </c>
      <c r="L462" s="24">
        <f t="shared" si="14"/>
        <v>18.71</v>
      </c>
    </row>
    <row r="463" spans="1:12" x14ac:dyDescent="0.25">
      <c r="A463" s="27" t="str">
        <f>VLOOKUP(Orders!D463,Sheet2!$C$2:$D$30,2,)&amp;"-"&amp;C463&amp;B463</f>
        <v>C8-A2741815</v>
      </c>
      <c r="B463" s="45">
        <v>41815</v>
      </c>
      <c r="C463" s="18" t="s">
        <v>344</v>
      </c>
      <c r="D463" s="18" t="s">
        <v>16</v>
      </c>
      <c r="E463" s="27" t="s">
        <v>50</v>
      </c>
      <c r="F463" s="18" t="s">
        <v>369</v>
      </c>
      <c r="G463" s="18" t="s">
        <v>26</v>
      </c>
      <c r="H463" s="7" t="s">
        <v>49</v>
      </c>
      <c r="I463" s="18">
        <v>1</v>
      </c>
      <c r="J463" s="22">
        <v>3.99</v>
      </c>
      <c r="K463" s="22">
        <f t="shared" si="15"/>
        <v>0</v>
      </c>
      <c r="L463" s="24">
        <f t="shared" si="14"/>
        <v>3.99</v>
      </c>
    </row>
    <row r="464" spans="1:12" x14ac:dyDescent="0.25">
      <c r="A464" s="27" t="str">
        <f>VLOOKUP(Orders!D464,Sheet2!$C$2:$D$30,2,)&amp;"-"&amp;C464&amp;B464</f>
        <v>C8-A2741815</v>
      </c>
      <c r="B464" s="45">
        <v>41815</v>
      </c>
      <c r="C464" s="18" t="s">
        <v>344</v>
      </c>
      <c r="D464" s="18" t="s">
        <v>16</v>
      </c>
      <c r="E464" s="27" t="s">
        <v>47</v>
      </c>
      <c r="F464" s="18" t="s">
        <v>369</v>
      </c>
      <c r="G464" s="18" t="s">
        <v>263</v>
      </c>
      <c r="H464" s="7" t="s">
        <v>14</v>
      </c>
      <c r="I464" s="18">
        <v>1</v>
      </c>
      <c r="J464" s="22">
        <v>7.99</v>
      </c>
      <c r="K464" s="22">
        <f t="shared" si="15"/>
        <v>0</v>
      </c>
      <c r="L464" s="24">
        <f t="shared" si="14"/>
        <v>7.99</v>
      </c>
    </row>
    <row r="465" spans="1:12" x14ac:dyDescent="0.25">
      <c r="A465" s="27" t="str">
        <f>VLOOKUP(Orders!D465,Sheet2!$C$2:$D$30,2,)&amp;"-"&amp;C465&amp;B465</f>
        <v>C8-A2741815</v>
      </c>
      <c r="B465" s="45">
        <v>41815</v>
      </c>
      <c r="C465" s="18" t="s">
        <v>344</v>
      </c>
      <c r="D465" s="18" t="s">
        <v>16</v>
      </c>
      <c r="E465" s="27" t="s">
        <v>272</v>
      </c>
      <c r="F465" s="18" t="s">
        <v>369</v>
      </c>
      <c r="G465" s="18" t="s">
        <v>57</v>
      </c>
      <c r="H465" s="7" t="s">
        <v>38</v>
      </c>
      <c r="I465" s="18">
        <v>1</v>
      </c>
      <c r="J465" s="22">
        <v>9.99</v>
      </c>
      <c r="K465" s="22">
        <f t="shared" si="15"/>
        <v>0</v>
      </c>
      <c r="L465" s="24">
        <f t="shared" si="14"/>
        <v>9.99</v>
      </c>
    </row>
    <row r="466" spans="1:12" x14ac:dyDescent="0.25">
      <c r="A466" s="27" t="str">
        <f>VLOOKUP(Orders!D466,Sheet2!$C$2:$D$30,2,)&amp;"-"&amp;C466&amp;B466</f>
        <v>C8-A0241815</v>
      </c>
      <c r="B466" s="45">
        <v>41815</v>
      </c>
      <c r="C466" s="18" t="s">
        <v>365</v>
      </c>
      <c r="D466" s="18" t="s">
        <v>16</v>
      </c>
      <c r="E466" s="27" t="s">
        <v>113</v>
      </c>
      <c r="F466" s="18" t="s">
        <v>369</v>
      </c>
      <c r="G466" s="18" t="s">
        <v>26</v>
      </c>
      <c r="H466" s="7" t="s">
        <v>38</v>
      </c>
      <c r="I466" s="18">
        <v>1</v>
      </c>
      <c r="J466" s="22">
        <v>9.99</v>
      </c>
      <c r="K466" s="22">
        <f t="shared" si="15"/>
        <v>0</v>
      </c>
      <c r="L466" s="24">
        <f t="shared" si="14"/>
        <v>9.99</v>
      </c>
    </row>
    <row r="467" spans="1:12" x14ac:dyDescent="0.25">
      <c r="A467" s="27" t="str">
        <f>VLOOKUP(Orders!D467,Sheet2!$C$2:$D$30,2,)&amp;"-"&amp;C467&amp;B467</f>
        <v>C8-A0241815</v>
      </c>
      <c r="B467" s="45">
        <v>41815</v>
      </c>
      <c r="C467" s="18" t="s">
        <v>365</v>
      </c>
      <c r="D467" s="18" t="s">
        <v>16</v>
      </c>
      <c r="E467" s="27" t="s">
        <v>114</v>
      </c>
      <c r="F467" s="18" t="s">
        <v>369</v>
      </c>
      <c r="G467" s="18" t="s">
        <v>115</v>
      </c>
      <c r="H467" s="7" t="s">
        <v>38</v>
      </c>
      <c r="I467" s="18">
        <v>1</v>
      </c>
      <c r="J467" s="22">
        <v>9.99</v>
      </c>
      <c r="K467" s="22">
        <f t="shared" si="15"/>
        <v>0</v>
      </c>
      <c r="L467" s="24">
        <f t="shared" si="14"/>
        <v>9.99</v>
      </c>
    </row>
    <row r="468" spans="1:12" x14ac:dyDescent="0.25">
      <c r="A468" s="27" t="str">
        <f>VLOOKUP(Orders!D468,Sheet2!$C$2:$D$30,2,)&amp;"-"&amp;C468&amp;B468</f>
        <v>6P-A0141815</v>
      </c>
      <c r="B468" s="45">
        <v>41815</v>
      </c>
      <c r="C468" s="18" t="s">
        <v>364</v>
      </c>
      <c r="D468" s="18" t="s">
        <v>64</v>
      </c>
      <c r="E468" s="27" t="s">
        <v>273</v>
      </c>
      <c r="F468" s="18" t="s">
        <v>376</v>
      </c>
      <c r="G468" s="18" t="s">
        <v>7</v>
      </c>
      <c r="H468" s="7" t="s">
        <v>274</v>
      </c>
      <c r="I468" s="18">
        <v>1</v>
      </c>
      <c r="J468" s="22">
        <v>64.989999999999995</v>
      </c>
      <c r="K468" s="22">
        <f t="shared" si="15"/>
        <v>0</v>
      </c>
      <c r="L468" s="24">
        <f t="shared" si="14"/>
        <v>64.989999999999995</v>
      </c>
    </row>
    <row r="469" spans="1:12" x14ac:dyDescent="0.25">
      <c r="A469" s="27" t="str">
        <f>VLOOKUP(Orders!D469,Sheet2!$C$2:$D$30,2,)&amp;"-"&amp;C469&amp;B469</f>
        <v>6P-A3241815</v>
      </c>
      <c r="B469" s="45">
        <v>41815</v>
      </c>
      <c r="C469" s="18" t="s">
        <v>350</v>
      </c>
      <c r="D469" s="18" t="s">
        <v>64</v>
      </c>
      <c r="E469" s="27" t="s">
        <v>458</v>
      </c>
      <c r="F469" s="18" t="s">
        <v>376</v>
      </c>
      <c r="G469" s="18" t="s">
        <v>15</v>
      </c>
      <c r="H469" s="7">
        <v>6</v>
      </c>
      <c r="I469" s="18">
        <v>1</v>
      </c>
      <c r="J469" s="22">
        <v>55.99</v>
      </c>
      <c r="K469" s="22">
        <f t="shared" si="15"/>
        <v>0</v>
      </c>
      <c r="L469" s="24">
        <f t="shared" si="14"/>
        <v>55.99</v>
      </c>
    </row>
    <row r="470" spans="1:12" x14ac:dyDescent="0.25">
      <c r="A470" s="27" t="str">
        <f>VLOOKUP(Orders!D470,Sheet2!$C$2:$D$30,2,)&amp;"-"&amp;C470&amp;B470</f>
        <v>6P-A3241815</v>
      </c>
      <c r="B470" s="45">
        <v>41815</v>
      </c>
      <c r="C470" s="18" t="s">
        <v>350</v>
      </c>
      <c r="D470" s="18" t="s">
        <v>64</v>
      </c>
      <c r="E470" s="27" t="s">
        <v>459</v>
      </c>
      <c r="F470" s="18" t="s">
        <v>369</v>
      </c>
      <c r="G470" s="18" t="s">
        <v>7</v>
      </c>
      <c r="H470" s="7" t="s">
        <v>275</v>
      </c>
      <c r="I470" s="18">
        <v>1</v>
      </c>
      <c r="J470" s="22">
        <v>45.99</v>
      </c>
      <c r="K470" s="22">
        <f t="shared" si="15"/>
        <v>0</v>
      </c>
      <c r="L470" s="24">
        <f t="shared" si="14"/>
        <v>45.99</v>
      </c>
    </row>
    <row r="471" spans="1:12" x14ac:dyDescent="0.25">
      <c r="A471" s="27" t="str">
        <f>VLOOKUP(Orders!D471,Sheet2!$C$2:$D$30,2,)&amp;"-"&amp;C471&amp;B471</f>
        <v>JF-A1541816</v>
      </c>
      <c r="B471" s="45">
        <v>41816</v>
      </c>
      <c r="C471" s="18" t="s">
        <v>342</v>
      </c>
      <c r="D471" s="18" t="s">
        <v>276</v>
      </c>
      <c r="E471" s="27" t="s">
        <v>277</v>
      </c>
      <c r="F471" s="18" t="s">
        <v>376</v>
      </c>
      <c r="G471" s="18" t="s">
        <v>477</v>
      </c>
      <c r="I471" s="18">
        <v>1</v>
      </c>
      <c r="J471" s="22">
        <v>39.99</v>
      </c>
      <c r="K471" s="22">
        <f t="shared" si="15"/>
        <v>0</v>
      </c>
      <c r="L471" s="24">
        <f t="shared" si="14"/>
        <v>39.99</v>
      </c>
    </row>
    <row r="472" spans="1:12" x14ac:dyDescent="0.25">
      <c r="A472" s="27" t="str">
        <f>VLOOKUP(Orders!D472,Sheet2!$C$2:$D$30,2,)&amp;"-"&amp;C472&amp;B472</f>
        <v>AZ-A2641816</v>
      </c>
      <c r="B472" s="45">
        <v>41816</v>
      </c>
      <c r="C472" s="18" t="s">
        <v>343</v>
      </c>
      <c r="D472" s="18" t="s">
        <v>17</v>
      </c>
      <c r="E472" s="27" t="s">
        <v>657</v>
      </c>
      <c r="F472" s="18" t="s">
        <v>369</v>
      </c>
      <c r="G472" s="18" t="s">
        <v>67</v>
      </c>
      <c r="H472" s="7" t="s">
        <v>38</v>
      </c>
      <c r="I472" s="18">
        <v>1</v>
      </c>
      <c r="J472" s="22">
        <v>33.25</v>
      </c>
      <c r="K472" s="22">
        <f t="shared" si="15"/>
        <v>0</v>
      </c>
      <c r="L472" s="24">
        <f t="shared" si="14"/>
        <v>33.25</v>
      </c>
    </row>
    <row r="473" spans="1:12" x14ac:dyDescent="0.25">
      <c r="A473" s="27" t="str">
        <f>VLOOKUP(Orders!D473,Sheet2!$C$2:$D$30,2,)&amp;"-"&amp;C473&amp;B473</f>
        <v>AZ-A2641816</v>
      </c>
      <c r="B473" s="45">
        <v>41816</v>
      </c>
      <c r="C473" s="18" t="s">
        <v>343</v>
      </c>
      <c r="D473" s="18" t="s">
        <v>17</v>
      </c>
      <c r="E473" s="27" t="s">
        <v>278</v>
      </c>
      <c r="F473" s="18" t="s">
        <v>374</v>
      </c>
      <c r="G473" s="18" t="s">
        <v>336</v>
      </c>
      <c r="I473" s="18">
        <v>1</v>
      </c>
      <c r="J473" s="22">
        <v>66.95</v>
      </c>
      <c r="K473" s="22">
        <f t="shared" si="15"/>
        <v>4.1843750000000002</v>
      </c>
      <c r="L473" s="24">
        <f t="shared" si="14"/>
        <v>71.134375000000006</v>
      </c>
    </row>
    <row r="474" spans="1:12" x14ac:dyDescent="0.25">
      <c r="A474" s="27" t="str">
        <f>VLOOKUP(Orders!D474,Sheet2!$C$2:$D$30,2,)&amp;"-"&amp;C474&amp;B474</f>
        <v>AZ-A2641816</v>
      </c>
      <c r="B474" s="45">
        <v>41816</v>
      </c>
      <c r="C474" s="18" t="s">
        <v>343</v>
      </c>
      <c r="D474" s="18" t="s">
        <v>17</v>
      </c>
      <c r="E474" s="27" t="s">
        <v>280</v>
      </c>
      <c r="F474" s="18" t="s">
        <v>369</v>
      </c>
      <c r="G474" s="18" t="s">
        <v>118</v>
      </c>
      <c r="H474" s="7" t="s">
        <v>591</v>
      </c>
      <c r="I474" s="18">
        <v>1</v>
      </c>
      <c r="J474" s="22">
        <v>15.88</v>
      </c>
      <c r="K474" s="22">
        <f t="shared" si="15"/>
        <v>0</v>
      </c>
      <c r="L474" s="24">
        <f t="shared" si="14"/>
        <v>15.88</v>
      </c>
    </row>
    <row r="475" spans="1:12" x14ac:dyDescent="0.25">
      <c r="A475" s="27" t="str">
        <f>VLOOKUP(Orders!D475,Sheet2!$C$2:$D$30,2,)&amp;"-"&amp;C475&amp;B475</f>
        <v>AZ-A0841816</v>
      </c>
      <c r="B475" s="45">
        <v>41816</v>
      </c>
      <c r="C475" s="18" t="s">
        <v>358</v>
      </c>
      <c r="D475" s="18" t="s">
        <v>17</v>
      </c>
      <c r="E475" s="27" t="s">
        <v>279</v>
      </c>
      <c r="F475" s="18" t="s">
        <v>373</v>
      </c>
      <c r="G475" s="18" t="s">
        <v>336</v>
      </c>
      <c r="I475" s="18">
        <v>1</v>
      </c>
      <c r="J475" s="22">
        <v>72.989999999999995</v>
      </c>
      <c r="K475" s="22">
        <f t="shared" si="15"/>
        <v>4.5618749999999997</v>
      </c>
      <c r="L475" s="24">
        <f t="shared" si="14"/>
        <v>77.551874999999995</v>
      </c>
    </row>
    <row r="476" spans="1:12" x14ac:dyDescent="0.25">
      <c r="A476" s="27" t="str">
        <f>VLOOKUP(Orders!D476,Sheet2!$C$2:$D$30,2,)&amp;"-"&amp;C476&amp;B476</f>
        <v>HM-A0241816</v>
      </c>
      <c r="B476" s="45">
        <v>41816</v>
      </c>
      <c r="C476" s="18" t="s">
        <v>365</v>
      </c>
      <c r="D476" s="18" t="s">
        <v>4</v>
      </c>
      <c r="E476" s="27" t="s">
        <v>101</v>
      </c>
      <c r="F476" s="18" t="s">
        <v>369</v>
      </c>
      <c r="G476" s="18" t="s">
        <v>282</v>
      </c>
      <c r="H476" s="7" t="s">
        <v>281</v>
      </c>
      <c r="I476" s="18">
        <v>1</v>
      </c>
      <c r="J476" s="22">
        <v>10</v>
      </c>
      <c r="K476" s="22">
        <f t="shared" si="15"/>
        <v>0</v>
      </c>
      <c r="L476" s="24">
        <f t="shared" si="14"/>
        <v>10</v>
      </c>
    </row>
    <row r="477" spans="1:12" x14ac:dyDescent="0.25">
      <c r="A477" s="27" t="str">
        <f>VLOOKUP(Orders!D477,Sheet2!$C$2:$D$30,2,)&amp;"-"&amp;C477&amp;B477</f>
        <v>HM-A0241816</v>
      </c>
      <c r="B477" s="45">
        <v>41816</v>
      </c>
      <c r="C477" s="18" t="s">
        <v>365</v>
      </c>
      <c r="D477" s="18" t="s">
        <v>4</v>
      </c>
      <c r="E477" s="27" t="s">
        <v>220</v>
      </c>
      <c r="F477" s="18" t="s">
        <v>369</v>
      </c>
      <c r="G477" s="18" t="s">
        <v>473</v>
      </c>
      <c r="H477" s="7" t="s">
        <v>281</v>
      </c>
      <c r="I477" s="18">
        <v>1</v>
      </c>
      <c r="J477" s="22">
        <v>10</v>
      </c>
      <c r="K477" s="22">
        <f t="shared" si="15"/>
        <v>0</v>
      </c>
      <c r="L477" s="24">
        <f t="shared" si="14"/>
        <v>10</v>
      </c>
    </row>
    <row r="478" spans="1:12" x14ac:dyDescent="0.25">
      <c r="A478" s="27" t="str">
        <f>VLOOKUP(Orders!D478,Sheet2!$C$2:$D$30,2,)&amp;"-"&amp;C478&amp;B478</f>
        <v>HM-A0241816</v>
      </c>
      <c r="B478" s="45">
        <v>41816</v>
      </c>
      <c r="C478" s="18" t="s">
        <v>365</v>
      </c>
      <c r="D478" s="18" t="s">
        <v>4</v>
      </c>
      <c r="E478" s="27" t="s">
        <v>283</v>
      </c>
      <c r="F478" s="18" t="s">
        <v>369</v>
      </c>
      <c r="G478" s="18" t="s">
        <v>57</v>
      </c>
      <c r="H478" s="7" t="s">
        <v>284</v>
      </c>
      <c r="I478" s="18">
        <v>1</v>
      </c>
      <c r="J478" s="22">
        <v>7</v>
      </c>
      <c r="K478" s="22">
        <f t="shared" si="15"/>
        <v>0</v>
      </c>
      <c r="L478" s="24">
        <f t="shared" si="14"/>
        <v>7</v>
      </c>
    </row>
    <row r="479" spans="1:12" x14ac:dyDescent="0.25">
      <c r="A479" s="27" t="str">
        <f>VLOOKUP(Orders!D479,Sheet2!$C$2:$D$30,2,)&amp;"-"&amp;C479&amp;B479</f>
        <v>HM-A2441816</v>
      </c>
      <c r="B479" s="45">
        <v>41816</v>
      </c>
      <c r="C479" s="18" t="s">
        <v>340</v>
      </c>
      <c r="D479" s="18" t="s">
        <v>4</v>
      </c>
      <c r="E479" s="27" t="s">
        <v>460</v>
      </c>
      <c r="F479" s="18" t="s">
        <v>369</v>
      </c>
      <c r="G479" s="18" t="s">
        <v>473</v>
      </c>
      <c r="H479" s="7" t="s">
        <v>285</v>
      </c>
      <c r="I479" s="18">
        <v>1</v>
      </c>
      <c r="J479" s="22">
        <v>15</v>
      </c>
      <c r="K479" s="22">
        <f t="shared" si="15"/>
        <v>0</v>
      </c>
      <c r="L479" s="24">
        <f t="shared" si="14"/>
        <v>15</v>
      </c>
    </row>
    <row r="480" spans="1:12" x14ac:dyDescent="0.25">
      <c r="A480" s="27" t="str">
        <f>VLOOKUP(Orders!D480,Sheet2!$C$2:$D$30,2,)&amp;"-"&amp;C480&amp;B480</f>
        <v>HM-A0141816</v>
      </c>
      <c r="B480" s="45">
        <v>41816</v>
      </c>
      <c r="C480" s="18" t="s">
        <v>364</v>
      </c>
      <c r="D480" s="18" t="s">
        <v>4</v>
      </c>
      <c r="E480" s="27" t="s">
        <v>283</v>
      </c>
      <c r="F480" s="18" t="s">
        <v>369</v>
      </c>
      <c r="G480" s="18" t="s">
        <v>7</v>
      </c>
      <c r="H480" s="7" t="s">
        <v>286</v>
      </c>
      <c r="I480" s="18">
        <v>1</v>
      </c>
      <c r="J480" s="22">
        <v>10</v>
      </c>
      <c r="K480" s="22">
        <f t="shared" si="15"/>
        <v>0</v>
      </c>
      <c r="L480" s="24">
        <f t="shared" si="14"/>
        <v>10</v>
      </c>
    </row>
    <row r="481" spans="1:12" x14ac:dyDescent="0.25">
      <c r="A481" s="27" t="str">
        <f>VLOOKUP(Orders!D481,Sheet2!$C$2:$D$30,2,)&amp;"-"&amp;C481&amp;B481</f>
        <v>HM-A0141816</v>
      </c>
      <c r="B481" s="45">
        <v>41816</v>
      </c>
      <c r="C481" s="18" t="s">
        <v>364</v>
      </c>
      <c r="D481" s="18" t="s">
        <v>4</v>
      </c>
      <c r="E481" s="27" t="s">
        <v>283</v>
      </c>
      <c r="F481" s="18" t="s">
        <v>369</v>
      </c>
      <c r="G481" s="18" t="s">
        <v>263</v>
      </c>
      <c r="H481" s="7" t="s">
        <v>286</v>
      </c>
      <c r="I481" s="18">
        <v>1</v>
      </c>
      <c r="J481" s="22">
        <v>10</v>
      </c>
      <c r="K481" s="22">
        <f t="shared" si="15"/>
        <v>0</v>
      </c>
      <c r="L481" s="24">
        <f t="shared" si="14"/>
        <v>10</v>
      </c>
    </row>
    <row r="482" spans="1:12" x14ac:dyDescent="0.25">
      <c r="A482" s="27" t="str">
        <f>VLOOKUP(Orders!D482,Sheet2!$C$2:$D$30,2,)&amp;"-"&amp;C482&amp;B482</f>
        <v>HM-A0141816</v>
      </c>
      <c r="B482" s="45">
        <v>41816</v>
      </c>
      <c r="C482" s="18" t="s">
        <v>364</v>
      </c>
      <c r="D482" s="18" t="s">
        <v>4</v>
      </c>
      <c r="E482" s="27" t="s">
        <v>218</v>
      </c>
      <c r="F482" s="18" t="s">
        <v>369</v>
      </c>
      <c r="G482" s="18" t="s">
        <v>15</v>
      </c>
      <c r="H482" s="7" t="s">
        <v>21</v>
      </c>
      <c r="I482" s="18">
        <v>1</v>
      </c>
      <c r="J482" s="22">
        <v>13.46</v>
      </c>
      <c r="K482" s="22">
        <f t="shared" si="15"/>
        <v>0</v>
      </c>
      <c r="L482" s="24">
        <f t="shared" si="14"/>
        <v>13.46</v>
      </c>
    </row>
    <row r="483" spans="1:12" x14ac:dyDescent="0.25">
      <c r="A483" s="27" t="str">
        <f>VLOOKUP(Orders!D483,Sheet2!$C$2:$D$30,2,)&amp;"-"&amp;C483&amp;B483</f>
        <v>HM-A0141816</v>
      </c>
      <c r="B483" s="45">
        <v>41816</v>
      </c>
      <c r="C483" s="18" t="s">
        <v>364</v>
      </c>
      <c r="D483" s="18" t="s">
        <v>4</v>
      </c>
      <c r="E483" s="27" t="s">
        <v>218</v>
      </c>
      <c r="F483" s="18" t="s">
        <v>369</v>
      </c>
      <c r="G483" s="18" t="s">
        <v>287</v>
      </c>
      <c r="H483" s="7" t="s">
        <v>21</v>
      </c>
      <c r="I483" s="18">
        <v>1</v>
      </c>
      <c r="J483" s="22">
        <v>14.95</v>
      </c>
      <c r="K483" s="22">
        <f t="shared" si="15"/>
        <v>0</v>
      </c>
      <c r="L483" s="24">
        <f t="shared" si="14"/>
        <v>14.95</v>
      </c>
    </row>
    <row r="484" spans="1:12" x14ac:dyDescent="0.25">
      <c r="A484" s="27" t="str">
        <f>VLOOKUP(Orders!D484,Sheet2!$C$2:$D$30,2,)&amp;"-"&amp;C484&amp;B484</f>
        <v>HM-A0141816</v>
      </c>
      <c r="B484" s="45">
        <v>41816</v>
      </c>
      <c r="C484" s="18" t="s">
        <v>364</v>
      </c>
      <c r="D484" s="18" t="s">
        <v>4</v>
      </c>
      <c r="E484" s="27" t="s">
        <v>400</v>
      </c>
      <c r="F484" s="18" t="s">
        <v>369</v>
      </c>
      <c r="G484" s="18" t="s">
        <v>288</v>
      </c>
      <c r="H484" s="7" t="s">
        <v>21</v>
      </c>
      <c r="I484" s="18">
        <v>1</v>
      </c>
      <c r="J484" s="22">
        <v>14.95</v>
      </c>
      <c r="K484" s="22">
        <f t="shared" si="15"/>
        <v>0</v>
      </c>
      <c r="L484" s="24">
        <f t="shared" si="14"/>
        <v>14.95</v>
      </c>
    </row>
    <row r="485" spans="1:12" x14ac:dyDescent="0.25">
      <c r="A485" s="27" t="str">
        <f>VLOOKUP(Orders!D485,Sheet2!$C$2:$D$30,2,)&amp;"-"&amp;C485&amp;B485</f>
        <v>HM-A0141816</v>
      </c>
      <c r="B485" s="45">
        <v>41816</v>
      </c>
      <c r="C485" s="18" t="s">
        <v>364</v>
      </c>
      <c r="D485" s="18" t="s">
        <v>4</v>
      </c>
      <c r="E485" s="27" t="s">
        <v>218</v>
      </c>
      <c r="F485" s="18" t="s">
        <v>369</v>
      </c>
      <c r="G485" s="18" t="s">
        <v>473</v>
      </c>
      <c r="H485" s="7" t="s">
        <v>21</v>
      </c>
      <c r="I485" s="18">
        <v>1</v>
      </c>
      <c r="J485" s="22">
        <v>12.95</v>
      </c>
      <c r="K485" s="22">
        <f t="shared" si="15"/>
        <v>0</v>
      </c>
      <c r="L485" s="24">
        <f t="shared" si="14"/>
        <v>12.95</v>
      </c>
    </row>
    <row r="486" spans="1:12" x14ac:dyDescent="0.25">
      <c r="A486" s="27" t="str">
        <f>VLOOKUP(Orders!D486,Sheet2!$C$2:$D$30,2,)&amp;"-"&amp;C486&amp;B486</f>
        <v>HM-A0141816</v>
      </c>
      <c r="B486" s="45">
        <v>41816</v>
      </c>
      <c r="C486" s="18" t="s">
        <v>364</v>
      </c>
      <c r="D486" s="18" t="s">
        <v>4</v>
      </c>
      <c r="E486" s="27" t="s">
        <v>8</v>
      </c>
      <c r="F486" s="18" t="s">
        <v>369</v>
      </c>
      <c r="G486" s="18" t="s">
        <v>15</v>
      </c>
      <c r="H486" s="7" t="s">
        <v>21</v>
      </c>
      <c r="I486" s="18">
        <v>1</v>
      </c>
      <c r="J486" s="22">
        <v>9</v>
      </c>
      <c r="K486" s="22">
        <f t="shared" si="15"/>
        <v>0</v>
      </c>
      <c r="L486" s="24">
        <f t="shared" si="14"/>
        <v>9</v>
      </c>
    </row>
    <row r="487" spans="1:12" x14ac:dyDescent="0.25">
      <c r="A487" s="27" t="str">
        <f>VLOOKUP(Orders!D487,Sheet2!$C$2:$D$30,2,)&amp;"-"&amp;C487&amp;B487</f>
        <v>CE-A1941817</v>
      </c>
      <c r="B487" s="45">
        <v>41817</v>
      </c>
      <c r="C487" s="18" t="s">
        <v>351</v>
      </c>
      <c r="D487" s="18" t="s">
        <v>111</v>
      </c>
      <c r="E487" s="27" t="s">
        <v>289</v>
      </c>
      <c r="F487" s="18" t="s">
        <v>369</v>
      </c>
      <c r="G487" s="18" t="s">
        <v>7</v>
      </c>
      <c r="H487" s="7">
        <v>6</v>
      </c>
      <c r="I487" s="18">
        <v>1</v>
      </c>
      <c r="J487" s="22">
        <v>89.5</v>
      </c>
      <c r="K487" s="22">
        <f t="shared" si="15"/>
        <v>0</v>
      </c>
      <c r="L487" s="24">
        <f t="shared" si="14"/>
        <v>89.5</v>
      </c>
    </row>
    <row r="488" spans="1:12" x14ac:dyDescent="0.25">
      <c r="A488" s="27" t="str">
        <f>VLOOKUP(Orders!D488,Sheet2!$C$2:$D$30,2,)&amp;"-"&amp;C488&amp;B488</f>
        <v>CE-A1941817</v>
      </c>
      <c r="B488" s="45">
        <v>41817</v>
      </c>
      <c r="C488" s="18" t="s">
        <v>351</v>
      </c>
      <c r="D488" s="18" t="s">
        <v>111</v>
      </c>
      <c r="E488" s="27" t="s">
        <v>290</v>
      </c>
      <c r="F488" s="18" t="s">
        <v>369</v>
      </c>
      <c r="G488" s="18" t="s">
        <v>135</v>
      </c>
      <c r="H488" s="7" t="s">
        <v>14</v>
      </c>
      <c r="I488" s="18">
        <v>1</v>
      </c>
      <c r="J488" s="22">
        <v>74.5</v>
      </c>
      <c r="K488" s="22">
        <f t="shared" si="15"/>
        <v>0</v>
      </c>
      <c r="L488" s="24">
        <f t="shared" si="14"/>
        <v>74.5</v>
      </c>
    </row>
    <row r="489" spans="1:12" x14ac:dyDescent="0.25">
      <c r="A489" s="27" t="str">
        <f>VLOOKUP(Orders!D489,Sheet2!$C$2:$D$30,2,)&amp;"-"&amp;C489&amp;B489</f>
        <v>CE-A1941817</v>
      </c>
      <c r="B489" s="45">
        <v>41817</v>
      </c>
      <c r="C489" s="18" t="s">
        <v>351</v>
      </c>
      <c r="D489" s="18" t="s">
        <v>111</v>
      </c>
      <c r="E489" s="27" t="s">
        <v>291</v>
      </c>
      <c r="F489" s="18" t="s">
        <v>369</v>
      </c>
      <c r="G489" s="18" t="s">
        <v>7</v>
      </c>
      <c r="H489" s="7">
        <v>6</v>
      </c>
      <c r="I489" s="18">
        <v>1</v>
      </c>
      <c r="J489" s="22">
        <v>49.5</v>
      </c>
      <c r="K489" s="22">
        <f t="shared" si="15"/>
        <v>0</v>
      </c>
      <c r="L489" s="24">
        <f t="shared" si="14"/>
        <v>49.5</v>
      </c>
    </row>
    <row r="490" spans="1:12" x14ac:dyDescent="0.25">
      <c r="A490" s="27" t="str">
        <f>VLOOKUP(Orders!D490,Sheet2!$C$2:$D$30,2,)&amp;"-"&amp;C490&amp;B490</f>
        <v>CE-A1941817</v>
      </c>
      <c r="B490" s="45">
        <v>41817</v>
      </c>
      <c r="C490" s="18" t="s">
        <v>351</v>
      </c>
      <c r="D490" s="18" t="s">
        <v>111</v>
      </c>
      <c r="E490" s="27" t="s">
        <v>292</v>
      </c>
      <c r="F490" s="18" t="s">
        <v>369</v>
      </c>
      <c r="G490" s="18" t="s">
        <v>7</v>
      </c>
      <c r="H490" s="7">
        <v>6</v>
      </c>
      <c r="I490" s="18">
        <v>1</v>
      </c>
      <c r="J490" s="22">
        <v>49.5</v>
      </c>
      <c r="K490" s="22">
        <f t="shared" si="15"/>
        <v>0</v>
      </c>
      <c r="L490" s="24">
        <f t="shared" si="14"/>
        <v>49.5</v>
      </c>
    </row>
    <row r="491" spans="1:12" x14ac:dyDescent="0.25">
      <c r="A491" s="27" t="str">
        <f>VLOOKUP(Orders!D491,Sheet2!$C$2:$D$30,2,)&amp;"-"&amp;C491&amp;B491</f>
        <v>CA-A1941819</v>
      </c>
      <c r="B491" s="45">
        <v>41819</v>
      </c>
      <c r="C491" s="18" t="s">
        <v>351</v>
      </c>
      <c r="D491" s="18" t="s">
        <v>119</v>
      </c>
      <c r="E491" s="27" t="s">
        <v>293</v>
      </c>
      <c r="F491" s="18" t="s">
        <v>369</v>
      </c>
      <c r="G491" s="18" t="s">
        <v>295</v>
      </c>
      <c r="H491" s="7" t="s">
        <v>294</v>
      </c>
      <c r="I491" s="18">
        <v>1</v>
      </c>
      <c r="J491" s="22">
        <v>2.99</v>
      </c>
      <c r="K491" s="22">
        <f t="shared" si="15"/>
        <v>0</v>
      </c>
      <c r="L491" s="24">
        <f t="shared" si="14"/>
        <v>2.99</v>
      </c>
    </row>
    <row r="492" spans="1:12" x14ac:dyDescent="0.25">
      <c r="A492" s="27" t="str">
        <f>VLOOKUP(Orders!D492,Sheet2!$C$2:$D$30,2,)&amp;"-"&amp;C492&amp;B492</f>
        <v>CA-A1941819</v>
      </c>
      <c r="B492" s="45">
        <v>41819</v>
      </c>
      <c r="C492" s="18" t="s">
        <v>351</v>
      </c>
      <c r="D492" s="18" t="s">
        <v>119</v>
      </c>
      <c r="E492" s="27" t="s">
        <v>296</v>
      </c>
      <c r="F492" s="18" t="s">
        <v>369</v>
      </c>
      <c r="G492" s="18" t="s">
        <v>118</v>
      </c>
      <c r="H492" s="7" t="s">
        <v>294</v>
      </c>
      <c r="I492" s="18">
        <v>1</v>
      </c>
      <c r="J492" s="22">
        <v>2.99</v>
      </c>
      <c r="K492" s="22">
        <f t="shared" si="15"/>
        <v>0</v>
      </c>
      <c r="L492" s="24">
        <f t="shared" ref="L492:L538" si="16">J492*I492+K492</f>
        <v>2.99</v>
      </c>
    </row>
    <row r="493" spans="1:12" x14ac:dyDescent="0.25">
      <c r="A493" s="27" t="str">
        <f>VLOOKUP(Orders!D493,Sheet2!$C$2:$D$30,2,)&amp;"-"&amp;C493&amp;B493</f>
        <v>CA-A1941819</v>
      </c>
      <c r="B493" s="45">
        <v>41819</v>
      </c>
      <c r="C493" s="18" t="s">
        <v>351</v>
      </c>
      <c r="D493" s="18" t="s">
        <v>119</v>
      </c>
      <c r="E493" s="27" t="s">
        <v>297</v>
      </c>
      <c r="F493" s="18" t="s">
        <v>369</v>
      </c>
      <c r="G493" s="18" t="s">
        <v>295</v>
      </c>
      <c r="H493" s="7" t="s">
        <v>294</v>
      </c>
      <c r="I493" s="18">
        <v>1</v>
      </c>
      <c r="J493" s="22">
        <v>2.99</v>
      </c>
      <c r="K493" s="22">
        <f t="shared" si="15"/>
        <v>0</v>
      </c>
      <c r="L493" s="24">
        <f t="shared" si="16"/>
        <v>2.99</v>
      </c>
    </row>
    <row r="494" spans="1:12" x14ac:dyDescent="0.25">
      <c r="A494" s="27" t="str">
        <f>VLOOKUP(Orders!D494,Sheet2!$C$2:$D$30,2,)&amp;"-"&amp;C494&amp;B494</f>
        <v>CA-A1941819</v>
      </c>
      <c r="B494" s="45">
        <v>41819</v>
      </c>
      <c r="C494" s="18" t="s">
        <v>351</v>
      </c>
      <c r="D494" s="18" t="s">
        <v>119</v>
      </c>
      <c r="E494" s="27" t="s">
        <v>298</v>
      </c>
      <c r="F494" s="18" t="s">
        <v>369</v>
      </c>
      <c r="G494" s="18" t="s">
        <v>15</v>
      </c>
      <c r="H494" s="7" t="s">
        <v>294</v>
      </c>
      <c r="I494" s="18">
        <v>1</v>
      </c>
      <c r="J494" s="22">
        <v>2.99</v>
      </c>
      <c r="K494" s="22">
        <f t="shared" si="15"/>
        <v>0</v>
      </c>
      <c r="L494" s="24">
        <f t="shared" si="16"/>
        <v>2.99</v>
      </c>
    </row>
    <row r="495" spans="1:12" x14ac:dyDescent="0.25">
      <c r="A495" s="27" t="str">
        <f>VLOOKUP(Orders!D495,Sheet2!$C$2:$D$30,2,)&amp;"-"&amp;C495&amp;B495</f>
        <v>CA-A1941819</v>
      </c>
      <c r="B495" s="45">
        <v>41819</v>
      </c>
      <c r="C495" s="18" t="s">
        <v>351</v>
      </c>
      <c r="D495" s="18" t="s">
        <v>119</v>
      </c>
      <c r="E495" s="27" t="s">
        <v>299</v>
      </c>
      <c r="F495" s="18" t="s">
        <v>369</v>
      </c>
      <c r="G495" s="18" t="s">
        <v>368</v>
      </c>
      <c r="H495" s="7" t="s">
        <v>294</v>
      </c>
      <c r="I495" s="18">
        <v>1</v>
      </c>
      <c r="J495" s="22">
        <v>4.49</v>
      </c>
      <c r="K495" s="22">
        <f t="shared" si="15"/>
        <v>0</v>
      </c>
      <c r="L495" s="24">
        <f t="shared" si="16"/>
        <v>4.49</v>
      </c>
    </row>
    <row r="496" spans="1:12" x14ac:dyDescent="0.25">
      <c r="A496" s="27" t="str">
        <f>VLOOKUP(Orders!D496,Sheet2!$C$2:$D$30,2,)&amp;"-"&amp;C496&amp;B496</f>
        <v>CA-A1941819</v>
      </c>
      <c r="B496" s="45">
        <v>41819</v>
      </c>
      <c r="C496" s="18" t="s">
        <v>351</v>
      </c>
      <c r="D496" s="18" t="s">
        <v>119</v>
      </c>
      <c r="E496" s="27" t="s">
        <v>300</v>
      </c>
      <c r="F496" s="18" t="s">
        <v>369</v>
      </c>
      <c r="G496" s="18" t="s">
        <v>102</v>
      </c>
      <c r="H496" s="7" t="s">
        <v>294</v>
      </c>
      <c r="I496" s="18">
        <v>1</v>
      </c>
      <c r="J496" s="22">
        <v>4.49</v>
      </c>
      <c r="K496" s="22">
        <f t="shared" si="15"/>
        <v>0</v>
      </c>
      <c r="L496" s="24">
        <f t="shared" si="16"/>
        <v>4.49</v>
      </c>
    </row>
    <row r="497" spans="1:12" x14ac:dyDescent="0.25">
      <c r="A497" s="27" t="str">
        <f>VLOOKUP(Orders!D497,Sheet2!$C$2:$D$30,2,)&amp;"-"&amp;C497&amp;B497</f>
        <v>CA-A1941819</v>
      </c>
      <c r="B497" s="45">
        <v>41819</v>
      </c>
      <c r="C497" s="18" t="s">
        <v>351</v>
      </c>
      <c r="D497" s="18" t="s">
        <v>119</v>
      </c>
      <c r="E497" s="27" t="s">
        <v>301</v>
      </c>
      <c r="F497" s="18" t="s">
        <v>369</v>
      </c>
      <c r="G497" s="18" t="s">
        <v>302</v>
      </c>
      <c r="H497" s="7" t="s">
        <v>294</v>
      </c>
      <c r="I497" s="18">
        <v>1</v>
      </c>
      <c r="J497" s="22">
        <v>4.49</v>
      </c>
      <c r="K497" s="22">
        <f t="shared" si="15"/>
        <v>0</v>
      </c>
      <c r="L497" s="24">
        <f t="shared" si="16"/>
        <v>4.49</v>
      </c>
    </row>
    <row r="498" spans="1:12" x14ac:dyDescent="0.25">
      <c r="A498" s="27" t="str">
        <f>VLOOKUP(Orders!D498,Sheet2!$C$2:$D$30,2,)&amp;"-"&amp;C498&amp;B498</f>
        <v>CA-A1941819</v>
      </c>
      <c r="B498" s="45">
        <v>41819</v>
      </c>
      <c r="C498" s="18" t="s">
        <v>351</v>
      </c>
      <c r="D498" s="18" t="s">
        <v>119</v>
      </c>
      <c r="E498" s="27" t="s">
        <v>301</v>
      </c>
      <c r="F498" s="18" t="s">
        <v>369</v>
      </c>
      <c r="G498" s="18" t="s">
        <v>303</v>
      </c>
      <c r="H498" s="7" t="s">
        <v>294</v>
      </c>
      <c r="I498" s="18">
        <v>1</v>
      </c>
      <c r="J498" s="22">
        <v>4.49</v>
      </c>
      <c r="K498" s="22">
        <f t="shared" si="15"/>
        <v>0</v>
      </c>
      <c r="L498" s="24">
        <f t="shared" si="16"/>
        <v>4.49</v>
      </c>
    </row>
    <row r="499" spans="1:12" x14ac:dyDescent="0.25">
      <c r="A499" s="27" t="str">
        <f>VLOOKUP(Orders!D499,Sheet2!$C$2:$D$30,2,)&amp;"-"&amp;C499&amp;B499</f>
        <v>CA-A1941819</v>
      </c>
      <c r="B499" s="45">
        <v>41819</v>
      </c>
      <c r="C499" s="18" t="s">
        <v>351</v>
      </c>
      <c r="D499" s="18" t="s">
        <v>119</v>
      </c>
      <c r="E499" s="27" t="s">
        <v>316</v>
      </c>
      <c r="F499" s="18" t="s">
        <v>369</v>
      </c>
      <c r="G499" s="18" t="s">
        <v>15</v>
      </c>
      <c r="H499" s="7">
        <v>7</v>
      </c>
      <c r="I499" s="18">
        <v>1</v>
      </c>
      <c r="J499" s="22">
        <v>23</v>
      </c>
      <c r="K499" s="22">
        <f t="shared" si="15"/>
        <v>0</v>
      </c>
      <c r="L499" s="24">
        <f t="shared" si="16"/>
        <v>23</v>
      </c>
    </row>
    <row r="500" spans="1:12" x14ac:dyDescent="0.25">
      <c r="A500" s="27" t="str">
        <f>VLOOKUP(Orders!D500,Sheet2!$C$2:$D$30,2,)&amp;"-"&amp;C500&amp;B500</f>
        <v>CA-A1941819</v>
      </c>
      <c r="B500" s="45">
        <v>41819</v>
      </c>
      <c r="C500" s="18" t="s">
        <v>351</v>
      </c>
      <c r="D500" s="18" t="s">
        <v>119</v>
      </c>
      <c r="E500" s="27" t="s">
        <v>317</v>
      </c>
      <c r="F500" s="18" t="s">
        <v>369</v>
      </c>
      <c r="G500" s="18" t="s">
        <v>135</v>
      </c>
      <c r="H500" s="7" t="s">
        <v>294</v>
      </c>
      <c r="I500" s="18">
        <v>1</v>
      </c>
      <c r="J500" s="22">
        <v>9.74</v>
      </c>
      <c r="K500" s="22">
        <f t="shared" si="15"/>
        <v>0</v>
      </c>
      <c r="L500" s="24">
        <f t="shared" si="16"/>
        <v>9.74</v>
      </c>
    </row>
    <row r="501" spans="1:12" x14ac:dyDescent="0.25">
      <c r="A501" s="27" t="str">
        <f>VLOOKUP(Orders!D501,Sheet2!$C$2:$D$30,2,)&amp;"-"&amp;C501&amp;B501</f>
        <v>CA-A1941819</v>
      </c>
      <c r="B501" s="45">
        <v>41819</v>
      </c>
      <c r="C501" s="18" t="s">
        <v>351</v>
      </c>
      <c r="D501" s="18" t="s">
        <v>119</v>
      </c>
      <c r="E501" s="27" t="s">
        <v>318</v>
      </c>
      <c r="F501" s="18" t="s">
        <v>369</v>
      </c>
      <c r="G501" s="18" t="s">
        <v>15</v>
      </c>
      <c r="H501" s="7" t="s">
        <v>294</v>
      </c>
      <c r="I501" s="18">
        <v>1</v>
      </c>
      <c r="J501" s="22">
        <v>11.24</v>
      </c>
      <c r="K501" s="22">
        <f t="shared" si="15"/>
        <v>0</v>
      </c>
      <c r="L501" s="24">
        <f t="shared" si="16"/>
        <v>11.24</v>
      </c>
    </row>
    <row r="502" spans="1:12" x14ac:dyDescent="0.25">
      <c r="A502" s="27" t="str">
        <f>VLOOKUP(Orders!D502,Sheet2!$C$2:$D$30,2,)&amp;"-"&amp;C502&amp;B502</f>
        <v>CA-A1941819</v>
      </c>
      <c r="B502" s="45">
        <v>41819</v>
      </c>
      <c r="C502" s="18" t="s">
        <v>351</v>
      </c>
      <c r="D502" s="18" t="s">
        <v>119</v>
      </c>
      <c r="E502" s="27" t="s">
        <v>319</v>
      </c>
      <c r="F502" s="18" t="s">
        <v>369</v>
      </c>
      <c r="G502" s="18" t="s">
        <v>135</v>
      </c>
      <c r="H502" s="7">
        <v>7</v>
      </c>
      <c r="I502" s="18">
        <v>1</v>
      </c>
      <c r="J502" s="22">
        <v>18</v>
      </c>
      <c r="K502" s="22">
        <f t="shared" si="15"/>
        <v>0</v>
      </c>
      <c r="L502" s="24">
        <f t="shared" si="16"/>
        <v>18</v>
      </c>
    </row>
    <row r="503" spans="1:12" x14ac:dyDescent="0.25">
      <c r="A503" s="27" t="str">
        <f>VLOOKUP(Orders!D503,Sheet2!$C$2:$D$30,2,)&amp;"-"&amp;C503&amp;B503</f>
        <v>CA-A1941819</v>
      </c>
      <c r="B503" s="45">
        <v>41819</v>
      </c>
      <c r="C503" s="18" t="s">
        <v>351</v>
      </c>
      <c r="D503" s="18" t="s">
        <v>119</v>
      </c>
      <c r="E503" s="27" t="s">
        <v>320</v>
      </c>
      <c r="F503" s="18" t="s">
        <v>369</v>
      </c>
      <c r="G503" s="18" t="s">
        <v>15</v>
      </c>
      <c r="H503" s="7">
        <v>7</v>
      </c>
      <c r="I503" s="18">
        <v>1</v>
      </c>
      <c r="J503" s="22">
        <v>22</v>
      </c>
      <c r="K503" s="22">
        <f t="shared" si="15"/>
        <v>0</v>
      </c>
      <c r="L503" s="24">
        <f t="shared" si="16"/>
        <v>22</v>
      </c>
    </row>
    <row r="504" spans="1:12" x14ac:dyDescent="0.25">
      <c r="A504" s="27" t="str">
        <f>VLOOKUP(Orders!D504,Sheet2!$C$2:$D$30,2,)&amp;"-"&amp;C504&amp;B504</f>
        <v>CA-A1941819</v>
      </c>
      <c r="B504" s="45">
        <v>41819</v>
      </c>
      <c r="C504" s="18" t="s">
        <v>351</v>
      </c>
      <c r="D504" s="18" t="s">
        <v>119</v>
      </c>
      <c r="E504" s="27" t="s">
        <v>315</v>
      </c>
      <c r="F504" s="18" t="s">
        <v>369</v>
      </c>
      <c r="G504" s="18" t="s">
        <v>7</v>
      </c>
      <c r="H504" s="7" t="s">
        <v>294</v>
      </c>
      <c r="I504" s="18">
        <v>1</v>
      </c>
      <c r="J504" s="22">
        <v>14</v>
      </c>
      <c r="K504" s="22">
        <f t="shared" si="15"/>
        <v>0</v>
      </c>
      <c r="L504" s="24">
        <f t="shared" si="16"/>
        <v>14</v>
      </c>
    </row>
    <row r="505" spans="1:12" x14ac:dyDescent="0.25">
      <c r="A505" s="27" t="str">
        <f>VLOOKUP(Orders!D505,Sheet2!$C$2:$D$30,2,)&amp;"-"&amp;C505&amp;B505</f>
        <v>CA-A3141819</v>
      </c>
      <c r="B505" s="45">
        <v>41819</v>
      </c>
      <c r="C505" s="18" t="s">
        <v>349</v>
      </c>
      <c r="D505" s="18" t="s">
        <v>119</v>
      </c>
      <c r="E505" s="27" t="s">
        <v>304</v>
      </c>
      <c r="F505" s="18" t="s">
        <v>369</v>
      </c>
      <c r="G505" s="18" t="s">
        <v>305</v>
      </c>
      <c r="H505" s="7">
        <v>6</v>
      </c>
      <c r="I505" s="18">
        <v>1</v>
      </c>
      <c r="J505" s="22">
        <v>2.99</v>
      </c>
      <c r="K505" s="22">
        <f t="shared" si="15"/>
        <v>0</v>
      </c>
      <c r="L505" s="24">
        <f t="shared" si="16"/>
        <v>2.99</v>
      </c>
    </row>
    <row r="506" spans="1:12" x14ac:dyDescent="0.25">
      <c r="A506" s="27" t="str">
        <f>VLOOKUP(Orders!D506,Sheet2!$C$2:$D$30,2,)&amp;"-"&amp;C506&amp;B506</f>
        <v>CA-A3141819</v>
      </c>
      <c r="B506" s="45">
        <v>41819</v>
      </c>
      <c r="C506" s="18" t="s">
        <v>349</v>
      </c>
      <c r="D506" s="18" t="s">
        <v>119</v>
      </c>
      <c r="E506" s="27" t="s">
        <v>293</v>
      </c>
      <c r="F506" s="18" t="s">
        <v>369</v>
      </c>
      <c r="G506" s="18" t="s">
        <v>295</v>
      </c>
      <c r="H506" s="7">
        <v>6</v>
      </c>
      <c r="I506" s="18">
        <v>2</v>
      </c>
      <c r="J506" s="22">
        <v>2.99</v>
      </c>
      <c r="K506" s="22">
        <f t="shared" si="15"/>
        <v>0</v>
      </c>
      <c r="L506" s="24">
        <f t="shared" si="16"/>
        <v>5.98</v>
      </c>
    </row>
    <row r="507" spans="1:12" x14ac:dyDescent="0.25">
      <c r="A507" s="27" t="str">
        <f>VLOOKUP(Orders!D507,Sheet2!$C$2:$D$30,2,)&amp;"-"&amp;C507&amp;B507</f>
        <v>CA-A3141819</v>
      </c>
      <c r="B507" s="45">
        <v>41819</v>
      </c>
      <c r="C507" s="18" t="s">
        <v>349</v>
      </c>
      <c r="D507" s="18" t="s">
        <v>119</v>
      </c>
      <c r="E507" s="27" t="s">
        <v>296</v>
      </c>
      <c r="F507" s="18" t="s">
        <v>369</v>
      </c>
      <c r="G507" s="18" t="s">
        <v>118</v>
      </c>
      <c r="H507" s="7" t="s">
        <v>294</v>
      </c>
      <c r="I507" s="18">
        <v>1</v>
      </c>
      <c r="J507" s="22">
        <v>2.99</v>
      </c>
      <c r="K507" s="22">
        <f t="shared" si="15"/>
        <v>0</v>
      </c>
      <c r="L507" s="24">
        <f t="shared" si="16"/>
        <v>2.99</v>
      </c>
    </row>
    <row r="508" spans="1:12" x14ac:dyDescent="0.25">
      <c r="A508" s="27" t="str">
        <f>VLOOKUP(Orders!D508,Sheet2!$C$2:$D$30,2,)&amp;"-"&amp;C508&amp;B508</f>
        <v>CA-A3141819</v>
      </c>
      <c r="B508" s="45">
        <v>41819</v>
      </c>
      <c r="C508" s="18" t="s">
        <v>349</v>
      </c>
      <c r="D508" s="18" t="s">
        <v>119</v>
      </c>
      <c r="E508" s="27" t="s">
        <v>297</v>
      </c>
      <c r="F508" s="18" t="s">
        <v>369</v>
      </c>
      <c r="G508" s="18" t="s">
        <v>295</v>
      </c>
      <c r="H508" s="7">
        <v>6</v>
      </c>
      <c r="I508" s="18">
        <v>2</v>
      </c>
      <c r="J508" s="22">
        <v>2.99</v>
      </c>
      <c r="K508" s="22">
        <f t="shared" si="15"/>
        <v>0</v>
      </c>
      <c r="L508" s="24">
        <f t="shared" si="16"/>
        <v>5.98</v>
      </c>
    </row>
    <row r="509" spans="1:12" x14ac:dyDescent="0.25">
      <c r="A509" s="27" t="str">
        <f>VLOOKUP(Orders!D509,Sheet2!$C$2:$D$30,2,)&amp;"-"&amp;C509&amp;B509</f>
        <v>CA-A3141819</v>
      </c>
      <c r="B509" s="45">
        <v>41819</v>
      </c>
      <c r="C509" s="18" t="s">
        <v>349</v>
      </c>
      <c r="D509" s="18" t="s">
        <v>119</v>
      </c>
      <c r="E509" s="27" t="s">
        <v>298</v>
      </c>
      <c r="F509" s="18" t="s">
        <v>369</v>
      </c>
      <c r="G509" s="18" t="s">
        <v>15</v>
      </c>
      <c r="H509" s="7">
        <v>6</v>
      </c>
      <c r="I509" s="18">
        <v>3</v>
      </c>
      <c r="J509" s="22">
        <v>2.99</v>
      </c>
      <c r="K509" s="22">
        <f t="shared" si="15"/>
        <v>0</v>
      </c>
      <c r="L509" s="24">
        <f t="shared" si="16"/>
        <v>8.9700000000000006</v>
      </c>
    </row>
    <row r="510" spans="1:12" x14ac:dyDescent="0.25">
      <c r="A510" s="27" t="str">
        <f>VLOOKUP(Orders!D510,Sheet2!$C$2:$D$30,2,)&amp;"-"&amp;C510&amp;B510</f>
        <v>CA-A3141819</v>
      </c>
      <c r="B510" s="45">
        <v>41819</v>
      </c>
      <c r="C510" s="18" t="s">
        <v>349</v>
      </c>
      <c r="D510" s="18" t="s">
        <v>119</v>
      </c>
      <c r="E510" s="27" t="s">
        <v>306</v>
      </c>
      <c r="F510" s="18" t="s">
        <v>369</v>
      </c>
      <c r="G510" s="18" t="s">
        <v>15</v>
      </c>
      <c r="H510" s="7" t="s">
        <v>294</v>
      </c>
      <c r="I510" s="18">
        <v>1</v>
      </c>
      <c r="J510" s="22">
        <v>2.99</v>
      </c>
      <c r="K510" s="22">
        <f t="shared" si="15"/>
        <v>0</v>
      </c>
      <c r="L510" s="24">
        <f t="shared" si="16"/>
        <v>2.99</v>
      </c>
    </row>
    <row r="511" spans="1:12" x14ac:dyDescent="0.25">
      <c r="A511" s="27" t="str">
        <f>VLOOKUP(Orders!D511,Sheet2!$C$2:$D$30,2,)&amp;"-"&amp;C511&amp;B511</f>
        <v>CA-A3141819</v>
      </c>
      <c r="B511" s="45">
        <v>41819</v>
      </c>
      <c r="C511" s="18" t="s">
        <v>349</v>
      </c>
      <c r="D511" s="18" t="s">
        <v>119</v>
      </c>
      <c r="E511" s="27" t="s">
        <v>300</v>
      </c>
      <c r="F511" s="18" t="s">
        <v>369</v>
      </c>
      <c r="G511" s="18" t="s">
        <v>102</v>
      </c>
      <c r="H511" s="7">
        <v>6</v>
      </c>
      <c r="I511" s="18">
        <v>2</v>
      </c>
      <c r="J511" s="22">
        <v>4.49</v>
      </c>
      <c r="K511" s="22">
        <f t="shared" si="15"/>
        <v>0</v>
      </c>
      <c r="L511" s="24">
        <f t="shared" si="16"/>
        <v>8.98</v>
      </c>
    </row>
    <row r="512" spans="1:12" x14ac:dyDescent="0.25">
      <c r="A512" s="27" t="str">
        <f>VLOOKUP(Orders!D512,Sheet2!$C$2:$D$30,2,)&amp;"-"&amp;C512&amp;B512</f>
        <v>CA-A3141819</v>
      </c>
      <c r="B512" s="45">
        <v>41819</v>
      </c>
      <c r="C512" s="18" t="s">
        <v>349</v>
      </c>
      <c r="D512" s="18" t="s">
        <v>119</v>
      </c>
      <c r="E512" s="27" t="s">
        <v>301</v>
      </c>
      <c r="F512" s="18" t="s">
        <v>369</v>
      </c>
      <c r="G512" s="18" t="s">
        <v>10</v>
      </c>
      <c r="H512" s="7" t="s">
        <v>294</v>
      </c>
      <c r="I512" s="18">
        <v>2</v>
      </c>
      <c r="J512" s="22">
        <v>4.49</v>
      </c>
      <c r="K512" s="22">
        <f t="shared" si="15"/>
        <v>0</v>
      </c>
      <c r="L512" s="24">
        <f t="shared" si="16"/>
        <v>8.98</v>
      </c>
    </row>
    <row r="513" spans="1:12" x14ac:dyDescent="0.25">
      <c r="A513" s="27" t="str">
        <f>VLOOKUP(Orders!D513,Sheet2!$C$2:$D$30,2,)&amp;"-"&amp;C513&amp;B513</f>
        <v>CA-A3141819</v>
      </c>
      <c r="B513" s="45">
        <v>41819</v>
      </c>
      <c r="C513" s="18" t="s">
        <v>349</v>
      </c>
      <c r="D513" s="18" t="s">
        <v>119</v>
      </c>
      <c r="E513" s="27" t="s">
        <v>301</v>
      </c>
      <c r="F513" s="18" t="s">
        <v>369</v>
      </c>
      <c r="G513" s="18" t="s">
        <v>303</v>
      </c>
      <c r="H513" s="7" t="s">
        <v>294</v>
      </c>
      <c r="I513" s="18">
        <v>1</v>
      </c>
      <c r="J513" s="22">
        <v>4.49</v>
      </c>
      <c r="K513" s="22">
        <f t="shared" si="15"/>
        <v>0</v>
      </c>
      <c r="L513" s="24">
        <f t="shared" si="16"/>
        <v>4.49</v>
      </c>
    </row>
    <row r="514" spans="1:12" x14ac:dyDescent="0.25">
      <c r="A514" s="27" t="str">
        <f>VLOOKUP(Orders!D514,Sheet2!$C$2:$D$30,2,)&amp;"-"&amp;C514&amp;B514</f>
        <v>CA-A3141819</v>
      </c>
      <c r="B514" s="45">
        <v>41819</v>
      </c>
      <c r="C514" s="18" t="s">
        <v>349</v>
      </c>
      <c r="D514" s="18" t="s">
        <v>119</v>
      </c>
      <c r="E514" s="27" t="s">
        <v>307</v>
      </c>
      <c r="F514" s="18" t="s">
        <v>369</v>
      </c>
      <c r="G514" s="18" t="s">
        <v>132</v>
      </c>
      <c r="H514" s="7" t="s">
        <v>294</v>
      </c>
      <c r="I514" s="18">
        <v>2</v>
      </c>
      <c r="J514" s="22">
        <v>2.99</v>
      </c>
      <c r="K514" s="22">
        <f t="shared" si="15"/>
        <v>0</v>
      </c>
      <c r="L514" s="24">
        <f t="shared" si="16"/>
        <v>5.98</v>
      </c>
    </row>
    <row r="515" spans="1:12" x14ac:dyDescent="0.25">
      <c r="A515" s="27" t="str">
        <f>VLOOKUP(Orders!D515,Sheet2!$C$2:$D$30,2,)&amp;"-"&amp;C515&amp;B515</f>
        <v>CA-A3141819</v>
      </c>
      <c r="B515" s="45">
        <v>41819</v>
      </c>
      <c r="C515" s="18" t="s">
        <v>349</v>
      </c>
      <c r="D515" s="18" t="s">
        <v>119</v>
      </c>
      <c r="E515" s="27" t="s">
        <v>306</v>
      </c>
      <c r="F515" s="18" t="s">
        <v>369</v>
      </c>
      <c r="G515" s="18" t="s">
        <v>118</v>
      </c>
      <c r="H515" s="7">
        <v>6</v>
      </c>
      <c r="I515" s="18">
        <v>2</v>
      </c>
      <c r="J515" s="22">
        <v>2.99</v>
      </c>
      <c r="K515" s="22">
        <f t="shared" ref="K515:K538" si="17">IF((OR(F515="Clothes",F515="Footwear")),(I515*J515*0),(I515*J515*0.0625))</f>
        <v>0</v>
      </c>
      <c r="L515" s="24">
        <f t="shared" si="16"/>
        <v>5.98</v>
      </c>
    </row>
    <row r="516" spans="1:12" x14ac:dyDescent="0.25">
      <c r="A516" s="27" t="str">
        <f>VLOOKUP(Orders!D516,Sheet2!$C$2:$D$30,2,)&amp;"-"&amp;C516&amp;B516</f>
        <v>CA-A3141819</v>
      </c>
      <c r="B516" s="45">
        <v>41819</v>
      </c>
      <c r="C516" s="18" t="s">
        <v>349</v>
      </c>
      <c r="D516" s="18" t="s">
        <v>119</v>
      </c>
      <c r="E516" s="27" t="s">
        <v>308</v>
      </c>
      <c r="F516" s="18" t="s">
        <v>369</v>
      </c>
      <c r="G516" s="18" t="s">
        <v>102</v>
      </c>
      <c r="H516" s="7">
        <v>6</v>
      </c>
      <c r="I516" s="18">
        <v>2</v>
      </c>
      <c r="J516" s="22">
        <v>5.24</v>
      </c>
      <c r="K516" s="22">
        <f t="shared" si="17"/>
        <v>0</v>
      </c>
      <c r="L516" s="24">
        <f t="shared" si="16"/>
        <v>10.48</v>
      </c>
    </row>
    <row r="517" spans="1:12" x14ac:dyDescent="0.25">
      <c r="A517" s="27" t="str">
        <f>VLOOKUP(Orders!D517,Sheet2!$C$2:$D$30,2,)&amp;"-"&amp;C517&amp;B517</f>
        <v>CA-A3141819</v>
      </c>
      <c r="B517" s="45">
        <v>41819</v>
      </c>
      <c r="C517" s="18" t="s">
        <v>349</v>
      </c>
      <c r="D517" s="18" t="s">
        <v>119</v>
      </c>
      <c r="E517" s="27" t="s">
        <v>309</v>
      </c>
      <c r="F517" s="18" t="s">
        <v>369</v>
      </c>
      <c r="G517" s="18" t="s">
        <v>57</v>
      </c>
      <c r="H517" s="7">
        <v>7</v>
      </c>
      <c r="I517" s="18">
        <v>3</v>
      </c>
      <c r="J517" s="22">
        <v>5.24</v>
      </c>
      <c r="K517" s="22">
        <f t="shared" si="17"/>
        <v>0</v>
      </c>
      <c r="L517" s="24">
        <f t="shared" si="16"/>
        <v>15.72</v>
      </c>
    </row>
    <row r="518" spans="1:12" x14ac:dyDescent="0.25">
      <c r="A518" s="27" t="str">
        <f>VLOOKUP(Orders!D518,Sheet2!$C$2:$D$30,2,)&amp;"-"&amp;C518&amp;B518</f>
        <v>CA-A3141819</v>
      </c>
      <c r="B518" s="45">
        <v>41819</v>
      </c>
      <c r="C518" s="18" t="s">
        <v>349</v>
      </c>
      <c r="D518" s="18" t="s">
        <v>119</v>
      </c>
      <c r="E518" s="27" t="s">
        <v>309</v>
      </c>
      <c r="F518" s="18" t="s">
        <v>369</v>
      </c>
      <c r="G518" s="18" t="s">
        <v>287</v>
      </c>
      <c r="H518" s="7">
        <v>5</v>
      </c>
      <c r="I518" s="18">
        <v>3</v>
      </c>
      <c r="J518" s="22">
        <v>6.74</v>
      </c>
      <c r="K518" s="22">
        <f t="shared" si="17"/>
        <v>0</v>
      </c>
      <c r="L518" s="24">
        <f t="shared" si="16"/>
        <v>20.22</v>
      </c>
    </row>
    <row r="519" spans="1:12" x14ac:dyDescent="0.25">
      <c r="A519" s="27" t="str">
        <f>VLOOKUP(Orders!D519,Sheet2!$C$2:$D$30,2,)&amp;"-"&amp;C519&amp;B519</f>
        <v>CA-A3141819</v>
      </c>
      <c r="B519" s="45">
        <v>41819</v>
      </c>
      <c r="C519" s="18" t="s">
        <v>349</v>
      </c>
      <c r="D519" s="18" t="s">
        <v>119</v>
      </c>
      <c r="E519" s="27" t="s">
        <v>310</v>
      </c>
      <c r="F519" s="18" t="s">
        <v>369</v>
      </c>
      <c r="G519" s="18" t="s">
        <v>303</v>
      </c>
      <c r="H519" s="7">
        <v>4</v>
      </c>
      <c r="I519" s="18">
        <v>3</v>
      </c>
      <c r="J519" s="22">
        <v>5.24</v>
      </c>
      <c r="K519" s="22">
        <f t="shared" si="17"/>
        <v>0</v>
      </c>
      <c r="L519" s="24">
        <f t="shared" si="16"/>
        <v>15.72</v>
      </c>
    </row>
    <row r="520" spans="1:12" x14ac:dyDescent="0.25">
      <c r="A520" s="27" t="str">
        <f>VLOOKUP(Orders!D520,Sheet2!$C$2:$D$30,2,)&amp;"-"&amp;C520&amp;B520</f>
        <v>CA-A3141819</v>
      </c>
      <c r="B520" s="45">
        <v>41819</v>
      </c>
      <c r="C520" s="18" t="s">
        <v>349</v>
      </c>
      <c r="D520" s="18" t="s">
        <v>119</v>
      </c>
      <c r="E520" s="27" t="s">
        <v>134</v>
      </c>
      <c r="F520" s="18" t="s">
        <v>369</v>
      </c>
      <c r="G520" s="18" t="s">
        <v>135</v>
      </c>
      <c r="H520" s="7">
        <v>7</v>
      </c>
      <c r="I520" s="18">
        <v>3</v>
      </c>
      <c r="J520" s="22">
        <v>5.99</v>
      </c>
      <c r="K520" s="22">
        <f t="shared" si="17"/>
        <v>0</v>
      </c>
      <c r="L520" s="24">
        <f t="shared" si="16"/>
        <v>17.97</v>
      </c>
    </row>
    <row r="521" spans="1:12" x14ac:dyDescent="0.25">
      <c r="A521" s="27" t="str">
        <f>VLOOKUP(Orders!D521,Sheet2!$C$2:$D$30,2,)&amp;"-"&amp;C521&amp;B521</f>
        <v>CA-A3141819</v>
      </c>
      <c r="B521" s="45">
        <v>41819</v>
      </c>
      <c r="C521" s="18" t="s">
        <v>349</v>
      </c>
      <c r="D521" s="18" t="s">
        <v>119</v>
      </c>
      <c r="E521" s="27" t="s">
        <v>311</v>
      </c>
      <c r="F521" s="18" t="s">
        <v>369</v>
      </c>
      <c r="G521" s="18" t="s">
        <v>118</v>
      </c>
      <c r="H521" s="7">
        <v>5</v>
      </c>
      <c r="I521" s="18">
        <v>2</v>
      </c>
      <c r="J521" s="22">
        <v>6.74</v>
      </c>
      <c r="K521" s="22">
        <f t="shared" si="17"/>
        <v>0</v>
      </c>
      <c r="L521" s="24">
        <f t="shared" si="16"/>
        <v>13.48</v>
      </c>
    </row>
    <row r="522" spans="1:12" x14ac:dyDescent="0.25">
      <c r="A522" s="27" t="str">
        <f>VLOOKUP(Orders!D522,Sheet2!$C$2:$D$30,2,)&amp;"-"&amp;C522&amp;B522</f>
        <v>CA-A3141819</v>
      </c>
      <c r="B522" s="45">
        <v>41819</v>
      </c>
      <c r="C522" s="18" t="s">
        <v>349</v>
      </c>
      <c r="D522" s="18" t="s">
        <v>119</v>
      </c>
      <c r="E522" s="27" t="s">
        <v>312</v>
      </c>
      <c r="F522" s="18" t="s">
        <v>369</v>
      </c>
      <c r="G522" s="18" t="s">
        <v>132</v>
      </c>
      <c r="H522" s="7">
        <v>7</v>
      </c>
      <c r="I522" s="18">
        <v>1</v>
      </c>
      <c r="J522" s="22">
        <v>5.99</v>
      </c>
      <c r="K522" s="22">
        <f t="shared" si="17"/>
        <v>0</v>
      </c>
      <c r="L522" s="24">
        <f t="shared" si="16"/>
        <v>5.99</v>
      </c>
    </row>
    <row r="523" spans="1:12" x14ac:dyDescent="0.25">
      <c r="A523" s="27" t="str">
        <f>VLOOKUP(Orders!D523,Sheet2!$C$2:$D$30,2,)&amp;"-"&amp;C523&amp;B523</f>
        <v>CA-A3141819</v>
      </c>
      <c r="B523" s="45">
        <v>41819</v>
      </c>
      <c r="C523" s="18" t="s">
        <v>349</v>
      </c>
      <c r="D523" s="18" t="s">
        <v>119</v>
      </c>
      <c r="E523" s="27" t="s">
        <v>313</v>
      </c>
      <c r="F523" s="18" t="s">
        <v>369</v>
      </c>
      <c r="G523" s="18" t="s">
        <v>163</v>
      </c>
      <c r="H523" s="7">
        <v>6</v>
      </c>
      <c r="I523" s="18">
        <v>2</v>
      </c>
      <c r="J523" s="22">
        <v>5.99</v>
      </c>
      <c r="K523" s="22">
        <f t="shared" si="17"/>
        <v>0</v>
      </c>
      <c r="L523" s="24">
        <f t="shared" si="16"/>
        <v>11.98</v>
      </c>
    </row>
    <row r="524" spans="1:12" x14ac:dyDescent="0.25">
      <c r="A524" s="27" t="str">
        <f>VLOOKUP(Orders!D524,Sheet2!$C$2:$D$30,2,)&amp;"-"&amp;C524&amp;B524</f>
        <v>CA-A3141819</v>
      </c>
      <c r="B524" s="45">
        <v>41819</v>
      </c>
      <c r="C524" s="18" t="s">
        <v>349</v>
      </c>
      <c r="D524" s="18" t="s">
        <v>119</v>
      </c>
      <c r="E524" s="27" t="s">
        <v>314</v>
      </c>
      <c r="F524" s="18" t="s">
        <v>369</v>
      </c>
      <c r="G524" s="18" t="s">
        <v>15</v>
      </c>
      <c r="H524" s="7">
        <v>6</v>
      </c>
      <c r="I524" s="18">
        <v>2</v>
      </c>
      <c r="J524" s="22">
        <v>5.24</v>
      </c>
      <c r="K524" s="22">
        <f t="shared" si="17"/>
        <v>0</v>
      </c>
      <c r="L524" s="24">
        <f t="shared" si="16"/>
        <v>10.48</v>
      </c>
    </row>
    <row r="525" spans="1:12" x14ac:dyDescent="0.25">
      <c r="A525" s="27" t="str">
        <f>VLOOKUP(Orders!D525,Sheet2!$C$2:$D$30,2,)&amp;"-"&amp;C525&amp;B525</f>
        <v>CA-A3141819</v>
      </c>
      <c r="B525" s="45">
        <v>41819</v>
      </c>
      <c r="C525" s="18" t="s">
        <v>349</v>
      </c>
      <c r="D525" s="18" t="s">
        <v>119</v>
      </c>
      <c r="E525" s="27" t="s">
        <v>301</v>
      </c>
      <c r="F525" s="18" t="s">
        <v>369</v>
      </c>
      <c r="G525" s="18" t="s">
        <v>163</v>
      </c>
      <c r="H525" s="7">
        <v>6</v>
      </c>
      <c r="I525" s="18">
        <v>2</v>
      </c>
      <c r="J525" s="22">
        <v>5.24</v>
      </c>
      <c r="K525" s="22">
        <f t="shared" si="17"/>
        <v>0</v>
      </c>
      <c r="L525" s="24">
        <f t="shared" si="16"/>
        <v>10.48</v>
      </c>
    </row>
    <row r="526" spans="1:12" x14ac:dyDescent="0.25">
      <c r="A526" s="27" t="str">
        <f>VLOOKUP(Orders!D526,Sheet2!$C$2:$D$30,2,)&amp;"-"&amp;C526&amp;B526</f>
        <v>ZA-A1041819</v>
      </c>
      <c r="B526" s="45">
        <v>41819</v>
      </c>
      <c r="C526" s="18" t="s">
        <v>338</v>
      </c>
      <c r="D526" s="18" t="s">
        <v>268</v>
      </c>
      <c r="E526" s="27" t="s">
        <v>461</v>
      </c>
      <c r="F526" s="18" t="s">
        <v>369</v>
      </c>
      <c r="G526" s="18" t="s">
        <v>15</v>
      </c>
      <c r="H526" s="7" t="s">
        <v>21</v>
      </c>
      <c r="I526" s="18">
        <v>1</v>
      </c>
      <c r="J526" s="22">
        <v>49.99</v>
      </c>
      <c r="K526" s="22">
        <f t="shared" si="17"/>
        <v>0</v>
      </c>
      <c r="L526" s="24">
        <f t="shared" si="16"/>
        <v>49.99</v>
      </c>
    </row>
    <row r="527" spans="1:12" x14ac:dyDescent="0.25">
      <c r="A527" s="27" t="str">
        <f>VLOOKUP(Orders!D527,Sheet2!$C$2:$D$30,2,)&amp;"-"&amp;C527&amp;B527</f>
        <v>ZA-A1041819</v>
      </c>
      <c r="B527" s="45">
        <v>41819</v>
      </c>
      <c r="C527" s="18" t="s">
        <v>338</v>
      </c>
      <c r="D527" s="18" t="s">
        <v>268</v>
      </c>
      <c r="E527" s="27" t="s">
        <v>462</v>
      </c>
      <c r="F527" s="18" t="s">
        <v>369</v>
      </c>
      <c r="G527" s="18" t="s">
        <v>132</v>
      </c>
      <c r="H527" s="94" t="s">
        <v>21</v>
      </c>
      <c r="I527" s="18">
        <v>1</v>
      </c>
      <c r="J527" s="22">
        <v>25.99</v>
      </c>
      <c r="K527" s="22">
        <f t="shared" si="17"/>
        <v>0</v>
      </c>
      <c r="L527" s="24">
        <f t="shared" si="16"/>
        <v>25.99</v>
      </c>
    </row>
    <row r="528" spans="1:12" x14ac:dyDescent="0.25">
      <c r="A528" s="27" t="str">
        <f>VLOOKUP(Orders!D528,Sheet2!$C$2:$D$30,2,)&amp;"-"&amp;C528&amp;B528</f>
        <v>AZ-A2641820</v>
      </c>
      <c r="B528" s="45">
        <v>41820</v>
      </c>
      <c r="C528" s="18" t="s">
        <v>343</v>
      </c>
      <c r="D528" s="18" t="s">
        <v>17</v>
      </c>
      <c r="E528" s="27" t="s">
        <v>463</v>
      </c>
      <c r="F528" s="18" t="s">
        <v>376</v>
      </c>
      <c r="G528" s="18" t="s">
        <v>7</v>
      </c>
      <c r="H528" s="7" t="s">
        <v>321</v>
      </c>
      <c r="I528" s="18">
        <v>1</v>
      </c>
      <c r="J528" s="22">
        <v>64.25</v>
      </c>
      <c r="K528" s="22">
        <f t="shared" si="17"/>
        <v>0</v>
      </c>
      <c r="L528" s="24">
        <f t="shared" si="16"/>
        <v>64.25</v>
      </c>
    </row>
    <row r="529" spans="1:16" x14ac:dyDescent="0.25">
      <c r="A529" s="27" t="str">
        <f>VLOOKUP(Orders!D529,Sheet2!$C$2:$D$30,2,)&amp;"-"&amp;C529&amp;B529</f>
        <v>AZ-A3041823</v>
      </c>
      <c r="B529" s="45">
        <v>41823</v>
      </c>
      <c r="C529" s="18" t="s">
        <v>346</v>
      </c>
      <c r="D529" s="18" t="s">
        <v>17</v>
      </c>
      <c r="E529" s="27" t="s">
        <v>322</v>
      </c>
      <c r="F529" s="18" t="s">
        <v>373</v>
      </c>
      <c r="G529" s="18" t="s">
        <v>502</v>
      </c>
      <c r="I529" s="18">
        <v>1</v>
      </c>
      <c r="J529" s="22">
        <v>8.9700000000000006</v>
      </c>
      <c r="K529" s="22">
        <f t="shared" si="17"/>
        <v>0.56062500000000004</v>
      </c>
      <c r="L529" s="24">
        <f t="shared" si="16"/>
        <v>9.5306250000000006</v>
      </c>
    </row>
    <row r="530" spans="1:16" x14ac:dyDescent="0.25">
      <c r="A530" s="27" t="str">
        <f>VLOOKUP(Orders!D530,Sheet2!$C$2:$D$30,2,)&amp;"-"&amp;C530&amp;B530</f>
        <v>FR-A1441826</v>
      </c>
      <c r="B530" s="45">
        <v>41826</v>
      </c>
      <c r="C530" s="18" t="s">
        <v>333</v>
      </c>
      <c r="D530" s="18" t="s">
        <v>323</v>
      </c>
      <c r="E530" s="38" t="s">
        <v>464</v>
      </c>
      <c r="F530" s="18" t="s">
        <v>378</v>
      </c>
      <c r="G530" s="18" t="s">
        <v>336</v>
      </c>
      <c r="H530" s="7" t="s">
        <v>324</v>
      </c>
      <c r="I530" s="18">
        <v>1</v>
      </c>
      <c r="J530" s="22">
        <v>32.19</v>
      </c>
      <c r="K530" s="22">
        <f t="shared" si="17"/>
        <v>2.0118749999999999</v>
      </c>
      <c r="L530" s="24">
        <f t="shared" si="16"/>
        <v>34.201875000000001</v>
      </c>
    </row>
    <row r="531" spans="1:16" x14ac:dyDescent="0.25">
      <c r="A531" s="27" t="str">
        <f>VLOOKUP(Orders!D531,Sheet2!$C$2:$D$30,2,)&amp;"-"&amp;C531&amp;B531</f>
        <v>FR-A1441826</v>
      </c>
      <c r="B531" s="45">
        <v>41826</v>
      </c>
      <c r="C531" s="18" t="s">
        <v>333</v>
      </c>
      <c r="D531" s="18" t="s">
        <v>323</v>
      </c>
      <c r="E531" s="27" t="s">
        <v>465</v>
      </c>
      <c r="F531" s="18" t="s">
        <v>378</v>
      </c>
      <c r="G531" s="18" t="s">
        <v>336</v>
      </c>
      <c r="H531" s="7" t="s">
        <v>324</v>
      </c>
      <c r="I531" s="18">
        <v>1</v>
      </c>
      <c r="J531" s="22">
        <v>41.19</v>
      </c>
      <c r="K531" s="22">
        <f t="shared" si="17"/>
        <v>2.5743749999999999</v>
      </c>
      <c r="L531" s="24">
        <f t="shared" si="16"/>
        <v>43.764375000000001</v>
      </c>
    </row>
    <row r="532" spans="1:16" x14ac:dyDescent="0.25">
      <c r="A532" s="27" t="str">
        <f>VLOOKUP(Orders!D532,Sheet2!$C$2:$D$30,2,)&amp;"-"&amp;C532&amp;B532</f>
        <v>FR-A1441826</v>
      </c>
      <c r="B532" s="45">
        <v>41826</v>
      </c>
      <c r="C532" s="18" t="s">
        <v>333</v>
      </c>
      <c r="D532" s="18" t="s">
        <v>323</v>
      </c>
      <c r="E532" s="38" t="s">
        <v>466</v>
      </c>
      <c r="F532" s="18" t="s">
        <v>378</v>
      </c>
      <c r="G532" s="18" t="s">
        <v>336</v>
      </c>
      <c r="H532" s="7" t="s">
        <v>324</v>
      </c>
      <c r="I532" s="18">
        <v>1</v>
      </c>
      <c r="J532" s="22">
        <v>28.19</v>
      </c>
      <c r="K532" s="22">
        <f t="shared" si="17"/>
        <v>1.7618750000000001</v>
      </c>
      <c r="L532" s="24">
        <f t="shared" si="16"/>
        <v>29.951875000000001</v>
      </c>
    </row>
    <row r="533" spans="1:16" s="11" customFormat="1" ht="14.25" customHeight="1" x14ac:dyDescent="0.25">
      <c r="A533" s="27" t="str">
        <f>VLOOKUP(Orders!D533,Sheet2!$C$2:$D$30,2,)&amp;"-"&amp;C533&amp;B533</f>
        <v>FR-A1441826</v>
      </c>
      <c r="B533" s="46">
        <v>41826</v>
      </c>
      <c r="C533" s="39" t="s">
        <v>333</v>
      </c>
      <c r="D533" s="39" t="s">
        <v>323</v>
      </c>
      <c r="E533" s="40" t="s">
        <v>826</v>
      </c>
      <c r="F533" s="39" t="s">
        <v>378</v>
      </c>
      <c r="G533" s="39" t="s">
        <v>336</v>
      </c>
      <c r="H533" s="12" t="s">
        <v>325</v>
      </c>
      <c r="I533" s="39">
        <v>1</v>
      </c>
      <c r="J533" s="41">
        <v>15.19</v>
      </c>
      <c r="K533" s="22">
        <f t="shared" si="17"/>
        <v>0.94937499999999997</v>
      </c>
      <c r="L533" s="42">
        <f t="shared" si="16"/>
        <v>16.139375000000001</v>
      </c>
    </row>
    <row r="534" spans="1:16" x14ac:dyDescent="0.25">
      <c r="A534" s="27" t="str">
        <f>VLOOKUP(Orders!D534,Sheet2!$C$2:$D$30,2,)&amp;"-"&amp;C534&amp;B534</f>
        <v>AZ-A3341827</v>
      </c>
      <c r="B534" s="45">
        <v>41827</v>
      </c>
      <c r="C534" s="18" t="s">
        <v>347</v>
      </c>
      <c r="D534" s="18" t="s">
        <v>17</v>
      </c>
      <c r="E534" s="27" t="s">
        <v>467</v>
      </c>
      <c r="F534" s="18" t="s">
        <v>376</v>
      </c>
      <c r="G534" s="18" t="s">
        <v>287</v>
      </c>
      <c r="H534" s="7">
        <v>9</v>
      </c>
      <c r="I534" s="18">
        <v>1</v>
      </c>
      <c r="J534" s="22">
        <v>82</v>
      </c>
      <c r="K534" s="22">
        <f t="shared" si="17"/>
        <v>0</v>
      </c>
      <c r="L534" s="24">
        <f t="shared" si="16"/>
        <v>82</v>
      </c>
    </row>
    <row r="535" spans="1:16" x14ac:dyDescent="0.25">
      <c r="A535" s="27" t="str">
        <f>VLOOKUP(Orders!D535,Sheet2!$C$2:$D$30,2,)&amp;"-"&amp;C535&amp;B535</f>
        <v>AZ-A0141827</v>
      </c>
      <c r="B535" s="45">
        <v>41827</v>
      </c>
      <c r="C535" s="18" t="s">
        <v>364</v>
      </c>
      <c r="D535" s="18" t="s">
        <v>17</v>
      </c>
      <c r="E535" s="27" t="s">
        <v>468</v>
      </c>
      <c r="F535" s="18" t="s">
        <v>373</v>
      </c>
      <c r="G535" s="18" t="s">
        <v>7</v>
      </c>
      <c r="I535" s="18">
        <v>1</v>
      </c>
      <c r="J535" s="22">
        <v>26.55</v>
      </c>
      <c r="K535" s="22">
        <f t="shared" si="17"/>
        <v>1.659375</v>
      </c>
      <c r="L535" s="24">
        <f t="shared" si="16"/>
        <v>28.209375000000001</v>
      </c>
      <c r="P535" s="4"/>
    </row>
    <row r="536" spans="1:16" x14ac:dyDescent="0.25">
      <c r="A536" s="27" t="str">
        <f>VLOOKUP(Orders!D536,Sheet2!$C$2:$D$30,2,)&amp;"-"&amp;C536&amp;B536</f>
        <v>AZ-A2641827</v>
      </c>
      <c r="B536" s="45">
        <v>41827</v>
      </c>
      <c r="C536" s="18" t="s">
        <v>343</v>
      </c>
      <c r="D536" s="18" t="s">
        <v>17</v>
      </c>
      <c r="E536" s="27" t="s">
        <v>469</v>
      </c>
      <c r="F536" s="18" t="s">
        <v>369</v>
      </c>
      <c r="G536" s="20" t="s">
        <v>7</v>
      </c>
      <c r="I536" s="18">
        <v>2</v>
      </c>
      <c r="J536" s="22">
        <v>22</v>
      </c>
      <c r="K536" s="22">
        <f t="shared" si="17"/>
        <v>0</v>
      </c>
      <c r="L536" s="24">
        <f t="shared" si="16"/>
        <v>44</v>
      </c>
    </row>
    <row r="537" spans="1:16" x14ac:dyDescent="0.25">
      <c r="A537" s="27" t="str">
        <f>VLOOKUP(Orders!D537,Sheet2!$C$2:$D$30,2,)&amp;"-"&amp;C537&amp;B537</f>
        <v>AZ-A2641827</v>
      </c>
      <c r="B537" s="45">
        <v>41827</v>
      </c>
      <c r="C537" s="18" t="s">
        <v>343</v>
      </c>
      <c r="D537" s="18" t="s">
        <v>17</v>
      </c>
      <c r="E537" s="27" t="s">
        <v>470</v>
      </c>
      <c r="F537" s="18" t="s">
        <v>369</v>
      </c>
      <c r="G537" s="20" t="s">
        <v>7</v>
      </c>
      <c r="I537" s="18">
        <v>1</v>
      </c>
      <c r="J537" s="22">
        <v>12</v>
      </c>
      <c r="K537" s="22">
        <f t="shared" si="17"/>
        <v>0</v>
      </c>
      <c r="L537" s="24">
        <f t="shared" si="16"/>
        <v>12</v>
      </c>
    </row>
    <row r="538" spans="1:16" x14ac:dyDescent="0.25">
      <c r="A538" s="19" t="str">
        <f>VLOOKUP(Orders!D538,Sheet2!$C$2:$D$30,2,)&amp;"-"&amp;C538&amp;B538</f>
        <v>AZ-A2641828</v>
      </c>
      <c r="B538" s="47">
        <v>41828</v>
      </c>
      <c r="C538" s="19" t="s">
        <v>343</v>
      </c>
      <c r="D538" s="19" t="s">
        <v>17</v>
      </c>
      <c r="E538" s="29" t="s">
        <v>471</v>
      </c>
      <c r="F538" s="19" t="s">
        <v>376</v>
      </c>
      <c r="G538" s="19" t="s">
        <v>487</v>
      </c>
      <c r="H538" s="15" t="s">
        <v>326</v>
      </c>
      <c r="I538" s="19">
        <v>1</v>
      </c>
      <c r="J538" s="23">
        <v>34.950000000000003</v>
      </c>
      <c r="K538" s="23">
        <f t="shared" si="17"/>
        <v>0</v>
      </c>
      <c r="L538" s="25">
        <f t="shared" si="16"/>
        <v>34.950000000000003</v>
      </c>
    </row>
    <row r="539" spans="1:16" x14ac:dyDescent="0.25">
      <c r="L539" s="9"/>
    </row>
    <row r="542" spans="1:16" x14ac:dyDescent="0.25">
      <c r="L542" s="6"/>
    </row>
    <row r="543" spans="1:16" x14ac:dyDescent="0.25">
      <c r="L543" s="6"/>
    </row>
    <row r="544" spans="1:16" x14ac:dyDescent="0.25">
      <c r="L544" s="6"/>
    </row>
    <row r="549" spans="3:3" x14ac:dyDescent="0.25">
      <c r="C549" s="6"/>
    </row>
    <row r="550" spans="3:3" x14ac:dyDescent="0.25">
      <c r="C550" s="6"/>
    </row>
  </sheetData>
  <autoFilter ref="A1:L538" xr:uid="{D128453B-8E1D-4751-B630-9037DB062E7E}"/>
  <phoneticPr fontId="3" type="noConversion"/>
  <dataValidations count="1">
    <dataValidation type="textLength" allowBlank="1" showInputMessage="1" showErrorMessage="1" sqref="C2:D522 C524:D538" xr:uid="{D7FB5F34-FE88-457A-B5F9-D9CA6DEF17E7}">
      <formula1>3</formula1>
      <formula2>3</formula2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E208C0-8161-4BAF-A095-57385BAFEC76}">
          <x14:formula1>
            <xm:f>Sheet2!$A$2:$A$27</xm:f>
          </x14:formula1>
          <xm:sqref>F2:F176</xm:sqref>
        </x14:dataValidation>
        <x14:dataValidation type="list" allowBlank="1" showInputMessage="1" showErrorMessage="1" xr:uid="{92E1C896-8520-4B76-B701-8EFA585E21C3}">
          <x14:formula1>
            <xm:f>Sheet2!$A$2:$A$13</xm:f>
          </x14:formula1>
          <xm:sqref>F177:F538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7195-31DD-4B7F-AEBD-BBD10CBFAD9E}">
  <dimension ref="A1:L544"/>
  <sheetViews>
    <sheetView showFormulas="1" workbookViewId="0">
      <selection activeCell="D38" sqref="D38"/>
    </sheetView>
  </sheetViews>
  <sheetFormatPr defaultRowHeight="15" x14ac:dyDescent="0.25"/>
  <cols>
    <col min="1" max="1" width="10.42578125" bestFit="1" customWidth="1"/>
    <col min="2" max="2" width="5" bestFit="1" customWidth="1"/>
    <col min="3" max="3" width="11" bestFit="1" customWidth="1"/>
    <col min="4" max="4" width="26.5703125" bestFit="1" customWidth="1"/>
    <col min="5" max="5" width="14.140625" bestFit="1" customWidth="1"/>
    <col min="6" max="6" width="4" bestFit="1" customWidth="1"/>
    <col min="7" max="7" width="4.85546875" bestFit="1" customWidth="1"/>
    <col min="8" max="8" width="2.42578125" bestFit="1" customWidth="1"/>
    <col min="9" max="9" width="4.42578125" bestFit="1" customWidth="1"/>
    <col min="10" max="10" width="2.85546875" bestFit="1" customWidth="1"/>
    <col min="11" max="11" width="29.28515625" bestFit="1" customWidth="1"/>
    <col min="12" max="12" width="4.85546875" bestFit="1" customWidth="1"/>
  </cols>
  <sheetData>
    <row r="1" spans="1:12" x14ac:dyDescent="0.25">
      <c r="A1" s="1" t="s">
        <v>328</v>
      </c>
      <c r="B1" s="43" t="s">
        <v>327</v>
      </c>
      <c r="C1" s="1" t="s">
        <v>330</v>
      </c>
      <c r="D1" s="1" t="s">
        <v>382</v>
      </c>
      <c r="E1" s="1" t="s">
        <v>329</v>
      </c>
      <c r="F1" s="1" t="s">
        <v>366</v>
      </c>
      <c r="G1" s="1" t="s">
        <v>1</v>
      </c>
      <c r="H1" s="1" t="s">
        <v>0</v>
      </c>
      <c r="I1" s="1" t="s">
        <v>661</v>
      </c>
      <c r="J1" s="87" t="s">
        <v>2</v>
      </c>
      <c r="K1" s="87" t="s">
        <v>39</v>
      </c>
      <c r="L1" s="83" t="s">
        <v>3</v>
      </c>
    </row>
    <row r="2" spans="1:12" x14ac:dyDescent="0.25">
      <c r="A2" s="2" t="s">
        <v>4</v>
      </c>
      <c r="B2" s="88">
        <v>41698</v>
      </c>
      <c r="C2" s="2" t="s">
        <v>365</v>
      </c>
      <c r="D2" s="90" t="str">
        <f>VLOOKUP(Orders!D2,Sheet2!$C$2:$D$30,2,)&amp;"-"&amp;C2&amp;B2</f>
        <v>HM-A0241698</v>
      </c>
      <c r="E2" s="2" t="s">
        <v>598</v>
      </c>
      <c r="F2" s="90" t="s">
        <v>369</v>
      </c>
      <c r="G2" s="2" t="s">
        <v>7</v>
      </c>
      <c r="H2" s="89">
        <v>4</v>
      </c>
      <c r="I2" s="2">
        <v>1</v>
      </c>
      <c r="J2" s="50">
        <v>7</v>
      </c>
      <c r="K2" s="91">
        <f>IF((OR(F2="Clothes",F2="Footwear")),(I2*J2*0),(I2*J2*0.0625))</f>
        <v>0</v>
      </c>
      <c r="L2" s="92">
        <f t="shared" ref="L2" si="0">J2*I2+K2</f>
        <v>7</v>
      </c>
    </row>
    <row r="3" spans="1:12" x14ac:dyDescent="0.25">
      <c r="A3" s="2" t="s">
        <v>4</v>
      </c>
      <c r="B3" s="86" t="s">
        <v>716</v>
      </c>
      <c r="C3" s="2" t="s">
        <v>365</v>
      </c>
      <c r="D3" s="2" t="s">
        <v>713</v>
      </c>
      <c r="E3" s="2" t="s">
        <v>598</v>
      </c>
      <c r="F3" s="2" t="s">
        <v>369</v>
      </c>
      <c r="G3" s="2" t="s">
        <v>7</v>
      </c>
      <c r="H3" s="2">
        <v>4</v>
      </c>
      <c r="I3" s="2">
        <v>1</v>
      </c>
      <c r="J3" s="2">
        <v>7</v>
      </c>
      <c r="K3" s="2">
        <v>0</v>
      </c>
      <c r="L3" s="2">
        <v>7</v>
      </c>
    </row>
    <row r="7" spans="1:12" x14ac:dyDescent="0.25">
      <c r="A7" s="64" t="s">
        <v>718</v>
      </c>
      <c r="B7" s="64"/>
      <c r="C7" s="64" t="s">
        <v>717</v>
      </c>
      <c r="E7" s="64" t="s">
        <v>719</v>
      </c>
    </row>
    <row r="8" spans="1:12" x14ac:dyDescent="0.25">
      <c r="A8" s="95" cm="1">
        <f t="array" ref="A8:A544">LEN(Orders!C2:C538)</f>
        <v>3</v>
      </c>
      <c r="B8">
        <v>3</v>
      </c>
      <c r="C8" s="95" t="str" cm="1">
        <f t="array" ref="C8:C544">TRIM(Orders!C2:C538)</f>
        <v>A02</v>
      </c>
      <c r="D8" t="s">
        <v>364</v>
      </c>
      <c r="E8" s="95">
        <f>COUNTIF(Orders!F2:F538,G8)</f>
        <v>50</v>
      </c>
      <c r="F8">
        <v>50</v>
      </c>
      <c r="G8" s="90" t="s">
        <v>376</v>
      </c>
      <c r="K8" s="85"/>
    </row>
    <row r="9" spans="1:12" x14ac:dyDescent="0.25">
      <c r="A9">
        <v>3</v>
      </c>
      <c r="C9" t="str">
        <v>A02</v>
      </c>
    </row>
    <row r="10" spans="1:12" x14ac:dyDescent="0.25">
      <c r="A10">
        <v>3</v>
      </c>
      <c r="C10" t="str">
        <v>A01</v>
      </c>
    </row>
    <row r="11" spans="1:12" x14ac:dyDescent="0.25">
      <c r="A11">
        <v>3</v>
      </c>
      <c r="C11" t="str">
        <v>A02</v>
      </c>
    </row>
    <row r="12" spans="1:12" x14ac:dyDescent="0.25">
      <c r="A12">
        <v>3</v>
      </c>
      <c r="C12" t="str">
        <v>A01</v>
      </c>
    </row>
    <row r="13" spans="1:12" x14ac:dyDescent="0.25">
      <c r="A13">
        <v>3</v>
      </c>
      <c r="C13" t="str">
        <v>A01</v>
      </c>
    </row>
    <row r="14" spans="1:12" x14ac:dyDescent="0.25">
      <c r="A14">
        <v>3</v>
      </c>
      <c r="C14" t="str">
        <v>A01</v>
      </c>
    </row>
    <row r="15" spans="1:12" x14ac:dyDescent="0.25">
      <c r="A15">
        <v>3</v>
      </c>
      <c r="C15" t="str">
        <v>A03</v>
      </c>
    </row>
    <row r="16" spans="1:12" x14ac:dyDescent="0.25">
      <c r="A16">
        <v>3</v>
      </c>
      <c r="C16" t="str">
        <v>A03</v>
      </c>
    </row>
    <row r="17" spans="1:3" x14ac:dyDescent="0.25">
      <c r="A17">
        <v>3</v>
      </c>
      <c r="C17" t="str">
        <v>A03</v>
      </c>
    </row>
    <row r="18" spans="1:3" x14ac:dyDescent="0.25">
      <c r="A18">
        <v>3</v>
      </c>
      <c r="C18" t="str">
        <v>A03</v>
      </c>
    </row>
    <row r="19" spans="1:3" x14ac:dyDescent="0.25">
      <c r="A19">
        <v>3</v>
      </c>
      <c r="C19" t="str">
        <v>A03</v>
      </c>
    </row>
    <row r="20" spans="1:3" x14ac:dyDescent="0.25">
      <c r="A20">
        <v>3</v>
      </c>
      <c r="C20" t="str">
        <v>A03</v>
      </c>
    </row>
    <row r="21" spans="1:3" x14ac:dyDescent="0.25">
      <c r="A21">
        <v>3</v>
      </c>
      <c r="C21" t="str">
        <v>A03</v>
      </c>
    </row>
    <row r="22" spans="1:3" x14ac:dyDescent="0.25">
      <c r="A22">
        <v>3</v>
      </c>
      <c r="C22" t="str">
        <v>A03</v>
      </c>
    </row>
    <row r="23" spans="1:3" x14ac:dyDescent="0.25">
      <c r="A23">
        <v>3</v>
      </c>
      <c r="C23" t="str">
        <v>A03</v>
      </c>
    </row>
    <row r="24" spans="1:3" x14ac:dyDescent="0.25">
      <c r="A24">
        <v>3</v>
      </c>
      <c r="C24" t="str">
        <v>A03</v>
      </c>
    </row>
    <row r="25" spans="1:3" x14ac:dyDescent="0.25">
      <c r="A25">
        <v>3</v>
      </c>
      <c r="C25" t="str">
        <v>A03</v>
      </c>
    </row>
    <row r="26" spans="1:3" x14ac:dyDescent="0.25">
      <c r="A26">
        <v>3</v>
      </c>
      <c r="C26" t="str">
        <v>A03</v>
      </c>
    </row>
    <row r="27" spans="1:3" x14ac:dyDescent="0.25">
      <c r="A27">
        <v>3</v>
      </c>
      <c r="C27" t="str">
        <v>A03</v>
      </c>
    </row>
    <row r="28" spans="1:3" x14ac:dyDescent="0.25">
      <c r="A28">
        <v>3</v>
      </c>
      <c r="C28" t="str">
        <v>A03</v>
      </c>
    </row>
    <row r="29" spans="1:3" x14ac:dyDescent="0.25">
      <c r="A29">
        <v>3</v>
      </c>
      <c r="C29" t="str">
        <v>A03</v>
      </c>
    </row>
    <row r="30" spans="1:3" x14ac:dyDescent="0.25">
      <c r="A30">
        <v>3</v>
      </c>
      <c r="C30" t="str">
        <v>A03</v>
      </c>
    </row>
    <row r="31" spans="1:3" x14ac:dyDescent="0.25">
      <c r="A31">
        <v>3</v>
      </c>
      <c r="C31" t="str">
        <v>A03</v>
      </c>
    </row>
    <row r="32" spans="1:3" x14ac:dyDescent="0.25">
      <c r="A32">
        <v>3</v>
      </c>
      <c r="C32" t="str">
        <v>A03</v>
      </c>
    </row>
    <row r="33" spans="1:3" x14ac:dyDescent="0.25">
      <c r="A33">
        <v>3</v>
      </c>
      <c r="C33" t="str">
        <v>A03</v>
      </c>
    </row>
    <row r="34" spans="1:3" x14ac:dyDescent="0.25">
      <c r="A34">
        <v>3</v>
      </c>
      <c r="C34" t="str">
        <v>A03</v>
      </c>
    </row>
    <row r="35" spans="1:3" x14ac:dyDescent="0.25">
      <c r="A35">
        <v>3</v>
      </c>
      <c r="C35" t="str">
        <v>A03</v>
      </c>
    </row>
    <row r="36" spans="1:3" x14ac:dyDescent="0.25">
      <c r="A36">
        <v>3</v>
      </c>
      <c r="C36" t="str">
        <v>A03</v>
      </c>
    </row>
    <row r="37" spans="1:3" x14ac:dyDescent="0.25">
      <c r="A37">
        <v>3</v>
      </c>
      <c r="C37" t="str">
        <v>A03</v>
      </c>
    </row>
    <row r="38" spans="1:3" x14ac:dyDescent="0.25">
      <c r="A38">
        <v>3</v>
      </c>
      <c r="C38" t="str">
        <v>A04</v>
      </c>
    </row>
    <row r="39" spans="1:3" x14ac:dyDescent="0.25">
      <c r="A39">
        <v>3</v>
      </c>
      <c r="C39" t="str">
        <v>A03</v>
      </c>
    </row>
    <row r="40" spans="1:3" x14ac:dyDescent="0.25">
      <c r="A40">
        <v>3</v>
      </c>
      <c r="C40" t="str">
        <v>A03</v>
      </c>
    </row>
    <row r="41" spans="1:3" x14ac:dyDescent="0.25">
      <c r="A41">
        <v>3</v>
      </c>
      <c r="C41" t="str">
        <v>A03</v>
      </c>
    </row>
    <row r="42" spans="1:3" x14ac:dyDescent="0.25">
      <c r="A42">
        <v>3</v>
      </c>
      <c r="C42" t="str">
        <v>A03</v>
      </c>
    </row>
    <row r="43" spans="1:3" x14ac:dyDescent="0.25">
      <c r="A43">
        <v>3</v>
      </c>
      <c r="C43" t="str">
        <v>A03</v>
      </c>
    </row>
    <row r="44" spans="1:3" x14ac:dyDescent="0.25">
      <c r="A44">
        <v>3</v>
      </c>
      <c r="C44" t="str">
        <v>A02</v>
      </c>
    </row>
    <row r="45" spans="1:3" x14ac:dyDescent="0.25">
      <c r="A45">
        <v>3</v>
      </c>
      <c r="C45" t="str">
        <v>A03</v>
      </c>
    </row>
    <row r="46" spans="1:3" x14ac:dyDescent="0.25">
      <c r="A46">
        <v>3</v>
      </c>
      <c r="C46" t="str">
        <v>A03</v>
      </c>
    </row>
    <row r="47" spans="1:3" x14ac:dyDescent="0.25">
      <c r="A47">
        <v>3</v>
      </c>
      <c r="C47" t="str">
        <v>A03</v>
      </c>
    </row>
    <row r="48" spans="1:3" x14ac:dyDescent="0.25">
      <c r="A48">
        <v>3</v>
      </c>
      <c r="C48" t="str">
        <v>A03</v>
      </c>
    </row>
    <row r="49" spans="1:3" x14ac:dyDescent="0.25">
      <c r="A49">
        <v>3</v>
      </c>
      <c r="C49" t="str">
        <v>A03</v>
      </c>
    </row>
    <row r="50" spans="1:3" x14ac:dyDescent="0.25">
      <c r="A50">
        <v>3</v>
      </c>
      <c r="C50" t="str">
        <v>A05</v>
      </c>
    </row>
    <row r="51" spans="1:3" x14ac:dyDescent="0.25">
      <c r="A51">
        <v>3</v>
      </c>
      <c r="C51" t="str">
        <v>A05</v>
      </c>
    </row>
    <row r="52" spans="1:3" x14ac:dyDescent="0.25">
      <c r="A52">
        <v>3</v>
      </c>
      <c r="C52" t="str">
        <v>A07</v>
      </c>
    </row>
    <row r="53" spans="1:3" x14ac:dyDescent="0.25">
      <c r="A53">
        <v>3</v>
      </c>
      <c r="C53" t="str">
        <v>A06</v>
      </c>
    </row>
    <row r="54" spans="1:3" x14ac:dyDescent="0.25">
      <c r="A54">
        <v>3</v>
      </c>
      <c r="C54" t="str">
        <v>A06</v>
      </c>
    </row>
    <row r="55" spans="1:3" x14ac:dyDescent="0.25">
      <c r="A55">
        <v>3</v>
      </c>
      <c r="C55" t="str">
        <v>A02</v>
      </c>
    </row>
    <row r="56" spans="1:3" x14ac:dyDescent="0.25">
      <c r="A56">
        <v>3</v>
      </c>
      <c r="C56" t="str">
        <v>A02</v>
      </c>
    </row>
    <row r="57" spans="1:3" x14ac:dyDescent="0.25">
      <c r="A57">
        <v>3</v>
      </c>
      <c r="C57" t="str">
        <v>A02</v>
      </c>
    </row>
    <row r="58" spans="1:3" x14ac:dyDescent="0.25">
      <c r="A58">
        <v>3</v>
      </c>
      <c r="C58" t="str">
        <v>A02</v>
      </c>
    </row>
    <row r="59" spans="1:3" x14ac:dyDescent="0.25">
      <c r="A59">
        <v>3</v>
      </c>
      <c r="C59" t="str">
        <v>A02</v>
      </c>
    </row>
    <row r="60" spans="1:3" x14ac:dyDescent="0.25">
      <c r="A60">
        <v>3</v>
      </c>
      <c r="C60" t="str">
        <v>A02</v>
      </c>
    </row>
    <row r="61" spans="1:3" x14ac:dyDescent="0.25">
      <c r="A61">
        <v>3</v>
      </c>
      <c r="C61" t="str">
        <v>A02</v>
      </c>
    </row>
    <row r="62" spans="1:3" x14ac:dyDescent="0.25">
      <c r="A62">
        <v>3</v>
      </c>
      <c r="C62" t="str">
        <v>A02</v>
      </c>
    </row>
    <row r="63" spans="1:3" x14ac:dyDescent="0.25">
      <c r="A63">
        <v>3</v>
      </c>
      <c r="C63" t="str">
        <v>A08</v>
      </c>
    </row>
    <row r="64" spans="1:3" x14ac:dyDescent="0.25">
      <c r="A64">
        <v>3</v>
      </c>
      <c r="C64" t="str">
        <v>A09</v>
      </c>
    </row>
    <row r="65" spans="1:3" x14ac:dyDescent="0.25">
      <c r="A65">
        <v>3</v>
      </c>
      <c r="C65" t="str">
        <v>A06</v>
      </c>
    </row>
    <row r="66" spans="1:3" x14ac:dyDescent="0.25">
      <c r="A66">
        <v>3</v>
      </c>
      <c r="C66" t="str">
        <v>A06</v>
      </c>
    </row>
    <row r="67" spans="1:3" x14ac:dyDescent="0.25">
      <c r="A67">
        <v>3</v>
      </c>
      <c r="C67" t="str">
        <v>A06</v>
      </c>
    </row>
    <row r="68" spans="1:3" x14ac:dyDescent="0.25">
      <c r="A68">
        <v>3</v>
      </c>
      <c r="C68" t="str">
        <v>A06</v>
      </c>
    </row>
    <row r="69" spans="1:3" x14ac:dyDescent="0.25">
      <c r="A69">
        <v>3</v>
      </c>
      <c r="C69" t="str">
        <v>A07</v>
      </c>
    </row>
    <row r="70" spans="1:3" x14ac:dyDescent="0.25">
      <c r="A70">
        <v>3</v>
      </c>
      <c r="C70" t="str">
        <v>A07</v>
      </c>
    </row>
    <row r="71" spans="1:3" x14ac:dyDescent="0.25">
      <c r="A71">
        <v>3</v>
      </c>
      <c r="C71" t="str">
        <v>A10</v>
      </c>
    </row>
    <row r="72" spans="1:3" x14ac:dyDescent="0.25">
      <c r="A72">
        <v>3</v>
      </c>
      <c r="C72" t="str">
        <v>A10</v>
      </c>
    </row>
    <row r="73" spans="1:3" x14ac:dyDescent="0.25">
      <c r="A73">
        <v>3</v>
      </c>
      <c r="C73" t="str">
        <v>A02</v>
      </c>
    </row>
    <row r="74" spans="1:3" x14ac:dyDescent="0.25">
      <c r="A74">
        <v>3</v>
      </c>
      <c r="C74" t="str">
        <v>A02</v>
      </c>
    </row>
    <row r="75" spans="1:3" x14ac:dyDescent="0.25">
      <c r="A75">
        <v>3</v>
      </c>
      <c r="C75" t="str">
        <v>A02</v>
      </c>
    </row>
    <row r="76" spans="1:3" x14ac:dyDescent="0.25">
      <c r="A76">
        <v>3</v>
      </c>
      <c r="C76" t="str">
        <v>A02</v>
      </c>
    </row>
    <row r="77" spans="1:3" x14ac:dyDescent="0.25">
      <c r="A77">
        <v>3</v>
      </c>
      <c r="C77" t="str">
        <v>A02</v>
      </c>
    </row>
    <row r="78" spans="1:3" x14ac:dyDescent="0.25">
      <c r="A78">
        <v>3</v>
      </c>
      <c r="C78" t="str">
        <v>A02</v>
      </c>
    </row>
    <row r="79" spans="1:3" x14ac:dyDescent="0.25">
      <c r="A79">
        <v>3</v>
      </c>
      <c r="C79" t="str">
        <v>A02</v>
      </c>
    </row>
    <row r="80" spans="1:3" x14ac:dyDescent="0.25">
      <c r="A80">
        <v>3</v>
      </c>
      <c r="C80" t="str">
        <v>A02</v>
      </c>
    </row>
    <row r="81" spans="1:3" x14ac:dyDescent="0.25">
      <c r="A81">
        <v>3</v>
      </c>
      <c r="C81" t="str">
        <v>A02</v>
      </c>
    </row>
    <row r="82" spans="1:3" x14ac:dyDescent="0.25">
      <c r="A82">
        <v>3</v>
      </c>
      <c r="C82" t="str">
        <v>A02</v>
      </c>
    </row>
    <row r="83" spans="1:3" x14ac:dyDescent="0.25">
      <c r="A83">
        <v>3</v>
      </c>
      <c r="C83" t="str">
        <v>A02</v>
      </c>
    </row>
    <row r="84" spans="1:3" x14ac:dyDescent="0.25">
      <c r="A84">
        <v>3</v>
      </c>
      <c r="C84" t="str">
        <v>A02</v>
      </c>
    </row>
    <row r="85" spans="1:3" x14ac:dyDescent="0.25">
      <c r="A85">
        <v>3</v>
      </c>
      <c r="C85" t="str">
        <v>A02</v>
      </c>
    </row>
    <row r="86" spans="1:3" x14ac:dyDescent="0.25">
      <c r="A86">
        <v>3</v>
      </c>
      <c r="C86" t="str">
        <v>A02</v>
      </c>
    </row>
    <row r="87" spans="1:3" x14ac:dyDescent="0.25">
      <c r="A87">
        <v>3</v>
      </c>
      <c r="C87" t="str">
        <v>A02</v>
      </c>
    </row>
    <row r="88" spans="1:3" x14ac:dyDescent="0.25">
      <c r="A88">
        <v>3</v>
      </c>
      <c r="C88" t="str">
        <v>A02</v>
      </c>
    </row>
    <row r="89" spans="1:3" x14ac:dyDescent="0.25">
      <c r="A89">
        <v>3</v>
      </c>
      <c r="C89" t="str">
        <v>A02</v>
      </c>
    </row>
    <row r="90" spans="1:3" x14ac:dyDescent="0.25">
      <c r="A90">
        <v>3</v>
      </c>
      <c r="C90" t="str">
        <v>A02</v>
      </c>
    </row>
    <row r="91" spans="1:3" x14ac:dyDescent="0.25">
      <c r="A91">
        <v>3</v>
      </c>
      <c r="C91" t="str">
        <v>A02</v>
      </c>
    </row>
    <row r="92" spans="1:3" x14ac:dyDescent="0.25">
      <c r="A92">
        <v>3</v>
      </c>
      <c r="C92" t="str">
        <v>A02</v>
      </c>
    </row>
    <row r="93" spans="1:3" x14ac:dyDescent="0.25">
      <c r="A93">
        <v>3</v>
      </c>
      <c r="C93" t="str">
        <v>A01</v>
      </c>
    </row>
    <row r="94" spans="1:3" x14ac:dyDescent="0.25">
      <c r="A94">
        <v>3</v>
      </c>
      <c r="C94" t="str">
        <v>A11</v>
      </c>
    </row>
    <row r="95" spans="1:3" x14ac:dyDescent="0.25">
      <c r="A95">
        <v>3</v>
      </c>
      <c r="C95" t="str">
        <v>A11</v>
      </c>
    </row>
    <row r="96" spans="1:3" x14ac:dyDescent="0.25">
      <c r="A96">
        <v>3</v>
      </c>
      <c r="C96" t="str">
        <v>A11</v>
      </c>
    </row>
    <row r="97" spans="1:3" x14ac:dyDescent="0.25">
      <c r="A97">
        <v>3</v>
      </c>
      <c r="C97" t="str">
        <v>A11</v>
      </c>
    </row>
    <row r="98" spans="1:3" x14ac:dyDescent="0.25">
      <c r="A98">
        <v>3</v>
      </c>
      <c r="C98" t="str">
        <v>A07</v>
      </c>
    </row>
    <row r="99" spans="1:3" x14ac:dyDescent="0.25">
      <c r="A99">
        <v>3</v>
      </c>
      <c r="C99" t="str">
        <v>A12</v>
      </c>
    </row>
    <row r="100" spans="1:3" x14ac:dyDescent="0.25">
      <c r="A100">
        <v>3</v>
      </c>
      <c r="C100" t="str">
        <v>A12</v>
      </c>
    </row>
    <row r="101" spans="1:3" x14ac:dyDescent="0.25">
      <c r="A101">
        <v>3</v>
      </c>
      <c r="C101" t="str">
        <v>A12</v>
      </c>
    </row>
    <row r="102" spans="1:3" x14ac:dyDescent="0.25">
      <c r="A102">
        <v>3</v>
      </c>
      <c r="C102" t="str">
        <v>A12</v>
      </c>
    </row>
    <row r="103" spans="1:3" x14ac:dyDescent="0.25">
      <c r="A103">
        <v>3</v>
      </c>
      <c r="C103" t="str">
        <v>A12</v>
      </c>
    </row>
    <row r="104" spans="1:3" x14ac:dyDescent="0.25">
      <c r="A104">
        <v>3</v>
      </c>
      <c r="C104" t="str">
        <v>A12</v>
      </c>
    </row>
    <row r="105" spans="1:3" x14ac:dyDescent="0.25">
      <c r="A105">
        <v>3</v>
      </c>
      <c r="C105" t="str">
        <v>A12</v>
      </c>
    </row>
    <row r="106" spans="1:3" x14ac:dyDescent="0.25">
      <c r="A106">
        <v>3</v>
      </c>
      <c r="C106" t="str">
        <v>A12</v>
      </c>
    </row>
    <row r="107" spans="1:3" x14ac:dyDescent="0.25">
      <c r="A107">
        <v>3</v>
      </c>
      <c r="C107" t="str">
        <v>A12</v>
      </c>
    </row>
    <row r="108" spans="1:3" x14ac:dyDescent="0.25">
      <c r="A108">
        <v>3</v>
      </c>
      <c r="C108" t="str">
        <v>A12</v>
      </c>
    </row>
    <row r="109" spans="1:3" x14ac:dyDescent="0.25">
      <c r="A109">
        <v>3</v>
      </c>
      <c r="C109" t="str">
        <v>A12</v>
      </c>
    </row>
    <row r="110" spans="1:3" x14ac:dyDescent="0.25">
      <c r="A110">
        <v>3</v>
      </c>
      <c r="C110" t="str">
        <v>A12</v>
      </c>
    </row>
    <row r="111" spans="1:3" x14ac:dyDescent="0.25">
      <c r="A111">
        <v>3</v>
      </c>
      <c r="C111" t="str">
        <v>A12</v>
      </c>
    </row>
    <row r="112" spans="1:3" x14ac:dyDescent="0.25">
      <c r="A112">
        <v>3</v>
      </c>
      <c r="C112" t="str">
        <v>A12</v>
      </c>
    </row>
    <row r="113" spans="1:3" x14ac:dyDescent="0.25">
      <c r="A113">
        <v>3</v>
      </c>
      <c r="C113" t="str">
        <v>A12</v>
      </c>
    </row>
    <row r="114" spans="1:3" x14ac:dyDescent="0.25">
      <c r="A114">
        <v>3</v>
      </c>
      <c r="C114" t="str">
        <v>A02</v>
      </c>
    </row>
    <row r="115" spans="1:3" x14ac:dyDescent="0.25">
      <c r="A115">
        <v>3</v>
      </c>
      <c r="C115" t="str">
        <v>A02</v>
      </c>
    </row>
    <row r="116" spans="1:3" x14ac:dyDescent="0.25">
      <c r="A116">
        <v>3</v>
      </c>
      <c r="C116" t="str">
        <v>A02</v>
      </c>
    </row>
    <row r="117" spans="1:3" x14ac:dyDescent="0.25">
      <c r="A117">
        <v>3</v>
      </c>
      <c r="C117" t="str">
        <v>A01</v>
      </c>
    </row>
    <row r="118" spans="1:3" x14ac:dyDescent="0.25">
      <c r="A118">
        <v>3</v>
      </c>
      <c r="C118" t="str">
        <v>A13</v>
      </c>
    </row>
    <row r="119" spans="1:3" x14ac:dyDescent="0.25">
      <c r="A119">
        <v>3</v>
      </c>
      <c r="C119" t="str">
        <v>A01</v>
      </c>
    </row>
    <row r="120" spans="1:3" x14ac:dyDescent="0.25">
      <c r="A120">
        <v>3</v>
      </c>
      <c r="C120" t="str">
        <v>A08</v>
      </c>
    </row>
    <row r="121" spans="1:3" x14ac:dyDescent="0.25">
      <c r="A121">
        <v>3</v>
      </c>
      <c r="C121" t="str">
        <v>A08</v>
      </c>
    </row>
    <row r="122" spans="1:3" x14ac:dyDescent="0.25">
      <c r="A122">
        <v>3</v>
      </c>
      <c r="C122" t="str">
        <v>A08</v>
      </c>
    </row>
    <row r="123" spans="1:3" x14ac:dyDescent="0.25">
      <c r="A123">
        <v>3</v>
      </c>
      <c r="C123" t="str">
        <v>A14</v>
      </c>
    </row>
    <row r="124" spans="1:3" x14ac:dyDescent="0.25">
      <c r="A124">
        <v>3</v>
      </c>
      <c r="C124" t="str">
        <v>A14</v>
      </c>
    </row>
    <row r="125" spans="1:3" x14ac:dyDescent="0.25">
      <c r="A125">
        <v>3</v>
      </c>
      <c r="C125" t="str">
        <v>A02</v>
      </c>
    </row>
    <row r="126" spans="1:3" x14ac:dyDescent="0.25">
      <c r="A126">
        <v>3</v>
      </c>
      <c r="C126" t="str">
        <v>A02</v>
      </c>
    </row>
    <row r="127" spans="1:3" x14ac:dyDescent="0.25">
      <c r="A127">
        <v>3</v>
      </c>
      <c r="C127" t="str">
        <v>A02</v>
      </c>
    </row>
    <row r="128" spans="1:3" x14ac:dyDescent="0.25">
      <c r="A128">
        <v>3</v>
      </c>
      <c r="C128" t="str">
        <v>A02</v>
      </c>
    </row>
    <row r="129" spans="1:3" x14ac:dyDescent="0.25">
      <c r="A129">
        <v>3</v>
      </c>
      <c r="C129" t="str">
        <v>A02</v>
      </c>
    </row>
    <row r="130" spans="1:3" x14ac:dyDescent="0.25">
      <c r="A130">
        <v>3</v>
      </c>
      <c r="C130" t="str">
        <v>A15</v>
      </c>
    </row>
    <row r="131" spans="1:3" x14ac:dyDescent="0.25">
      <c r="A131">
        <v>3</v>
      </c>
      <c r="C131" t="str">
        <v>A01</v>
      </c>
    </row>
    <row r="132" spans="1:3" x14ac:dyDescent="0.25">
      <c r="A132">
        <v>3</v>
      </c>
      <c r="C132" t="str">
        <v>A02</v>
      </c>
    </row>
    <row r="133" spans="1:3" x14ac:dyDescent="0.25">
      <c r="A133">
        <v>3</v>
      </c>
      <c r="C133" t="str">
        <v>A02</v>
      </c>
    </row>
    <row r="134" spans="1:3" x14ac:dyDescent="0.25">
      <c r="A134">
        <v>3</v>
      </c>
      <c r="C134" t="str">
        <v>A02</v>
      </c>
    </row>
    <row r="135" spans="1:3" x14ac:dyDescent="0.25">
      <c r="A135">
        <v>3</v>
      </c>
      <c r="C135" t="str">
        <v>A02</v>
      </c>
    </row>
    <row r="136" spans="1:3" x14ac:dyDescent="0.25">
      <c r="A136">
        <v>3</v>
      </c>
      <c r="C136" t="str">
        <v>A02</v>
      </c>
    </row>
    <row r="137" spans="1:3" x14ac:dyDescent="0.25">
      <c r="A137">
        <v>3</v>
      </c>
      <c r="C137" t="str">
        <v>A15</v>
      </c>
    </row>
    <row r="138" spans="1:3" x14ac:dyDescent="0.25">
      <c r="A138">
        <v>3</v>
      </c>
      <c r="C138" t="str">
        <v>A15</v>
      </c>
    </row>
    <row r="139" spans="1:3" x14ac:dyDescent="0.25">
      <c r="A139">
        <v>3</v>
      </c>
      <c r="C139" t="str">
        <v>A15</v>
      </c>
    </row>
    <row r="140" spans="1:3" x14ac:dyDescent="0.25">
      <c r="A140">
        <v>3</v>
      </c>
      <c r="C140" t="str">
        <v>A15</v>
      </c>
    </row>
    <row r="141" spans="1:3" x14ac:dyDescent="0.25">
      <c r="A141">
        <v>3</v>
      </c>
      <c r="C141" t="str">
        <v>A15</v>
      </c>
    </row>
    <row r="142" spans="1:3" x14ac:dyDescent="0.25">
      <c r="A142">
        <v>3</v>
      </c>
      <c r="C142" t="str">
        <v>A15</v>
      </c>
    </row>
    <row r="143" spans="1:3" x14ac:dyDescent="0.25">
      <c r="A143">
        <v>3</v>
      </c>
      <c r="C143" t="str">
        <v>A15</v>
      </c>
    </row>
    <row r="144" spans="1:3" x14ac:dyDescent="0.25">
      <c r="A144">
        <v>3</v>
      </c>
      <c r="C144" t="str">
        <v>A15</v>
      </c>
    </row>
    <row r="145" spans="1:3" x14ac:dyDescent="0.25">
      <c r="A145">
        <v>3</v>
      </c>
      <c r="C145" t="str">
        <v>A15</v>
      </c>
    </row>
    <row r="146" spans="1:3" x14ac:dyDescent="0.25">
      <c r="A146">
        <v>3</v>
      </c>
      <c r="C146" t="str">
        <v>A01</v>
      </c>
    </row>
    <row r="147" spans="1:3" x14ac:dyDescent="0.25">
      <c r="A147">
        <v>3</v>
      </c>
      <c r="C147" t="str">
        <v>A01</v>
      </c>
    </row>
    <row r="148" spans="1:3" x14ac:dyDescent="0.25">
      <c r="A148">
        <v>3</v>
      </c>
      <c r="C148" t="str">
        <v>A01</v>
      </c>
    </row>
    <row r="149" spans="1:3" x14ac:dyDescent="0.25">
      <c r="A149">
        <v>3</v>
      </c>
      <c r="C149" t="str">
        <v>A01</v>
      </c>
    </row>
    <row r="150" spans="1:3" x14ac:dyDescent="0.25">
      <c r="A150">
        <v>3</v>
      </c>
      <c r="C150" t="str">
        <v>A17</v>
      </c>
    </row>
    <row r="151" spans="1:3" x14ac:dyDescent="0.25">
      <c r="A151">
        <v>3</v>
      </c>
      <c r="C151" t="str">
        <v>A17</v>
      </c>
    </row>
    <row r="152" spans="1:3" x14ac:dyDescent="0.25">
      <c r="A152">
        <v>3</v>
      </c>
      <c r="C152" t="str">
        <v>A16</v>
      </c>
    </row>
    <row r="153" spans="1:3" x14ac:dyDescent="0.25">
      <c r="A153">
        <v>3</v>
      </c>
      <c r="C153" t="str">
        <v>A18</v>
      </c>
    </row>
    <row r="154" spans="1:3" x14ac:dyDescent="0.25">
      <c r="A154">
        <v>3</v>
      </c>
      <c r="C154" t="str">
        <v>A18</v>
      </c>
    </row>
    <row r="155" spans="1:3" x14ac:dyDescent="0.25">
      <c r="A155">
        <v>3</v>
      </c>
      <c r="C155" t="str">
        <v>A18</v>
      </c>
    </row>
    <row r="156" spans="1:3" x14ac:dyDescent="0.25">
      <c r="A156">
        <v>3</v>
      </c>
      <c r="C156" t="str">
        <v>A06</v>
      </c>
    </row>
    <row r="157" spans="1:3" x14ac:dyDescent="0.25">
      <c r="A157">
        <v>3</v>
      </c>
      <c r="C157" t="str">
        <v>A19</v>
      </c>
    </row>
    <row r="158" spans="1:3" x14ac:dyDescent="0.25">
      <c r="A158">
        <v>3</v>
      </c>
      <c r="C158" t="str">
        <v>A19</v>
      </c>
    </row>
    <row r="159" spans="1:3" x14ac:dyDescent="0.25">
      <c r="A159">
        <v>3</v>
      </c>
      <c r="C159" t="str">
        <v>A20</v>
      </c>
    </row>
    <row r="160" spans="1:3" x14ac:dyDescent="0.25">
      <c r="A160">
        <v>3</v>
      </c>
      <c r="C160" t="str">
        <v>A06</v>
      </c>
    </row>
    <row r="161" spans="1:3" x14ac:dyDescent="0.25">
      <c r="A161">
        <v>3</v>
      </c>
      <c r="C161" t="str">
        <v>A01</v>
      </c>
    </row>
    <row r="162" spans="1:3" x14ac:dyDescent="0.25">
      <c r="A162">
        <v>3</v>
      </c>
      <c r="C162" t="str">
        <v>A02</v>
      </c>
    </row>
    <row r="163" spans="1:3" x14ac:dyDescent="0.25">
      <c r="A163">
        <v>3</v>
      </c>
      <c r="C163" t="str">
        <v>A02</v>
      </c>
    </row>
    <row r="164" spans="1:3" x14ac:dyDescent="0.25">
      <c r="A164">
        <v>3</v>
      </c>
      <c r="C164" t="str">
        <v>A02</v>
      </c>
    </row>
    <row r="165" spans="1:3" x14ac:dyDescent="0.25">
      <c r="A165">
        <v>3</v>
      </c>
      <c r="C165" t="str">
        <v>A02</v>
      </c>
    </row>
    <row r="166" spans="1:3" x14ac:dyDescent="0.25">
      <c r="A166">
        <v>3</v>
      </c>
      <c r="C166" t="str">
        <v>A02</v>
      </c>
    </row>
    <row r="167" spans="1:3" x14ac:dyDescent="0.25">
      <c r="A167">
        <v>3</v>
      </c>
      <c r="C167" t="str">
        <v>A15</v>
      </c>
    </row>
    <row r="168" spans="1:3" x14ac:dyDescent="0.25">
      <c r="A168">
        <v>3</v>
      </c>
      <c r="C168" t="str">
        <v>A15</v>
      </c>
    </row>
    <row r="169" spans="1:3" x14ac:dyDescent="0.25">
      <c r="A169">
        <v>3</v>
      </c>
      <c r="C169" t="str">
        <v>A15</v>
      </c>
    </row>
    <row r="170" spans="1:3" x14ac:dyDescent="0.25">
      <c r="A170">
        <v>3</v>
      </c>
      <c r="C170" t="str">
        <v>A01</v>
      </c>
    </row>
    <row r="171" spans="1:3" x14ac:dyDescent="0.25">
      <c r="A171">
        <v>3</v>
      </c>
      <c r="C171" t="str">
        <v>A01</v>
      </c>
    </row>
    <row r="172" spans="1:3" x14ac:dyDescent="0.25">
      <c r="A172">
        <v>3</v>
      </c>
      <c r="C172" t="str">
        <v>A10</v>
      </c>
    </row>
    <row r="173" spans="1:3" x14ac:dyDescent="0.25">
      <c r="A173">
        <v>3</v>
      </c>
      <c r="C173" t="str">
        <v>A10</v>
      </c>
    </row>
    <row r="174" spans="1:3" x14ac:dyDescent="0.25">
      <c r="A174">
        <v>3</v>
      </c>
      <c r="C174" t="str">
        <v>A13</v>
      </c>
    </row>
    <row r="175" spans="1:3" x14ac:dyDescent="0.25">
      <c r="A175">
        <v>3</v>
      </c>
      <c r="C175" t="str">
        <v>A02</v>
      </c>
    </row>
    <row r="176" spans="1:3" x14ac:dyDescent="0.25">
      <c r="A176">
        <v>3</v>
      </c>
      <c r="C176" t="str">
        <v>A20</v>
      </c>
    </row>
    <row r="177" spans="1:3" x14ac:dyDescent="0.25">
      <c r="A177">
        <v>3</v>
      </c>
      <c r="C177" t="str">
        <v>A20</v>
      </c>
    </row>
    <row r="178" spans="1:3" x14ac:dyDescent="0.25">
      <c r="A178">
        <v>3</v>
      </c>
      <c r="C178" t="str">
        <v>A03</v>
      </c>
    </row>
    <row r="179" spans="1:3" x14ac:dyDescent="0.25">
      <c r="A179">
        <v>3</v>
      </c>
      <c r="C179" t="str">
        <v>A03</v>
      </c>
    </row>
    <row r="180" spans="1:3" x14ac:dyDescent="0.25">
      <c r="A180">
        <v>3</v>
      </c>
      <c r="C180" t="str">
        <v>A03</v>
      </c>
    </row>
    <row r="181" spans="1:3" x14ac:dyDescent="0.25">
      <c r="A181">
        <v>3</v>
      </c>
      <c r="C181" t="str">
        <v>A21</v>
      </c>
    </row>
    <row r="182" spans="1:3" x14ac:dyDescent="0.25">
      <c r="A182">
        <v>3</v>
      </c>
      <c r="C182" t="str">
        <v>A21</v>
      </c>
    </row>
    <row r="183" spans="1:3" x14ac:dyDescent="0.25">
      <c r="A183">
        <v>3</v>
      </c>
      <c r="C183" t="str">
        <v>A21</v>
      </c>
    </row>
    <row r="184" spans="1:3" x14ac:dyDescent="0.25">
      <c r="A184">
        <v>3</v>
      </c>
      <c r="C184" t="str">
        <v>A21</v>
      </c>
    </row>
    <row r="185" spans="1:3" x14ac:dyDescent="0.25">
      <c r="A185">
        <v>3</v>
      </c>
      <c r="C185" t="str">
        <v>A20</v>
      </c>
    </row>
    <row r="186" spans="1:3" x14ac:dyDescent="0.25">
      <c r="A186">
        <v>3</v>
      </c>
      <c r="C186" t="str">
        <v>A14</v>
      </c>
    </row>
    <row r="187" spans="1:3" x14ac:dyDescent="0.25">
      <c r="A187">
        <v>3</v>
      </c>
      <c r="C187" t="str">
        <v>A14</v>
      </c>
    </row>
    <row r="188" spans="1:3" x14ac:dyDescent="0.25">
      <c r="A188">
        <v>3</v>
      </c>
      <c r="C188" t="str">
        <v>A14</v>
      </c>
    </row>
    <row r="189" spans="1:3" x14ac:dyDescent="0.25">
      <c r="A189">
        <v>3</v>
      </c>
      <c r="C189" t="str">
        <v>A14</v>
      </c>
    </row>
    <row r="190" spans="1:3" x14ac:dyDescent="0.25">
      <c r="A190">
        <v>3</v>
      </c>
      <c r="C190" t="str">
        <v>A13</v>
      </c>
    </row>
    <row r="191" spans="1:3" x14ac:dyDescent="0.25">
      <c r="A191">
        <v>3</v>
      </c>
      <c r="C191" t="str">
        <v>A01</v>
      </c>
    </row>
    <row r="192" spans="1:3" x14ac:dyDescent="0.25">
      <c r="A192">
        <v>3</v>
      </c>
      <c r="C192" t="str">
        <v>A01</v>
      </c>
    </row>
    <row r="193" spans="1:3" x14ac:dyDescent="0.25">
      <c r="A193">
        <v>3</v>
      </c>
      <c r="C193" t="str">
        <v>A02</v>
      </c>
    </row>
    <row r="194" spans="1:3" x14ac:dyDescent="0.25">
      <c r="A194">
        <v>3</v>
      </c>
      <c r="C194" t="str">
        <v>A02</v>
      </c>
    </row>
    <row r="195" spans="1:3" x14ac:dyDescent="0.25">
      <c r="A195">
        <v>3</v>
      </c>
      <c r="C195" t="str">
        <v>A02</v>
      </c>
    </row>
    <row r="196" spans="1:3" x14ac:dyDescent="0.25">
      <c r="A196">
        <v>3</v>
      </c>
      <c r="C196" t="str">
        <v>A11</v>
      </c>
    </row>
    <row r="197" spans="1:3" x14ac:dyDescent="0.25">
      <c r="A197">
        <v>3</v>
      </c>
      <c r="C197" t="str">
        <v>A11</v>
      </c>
    </row>
    <row r="198" spans="1:3" x14ac:dyDescent="0.25">
      <c r="A198">
        <v>3</v>
      </c>
      <c r="C198" t="str">
        <v>A11</v>
      </c>
    </row>
    <row r="199" spans="1:3" x14ac:dyDescent="0.25">
      <c r="A199">
        <v>3</v>
      </c>
      <c r="C199" t="str">
        <v>A11</v>
      </c>
    </row>
    <row r="200" spans="1:3" x14ac:dyDescent="0.25">
      <c r="A200">
        <v>3</v>
      </c>
      <c r="C200" t="str">
        <v>A11</v>
      </c>
    </row>
    <row r="201" spans="1:3" x14ac:dyDescent="0.25">
      <c r="A201">
        <v>3</v>
      </c>
      <c r="C201" t="str">
        <v>A11</v>
      </c>
    </row>
    <row r="202" spans="1:3" x14ac:dyDescent="0.25">
      <c r="A202">
        <v>3</v>
      </c>
      <c r="C202" t="str">
        <v>A11</v>
      </c>
    </row>
    <row r="203" spans="1:3" x14ac:dyDescent="0.25">
      <c r="A203">
        <v>3</v>
      </c>
      <c r="C203" t="str">
        <v>A01</v>
      </c>
    </row>
    <row r="204" spans="1:3" x14ac:dyDescent="0.25">
      <c r="A204">
        <v>3</v>
      </c>
      <c r="C204" t="str">
        <v>A01</v>
      </c>
    </row>
    <row r="205" spans="1:3" x14ac:dyDescent="0.25">
      <c r="A205">
        <v>3</v>
      </c>
      <c r="C205" t="str">
        <v>A01</v>
      </c>
    </row>
    <row r="206" spans="1:3" x14ac:dyDescent="0.25">
      <c r="A206">
        <v>3</v>
      </c>
      <c r="C206" t="str">
        <v>A06</v>
      </c>
    </row>
    <row r="207" spans="1:3" x14ac:dyDescent="0.25">
      <c r="A207">
        <v>3</v>
      </c>
      <c r="C207" t="str">
        <v>A22</v>
      </c>
    </row>
    <row r="208" spans="1:3" x14ac:dyDescent="0.25">
      <c r="A208">
        <v>3</v>
      </c>
      <c r="C208" t="str">
        <v>A22</v>
      </c>
    </row>
    <row r="209" spans="1:3" x14ac:dyDescent="0.25">
      <c r="A209">
        <v>3</v>
      </c>
      <c r="C209" t="str">
        <v>A22</v>
      </c>
    </row>
    <row r="210" spans="1:3" x14ac:dyDescent="0.25">
      <c r="A210">
        <v>3</v>
      </c>
      <c r="C210" t="str">
        <v>A02</v>
      </c>
    </row>
    <row r="211" spans="1:3" x14ac:dyDescent="0.25">
      <c r="A211">
        <v>3</v>
      </c>
      <c r="C211" t="str">
        <v>A02</v>
      </c>
    </row>
    <row r="212" spans="1:3" x14ac:dyDescent="0.25">
      <c r="A212">
        <v>3</v>
      </c>
      <c r="C212" t="str">
        <v>A02</v>
      </c>
    </row>
    <row r="213" spans="1:3" x14ac:dyDescent="0.25">
      <c r="A213">
        <v>3</v>
      </c>
      <c r="C213" t="str">
        <v>A02</v>
      </c>
    </row>
    <row r="214" spans="1:3" x14ac:dyDescent="0.25">
      <c r="A214">
        <v>3</v>
      </c>
      <c r="C214" t="str">
        <v>A02</v>
      </c>
    </row>
    <row r="215" spans="1:3" x14ac:dyDescent="0.25">
      <c r="A215">
        <v>3</v>
      </c>
      <c r="C215" t="str">
        <v>A02</v>
      </c>
    </row>
    <row r="216" spans="1:3" x14ac:dyDescent="0.25">
      <c r="A216">
        <v>3</v>
      </c>
      <c r="C216" t="str">
        <v>A02</v>
      </c>
    </row>
    <row r="217" spans="1:3" x14ac:dyDescent="0.25">
      <c r="A217">
        <v>3</v>
      </c>
      <c r="C217" t="str">
        <v>A02</v>
      </c>
    </row>
    <row r="218" spans="1:3" x14ac:dyDescent="0.25">
      <c r="A218">
        <v>3</v>
      </c>
      <c r="C218" t="str">
        <v>A02</v>
      </c>
    </row>
    <row r="219" spans="1:3" x14ac:dyDescent="0.25">
      <c r="A219">
        <v>3</v>
      </c>
      <c r="C219" t="str">
        <v>A02</v>
      </c>
    </row>
    <row r="220" spans="1:3" x14ac:dyDescent="0.25">
      <c r="A220">
        <v>3</v>
      </c>
      <c r="C220" t="str">
        <v>A05</v>
      </c>
    </row>
    <row r="221" spans="1:3" x14ac:dyDescent="0.25">
      <c r="A221">
        <v>3</v>
      </c>
      <c r="C221" t="str">
        <v>A10</v>
      </c>
    </row>
    <row r="222" spans="1:3" x14ac:dyDescent="0.25">
      <c r="A222">
        <v>3</v>
      </c>
      <c r="C222" t="str">
        <v>A10</v>
      </c>
    </row>
    <row r="223" spans="1:3" x14ac:dyDescent="0.25">
      <c r="A223">
        <v>3</v>
      </c>
      <c r="C223" t="str">
        <v>A10</v>
      </c>
    </row>
    <row r="224" spans="1:3" x14ac:dyDescent="0.25">
      <c r="A224">
        <v>3</v>
      </c>
      <c r="C224" t="str">
        <v>A03</v>
      </c>
    </row>
    <row r="225" spans="1:3" x14ac:dyDescent="0.25">
      <c r="A225">
        <v>3</v>
      </c>
      <c r="C225" t="str">
        <v>A23</v>
      </c>
    </row>
    <row r="226" spans="1:3" x14ac:dyDescent="0.25">
      <c r="A226">
        <v>3</v>
      </c>
      <c r="C226" t="str">
        <v>A23</v>
      </c>
    </row>
    <row r="227" spans="1:3" x14ac:dyDescent="0.25">
      <c r="A227">
        <v>3</v>
      </c>
      <c r="C227" t="str">
        <v>A23</v>
      </c>
    </row>
    <row r="228" spans="1:3" x14ac:dyDescent="0.25">
      <c r="A228">
        <v>3</v>
      </c>
      <c r="C228" t="str">
        <v>A23</v>
      </c>
    </row>
    <row r="229" spans="1:3" x14ac:dyDescent="0.25">
      <c r="A229">
        <v>3</v>
      </c>
      <c r="C229" t="str">
        <v>A23</v>
      </c>
    </row>
    <row r="230" spans="1:3" x14ac:dyDescent="0.25">
      <c r="A230">
        <v>3</v>
      </c>
      <c r="C230" t="str">
        <v>A23</v>
      </c>
    </row>
    <row r="231" spans="1:3" x14ac:dyDescent="0.25">
      <c r="A231">
        <v>3</v>
      </c>
      <c r="C231" t="str">
        <v>A24</v>
      </c>
    </row>
    <row r="232" spans="1:3" x14ac:dyDescent="0.25">
      <c r="A232">
        <v>3</v>
      </c>
      <c r="C232" t="str">
        <v>A24</v>
      </c>
    </row>
    <row r="233" spans="1:3" x14ac:dyDescent="0.25">
      <c r="A233">
        <v>3</v>
      </c>
      <c r="C233" t="str">
        <v>A11</v>
      </c>
    </row>
    <row r="234" spans="1:3" x14ac:dyDescent="0.25">
      <c r="A234">
        <v>3</v>
      </c>
      <c r="C234" t="str">
        <v>A11</v>
      </c>
    </row>
    <row r="235" spans="1:3" x14ac:dyDescent="0.25">
      <c r="A235">
        <v>3</v>
      </c>
      <c r="C235" t="str">
        <v>A11</v>
      </c>
    </row>
    <row r="236" spans="1:3" x14ac:dyDescent="0.25">
      <c r="A236">
        <v>3</v>
      </c>
      <c r="C236" t="str">
        <v>A11</v>
      </c>
    </row>
    <row r="237" spans="1:3" x14ac:dyDescent="0.25">
      <c r="A237">
        <v>3</v>
      </c>
      <c r="C237" t="str">
        <v>A11</v>
      </c>
    </row>
    <row r="238" spans="1:3" x14ac:dyDescent="0.25">
      <c r="A238">
        <v>3</v>
      </c>
      <c r="C238" t="str">
        <v>A11</v>
      </c>
    </row>
    <row r="239" spans="1:3" x14ac:dyDescent="0.25">
      <c r="A239">
        <v>3</v>
      </c>
      <c r="C239" t="str">
        <v>A11</v>
      </c>
    </row>
    <row r="240" spans="1:3" x14ac:dyDescent="0.25">
      <c r="A240">
        <v>3</v>
      </c>
      <c r="C240" t="str">
        <v>A11</v>
      </c>
    </row>
    <row r="241" spans="1:3" x14ac:dyDescent="0.25">
      <c r="A241">
        <v>3</v>
      </c>
      <c r="C241" t="str">
        <v>A11</v>
      </c>
    </row>
    <row r="242" spans="1:3" x14ac:dyDescent="0.25">
      <c r="A242">
        <v>3</v>
      </c>
      <c r="C242" t="str">
        <v>A25</v>
      </c>
    </row>
    <row r="243" spans="1:3" x14ac:dyDescent="0.25">
      <c r="A243">
        <v>3</v>
      </c>
      <c r="C243" t="str">
        <v>A15</v>
      </c>
    </row>
    <row r="244" spans="1:3" x14ac:dyDescent="0.25">
      <c r="A244">
        <v>3</v>
      </c>
      <c r="C244" t="str">
        <v>A15</v>
      </c>
    </row>
    <row r="245" spans="1:3" x14ac:dyDescent="0.25">
      <c r="A245">
        <v>3</v>
      </c>
      <c r="C245" t="str">
        <v>A15</v>
      </c>
    </row>
    <row r="246" spans="1:3" x14ac:dyDescent="0.25">
      <c r="A246">
        <v>3</v>
      </c>
      <c r="C246" t="str">
        <v>A15</v>
      </c>
    </row>
    <row r="247" spans="1:3" x14ac:dyDescent="0.25">
      <c r="A247">
        <v>3</v>
      </c>
      <c r="C247" t="str">
        <v>A15</v>
      </c>
    </row>
    <row r="248" spans="1:3" x14ac:dyDescent="0.25">
      <c r="A248">
        <v>3</v>
      </c>
      <c r="C248" t="str">
        <v>A15</v>
      </c>
    </row>
    <row r="249" spans="1:3" x14ac:dyDescent="0.25">
      <c r="A249">
        <v>3</v>
      </c>
      <c r="C249" t="str">
        <v>A01</v>
      </c>
    </row>
    <row r="250" spans="1:3" x14ac:dyDescent="0.25">
      <c r="A250">
        <v>3</v>
      </c>
      <c r="C250" t="str">
        <v>A01</v>
      </c>
    </row>
    <row r="251" spans="1:3" x14ac:dyDescent="0.25">
      <c r="A251">
        <v>3</v>
      </c>
      <c r="C251" t="str">
        <v>A15</v>
      </c>
    </row>
    <row r="252" spans="1:3" x14ac:dyDescent="0.25">
      <c r="A252">
        <v>3</v>
      </c>
      <c r="C252" t="str">
        <v>A15</v>
      </c>
    </row>
    <row r="253" spans="1:3" x14ac:dyDescent="0.25">
      <c r="A253">
        <v>3</v>
      </c>
      <c r="C253" t="str">
        <v>A15</v>
      </c>
    </row>
    <row r="254" spans="1:3" x14ac:dyDescent="0.25">
      <c r="A254">
        <v>3</v>
      </c>
      <c r="C254" t="str">
        <v>A15</v>
      </c>
    </row>
    <row r="255" spans="1:3" x14ac:dyDescent="0.25">
      <c r="A255">
        <v>3</v>
      </c>
      <c r="C255" t="str">
        <v>A01</v>
      </c>
    </row>
    <row r="256" spans="1:3" x14ac:dyDescent="0.25">
      <c r="A256">
        <v>3</v>
      </c>
      <c r="C256" t="str">
        <v>A07</v>
      </c>
    </row>
    <row r="257" spans="1:3" x14ac:dyDescent="0.25">
      <c r="A257">
        <v>3</v>
      </c>
      <c r="C257" t="str">
        <v>A07</v>
      </c>
    </row>
    <row r="258" spans="1:3" x14ac:dyDescent="0.25">
      <c r="A258">
        <v>3</v>
      </c>
      <c r="C258" t="str">
        <v>A15</v>
      </c>
    </row>
    <row r="259" spans="1:3" x14ac:dyDescent="0.25">
      <c r="A259">
        <v>3</v>
      </c>
      <c r="C259" t="str">
        <v>A15</v>
      </c>
    </row>
    <row r="260" spans="1:3" x14ac:dyDescent="0.25">
      <c r="A260">
        <v>3</v>
      </c>
      <c r="C260" t="str">
        <v>A15</v>
      </c>
    </row>
    <row r="261" spans="1:3" x14ac:dyDescent="0.25">
      <c r="A261">
        <v>3</v>
      </c>
      <c r="C261" t="str">
        <v>A26</v>
      </c>
    </row>
    <row r="262" spans="1:3" x14ac:dyDescent="0.25">
      <c r="A262">
        <v>3</v>
      </c>
      <c r="C262" t="str">
        <v>A27</v>
      </c>
    </row>
    <row r="263" spans="1:3" x14ac:dyDescent="0.25">
      <c r="A263">
        <v>3</v>
      </c>
      <c r="C263" t="str">
        <v>A27</v>
      </c>
    </row>
    <row r="264" spans="1:3" x14ac:dyDescent="0.25">
      <c r="A264">
        <v>3</v>
      </c>
      <c r="C264" t="str">
        <v>A27</v>
      </c>
    </row>
    <row r="265" spans="1:3" x14ac:dyDescent="0.25">
      <c r="A265">
        <v>3</v>
      </c>
      <c r="C265" t="str">
        <v>A01</v>
      </c>
    </row>
    <row r="266" spans="1:3" x14ac:dyDescent="0.25">
      <c r="A266">
        <v>3</v>
      </c>
      <c r="C266" t="str">
        <v>A15</v>
      </c>
    </row>
    <row r="267" spans="1:3" x14ac:dyDescent="0.25">
      <c r="A267">
        <v>3</v>
      </c>
      <c r="C267" t="str">
        <v>A15</v>
      </c>
    </row>
    <row r="268" spans="1:3" x14ac:dyDescent="0.25">
      <c r="A268">
        <v>3</v>
      </c>
      <c r="C268" t="str">
        <v>A15</v>
      </c>
    </row>
    <row r="269" spans="1:3" x14ac:dyDescent="0.25">
      <c r="A269">
        <v>3</v>
      </c>
      <c r="C269" t="str">
        <v>A27</v>
      </c>
    </row>
    <row r="270" spans="1:3" x14ac:dyDescent="0.25">
      <c r="A270">
        <v>3</v>
      </c>
      <c r="C270" t="str">
        <v>A24</v>
      </c>
    </row>
    <row r="271" spans="1:3" x14ac:dyDescent="0.25">
      <c r="A271">
        <v>3</v>
      </c>
      <c r="C271" t="str">
        <v>A24</v>
      </c>
    </row>
    <row r="272" spans="1:3" x14ac:dyDescent="0.25">
      <c r="A272">
        <v>3</v>
      </c>
      <c r="C272" t="str">
        <v>A01</v>
      </c>
    </row>
    <row r="273" spans="1:3" x14ac:dyDescent="0.25">
      <c r="A273">
        <v>3</v>
      </c>
      <c r="C273" t="str">
        <v>A27</v>
      </c>
    </row>
    <row r="274" spans="1:3" x14ac:dyDescent="0.25">
      <c r="A274">
        <v>3</v>
      </c>
      <c r="C274" t="str">
        <v>A27</v>
      </c>
    </row>
    <row r="275" spans="1:3" x14ac:dyDescent="0.25">
      <c r="A275">
        <v>3</v>
      </c>
      <c r="C275" t="str">
        <v>A27</v>
      </c>
    </row>
    <row r="276" spans="1:3" x14ac:dyDescent="0.25">
      <c r="A276">
        <v>3</v>
      </c>
      <c r="C276" t="str">
        <v>A27</v>
      </c>
    </row>
    <row r="277" spans="1:3" x14ac:dyDescent="0.25">
      <c r="A277">
        <v>3</v>
      </c>
      <c r="C277" t="str">
        <v>A26</v>
      </c>
    </row>
    <row r="278" spans="1:3" x14ac:dyDescent="0.25">
      <c r="A278">
        <v>3</v>
      </c>
      <c r="C278" t="str">
        <v>A26</v>
      </c>
    </row>
    <row r="279" spans="1:3" x14ac:dyDescent="0.25">
      <c r="A279">
        <v>3</v>
      </c>
      <c r="C279" t="str">
        <v>A24</v>
      </c>
    </row>
    <row r="280" spans="1:3" x14ac:dyDescent="0.25">
      <c r="A280">
        <v>3</v>
      </c>
      <c r="C280" t="str">
        <v>A24</v>
      </c>
    </row>
    <row r="281" spans="1:3" x14ac:dyDescent="0.25">
      <c r="A281">
        <v>3</v>
      </c>
      <c r="C281" t="str">
        <v>A01</v>
      </c>
    </row>
    <row r="282" spans="1:3" x14ac:dyDescent="0.25">
      <c r="A282">
        <v>3</v>
      </c>
      <c r="C282" t="str">
        <v>A24</v>
      </c>
    </row>
    <row r="283" spans="1:3" x14ac:dyDescent="0.25">
      <c r="A283">
        <v>3</v>
      </c>
      <c r="C283" t="str">
        <v>A24</v>
      </c>
    </row>
    <row r="284" spans="1:3" x14ac:dyDescent="0.25">
      <c r="A284">
        <v>3</v>
      </c>
      <c r="C284" t="str">
        <v>A02</v>
      </c>
    </row>
    <row r="285" spans="1:3" x14ac:dyDescent="0.25">
      <c r="A285">
        <v>3</v>
      </c>
      <c r="C285" t="str">
        <v>A02</v>
      </c>
    </row>
    <row r="286" spans="1:3" x14ac:dyDescent="0.25">
      <c r="A286">
        <v>3</v>
      </c>
      <c r="C286" t="str">
        <v>A02</v>
      </c>
    </row>
    <row r="287" spans="1:3" x14ac:dyDescent="0.25">
      <c r="A287">
        <v>3</v>
      </c>
      <c r="C287" t="str">
        <v>A02</v>
      </c>
    </row>
    <row r="288" spans="1:3" x14ac:dyDescent="0.25">
      <c r="A288">
        <v>3</v>
      </c>
      <c r="C288" t="str">
        <v>A02</v>
      </c>
    </row>
    <row r="289" spans="1:3" x14ac:dyDescent="0.25">
      <c r="A289">
        <v>3</v>
      </c>
      <c r="C289" t="str">
        <v>A02</v>
      </c>
    </row>
    <row r="290" spans="1:3" x14ac:dyDescent="0.25">
      <c r="A290">
        <v>3</v>
      </c>
      <c r="C290" t="str">
        <v>A02</v>
      </c>
    </row>
    <row r="291" spans="1:3" x14ac:dyDescent="0.25">
      <c r="A291">
        <v>3</v>
      </c>
      <c r="C291" t="str">
        <v>A01</v>
      </c>
    </row>
    <row r="292" spans="1:3" x14ac:dyDescent="0.25">
      <c r="A292">
        <v>3</v>
      </c>
      <c r="C292" t="str">
        <v>A26</v>
      </c>
    </row>
    <row r="293" spans="1:3" x14ac:dyDescent="0.25">
      <c r="A293">
        <v>3</v>
      </c>
      <c r="C293" t="str">
        <v>A15</v>
      </c>
    </row>
    <row r="294" spans="1:3" x14ac:dyDescent="0.25">
      <c r="A294">
        <v>3</v>
      </c>
      <c r="C294" t="str">
        <v>A19</v>
      </c>
    </row>
    <row r="295" spans="1:3" x14ac:dyDescent="0.25">
      <c r="A295">
        <v>3</v>
      </c>
      <c r="C295" t="str">
        <v>A27</v>
      </c>
    </row>
    <row r="296" spans="1:3" x14ac:dyDescent="0.25">
      <c r="A296">
        <v>3</v>
      </c>
      <c r="C296" t="str">
        <v>A27</v>
      </c>
    </row>
    <row r="297" spans="1:3" x14ac:dyDescent="0.25">
      <c r="A297">
        <v>3</v>
      </c>
      <c r="C297" t="str">
        <v>A02</v>
      </c>
    </row>
    <row r="298" spans="1:3" x14ac:dyDescent="0.25">
      <c r="A298">
        <v>3</v>
      </c>
      <c r="C298" t="str">
        <v>A01</v>
      </c>
    </row>
    <row r="299" spans="1:3" x14ac:dyDescent="0.25">
      <c r="A299">
        <v>3</v>
      </c>
      <c r="C299" t="str">
        <v>A01</v>
      </c>
    </row>
    <row r="300" spans="1:3" x14ac:dyDescent="0.25">
      <c r="A300">
        <v>3</v>
      </c>
      <c r="C300" t="str">
        <v>A01</v>
      </c>
    </row>
    <row r="301" spans="1:3" x14ac:dyDescent="0.25">
      <c r="A301">
        <v>3</v>
      </c>
      <c r="C301" t="str">
        <v>A11</v>
      </c>
    </row>
    <row r="302" spans="1:3" x14ac:dyDescent="0.25">
      <c r="A302">
        <v>3</v>
      </c>
      <c r="C302" t="str">
        <v>A01</v>
      </c>
    </row>
    <row r="303" spans="1:3" x14ac:dyDescent="0.25">
      <c r="A303">
        <v>3</v>
      </c>
      <c r="C303" t="str">
        <v>A11</v>
      </c>
    </row>
    <row r="304" spans="1:3" x14ac:dyDescent="0.25">
      <c r="A304">
        <v>3</v>
      </c>
      <c r="C304" t="str">
        <v>A11</v>
      </c>
    </row>
    <row r="305" spans="1:3" x14ac:dyDescent="0.25">
      <c r="A305">
        <v>3</v>
      </c>
      <c r="C305" t="str">
        <v>A11</v>
      </c>
    </row>
    <row r="306" spans="1:3" x14ac:dyDescent="0.25">
      <c r="A306">
        <v>3</v>
      </c>
      <c r="C306" t="str">
        <v>A11</v>
      </c>
    </row>
    <row r="307" spans="1:3" x14ac:dyDescent="0.25">
      <c r="A307">
        <v>3</v>
      </c>
      <c r="C307" t="str">
        <v>A11</v>
      </c>
    </row>
    <row r="308" spans="1:3" x14ac:dyDescent="0.25">
      <c r="A308">
        <v>3</v>
      </c>
      <c r="C308" t="str">
        <v>A11</v>
      </c>
    </row>
    <row r="309" spans="1:3" x14ac:dyDescent="0.25">
      <c r="A309">
        <v>3</v>
      </c>
      <c r="C309" t="str">
        <v>A24</v>
      </c>
    </row>
    <row r="310" spans="1:3" x14ac:dyDescent="0.25">
      <c r="A310">
        <v>3</v>
      </c>
      <c r="C310" t="str">
        <v>A11</v>
      </c>
    </row>
    <row r="311" spans="1:3" x14ac:dyDescent="0.25">
      <c r="A311">
        <v>3</v>
      </c>
      <c r="C311" t="str">
        <v>A08</v>
      </c>
    </row>
    <row r="312" spans="1:3" x14ac:dyDescent="0.25">
      <c r="A312">
        <v>3</v>
      </c>
      <c r="C312" t="str">
        <v>A08</v>
      </c>
    </row>
    <row r="313" spans="1:3" x14ac:dyDescent="0.25">
      <c r="A313">
        <v>3</v>
      </c>
      <c r="C313" t="str">
        <v>A08</v>
      </c>
    </row>
    <row r="314" spans="1:3" x14ac:dyDescent="0.25">
      <c r="A314">
        <v>3</v>
      </c>
      <c r="C314" t="str">
        <v>A08</v>
      </c>
    </row>
    <row r="315" spans="1:3" x14ac:dyDescent="0.25">
      <c r="A315">
        <v>3</v>
      </c>
      <c r="C315" t="str">
        <v>A08</v>
      </c>
    </row>
    <row r="316" spans="1:3" x14ac:dyDescent="0.25">
      <c r="A316">
        <v>3</v>
      </c>
      <c r="C316" t="str">
        <v>A08</v>
      </c>
    </row>
    <row r="317" spans="1:3" x14ac:dyDescent="0.25">
      <c r="A317">
        <v>3</v>
      </c>
      <c r="C317" t="str">
        <v>A08</v>
      </c>
    </row>
    <row r="318" spans="1:3" x14ac:dyDescent="0.25">
      <c r="A318">
        <v>3</v>
      </c>
      <c r="C318" t="str">
        <v>A08</v>
      </c>
    </row>
    <row r="319" spans="1:3" x14ac:dyDescent="0.25">
      <c r="A319">
        <v>3</v>
      </c>
      <c r="C319" t="str">
        <v>A08</v>
      </c>
    </row>
    <row r="320" spans="1:3" x14ac:dyDescent="0.25">
      <c r="A320">
        <v>3</v>
      </c>
      <c r="C320" t="str">
        <v>A08</v>
      </c>
    </row>
    <row r="321" spans="1:3" x14ac:dyDescent="0.25">
      <c r="A321">
        <v>3</v>
      </c>
      <c r="C321" t="str">
        <v>A08</v>
      </c>
    </row>
    <row r="322" spans="1:3" x14ac:dyDescent="0.25">
      <c r="A322">
        <v>3</v>
      </c>
      <c r="C322" t="str">
        <v>A08</v>
      </c>
    </row>
    <row r="323" spans="1:3" x14ac:dyDescent="0.25">
      <c r="A323">
        <v>3</v>
      </c>
      <c r="C323" t="str">
        <v>A08</v>
      </c>
    </row>
    <row r="324" spans="1:3" x14ac:dyDescent="0.25">
      <c r="A324">
        <v>3</v>
      </c>
      <c r="C324" t="str">
        <v>A24</v>
      </c>
    </row>
    <row r="325" spans="1:3" x14ac:dyDescent="0.25">
      <c r="A325">
        <v>3</v>
      </c>
      <c r="C325" t="str">
        <v>A24</v>
      </c>
    </row>
    <row r="326" spans="1:3" x14ac:dyDescent="0.25">
      <c r="A326">
        <v>3</v>
      </c>
      <c r="C326" t="str">
        <v>A01</v>
      </c>
    </row>
    <row r="327" spans="1:3" x14ac:dyDescent="0.25">
      <c r="A327">
        <v>3</v>
      </c>
      <c r="C327" t="str">
        <v>A28</v>
      </c>
    </row>
    <row r="328" spans="1:3" x14ac:dyDescent="0.25">
      <c r="A328">
        <v>3</v>
      </c>
      <c r="C328" t="str">
        <v>A28</v>
      </c>
    </row>
    <row r="329" spans="1:3" x14ac:dyDescent="0.25">
      <c r="A329">
        <v>3</v>
      </c>
      <c r="C329" t="str">
        <v>A28</v>
      </c>
    </row>
    <row r="330" spans="1:3" x14ac:dyDescent="0.25">
      <c r="A330">
        <v>3</v>
      </c>
      <c r="C330" t="str">
        <v>A28</v>
      </c>
    </row>
    <row r="331" spans="1:3" x14ac:dyDescent="0.25">
      <c r="A331">
        <v>3</v>
      </c>
      <c r="C331" t="str">
        <v>A28</v>
      </c>
    </row>
    <row r="332" spans="1:3" x14ac:dyDescent="0.25">
      <c r="A332">
        <v>3</v>
      </c>
      <c r="C332" t="str">
        <v>A28</v>
      </c>
    </row>
    <row r="333" spans="1:3" x14ac:dyDescent="0.25">
      <c r="A333">
        <v>3</v>
      </c>
      <c r="C333" t="str">
        <v>A28</v>
      </c>
    </row>
    <row r="334" spans="1:3" x14ac:dyDescent="0.25">
      <c r="A334">
        <v>3</v>
      </c>
      <c r="C334" t="str">
        <v>A28</v>
      </c>
    </row>
    <row r="335" spans="1:3" x14ac:dyDescent="0.25">
      <c r="A335">
        <v>3</v>
      </c>
      <c r="C335" t="str">
        <v>A28</v>
      </c>
    </row>
    <row r="336" spans="1:3" x14ac:dyDescent="0.25">
      <c r="A336">
        <v>3</v>
      </c>
      <c r="C336" t="str">
        <v>A28</v>
      </c>
    </row>
    <row r="337" spans="1:3" x14ac:dyDescent="0.25">
      <c r="A337">
        <v>3</v>
      </c>
      <c r="C337" t="str">
        <v>A28</v>
      </c>
    </row>
    <row r="338" spans="1:3" x14ac:dyDescent="0.25">
      <c r="A338">
        <v>3</v>
      </c>
      <c r="C338" t="str">
        <v>A28</v>
      </c>
    </row>
    <row r="339" spans="1:3" x14ac:dyDescent="0.25">
      <c r="A339">
        <v>3</v>
      </c>
      <c r="C339" t="str">
        <v>A26</v>
      </c>
    </row>
    <row r="340" spans="1:3" x14ac:dyDescent="0.25">
      <c r="A340">
        <v>3</v>
      </c>
      <c r="C340" t="str">
        <v>A26</v>
      </c>
    </row>
    <row r="341" spans="1:3" x14ac:dyDescent="0.25">
      <c r="A341">
        <v>3</v>
      </c>
      <c r="C341" t="str">
        <v>A24</v>
      </c>
    </row>
    <row r="342" spans="1:3" x14ac:dyDescent="0.25">
      <c r="A342">
        <v>3</v>
      </c>
      <c r="C342" t="str">
        <v>A24</v>
      </c>
    </row>
    <row r="343" spans="1:3" x14ac:dyDescent="0.25">
      <c r="A343">
        <v>3</v>
      </c>
      <c r="C343" t="str">
        <v>A24</v>
      </c>
    </row>
    <row r="344" spans="1:3" x14ac:dyDescent="0.25">
      <c r="A344">
        <v>3</v>
      </c>
      <c r="C344" t="str">
        <v>A26</v>
      </c>
    </row>
    <row r="345" spans="1:3" x14ac:dyDescent="0.25">
      <c r="A345">
        <v>3</v>
      </c>
      <c r="C345" t="str">
        <v>A26</v>
      </c>
    </row>
    <row r="346" spans="1:3" x14ac:dyDescent="0.25">
      <c r="A346">
        <v>3</v>
      </c>
      <c r="C346" t="str">
        <v>A26</v>
      </c>
    </row>
    <row r="347" spans="1:3" x14ac:dyDescent="0.25">
      <c r="A347">
        <v>3</v>
      </c>
      <c r="C347" t="str">
        <v>A01</v>
      </c>
    </row>
    <row r="348" spans="1:3" x14ac:dyDescent="0.25">
      <c r="A348">
        <v>3</v>
      </c>
      <c r="C348" t="str">
        <v>A26</v>
      </c>
    </row>
    <row r="349" spans="1:3" x14ac:dyDescent="0.25">
      <c r="A349">
        <v>3</v>
      </c>
      <c r="C349" t="str">
        <v>A01</v>
      </c>
    </row>
    <row r="350" spans="1:3" x14ac:dyDescent="0.25">
      <c r="A350">
        <v>3</v>
      </c>
      <c r="C350" t="str">
        <v>A01</v>
      </c>
    </row>
    <row r="351" spans="1:3" x14ac:dyDescent="0.25">
      <c r="A351">
        <v>3</v>
      </c>
      <c r="C351" t="str">
        <v>A01</v>
      </c>
    </row>
    <row r="352" spans="1:3" x14ac:dyDescent="0.25">
      <c r="A352">
        <v>3</v>
      </c>
      <c r="C352" t="str">
        <v>A01</v>
      </c>
    </row>
    <row r="353" spans="1:3" x14ac:dyDescent="0.25">
      <c r="A353">
        <v>3</v>
      </c>
      <c r="C353" t="str">
        <v>A01</v>
      </c>
    </row>
    <row r="354" spans="1:3" x14ac:dyDescent="0.25">
      <c r="A354">
        <v>3</v>
      </c>
      <c r="C354" t="str">
        <v>A01</v>
      </c>
    </row>
    <row r="355" spans="1:3" x14ac:dyDescent="0.25">
      <c r="A355">
        <v>3</v>
      </c>
      <c r="C355" t="str">
        <v>A28</v>
      </c>
    </row>
    <row r="356" spans="1:3" x14ac:dyDescent="0.25">
      <c r="A356">
        <v>3</v>
      </c>
      <c r="C356" t="str">
        <v>A28</v>
      </c>
    </row>
    <row r="357" spans="1:3" x14ac:dyDescent="0.25">
      <c r="A357">
        <v>3</v>
      </c>
      <c r="C357" t="str">
        <v>A28</v>
      </c>
    </row>
    <row r="358" spans="1:3" x14ac:dyDescent="0.25">
      <c r="A358">
        <v>3</v>
      </c>
      <c r="C358" t="str">
        <v>A28</v>
      </c>
    </row>
    <row r="359" spans="1:3" x14ac:dyDescent="0.25">
      <c r="A359">
        <v>3</v>
      </c>
      <c r="C359" t="str">
        <v>A28</v>
      </c>
    </row>
    <row r="360" spans="1:3" x14ac:dyDescent="0.25">
      <c r="A360">
        <v>3</v>
      </c>
      <c r="C360" t="str">
        <v>A28</v>
      </c>
    </row>
    <row r="361" spans="1:3" x14ac:dyDescent="0.25">
      <c r="A361">
        <v>3</v>
      </c>
      <c r="C361" t="str">
        <v>A28</v>
      </c>
    </row>
    <row r="362" spans="1:3" x14ac:dyDescent="0.25">
      <c r="A362">
        <v>3</v>
      </c>
      <c r="C362" t="str">
        <v>A28</v>
      </c>
    </row>
    <row r="363" spans="1:3" x14ac:dyDescent="0.25">
      <c r="A363">
        <v>3</v>
      </c>
      <c r="C363" t="str">
        <v>A28</v>
      </c>
    </row>
    <row r="364" spans="1:3" x14ac:dyDescent="0.25">
      <c r="A364">
        <v>3</v>
      </c>
      <c r="C364" t="str">
        <v>A28</v>
      </c>
    </row>
    <row r="365" spans="1:3" x14ac:dyDescent="0.25">
      <c r="A365">
        <v>3</v>
      </c>
      <c r="C365" t="str">
        <v>A28</v>
      </c>
    </row>
    <row r="366" spans="1:3" x14ac:dyDescent="0.25">
      <c r="A366">
        <v>3</v>
      </c>
      <c r="C366" t="str">
        <v>A28</v>
      </c>
    </row>
    <row r="367" spans="1:3" x14ac:dyDescent="0.25">
      <c r="A367">
        <v>3</v>
      </c>
      <c r="C367" t="str">
        <v>A28</v>
      </c>
    </row>
    <row r="368" spans="1:3" x14ac:dyDescent="0.25">
      <c r="A368">
        <v>3</v>
      </c>
      <c r="C368" t="str">
        <v>A28</v>
      </c>
    </row>
    <row r="369" spans="1:3" x14ac:dyDescent="0.25">
      <c r="A369">
        <v>3</v>
      </c>
      <c r="C369" t="str">
        <v>A28</v>
      </c>
    </row>
    <row r="370" spans="1:3" x14ac:dyDescent="0.25">
      <c r="A370">
        <v>3</v>
      </c>
      <c r="C370" t="str">
        <v>A28</v>
      </c>
    </row>
    <row r="371" spans="1:3" x14ac:dyDescent="0.25">
      <c r="A371">
        <v>3</v>
      </c>
      <c r="C371" t="str">
        <v>A28</v>
      </c>
    </row>
    <row r="372" spans="1:3" x14ac:dyDescent="0.25">
      <c r="A372">
        <v>3</v>
      </c>
      <c r="C372" t="str">
        <v>A28</v>
      </c>
    </row>
    <row r="373" spans="1:3" x14ac:dyDescent="0.25">
      <c r="A373">
        <v>3</v>
      </c>
      <c r="C373" t="str">
        <v>A28</v>
      </c>
    </row>
    <row r="374" spans="1:3" x14ac:dyDescent="0.25">
      <c r="A374">
        <v>3</v>
      </c>
      <c r="C374" t="str">
        <v>A28</v>
      </c>
    </row>
    <row r="375" spans="1:3" x14ac:dyDescent="0.25">
      <c r="A375">
        <v>3</v>
      </c>
      <c r="C375" t="str">
        <v>A28</v>
      </c>
    </row>
    <row r="376" spans="1:3" x14ac:dyDescent="0.25">
      <c r="A376">
        <v>3</v>
      </c>
      <c r="C376" t="str">
        <v>A28</v>
      </c>
    </row>
    <row r="377" spans="1:3" x14ac:dyDescent="0.25">
      <c r="A377">
        <v>3</v>
      </c>
      <c r="C377" t="str">
        <v>A28</v>
      </c>
    </row>
    <row r="378" spans="1:3" x14ac:dyDescent="0.25">
      <c r="A378">
        <v>3</v>
      </c>
      <c r="C378" t="str">
        <v>A28</v>
      </c>
    </row>
    <row r="379" spans="1:3" x14ac:dyDescent="0.25">
      <c r="A379">
        <v>3</v>
      </c>
      <c r="C379" t="str">
        <v>A28</v>
      </c>
    </row>
    <row r="380" spans="1:3" x14ac:dyDescent="0.25">
      <c r="A380">
        <v>3</v>
      </c>
      <c r="C380" t="str">
        <v>A28</v>
      </c>
    </row>
    <row r="381" spans="1:3" x14ac:dyDescent="0.25">
      <c r="A381">
        <v>3</v>
      </c>
      <c r="C381" t="str">
        <v>A06</v>
      </c>
    </row>
    <row r="382" spans="1:3" x14ac:dyDescent="0.25">
      <c r="A382">
        <v>3</v>
      </c>
      <c r="C382" t="str">
        <v>A01</v>
      </c>
    </row>
    <row r="383" spans="1:3" x14ac:dyDescent="0.25">
      <c r="A383">
        <v>3</v>
      </c>
      <c r="C383" t="str">
        <v>A24</v>
      </c>
    </row>
    <row r="384" spans="1:3" x14ac:dyDescent="0.25">
      <c r="A384">
        <v>3</v>
      </c>
      <c r="C384" t="str">
        <v>A24</v>
      </c>
    </row>
    <row r="385" spans="1:3" x14ac:dyDescent="0.25">
      <c r="A385">
        <v>3</v>
      </c>
      <c r="C385" t="str">
        <v>A26</v>
      </c>
    </row>
    <row r="386" spans="1:3" x14ac:dyDescent="0.25">
      <c r="A386">
        <v>3</v>
      </c>
      <c r="C386" t="str">
        <v>A28</v>
      </c>
    </row>
    <row r="387" spans="1:3" x14ac:dyDescent="0.25">
      <c r="A387">
        <v>3</v>
      </c>
      <c r="C387" t="str">
        <v>A28</v>
      </c>
    </row>
    <row r="388" spans="1:3" x14ac:dyDescent="0.25">
      <c r="A388">
        <v>3</v>
      </c>
      <c r="C388" t="str">
        <v>A28</v>
      </c>
    </row>
    <row r="389" spans="1:3" x14ac:dyDescent="0.25">
      <c r="A389">
        <v>3</v>
      </c>
      <c r="C389" t="str">
        <v>A28</v>
      </c>
    </row>
    <row r="390" spans="1:3" x14ac:dyDescent="0.25">
      <c r="A390">
        <v>3</v>
      </c>
      <c r="C390" t="str">
        <v>A28</v>
      </c>
    </row>
    <row r="391" spans="1:3" x14ac:dyDescent="0.25">
      <c r="A391">
        <v>3</v>
      </c>
      <c r="C391" t="str">
        <v>A28</v>
      </c>
    </row>
    <row r="392" spans="1:3" x14ac:dyDescent="0.25">
      <c r="A392">
        <v>3</v>
      </c>
      <c r="C392" t="str">
        <v>A28</v>
      </c>
    </row>
    <row r="393" spans="1:3" x14ac:dyDescent="0.25">
      <c r="A393">
        <v>3</v>
      </c>
      <c r="C393" t="str">
        <v>A28</v>
      </c>
    </row>
    <row r="394" spans="1:3" x14ac:dyDescent="0.25">
      <c r="A394">
        <v>3</v>
      </c>
      <c r="C394" t="str">
        <v>A28</v>
      </c>
    </row>
    <row r="395" spans="1:3" x14ac:dyDescent="0.25">
      <c r="A395">
        <v>3</v>
      </c>
      <c r="C395" t="str">
        <v>A28</v>
      </c>
    </row>
    <row r="396" spans="1:3" x14ac:dyDescent="0.25">
      <c r="A396">
        <v>3</v>
      </c>
      <c r="C396" t="str">
        <v>A28</v>
      </c>
    </row>
    <row r="397" spans="1:3" x14ac:dyDescent="0.25">
      <c r="A397">
        <v>3</v>
      </c>
      <c r="C397" t="str">
        <v>A30</v>
      </c>
    </row>
    <row r="398" spans="1:3" x14ac:dyDescent="0.25">
      <c r="A398">
        <v>3</v>
      </c>
      <c r="C398" t="str">
        <v>A30</v>
      </c>
    </row>
    <row r="399" spans="1:3" x14ac:dyDescent="0.25">
      <c r="A399">
        <v>3</v>
      </c>
      <c r="C399" t="str">
        <v>A30</v>
      </c>
    </row>
    <row r="400" spans="1:3" x14ac:dyDescent="0.25">
      <c r="A400">
        <v>3</v>
      </c>
      <c r="C400" t="str">
        <v>A30</v>
      </c>
    </row>
    <row r="401" spans="1:3" x14ac:dyDescent="0.25">
      <c r="A401">
        <v>3</v>
      </c>
      <c r="C401" t="str">
        <v>A02</v>
      </c>
    </row>
    <row r="402" spans="1:3" x14ac:dyDescent="0.25">
      <c r="A402">
        <v>3</v>
      </c>
      <c r="C402" t="str">
        <v>A29</v>
      </c>
    </row>
    <row r="403" spans="1:3" x14ac:dyDescent="0.25">
      <c r="A403">
        <v>3</v>
      </c>
      <c r="C403" t="str">
        <v>A29</v>
      </c>
    </row>
    <row r="404" spans="1:3" x14ac:dyDescent="0.25">
      <c r="A404">
        <v>3</v>
      </c>
      <c r="C404" t="str">
        <v>A15</v>
      </c>
    </row>
    <row r="405" spans="1:3" x14ac:dyDescent="0.25">
      <c r="A405">
        <v>3</v>
      </c>
      <c r="C405" t="str">
        <v>A06</v>
      </c>
    </row>
    <row r="406" spans="1:3" x14ac:dyDescent="0.25">
      <c r="A406">
        <v>3</v>
      </c>
      <c r="C406" t="str">
        <v>A01</v>
      </c>
    </row>
    <row r="407" spans="1:3" x14ac:dyDescent="0.25">
      <c r="A407">
        <v>3</v>
      </c>
      <c r="C407" t="str">
        <v>A01</v>
      </c>
    </row>
    <row r="408" spans="1:3" x14ac:dyDescent="0.25">
      <c r="A408">
        <v>3</v>
      </c>
      <c r="C408" t="str">
        <v>A01</v>
      </c>
    </row>
    <row r="409" spans="1:3" x14ac:dyDescent="0.25">
      <c r="A409">
        <v>3</v>
      </c>
      <c r="C409" t="str">
        <v>A29</v>
      </c>
    </row>
    <row r="410" spans="1:3" x14ac:dyDescent="0.25">
      <c r="A410">
        <v>3</v>
      </c>
      <c r="C410" t="str">
        <v>A29</v>
      </c>
    </row>
    <row r="411" spans="1:3" x14ac:dyDescent="0.25">
      <c r="A411">
        <v>3</v>
      </c>
      <c r="C411" t="str">
        <v>A29</v>
      </c>
    </row>
    <row r="412" spans="1:3" x14ac:dyDescent="0.25">
      <c r="A412">
        <v>3</v>
      </c>
      <c r="C412" t="str">
        <v>A29</v>
      </c>
    </row>
    <row r="413" spans="1:3" x14ac:dyDescent="0.25">
      <c r="A413">
        <v>3</v>
      </c>
      <c r="C413" t="str">
        <v>A29</v>
      </c>
    </row>
    <row r="414" spans="1:3" x14ac:dyDescent="0.25">
      <c r="A414">
        <v>3</v>
      </c>
      <c r="C414" t="str">
        <v>A29</v>
      </c>
    </row>
    <row r="415" spans="1:3" x14ac:dyDescent="0.25">
      <c r="A415">
        <v>3</v>
      </c>
      <c r="C415" t="str">
        <v>A29</v>
      </c>
    </row>
    <row r="416" spans="1:3" x14ac:dyDescent="0.25">
      <c r="A416">
        <v>3</v>
      </c>
      <c r="C416" t="str">
        <v>A29</v>
      </c>
    </row>
    <row r="417" spans="1:3" x14ac:dyDescent="0.25">
      <c r="A417">
        <v>3</v>
      </c>
      <c r="C417" t="str">
        <v>A29</v>
      </c>
    </row>
    <row r="418" spans="1:3" x14ac:dyDescent="0.25">
      <c r="A418">
        <v>3</v>
      </c>
      <c r="C418" t="str">
        <v>A29</v>
      </c>
    </row>
    <row r="419" spans="1:3" x14ac:dyDescent="0.25">
      <c r="A419">
        <v>3</v>
      </c>
      <c r="C419" t="str">
        <v>A29</v>
      </c>
    </row>
    <row r="420" spans="1:3" x14ac:dyDescent="0.25">
      <c r="A420">
        <v>3</v>
      </c>
      <c r="C420" t="str">
        <v>A30</v>
      </c>
    </row>
    <row r="421" spans="1:3" x14ac:dyDescent="0.25">
      <c r="A421">
        <v>3</v>
      </c>
      <c r="C421" t="str">
        <v>A26</v>
      </c>
    </row>
    <row r="422" spans="1:3" x14ac:dyDescent="0.25">
      <c r="A422">
        <v>3</v>
      </c>
      <c r="C422" t="str">
        <v>A30</v>
      </c>
    </row>
    <row r="423" spans="1:3" x14ac:dyDescent="0.25">
      <c r="A423">
        <v>3</v>
      </c>
      <c r="C423" t="str">
        <v>A30</v>
      </c>
    </row>
    <row r="424" spans="1:3" x14ac:dyDescent="0.25">
      <c r="A424">
        <v>3</v>
      </c>
      <c r="C424" t="str">
        <v>A09</v>
      </c>
    </row>
    <row r="425" spans="1:3" x14ac:dyDescent="0.25">
      <c r="A425">
        <v>3</v>
      </c>
      <c r="C425" t="str">
        <v>A14</v>
      </c>
    </row>
    <row r="426" spans="1:3" x14ac:dyDescent="0.25">
      <c r="A426">
        <v>3</v>
      </c>
      <c r="C426" t="str">
        <v>A14</v>
      </c>
    </row>
    <row r="427" spans="1:3" x14ac:dyDescent="0.25">
      <c r="A427">
        <v>3</v>
      </c>
      <c r="C427" t="str">
        <v>A14</v>
      </c>
    </row>
    <row r="428" spans="1:3" x14ac:dyDescent="0.25">
      <c r="A428">
        <v>3</v>
      </c>
      <c r="C428" t="str">
        <v>A14</v>
      </c>
    </row>
    <row r="429" spans="1:3" x14ac:dyDescent="0.25">
      <c r="A429">
        <v>3</v>
      </c>
      <c r="C429" t="str">
        <v>A14</v>
      </c>
    </row>
    <row r="430" spans="1:3" x14ac:dyDescent="0.25">
      <c r="A430">
        <v>3</v>
      </c>
      <c r="C430" t="str">
        <v>A01</v>
      </c>
    </row>
    <row r="431" spans="1:3" x14ac:dyDescent="0.25">
      <c r="A431">
        <v>3</v>
      </c>
      <c r="C431" t="str">
        <v>A08</v>
      </c>
    </row>
    <row r="432" spans="1:3" x14ac:dyDescent="0.25">
      <c r="A432">
        <v>3</v>
      </c>
      <c r="C432" t="str">
        <v>A08</v>
      </c>
    </row>
    <row r="433" spans="1:3" x14ac:dyDescent="0.25">
      <c r="A433">
        <v>3</v>
      </c>
      <c r="C433" t="str">
        <v>A08</v>
      </c>
    </row>
    <row r="434" spans="1:3" x14ac:dyDescent="0.25">
      <c r="A434">
        <v>3</v>
      </c>
      <c r="C434" t="str">
        <v>A08</v>
      </c>
    </row>
    <row r="435" spans="1:3" x14ac:dyDescent="0.25">
      <c r="A435">
        <v>3</v>
      </c>
      <c r="C435" t="str">
        <v>A02</v>
      </c>
    </row>
    <row r="436" spans="1:3" x14ac:dyDescent="0.25">
      <c r="A436">
        <v>3</v>
      </c>
      <c r="C436" t="str">
        <v>A02</v>
      </c>
    </row>
    <row r="437" spans="1:3" x14ac:dyDescent="0.25">
      <c r="A437">
        <v>3</v>
      </c>
      <c r="C437" t="str">
        <v>A02</v>
      </c>
    </row>
    <row r="438" spans="1:3" x14ac:dyDescent="0.25">
      <c r="A438">
        <v>3</v>
      </c>
      <c r="C438" t="str">
        <v>A02</v>
      </c>
    </row>
    <row r="439" spans="1:3" x14ac:dyDescent="0.25">
      <c r="A439">
        <v>3</v>
      </c>
      <c r="C439" t="str">
        <v>A01</v>
      </c>
    </row>
    <row r="440" spans="1:3" x14ac:dyDescent="0.25">
      <c r="A440">
        <v>3</v>
      </c>
      <c r="C440" t="str">
        <v>A14</v>
      </c>
    </row>
    <row r="441" spans="1:3" x14ac:dyDescent="0.25">
      <c r="A441">
        <v>3</v>
      </c>
      <c r="C441" t="str">
        <v>A14</v>
      </c>
    </row>
    <row r="442" spans="1:3" x14ac:dyDescent="0.25">
      <c r="A442">
        <v>3</v>
      </c>
      <c r="C442" t="str">
        <v>A24</v>
      </c>
    </row>
    <row r="443" spans="1:3" x14ac:dyDescent="0.25">
      <c r="A443">
        <v>3</v>
      </c>
      <c r="C443" t="str">
        <v>A24</v>
      </c>
    </row>
    <row r="444" spans="1:3" x14ac:dyDescent="0.25">
      <c r="A444">
        <v>3</v>
      </c>
      <c r="C444" t="str">
        <v>A24</v>
      </c>
    </row>
    <row r="445" spans="1:3" x14ac:dyDescent="0.25">
      <c r="A445">
        <v>3</v>
      </c>
      <c r="C445" t="str">
        <v>A02</v>
      </c>
    </row>
    <row r="446" spans="1:3" x14ac:dyDescent="0.25">
      <c r="A446">
        <v>3</v>
      </c>
      <c r="C446" t="str">
        <v>A02</v>
      </c>
    </row>
    <row r="447" spans="1:3" x14ac:dyDescent="0.25">
      <c r="A447">
        <v>3</v>
      </c>
      <c r="C447" t="str">
        <v>A31</v>
      </c>
    </row>
    <row r="448" spans="1:3" x14ac:dyDescent="0.25">
      <c r="A448">
        <v>3</v>
      </c>
      <c r="C448" t="str">
        <v>A31</v>
      </c>
    </row>
    <row r="449" spans="1:3" x14ac:dyDescent="0.25">
      <c r="A449">
        <v>3</v>
      </c>
      <c r="C449" t="str">
        <v>A31</v>
      </c>
    </row>
    <row r="450" spans="1:3" x14ac:dyDescent="0.25">
      <c r="A450">
        <v>3</v>
      </c>
      <c r="C450" t="str">
        <v>A31</v>
      </c>
    </row>
    <row r="451" spans="1:3" x14ac:dyDescent="0.25">
      <c r="A451">
        <v>3</v>
      </c>
      <c r="C451" t="str">
        <v>A31</v>
      </c>
    </row>
    <row r="452" spans="1:3" x14ac:dyDescent="0.25">
      <c r="A452">
        <v>3</v>
      </c>
      <c r="C452" t="str">
        <v>A31</v>
      </c>
    </row>
    <row r="453" spans="1:3" x14ac:dyDescent="0.25">
      <c r="A453">
        <v>3</v>
      </c>
      <c r="C453" t="str">
        <v>A31</v>
      </c>
    </row>
    <row r="454" spans="1:3" x14ac:dyDescent="0.25">
      <c r="A454">
        <v>3</v>
      </c>
      <c r="C454" t="str">
        <v>A31</v>
      </c>
    </row>
    <row r="455" spans="1:3" x14ac:dyDescent="0.25">
      <c r="A455">
        <v>3</v>
      </c>
      <c r="C455" t="str">
        <v>A31</v>
      </c>
    </row>
    <row r="456" spans="1:3" x14ac:dyDescent="0.25">
      <c r="A456">
        <v>3</v>
      </c>
      <c r="C456" t="str">
        <v>A31</v>
      </c>
    </row>
    <row r="457" spans="1:3" x14ac:dyDescent="0.25">
      <c r="A457">
        <v>3</v>
      </c>
      <c r="C457" t="str">
        <v>A31</v>
      </c>
    </row>
    <row r="458" spans="1:3" x14ac:dyDescent="0.25">
      <c r="A458">
        <v>3</v>
      </c>
      <c r="C458" t="str">
        <v>A31</v>
      </c>
    </row>
    <row r="459" spans="1:3" x14ac:dyDescent="0.25">
      <c r="A459">
        <v>3</v>
      </c>
      <c r="C459" t="str">
        <v>A01</v>
      </c>
    </row>
    <row r="460" spans="1:3" x14ac:dyDescent="0.25">
      <c r="A460">
        <v>3</v>
      </c>
      <c r="C460" t="str">
        <v>A01</v>
      </c>
    </row>
    <row r="461" spans="1:3" x14ac:dyDescent="0.25">
      <c r="A461">
        <v>3</v>
      </c>
      <c r="C461" t="str">
        <v>A01</v>
      </c>
    </row>
    <row r="462" spans="1:3" x14ac:dyDescent="0.25">
      <c r="A462">
        <v>3</v>
      </c>
      <c r="C462" t="str">
        <v>A29</v>
      </c>
    </row>
    <row r="463" spans="1:3" x14ac:dyDescent="0.25">
      <c r="A463">
        <v>3</v>
      </c>
      <c r="C463" t="str">
        <v>A29</v>
      </c>
    </row>
    <row r="464" spans="1:3" x14ac:dyDescent="0.25">
      <c r="A464">
        <v>3</v>
      </c>
      <c r="C464" t="str">
        <v>A29</v>
      </c>
    </row>
    <row r="465" spans="1:3" x14ac:dyDescent="0.25">
      <c r="A465">
        <v>3</v>
      </c>
      <c r="C465" t="str">
        <v>A29</v>
      </c>
    </row>
    <row r="466" spans="1:3" x14ac:dyDescent="0.25">
      <c r="A466">
        <v>3</v>
      </c>
      <c r="C466" t="str">
        <v>A29</v>
      </c>
    </row>
    <row r="467" spans="1:3" x14ac:dyDescent="0.25">
      <c r="A467">
        <v>3</v>
      </c>
      <c r="C467" t="str">
        <v>A29</v>
      </c>
    </row>
    <row r="468" spans="1:3" x14ac:dyDescent="0.25">
      <c r="A468">
        <v>3</v>
      </c>
      <c r="C468" t="str">
        <v>A01</v>
      </c>
    </row>
    <row r="469" spans="1:3" x14ac:dyDescent="0.25">
      <c r="A469">
        <v>3</v>
      </c>
      <c r="C469" t="str">
        <v>A27</v>
      </c>
    </row>
    <row r="470" spans="1:3" x14ac:dyDescent="0.25">
      <c r="A470">
        <v>3</v>
      </c>
      <c r="C470" t="str">
        <v>A27</v>
      </c>
    </row>
    <row r="471" spans="1:3" x14ac:dyDescent="0.25">
      <c r="A471">
        <v>3</v>
      </c>
      <c r="C471" t="str">
        <v>A27</v>
      </c>
    </row>
    <row r="472" spans="1:3" x14ac:dyDescent="0.25">
      <c r="A472">
        <v>3</v>
      </c>
      <c r="C472" t="str">
        <v>A02</v>
      </c>
    </row>
    <row r="473" spans="1:3" x14ac:dyDescent="0.25">
      <c r="A473">
        <v>3</v>
      </c>
      <c r="C473" t="str">
        <v>A02</v>
      </c>
    </row>
    <row r="474" spans="1:3" x14ac:dyDescent="0.25">
      <c r="A474">
        <v>3</v>
      </c>
      <c r="C474" t="str">
        <v>A01</v>
      </c>
    </row>
    <row r="475" spans="1:3" x14ac:dyDescent="0.25">
      <c r="A475">
        <v>3</v>
      </c>
      <c r="C475" t="str">
        <v>A32</v>
      </c>
    </row>
    <row r="476" spans="1:3" x14ac:dyDescent="0.25">
      <c r="A476">
        <v>3</v>
      </c>
      <c r="C476" t="str">
        <v>A32</v>
      </c>
    </row>
    <row r="477" spans="1:3" x14ac:dyDescent="0.25">
      <c r="A477">
        <v>3</v>
      </c>
      <c r="C477" t="str">
        <v>A15</v>
      </c>
    </row>
    <row r="478" spans="1:3" x14ac:dyDescent="0.25">
      <c r="A478">
        <v>3</v>
      </c>
      <c r="C478" t="str">
        <v>A26</v>
      </c>
    </row>
    <row r="479" spans="1:3" x14ac:dyDescent="0.25">
      <c r="A479">
        <v>3</v>
      </c>
      <c r="C479" t="str">
        <v>A26</v>
      </c>
    </row>
    <row r="480" spans="1:3" x14ac:dyDescent="0.25">
      <c r="A480">
        <v>3</v>
      </c>
      <c r="C480" t="str">
        <v>A26</v>
      </c>
    </row>
    <row r="481" spans="1:3" x14ac:dyDescent="0.25">
      <c r="A481">
        <v>3</v>
      </c>
      <c r="C481" t="str">
        <v>A08</v>
      </c>
    </row>
    <row r="482" spans="1:3" x14ac:dyDescent="0.25">
      <c r="A482">
        <v>3</v>
      </c>
      <c r="C482" t="str">
        <v>A02</v>
      </c>
    </row>
    <row r="483" spans="1:3" x14ac:dyDescent="0.25">
      <c r="A483">
        <v>3</v>
      </c>
      <c r="C483" t="str">
        <v>A02</v>
      </c>
    </row>
    <row r="484" spans="1:3" x14ac:dyDescent="0.25">
      <c r="A484">
        <v>3</v>
      </c>
      <c r="C484" t="str">
        <v>A02</v>
      </c>
    </row>
    <row r="485" spans="1:3" x14ac:dyDescent="0.25">
      <c r="A485">
        <v>3</v>
      </c>
      <c r="C485" t="str">
        <v>A24</v>
      </c>
    </row>
    <row r="486" spans="1:3" x14ac:dyDescent="0.25">
      <c r="A486">
        <v>3</v>
      </c>
      <c r="C486" t="str">
        <v>A01</v>
      </c>
    </row>
    <row r="487" spans="1:3" x14ac:dyDescent="0.25">
      <c r="A487">
        <v>3</v>
      </c>
      <c r="C487" t="str">
        <v>A01</v>
      </c>
    </row>
    <row r="488" spans="1:3" x14ac:dyDescent="0.25">
      <c r="A488">
        <v>3</v>
      </c>
      <c r="C488" t="str">
        <v>A01</v>
      </c>
    </row>
    <row r="489" spans="1:3" x14ac:dyDescent="0.25">
      <c r="A489">
        <v>3</v>
      </c>
      <c r="C489" t="str">
        <v>A01</v>
      </c>
    </row>
    <row r="490" spans="1:3" x14ac:dyDescent="0.25">
      <c r="A490">
        <v>3</v>
      </c>
      <c r="C490" t="str">
        <v>A01</v>
      </c>
    </row>
    <row r="491" spans="1:3" x14ac:dyDescent="0.25">
      <c r="A491">
        <v>3</v>
      </c>
      <c r="C491" t="str">
        <v>A01</v>
      </c>
    </row>
    <row r="492" spans="1:3" x14ac:dyDescent="0.25">
      <c r="A492">
        <v>3</v>
      </c>
      <c r="C492" t="str">
        <v>A01</v>
      </c>
    </row>
    <row r="493" spans="1:3" x14ac:dyDescent="0.25">
      <c r="A493">
        <v>3</v>
      </c>
      <c r="C493" t="str">
        <v>A19</v>
      </c>
    </row>
    <row r="494" spans="1:3" x14ac:dyDescent="0.25">
      <c r="A494">
        <v>3</v>
      </c>
      <c r="C494" t="str">
        <v>A19</v>
      </c>
    </row>
    <row r="495" spans="1:3" x14ac:dyDescent="0.25">
      <c r="A495">
        <v>3</v>
      </c>
      <c r="C495" t="str">
        <v>A19</v>
      </c>
    </row>
    <row r="496" spans="1:3" x14ac:dyDescent="0.25">
      <c r="A496">
        <v>3</v>
      </c>
      <c r="C496" t="str">
        <v>A19</v>
      </c>
    </row>
    <row r="497" spans="1:3" x14ac:dyDescent="0.25">
      <c r="A497">
        <v>3</v>
      </c>
      <c r="C497" t="str">
        <v>A19</v>
      </c>
    </row>
    <row r="498" spans="1:3" x14ac:dyDescent="0.25">
      <c r="A498">
        <v>3</v>
      </c>
      <c r="C498" t="str">
        <v>A19</v>
      </c>
    </row>
    <row r="499" spans="1:3" x14ac:dyDescent="0.25">
      <c r="A499">
        <v>3</v>
      </c>
      <c r="C499" t="str">
        <v>A19</v>
      </c>
    </row>
    <row r="500" spans="1:3" x14ac:dyDescent="0.25">
      <c r="A500">
        <v>3</v>
      </c>
      <c r="C500" t="str">
        <v>A19</v>
      </c>
    </row>
    <row r="501" spans="1:3" x14ac:dyDescent="0.25">
      <c r="A501">
        <v>3</v>
      </c>
      <c r="C501" t="str">
        <v>A19</v>
      </c>
    </row>
    <row r="502" spans="1:3" x14ac:dyDescent="0.25">
      <c r="A502">
        <v>3</v>
      </c>
      <c r="C502" t="str">
        <v>A19</v>
      </c>
    </row>
    <row r="503" spans="1:3" x14ac:dyDescent="0.25">
      <c r="A503">
        <v>3</v>
      </c>
      <c r="C503" t="str">
        <v>A19</v>
      </c>
    </row>
    <row r="504" spans="1:3" x14ac:dyDescent="0.25">
      <c r="A504">
        <v>3</v>
      </c>
      <c r="C504" t="str">
        <v>A19</v>
      </c>
    </row>
    <row r="505" spans="1:3" x14ac:dyDescent="0.25">
      <c r="A505">
        <v>3</v>
      </c>
      <c r="C505" t="str">
        <v>A19</v>
      </c>
    </row>
    <row r="506" spans="1:3" x14ac:dyDescent="0.25">
      <c r="A506">
        <v>3</v>
      </c>
      <c r="C506" t="str">
        <v>A19</v>
      </c>
    </row>
    <row r="507" spans="1:3" x14ac:dyDescent="0.25">
      <c r="A507">
        <v>3</v>
      </c>
      <c r="C507" t="str">
        <v>A19</v>
      </c>
    </row>
    <row r="508" spans="1:3" x14ac:dyDescent="0.25">
      <c r="A508">
        <v>3</v>
      </c>
      <c r="C508" t="str">
        <v>A19</v>
      </c>
    </row>
    <row r="509" spans="1:3" x14ac:dyDescent="0.25">
      <c r="A509">
        <v>3</v>
      </c>
      <c r="C509" t="str">
        <v>A19</v>
      </c>
    </row>
    <row r="510" spans="1:3" x14ac:dyDescent="0.25">
      <c r="A510">
        <v>3</v>
      </c>
      <c r="C510" t="str">
        <v>A19</v>
      </c>
    </row>
    <row r="511" spans="1:3" x14ac:dyDescent="0.25">
      <c r="A511">
        <v>3</v>
      </c>
      <c r="C511" t="str">
        <v>A31</v>
      </c>
    </row>
    <row r="512" spans="1:3" x14ac:dyDescent="0.25">
      <c r="A512">
        <v>3</v>
      </c>
      <c r="C512" t="str">
        <v>A31</v>
      </c>
    </row>
    <row r="513" spans="1:3" x14ac:dyDescent="0.25">
      <c r="A513">
        <v>3</v>
      </c>
      <c r="C513" t="str">
        <v>A31</v>
      </c>
    </row>
    <row r="514" spans="1:3" x14ac:dyDescent="0.25">
      <c r="A514">
        <v>3</v>
      </c>
      <c r="C514" t="str">
        <v>A31</v>
      </c>
    </row>
    <row r="515" spans="1:3" x14ac:dyDescent="0.25">
      <c r="A515">
        <v>3</v>
      </c>
      <c r="C515" t="str">
        <v>A31</v>
      </c>
    </row>
    <row r="516" spans="1:3" x14ac:dyDescent="0.25">
      <c r="A516">
        <v>3</v>
      </c>
      <c r="C516" t="str">
        <v>A31</v>
      </c>
    </row>
    <row r="517" spans="1:3" x14ac:dyDescent="0.25">
      <c r="A517">
        <v>3</v>
      </c>
      <c r="C517" t="str">
        <v>A31</v>
      </c>
    </row>
    <row r="518" spans="1:3" x14ac:dyDescent="0.25">
      <c r="A518">
        <v>3</v>
      </c>
      <c r="C518" t="str">
        <v>A31</v>
      </c>
    </row>
    <row r="519" spans="1:3" x14ac:dyDescent="0.25">
      <c r="A519">
        <v>3</v>
      </c>
      <c r="C519" t="str">
        <v>A31</v>
      </c>
    </row>
    <row r="520" spans="1:3" x14ac:dyDescent="0.25">
      <c r="A520">
        <v>3</v>
      </c>
      <c r="C520" t="str">
        <v>A31</v>
      </c>
    </row>
    <row r="521" spans="1:3" x14ac:dyDescent="0.25">
      <c r="A521">
        <v>3</v>
      </c>
      <c r="C521" t="str">
        <v>A31</v>
      </c>
    </row>
    <row r="522" spans="1:3" x14ac:dyDescent="0.25">
      <c r="A522">
        <v>3</v>
      </c>
      <c r="C522" t="str">
        <v>A31</v>
      </c>
    </row>
    <row r="523" spans="1:3" x14ac:dyDescent="0.25">
      <c r="A523">
        <v>3</v>
      </c>
      <c r="C523" t="str">
        <v>A31</v>
      </c>
    </row>
    <row r="524" spans="1:3" x14ac:dyDescent="0.25">
      <c r="A524">
        <v>3</v>
      </c>
      <c r="C524" t="str">
        <v>A31</v>
      </c>
    </row>
    <row r="525" spans="1:3" x14ac:dyDescent="0.25">
      <c r="A525">
        <v>3</v>
      </c>
      <c r="C525" t="str">
        <v>A31</v>
      </c>
    </row>
    <row r="526" spans="1:3" x14ac:dyDescent="0.25">
      <c r="A526">
        <v>3</v>
      </c>
      <c r="C526" t="str">
        <v>A31</v>
      </c>
    </row>
    <row r="527" spans="1:3" x14ac:dyDescent="0.25">
      <c r="A527">
        <v>3</v>
      </c>
      <c r="C527" t="str">
        <v>A31</v>
      </c>
    </row>
    <row r="528" spans="1:3" x14ac:dyDescent="0.25">
      <c r="A528">
        <v>3</v>
      </c>
      <c r="C528" t="str">
        <v>A31</v>
      </c>
    </row>
    <row r="529" spans="1:3" x14ac:dyDescent="0.25">
      <c r="A529">
        <v>3</v>
      </c>
      <c r="C529" t="str">
        <v>A31</v>
      </c>
    </row>
    <row r="530" spans="1:3" x14ac:dyDescent="0.25">
      <c r="A530">
        <v>3</v>
      </c>
      <c r="C530" t="str">
        <v>A31</v>
      </c>
    </row>
    <row r="531" spans="1:3" x14ac:dyDescent="0.25">
      <c r="A531">
        <v>3</v>
      </c>
      <c r="C531" t="str">
        <v>A31</v>
      </c>
    </row>
    <row r="532" spans="1:3" x14ac:dyDescent="0.25">
      <c r="A532">
        <v>3</v>
      </c>
      <c r="C532" t="str">
        <v>A10</v>
      </c>
    </row>
    <row r="533" spans="1:3" x14ac:dyDescent="0.25">
      <c r="A533">
        <v>3</v>
      </c>
      <c r="C533" t="str">
        <v>A10</v>
      </c>
    </row>
    <row r="534" spans="1:3" x14ac:dyDescent="0.25">
      <c r="A534">
        <v>3</v>
      </c>
      <c r="C534" t="str">
        <v>A26</v>
      </c>
    </row>
    <row r="535" spans="1:3" x14ac:dyDescent="0.25">
      <c r="A535">
        <v>3</v>
      </c>
      <c r="C535" t="str">
        <v>A30</v>
      </c>
    </row>
    <row r="536" spans="1:3" x14ac:dyDescent="0.25">
      <c r="A536">
        <v>3</v>
      </c>
      <c r="C536" t="str">
        <v>A14</v>
      </c>
    </row>
    <row r="537" spans="1:3" x14ac:dyDescent="0.25">
      <c r="A537">
        <v>3</v>
      </c>
      <c r="C537" t="str">
        <v>A14</v>
      </c>
    </row>
    <row r="538" spans="1:3" x14ac:dyDescent="0.25">
      <c r="A538">
        <v>3</v>
      </c>
      <c r="C538" t="str">
        <v>A14</v>
      </c>
    </row>
    <row r="539" spans="1:3" x14ac:dyDescent="0.25">
      <c r="A539">
        <v>3</v>
      </c>
      <c r="C539" t="str">
        <v>A14</v>
      </c>
    </row>
    <row r="540" spans="1:3" x14ac:dyDescent="0.25">
      <c r="A540">
        <v>3</v>
      </c>
      <c r="C540" t="str">
        <v>A33</v>
      </c>
    </row>
    <row r="541" spans="1:3" x14ac:dyDescent="0.25">
      <c r="A541">
        <v>3</v>
      </c>
      <c r="C541" t="str">
        <v>A01</v>
      </c>
    </row>
    <row r="542" spans="1:3" x14ac:dyDescent="0.25">
      <c r="A542">
        <v>3</v>
      </c>
      <c r="C542" t="str">
        <v>A26</v>
      </c>
    </row>
    <row r="543" spans="1:3" x14ac:dyDescent="0.25">
      <c r="A543">
        <v>3</v>
      </c>
      <c r="C543" t="str">
        <v>A26</v>
      </c>
    </row>
    <row r="544" spans="1:3" x14ac:dyDescent="0.25">
      <c r="A544">
        <v>3</v>
      </c>
      <c r="C544" t="str">
        <v>A26</v>
      </c>
    </row>
  </sheetData>
  <sortState xmlns:xlrd2="http://schemas.microsoft.com/office/spreadsheetml/2017/richdata2" ref="D8:D40">
    <sortCondition ref="D8:D40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865504-572D-4757-9A86-BD1BBF83BE08}">
          <x14:formula1>
            <xm:f>Sheet2!$A$2:$A$27</xm:f>
          </x14:formula1>
          <xm:sqref>F2 G8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2769-871D-434F-B415-8CDE8DD4C94A}">
  <dimension ref="A1:R137"/>
  <sheetViews>
    <sheetView topLeftCell="H1" workbookViewId="0">
      <selection activeCell="C10" sqref="C10"/>
    </sheetView>
  </sheetViews>
  <sheetFormatPr defaultRowHeight="15" x14ac:dyDescent="0.25"/>
  <cols>
    <col min="1" max="1" width="13.7109375" bestFit="1" customWidth="1"/>
    <col min="2" max="2" width="16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6.7109375" bestFit="1" customWidth="1"/>
    <col min="7" max="7" width="12.7109375" bestFit="1" customWidth="1"/>
    <col min="8" max="8" width="16.7109375" bestFit="1" customWidth="1"/>
    <col min="9" max="9" width="12.7109375" bestFit="1" customWidth="1"/>
    <col min="10" max="10" width="16.7109375" bestFit="1" customWidth="1"/>
    <col min="11" max="11" width="12.7109375" bestFit="1" customWidth="1"/>
    <col min="12" max="12" width="16.7109375" bestFit="1" customWidth="1"/>
    <col min="13" max="13" width="12.7109375" bestFit="1" customWidth="1"/>
    <col min="14" max="14" width="21.85546875" bestFit="1" customWidth="1"/>
    <col min="15" max="15" width="17.85546875" bestFit="1" customWidth="1"/>
    <col min="16" max="16" width="16.140625" bestFit="1" customWidth="1"/>
    <col min="17" max="17" width="12.85546875" bestFit="1" customWidth="1"/>
    <col min="18" max="18" width="11.140625" bestFit="1" customWidth="1"/>
    <col min="19" max="34" width="4.28515625" bestFit="1" customWidth="1"/>
    <col min="35" max="35" width="11.28515625" bestFit="1" customWidth="1"/>
    <col min="36" max="43" width="12.140625" bestFit="1" customWidth="1"/>
    <col min="44" max="48" width="12.42578125" bestFit="1" customWidth="1"/>
    <col min="49" max="50" width="12.140625" bestFit="1" customWidth="1"/>
    <col min="51" max="51" width="12.42578125" bestFit="1" customWidth="1"/>
    <col min="52" max="52" width="12" bestFit="1" customWidth="1"/>
    <col min="53" max="63" width="12.42578125" bestFit="1" customWidth="1"/>
    <col min="64" max="65" width="12.140625" bestFit="1" customWidth="1"/>
    <col min="66" max="73" width="12.7109375" bestFit="1" customWidth="1"/>
    <col min="74" max="78" width="12.28515625" bestFit="1" customWidth="1"/>
    <col min="79" max="84" width="13.42578125" bestFit="1" customWidth="1"/>
    <col min="85" max="87" width="12.42578125" bestFit="1" customWidth="1"/>
    <col min="88" max="121" width="13.28515625" bestFit="1" customWidth="1"/>
    <col min="122" max="134" width="11.85546875" bestFit="1" customWidth="1"/>
    <col min="135" max="139" width="11.7109375" bestFit="1" customWidth="1"/>
    <col min="140" max="141" width="12" bestFit="1" customWidth="1"/>
    <col min="142" max="142" width="12.28515625" bestFit="1" customWidth="1"/>
    <col min="143" max="161" width="13.140625" bestFit="1" customWidth="1"/>
    <col min="162" max="165" width="12.5703125" bestFit="1" customWidth="1"/>
    <col min="166" max="172" width="12.85546875" bestFit="1" customWidth="1"/>
    <col min="173" max="173" width="12.42578125" bestFit="1" customWidth="1"/>
    <col min="174" max="174" width="12.28515625" bestFit="1" customWidth="1"/>
    <col min="175" max="175" width="12" bestFit="1" customWidth="1"/>
    <col min="176" max="176" width="12.28515625" bestFit="1" customWidth="1"/>
    <col min="177" max="177" width="13.5703125" bestFit="1" customWidth="1"/>
    <col min="178" max="179" width="12.28515625" bestFit="1" customWidth="1"/>
    <col min="180" max="180" width="11.28515625" bestFit="1" customWidth="1"/>
  </cols>
  <sheetData>
    <row r="1" spans="1:15" x14ac:dyDescent="0.25">
      <c r="A1" s="109" t="s">
        <v>662</v>
      </c>
      <c r="B1" s="109"/>
      <c r="C1" s="109"/>
      <c r="D1" s="109"/>
    </row>
    <row r="3" spans="1:15" x14ac:dyDescent="0.25">
      <c r="A3" s="53" t="s">
        <v>366</v>
      </c>
      <c r="B3" s="54" t="s">
        <v>510</v>
      </c>
      <c r="D3" s="64"/>
    </row>
    <row r="5" spans="1:15" x14ac:dyDescent="0.25">
      <c r="A5" s="32"/>
      <c r="B5" s="35" t="s">
        <v>509</v>
      </c>
      <c r="C5" s="2"/>
      <c r="D5" s="2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</row>
    <row r="6" spans="1:15" x14ac:dyDescent="0.25">
      <c r="A6" s="19"/>
      <c r="B6" s="2" t="s">
        <v>650</v>
      </c>
      <c r="C6" s="58"/>
      <c r="D6" s="58" t="s">
        <v>651</v>
      </c>
      <c r="E6" s="58"/>
      <c r="F6" s="58" t="s">
        <v>652</v>
      </c>
      <c r="G6" s="58"/>
      <c r="H6" s="58" t="s">
        <v>506</v>
      </c>
      <c r="I6" s="58"/>
      <c r="J6" s="58" t="s">
        <v>507</v>
      </c>
      <c r="K6" s="58"/>
      <c r="L6" s="58" t="s">
        <v>508</v>
      </c>
      <c r="M6" s="58"/>
      <c r="N6" s="32" t="s">
        <v>655</v>
      </c>
      <c r="O6" s="32" t="s">
        <v>653</v>
      </c>
    </row>
    <row r="7" spans="1:15" x14ac:dyDescent="0.25">
      <c r="A7" s="35" t="s">
        <v>330</v>
      </c>
      <c r="B7" s="50" t="s">
        <v>656</v>
      </c>
      <c r="C7" s="58" t="s">
        <v>654</v>
      </c>
      <c r="D7" s="50" t="s">
        <v>656</v>
      </c>
      <c r="E7" s="58" t="s">
        <v>654</v>
      </c>
      <c r="F7" s="50" t="s">
        <v>656</v>
      </c>
      <c r="G7" s="58" t="s">
        <v>654</v>
      </c>
      <c r="H7" s="50" t="s">
        <v>656</v>
      </c>
      <c r="I7" s="58" t="s">
        <v>654</v>
      </c>
      <c r="J7" s="50" t="s">
        <v>656</v>
      </c>
      <c r="K7" s="58" t="s">
        <v>654</v>
      </c>
      <c r="L7" s="50" t="s">
        <v>656</v>
      </c>
      <c r="M7" s="58" t="s">
        <v>654</v>
      </c>
      <c r="N7" s="19"/>
      <c r="O7" s="19"/>
    </row>
    <row r="8" spans="1:15" x14ac:dyDescent="0.25">
      <c r="A8" s="59" t="s">
        <v>364</v>
      </c>
      <c r="B8" s="61">
        <v>10</v>
      </c>
      <c r="C8" s="57">
        <v>1</v>
      </c>
      <c r="D8" s="62">
        <v>200.96999999999997</v>
      </c>
      <c r="E8" s="57">
        <v>3</v>
      </c>
      <c r="F8" s="62">
        <v>277.02187499999997</v>
      </c>
      <c r="G8" s="57">
        <v>11</v>
      </c>
      <c r="H8" s="62">
        <v>304.56312500000001</v>
      </c>
      <c r="I8" s="57">
        <v>15</v>
      </c>
      <c r="J8" s="62">
        <v>1015.6568750000001</v>
      </c>
      <c r="K8" s="57">
        <v>27</v>
      </c>
      <c r="L8" s="62">
        <v>28.209375000000001</v>
      </c>
      <c r="M8" s="57">
        <v>1</v>
      </c>
      <c r="N8" s="62">
        <v>1836.4212500000001</v>
      </c>
      <c r="O8" s="57">
        <v>58</v>
      </c>
    </row>
    <row r="9" spans="1:15" x14ac:dyDescent="0.25">
      <c r="A9" s="34" t="s">
        <v>365</v>
      </c>
      <c r="B9" s="31">
        <v>36.950000000000003</v>
      </c>
      <c r="C9" s="52">
        <v>3</v>
      </c>
      <c r="D9" s="36"/>
      <c r="E9" s="52"/>
      <c r="F9" s="36">
        <v>568.12625000000014</v>
      </c>
      <c r="G9" s="52">
        <v>48</v>
      </c>
      <c r="H9" s="36">
        <v>182.38624999999996</v>
      </c>
      <c r="I9" s="52">
        <v>21</v>
      </c>
      <c r="J9" s="36">
        <v>98.84</v>
      </c>
      <c r="K9" s="52">
        <v>12</v>
      </c>
      <c r="L9" s="36"/>
      <c r="M9" s="52"/>
      <c r="N9" s="36">
        <v>886.30250000000012</v>
      </c>
      <c r="O9" s="52">
        <v>84</v>
      </c>
    </row>
    <row r="10" spans="1:15" x14ac:dyDescent="0.25">
      <c r="A10" s="34" t="s">
        <v>353</v>
      </c>
      <c r="B10" s="31"/>
      <c r="C10" s="52"/>
      <c r="D10" s="36">
        <v>424.54</v>
      </c>
      <c r="E10" s="52">
        <v>23</v>
      </c>
      <c r="F10" s="36">
        <v>299.79000000000002</v>
      </c>
      <c r="G10" s="52">
        <v>10</v>
      </c>
      <c r="H10" s="36">
        <v>61.989999999999995</v>
      </c>
      <c r="I10" s="52">
        <v>4</v>
      </c>
      <c r="J10" s="36"/>
      <c r="K10" s="52"/>
      <c r="L10" s="36"/>
      <c r="M10" s="52"/>
      <c r="N10" s="36">
        <v>786.32</v>
      </c>
      <c r="O10" s="52">
        <v>37</v>
      </c>
    </row>
    <row r="11" spans="1:15" hidden="1" x14ac:dyDescent="0.25">
      <c r="A11" s="34" t="s">
        <v>354</v>
      </c>
      <c r="B11" s="31"/>
      <c r="C11" s="52"/>
      <c r="D11" s="36"/>
      <c r="E11" s="52"/>
      <c r="F11" s="36">
        <v>251.738125</v>
      </c>
      <c r="G11" s="52">
        <v>1</v>
      </c>
      <c r="H11" s="36"/>
      <c r="I11" s="52"/>
      <c r="J11" s="36"/>
      <c r="K11" s="52"/>
      <c r="L11" s="36"/>
      <c r="M11" s="52"/>
      <c r="N11" s="36">
        <v>251.738125</v>
      </c>
      <c r="O11" s="52">
        <v>1</v>
      </c>
    </row>
    <row r="12" spans="1:15" hidden="1" x14ac:dyDescent="0.25">
      <c r="A12" s="34" t="s">
        <v>355</v>
      </c>
      <c r="B12" s="31"/>
      <c r="C12" s="52"/>
      <c r="D12" s="36"/>
      <c r="E12" s="52"/>
      <c r="F12" s="36">
        <v>269.98</v>
      </c>
      <c r="G12" s="52">
        <v>2</v>
      </c>
      <c r="H12" s="36">
        <v>159.364375</v>
      </c>
      <c r="I12" s="52">
        <v>1</v>
      </c>
      <c r="J12" s="36"/>
      <c r="K12" s="52"/>
      <c r="L12" s="36"/>
      <c r="M12" s="52"/>
      <c r="N12" s="36">
        <v>429.34437500000001</v>
      </c>
      <c r="O12" s="52">
        <v>3</v>
      </c>
    </row>
    <row r="13" spans="1:15" x14ac:dyDescent="0.25">
      <c r="A13" s="34" t="s">
        <v>356</v>
      </c>
      <c r="B13" s="31"/>
      <c r="C13" s="52"/>
      <c r="D13" s="36"/>
      <c r="E13" s="52"/>
      <c r="F13" s="36">
        <v>357.02250000000004</v>
      </c>
      <c r="G13" s="52">
        <v>8</v>
      </c>
      <c r="H13" s="36">
        <v>391</v>
      </c>
      <c r="I13" s="52">
        <v>1</v>
      </c>
      <c r="J13" s="36">
        <v>34.29</v>
      </c>
      <c r="K13" s="52">
        <v>2</v>
      </c>
      <c r="L13" s="36"/>
      <c r="M13" s="52"/>
      <c r="N13" s="36">
        <v>782.3125</v>
      </c>
      <c r="O13" s="52">
        <v>11</v>
      </c>
    </row>
    <row r="14" spans="1:15" x14ac:dyDescent="0.25">
      <c r="A14" s="34" t="s">
        <v>357</v>
      </c>
      <c r="B14" s="31"/>
      <c r="C14" s="52"/>
      <c r="D14" s="36"/>
      <c r="E14" s="52"/>
      <c r="F14" s="36">
        <v>236.96000000000004</v>
      </c>
      <c r="G14" s="52">
        <v>4</v>
      </c>
      <c r="H14" s="36">
        <v>79.98</v>
      </c>
      <c r="I14" s="52">
        <v>2</v>
      </c>
      <c r="J14" s="36"/>
      <c r="K14" s="52"/>
      <c r="L14" s="36"/>
      <c r="M14" s="52"/>
      <c r="N14" s="36">
        <v>316.94000000000005</v>
      </c>
      <c r="O14" s="52">
        <v>6</v>
      </c>
    </row>
    <row r="15" spans="1:15" x14ac:dyDescent="0.25">
      <c r="A15" s="34" t="s">
        <v>358</v>
      </c>
      <c r="B15" s="31"/>
      <c r="C15" s="52"/>
      <c r="D15" s="36"/>
      <c r="E15" s="52"/>
      <c r="F15" s="36">
        <v>274.85000000000002</v>
      </c>
      <c r="G15" s="52">
        <v>4</v>
      </c>
      <c r="H15" s="36"/>
      <c r="I15" s="52"/>
      <c r="J15" s="36">
        <v>210.22187500000001</v>
      </c>
      <c r="K15" s="52">
        <v>18</v>
      </c>
      <c r="L15" s="36"/>
      <c r="M15" s="52"/>
      <c r="N15" s="36">
        <v>485.07187500000009</v>
      </c>
      <c r="O15" s="52">
        <v>22</v>
      </c>
    </row>
    <row r="16" spans="1:15" hidden="1" x14ac:dyDescent="0.25">
      <c r="A16" s="34" t="s">
        <v>359</v>
      </c>
      <c r="B16" s="31"/>
      <c r="C16" s="52"/>
      <c r="D16" s="36"/>
      <c r="E16" s="52"/>
      <c r="F16" s="36">
        <v>34.99</v>
      </c>
      <c r="G16" s="52">
        <v>1</v>
      </c>
      <c r="H16" s="36"/>
      <c r="I16" s="52"/>
      <c r="J16" s="36">
        <v>230</v>
      </c>
      <c r="K16" s="52">
        <v>1</v>
      </c>
      <c r="L16" s="36"/>
      <c r="M16" s="52"/>
      <c r="N16" s="36">
        <v>264.99</v>
      </c>
      <c r="O16" s="52">
        <v>2</v>
      </c>
    </row>
    <row r="17" spans="1:15" x14ac:dyDescent="0.25">
      <c r="A17" s="34" t="s">
        <v>338</v>
      </c>
      <c r="B17" s="31"/>
      <c r="C17" s="52"/>
      <c r="D17" s="36"/>
      <c r="E17" s="52"/>
      <c r="F17" s="36">
        <v>365.24312499999996</v>
      </c>
      <c r="G17" s="52">
        <v>4</v>
      </c>
      <c r="H17" s="36">
        <v>274.20999999999998</v>
      </c>
      <c r="I17" s="52">
        <v>3</v>
      </c>
      <c r="J17" s="36">
        <v>75.98</v>
      </c>
      <c r="K17" s="52">
        <v>2</v>
      </c>
      <c r="L17" s="36"/>
      <c r="M17" s="52"/>
      <c r="N17" s="36">
        <v>715.43312500000002</v>
      </c>
      <c r="O17" s="52">
        <v>9</v>
      </c>
    </row>
    <row r="18" spans="1:15" x14ac:dyDescent="0.25">
      <c r="A18" s="34" t="s">
        <v>335</v>
      </c>
      <c r="B18" s="31"/>
      <c r="C18" s="52"/>
      <c r="D18" s="36"/>
      <c r="E18" s="52"/>
      <c r="F18" s="36">
        <v>111.96000000000001</v>
      </c>
      <c r="G18" s="52">
        <v>4</v>
      </c>
      <c r="H18" s="36">
        <v>170.21562500000002</v>
      </c>
      <c r="I18" s="52">
        <v>16</v>
      </c>
      <c r="J18" s="36">
        <v>130.95999999999998</v>
      </c>
      <c r="K18" s="52">
        <v>8</v>
      </c>
      <c r="L18" s="36"/>
      <c r="M18" s="52"/>
      <c r="N18" s="36">
        <v>413.135625</v>
      </c>
      <c r="O18" s="52">
        <v>28</v>
      </c>
    </row>
    <row r="19" spans="1:15" x14ac:dyDescent="0.25">
      <c r="A19" s="34" t="s">
        <v>360</v>
      </c>
      <c r="B19" s="31"/>
      <c r="C19" s="52"/>
      <c r="D19" s="36"/>
      <c r="E19" s="52"/>
      <c r="F19" s="36">
        <v>174.35</v>
      </c>
      <c r="G19" s="52">
        <v>15</v>
      </c>
      <c r="H19" s="36"/>
      <c r="I19" s="52"/>
      <c r="J19" s="36"/>
      <c r="K19" s="52"/>
      <c r="L19" s="36"/>
      <c r="M19" s="52"/>
      <c r="N19" s="36">
        <v>174.35</v>
      </c>
      <c r="O19" s="52">
        <v>15</v>
      </c>
    </row>
    <row r="20" spans="1:15" hidden="1" x14ac:dyDescent="0.25">
      <c r="A20" s="34" t="s">
        <v>334</v>
      </c>
      <c r="B20" s="31"/>
      <c r="C20" s="52"/>
      <c r="D20" s="36"/>
      <c r="E20" s="52"/>
      <c r="F20" s="36">
        <v>107.33437499999999</v>
      </c>
      <c r="G20" s="52">
        <v>2</v>
      </c>
      <c r="H20" s="36">
        <v>1350.703125</v>
      </c>
      <c r="I20" s="52">
        <v>1</v>
      </c>
      <c r="J20" s="36"/>
      <c r="K20" s="52"/>
      <c r="L20" s="36"/>
      <c r="M20" s="52"/>
      <c r="N20" s="36">
        <v>1458.0374999999999</v>
      </c>
      <c r="O20" s="52">
        <v>3</v>
      </c>
    </row>
    <row r="21" spans="1:15" x14ac:dyDescent="0.25">
      <c r="A21" s="34" t="s">
        <v>333</v>
      </c>
      <c r="B21" s="31"/>
      <c r="C21" s="52"/>
      <c r="D21" s="36"/>
      <c r="E21" s="52"/>
      <c r="F21" s="36">
        <v>209.104375</v>
      </c>
      <c r="G21" s="52">
        <v>2</v>
      </c>
      <c r="H21" s="36">
        <v>286.45000000000005</v>
      </c>
      <c r="I21" s="52">
        <v>4</v>
      </c>
      <c r="J21" s="36">
        <v>298.93</v>
      </c>
      <c r="K21" s="52">
        <v>7</v>
      </c>
      <c r="L21" s="36">
        <v>124.0575</v>
      </c>
      <c r="M21" s="52">
        <v>4</v>
      </c>
      <c r="N21" s="36">
        <v>918.54187499999989</v>
      </c>
      <c r="O21" s="52">
        <v>17</v>
      </c>
    </row>
    <row r="22" spans="1:15" x14ac:dyDescent="0.25">
      <c r="A22" s="34" t="s">
        <v>342</v>
      </c>
      <c r="B22" s="31"/>
      <c r="C22" s="52"/>
      <c r="D22" s="36"/>
      <c r="E22" s="52"/>
      <c r="F22" s="36">
        <v>220.20874999999998</v>
      </c>
      <c r="G22" s="52">
        <v>13</v>
      </c>
      <c r="H22" s="36">
        <v>310.89187500000003</v>
      </c>
      <c r="I22" s="52">
        <v>17</v>
      </c>
      <c r="J22" s="36">
        <v>54.94</v>
      </c>
      <c r="K22" s="52">
        <v>2</v>
      </c>
      <c r="L22" s="36"/>
      <c r="M22" s="52"/>
      <c r="N22" s="36">
        <v>586.04062500000009</v>
      </c>
      <c r="O22" s="52">
        <v>32</v>
      </c>
    </row>
    <row r="23" spans="1:15" hidden="1" x14ac:dyDescent="0.25">
      <c r="A23" s="34" t="s">
        <v>361</v>
      </c>
      <c r="B23" s="31"/>
      <c r="C23" s="52"/>
      <c r="D23" s="36"/>
      <c r="E23" s="52"/>
      <c r="F23" s="36">
        <v>22.9925</v>
      </c>
      <c r="G23" s="52">
        <v>1</v>
      </c>
      <c r="H23" s="36"/>
      <c r="I23" s="52"/>
      <c r="J23" s="36"/>
      <c r="K23" s="52"/>
      <c r="L23" s="36"/>
      <c r="M23" s="52"/>
      <c r="N23" s="36">
        <v>22.9925</v>
      </c>
      <c r="O23" s="52">
        <v>1</v>
      </c>
    </row>
    <row r="24" spans="1:15" hidden="1" x14ac:dyDescent="0.25">
      <c r="A24" s="34" t="s">
        <v>362</v>
      </c>
      <c r="B24" s="31"/>
      <c r="C24" s="52"/>
      <c r="D24" s="36"/>
      <c r="E24" s="52"/>
      <c r="F24" s="36">
        <v>45.963749999999997</v>
      </c>
      <c r="G24" s="52">
        <v>2</v>
      </c>
      <c r="H24" s="36"/>
      <c r="I24" s="52"/>
      <c r="J24" s="36"/>
      <c r="K24" s="52"/>
      <c r="L24" s="36"/>
      <c r="M24" s="52"/>
      <c r="N24" s="36">
        <v>45.963749999999997</v>
      </c>
      <c r="O24" s="52">
        <v>2</v>
      </c>
    </row>
    <row r="25" spans="1:15" hidden="1" x14ac:dyDescent="0.25">
      <c r="A25" s="34" t="s">
        <v>363</v>
      </c>
      <c r="B25" s="31"/>
      <c r="C25" s="52"/>
      <c r="D25" s="36"/>
      <c r="E25" s="52"/>
      <c r="F25" s="36">
        <v>106.16500000000001</v>
      </c>
      <c r="G25" s="52">
        <v>3</v>
      </c>
      <c r="H25" s="36"/>
      <c r="I25" s="52"/>
      <c r="J25" s="36"/>
      <c r="K25" s="52"/>
      <c r="L25" s="36"/>
      <c r="M25" s="52"/>
      <c r="N25" s="36">
        <v>106.16500000000001</v>
      </c>
      <c r="O25" s="52">
        <v>3</v>
      </c>
    </row>
    <row r="26" spans="1:15" x14ac:dyDescent="0.25">
      <c r="A26" s="34" t="s">
        <v>351</v>
      </c>
      <c r="B26" s="31"/>
      <c r="C26" s="52"/>
      <c r="D26" s="36"/>
      <c r="E26" s="52"/>
      <c r="F26" s="36">
        <v>163.60374999999999</v>
      </c>
      <c r="G26" s="52">
        <v>2</v>
      </c>
      <c r="H26" s="36">
        <v>79</v>
      </c>
      <c r="I26" s="52">
        <v>1</v>
      </c>
      <c r="J26" s="36">
        <v>390.90000000000009</v>
      </c>
      <c r="K26" s="52">
        <v>18</v>
      </c>
      <c r="L26" s="36"/>
      <c r="M26" s="52"/>
      <c r="N26" s="36">
        <v>633.50375000000008</v>
      </c>
      <c r="O26" s="52">
        <v>21</v>
      </c>
    </row>
    <row r="27" spans="1:15" hidden="1" x14ac:dyDescent="0.25">
      <c r="A27" s="34" t="s">
        <v>332</v>
      </c>
      <c r="B27" s="31"/>
      <c r="C27" s="52"/>
      <c r="D27" s="36"/>
      <c r="E27" s="52"/>
      <c r="F27" s="36">
        <v>89.97</v>
      </c>
      <c r="G27" s="52">
        <v>1</v>
      </c>
      <c r="H27" s="36">
        <v>69.97</v>
      </c>
      <c r="I27" s="52">
        <v>1</v>
      </c>
      <c r="J27" s="36"/>
      <c r="K27" s="52"/>
      <c r="L27" s="36"/>
      <c r="M27" s="52"/>
      <c r="N27" s="36">
        <v>159.94</v>
      </c>
      <c r="O27" s="52">
        <v>2</v>
      </c>
    </row>
    <row r="28" spans="1:15" hidden="1" x14ac:dyDescent="0.25">
      <c r="A28" s="34" t="s">
        <v>331</v>
      </c>
      <c r="B28" s="31"/>
      <c r="C28" s="52"/>
      <c r="D28" s="36"/>
      <c r="E28" s="52"/>
      <c r="F28" s="36"/>
      <c r="G28" s="52"/>
      <c r="H28" s="36">
        <v>60.849999999999994</v>
      </c>
      <c r="I28" s="52">
        <v>4</v>
      </c>
      <c r="J28" s="36"/>
      <c r="K28" s="52"/>
      <c r="L28" s="36"/>
      <c r="M28" s="52"/>
      <c r="N28" s="36">
        <v>60.849999999999994</v>
      </c>
      <c r="O28" s="52">
        <v>4</v>
      </c>
    </row>
    <row r="29" spans="1:15" hidden="1" x14ac:dyDescent="0.25">
      <c r="A29" s="34" t="s">
        <v>337</v>
      </c>
      <c r="B29" s="31"/>
      <c r="C29" s="52"/>
      <c r="D29" s="36"/>
      <c r="E29" s="52"/>
      <c r="F29" s="36"/>
      <c r="G29" s="52"/>
      <c r="H29" s="36">
        <v>55.335000000000001</v>
      </c>
      <c r="I29" s="52">
        <v>3</v>
      </c>
      <c r="J29" s="36"/>
      <c r="K29" s="52"/>
      <c r="L29" s="36"/>
      <c r="M29" s="52"/>
      <c r="N29" s="36">
        <v>55.335000000000001</v>
      </c>
      <c r="O29" s="52">
        <v>3</v>
      </c>
    </row>
    <row r="30" spans="1:15" x14ac:dyDescent="0.25">
      <c r="A30" s="34" t="s">
        <v>339</v>
      </c>
      <c r="B30" s="31"/>
      <c r="C30" s="52"/>
      <c r="D30" s="36"/>
      <c r="E30" s="52"/>
      <c r="F30" s="36"/>
      <c r="G30" s="52"/>
      <c r="H30" s="36">
        <v>78.110000000000014</v>
      </c>
      <c r="I30" s="52">
        <v>6</v>
      </c>
      <c r="J30" s="36"/>
      <c r="K30" s="52"/>
      <c r="L30" s="36"/>
      <c r="M30" s="52"/>
      <c r="N30" s="36">
        <v>78.110000000000014</v>
      </c>
      <c r="O30" s="52">
        <v>6</v>
      </c>
    </row>
    <row r="31" spans="1:15" x14ac:dyDescent="0.25">
      <c r="A31" s="34" t="s">
        <v>340</v>
      </c>
      <c r="B31" s="31"/>
      <c r="C31" s="52"/>
      <c r="D31" s="36"/>
      <c r="E31" s="52"/>
      <c r="F31" s="36"/>
      <c r="G31" s="52"/>
      <c r="H31" s="36">
        <v>125.30437500000002</v>
      </c>
      <c r="I31" s="52">
        <v>8</v>
      </c>
      <c r="J31" s="36">
        <v>163.26000000000002</v>
      </c>
      <c r="K31" s="52">
        <v>12</v>
      </c>
      <c r="L31" s="36"/>
      <c r="M31" s="52"/>
      <c r="N31" s="36">
        <v>288.56437500000004</v>
      </c>
      <c r="O31" s="52">
        <v>20</v>
      </c>
    </row>
    <row r="32" spans="1:15" hidden="1" x14ac:dyDescent="0.25">
      <c r="A32" s="34" t="s">
        <v>341</v>
      </c>
      <c r="B32" s="31"/>
      <c r="C32" s="52"/>
      <c r="D32" s="36"/>
      <c r="E32" s="52"/>
      <c r="F32" s="36"/>
      <c r="G32" s="52"/>
      <c r="H32" s="36">
        <v>85</v>
      </c>
      <c r="I32" s="52">
        <v>1</v>
      </c>
      <c r="J32" s="36"/>
      <c r="K32" s="52"/>
      <c r="L32" s="36"/>
      <c r="M32" s="52"/>
      <c r="N32" s="36">
        <v>85</v>
      </c>
      <c r="O32" s="52">
        <v>1</v>
      </c>
    </row>
    <row r="33" spans="1:18" x14ac:dyDescent="0.25">
      <c r="A33" s="34" t="s">
        <v>343</v>
      </c>
      <c r="B33" s="31"/>
      <c r="C33" s="52"/>
      <c r="D33" s="36"/>
      <c r="E33" s="52"/>
      <c r="F33" s="36"/>
      <c r="G33" s="52"/>
      <c r="H33" s="36">
        <v>364.36312500000003</v>
      </c>
      <c r="I33" s="52">
        <v>4</v>
      </c>
      <c r="J33" s="36">
        <v>729.89687500000002</v>
      </c>
      <c r="K33" s="52">
        <v>12</v>
      </c>
      <c r="L33" s="36">
        <v>90.95</v>
      </c>
      <c r="M33" s="52">
        <v>3</v>
      </c>
      <c r="N33" s="36">
        <v>1185.2099999999998</v>
      </c>
      <c r="O33" s="52">
        <v>19</v>
      </c>
    </row>
    <row r="34" spans="1:18" x14ac:dyDescent="0.25">
      <c r="A34" s="34" t="s">
        <v>344</v>
      </c>
      <c r="B34" s="31"/>
      <c r="C34" s="52"/>
      <c r="D34" s="36"/>
      <c r="E34" s="52"/>
      <c r="F34" s="36"/>
      <c r="G34" s="52"/>
      <c r="H34" s="36">
        <v>121.18</v>
      </c>
      <c r="I34" s="52">
        <v>10</v>
      </c>
      <c r="J34" s="36">
        <v>21.97</v>
      </c>
      <c r="K34" s="52">
        <v>3</v>
      </c>
      <c r="L34" s="36"/>
      <c r="M34" s="52"/>
      <c r="N34" s="36">
        <v>143.15</v>
      </c>
      <c r="O34" s="52">
        <v>13</v>
      </c>
    </row>
    <row r="35" spans="1:18" x14ac:dyDescent="0.25">
      <c r="A35" s="34" t="s">
        <v>345</v>
      </c>
      <c r="B35" s="31"/>
      <c r="C35" s="52"/>
      <c r="D35" s="36"/>
      <c r="E35" s="52"/>
      <c r="F35" s="36"/>
      <c r="G35" s="52"/>
      <c r="H35" s="36"/>
      <c r="I35" s="52"/>
      <c r="J35" s="36">
        <v>1495.4287500000003</v>
      </c>
      <c r="K35" s="52">
        <v>49</v>
      </c>
      <c r="L35" s="36"/>
      <c r="M35" s="52"/>
      <c r="N35" s="36">
        <v>1495.4287500000003</v>
      </c>
      <c r="O35" s="52">
        <v>49</v>
      </c>
    </row>
    <row r="36" spans="1:18" x14ac:dyDescent="0.25">
      <c r="A36" s="34" t="s">
        <v>348</v>
      </c>
      <c r="B36" s="31"/>
      <c r="C36" s="52"/>
      <c r="D36" s="36"/>
      <c r="E36" s="52"/>
      <c r="F36" s="36"/>
      <c r="G36" s="52"/>
      <c r="H36" s="36"/>
      <c r="I36" s="52"/>
      <c r="J36" s="36">
        <v>361.79749999999996</v>
      </c>
      <c r="K36" s="52">
        <v>19</v>
      </c>
      <c r="L36" s="36"/>
      <c r="M36" s="52"/>
      <c r="N36" s="36">
        <v>361.79749999999996</v>
      </c>
      <c r="O36" s="52">
        <v>19</v>
      </c>
    </row>
    <row r="37" spans="1:18" x14ac:dyDescent="0.25">
      <c r="A37" s="34" t="s">
        <v>346</v>
      </c>
      <c r="B37" s="31"/>
      <c r="C37" s="52"/>
      <c r="D37" s="36"/>
      <c r="E37" s="52"/>
      <c r="F37" s="36"/>
      <c r="G37" s="52"/>
      <c r="H37" s="36"/>
      <c r="I37" s="52"/>
      <c r="J37" s="36">
        <v>82.29249999999999</v>
      </c>
      <c r="K37" s="52">
        <v>5</v>
      </c>
      <c r="L37" s="36">
        <v>9.5306250000000006</v>
      </c>
      <c r="M37" s="52">
        <v>1</v>
      </c>
      <c r="N37" s="36">
        <v>91.82312499999999</v>
      </c>
      <c r="O37" s="52">
        <v>6</v>
      </c>
    </row>
    <row r="38" spans="1:18" x14ac:dyDescent="0.25">
      <c r="A38" s="34" t="s">
        <v>349</v>
      </c>
      <c r="B38" s="31"/>
      <c r="C38" s="52"/>
      <c r="D38" s="36"/>
      <c r="E38" s="52"/>
      <c r="F38" s="36"/>
      <c r="G38" s="52"/>
      <c r="H38" s="36"/>
      <c r="I38" s="52"/>
      <c r="J38" s="36">
        <v>400.37000000000023</v>
      </c>
      <c r="K38" s="52">
        <v>33</v>
      </c>
      <c r="L38" s="36"/>
      <c r="M38" s="52"/>
      <c r="N38" s="36">
        <v>400.37000000000023</v>
      </c>
      <c r="O38" s="52">
        <v>33</v>
      </c>
    </row>
    <row r="39" spans="1:18" hidden="1" x14ac:dyDescent="0.25">
      <c r="A39" s="34" t="s">
        <v>350</v>
      </c>
      <c r="B39" s="31"/>
      <c r="C39" s="52"/>
      <c r="D39" s="36"/>
      <c r="E39" s="52"/>
      <c r="F39" s="36"/>
      <c r="G39" s="52"/>
      <c r="H39" s="36"/>
      <c r="I39" s="52"/>
      <c r="J39" s="36">
        <v>101.98</v>
      </c>
      <c r="K39" s="52">
        <v>2</v>
      </c>
      <c r="L39" s="36"/>
      <c r="M39" s="52"/>
      <c r="N39" s="36">
        <v>101.98</v>
      </c>
      <c r="O39" s="52">
        <v>2</v>
      </c>
    </row>
    <row r="40" spans="1:18" hidden="1" x14ac:dyDescent="0.25">
      <c r="A40" s="55" t="s">
        <v>347</v>
      </c>
      <c r="B40" s="31"/>
      <c r="C40" s="52"/>
      <c r="D40" s="36"/>
      <c r="E40" s="52"/>
      <c r="F40" s="36">
        <v>105</v>
      </c>
      <c r="G40" s="52">
        <v>2</v>
      </c>
      <c r="H40" s="36"/>
      <c r="I40" s="52"/>
      <c r="J40" s="36">
        <v>21.9</v>
      </c>
      <c r="K40" s="52">
        <v>2</v>
      </c>
      <c r="L40" s="36">
        <v>82</v>
      </c>
      <c r="M40" s="52">
        <v>1</v>
      </c>
      <c r="N40" s="36">
        <v>208.9</v>
      </c>
      <c r="O40" s="52">
        <v>5</v>
      </c>
    </row>
    <row r="41" spans="1:18" x14ac:dyDescent="0.25">
      <c r="A41" s="13" t="s">
        <v>505</v>
      </c>
      <c r="B41" s="50">
        <v>46.95</v>
      </c>
      <c r="C41" s="60">
        <v>4</v>
      </c>
      <c r="D41" s="63">
        <v>625.51000000000022</v>
      </c>
      <c r="E41" s="60">
        <v>26</v>
      </c>
      <c r="F41" s="63">
        <v>4292.3743749999967</v>
      </c>
      <c r="G41" s="60">
        <v>140</v>
      </c>
      <c r="H41" s="63">
        <v>4610.8668749999952</v>
      </c>
      <c r="I41" s="60">
        <v>123</v>
      </c>
      <c r="J41" s="63">
        <v>5919.6143749999837</v>
      </c>
      <c r="K41" s="60">
        <v>234</v>
      </c>
      <c r="L41" s="63">
        <v>334.7475</v>
      </c>
      <c r="M41" s="60">
        <v>10</v>
      </c>
      <c r="N41" s="63">
        <v>15830.063125000001</v>
      </c>
      <c r="O41" s="60">
        <v>537</v>
      </c>
    </row>
    <row r="44" spans="1:18" x14ac:dyDescent="0.25">
      <c r="A44" s="110" t="s">
        <v>663</v>
      </c>
      <c r="B44" s="110"/>
      <c r="C44" s="72"/>
    </row>
    <row r="45" spans="1:18" x14ac:dyDescent="0.25">
      <c r="G45" t="s">
        <v>352</v>
      </c>
    </row>
    <row r="46" spans="1:18" x14ac:dyDescent="0.25">
      <c r="A46" s="80" t="s">
        <v>664</v>
      </c>
      <c r="B46" s="58" t="s">
        <v>715</v>
      </c>
      <c r="C46" s="81" t="s">
        <v>714</v>
      </c>
      <c r="D46" s="81" t="s">
        <v>711</v>
      </c>
      <c r="E46" s="81" t="s">
        <v>712</v>
      </c>
      <c r="F46" s="81" t="s">
        <v>505</v>
      </c>
      <c r="P46" s="82" t="s">
        <v>664</v>
      </c>
      <c r="Q46" s="70" t="s">
        <v>715</v>
      </c>
      <c r="R46" s="33" t="s">
        <v>505</v>
      </c>
    </row>
    <row r="47" spans="1:18" x14ac:dyDescent="0.25">
      <c r="A47" s="59" t="s">
        <v>4</v>
      </c>
      <c r="B47" s="57">
        <v>118</v>
      </c>
      <c r="C47" s="57">
        <v>120</v>
      </c>
      <c r="D47" s="62">
        <v>1405.9200000000023</v>
      </c>
      <c r="E47" s="62">
        <v>4.4187500000000002</v>
      </c>
      <c r="F47" s="62">
        <v>1410.3387500000024</v>
      </c>
      <c r="P47" s="66" t="s">
        <v>4</v>
      </c>
      <c r="Q47" s="5">
        <v>118</v>
      </c>
      <c r="R47" s="36">
        <v>1410.3387500000024</v>
      </c>
    </row>
    <row r="48" spans="1:18" x14ac:dyDescent="0.25">
      <c r="A48" s="13" t="s">
        <v>143</v>
      </c>
      <c r="B48" s="49">
        <v>64</v>
      </c>
      <c r="C48" s="60">
        <v>65</v>
      </c>
      <c r="D48" s="63">
        <v>4127.8999999999933</v>
      </c>
      <c r="E48" s="63">
        <v>154.92062499999997</v>
      </c>
      <c r="F48" s="63">
        <v>4282.820624999993</v>
      </c>
      <c r="P48" s="66" t="s">
        <v>143</v>
      </c>
      <c r="Q48" s="5">
        <v>64</v>
      </c>
      <c r="R48" s="36">
        <v>4282.820624999993</v>
      </c>
    </row>
    <row r="49" spans="1:18" x14ac:dyDescent="0.25">
      <c r="A49" s="55" t="s">
        <v>119</v>
      </c>
      <c r="B49" s="56">
        <v>55</v>
      </c>
      <c r="C49" s="56">
        <v>76</v>
      </c>
      <c r="D49" s="69">
        <v>529.67000000000041</v>
      </c>
      <c r="E49" s="69">
        <v>0.75</v>
      </c>
      <c r="F49" s="69">
        <v>530.42000000000041</v>
      </c>
      <c r="P49" s="66" t="s">
        <v>119</v>
      </c>
      <c r="Q49" s="5">
        <v>55</v>
      </c>
      <c r="R49" s="36">
        <v>530.42000000000041</v>
      </c>
    </row>
    <row r="50" spans="1:18" x14ac:dyDescent="0.25">
      <c r="A50" s="13" t="s">
        <v>16</v>
      </c>
      <c r="B50" s="49">
        <v>51</v>
      </c>
      <c r="C50" s="60">
        <v>85</v>
      </c>
      <c r="D50" s="63">
        <v>520.79000000000008</v>
      </c>
      <c r="E50" s="63">
        <v>0.70750000000000002</v>
      </c>
      <c r="F50" s="63">
        <v>521.49750000000006</v>
      </c>
      <c r="P50" s="66" t="s">
        <v>16</v>
      </c>
      <c r="Q50" s="5">
        <v>51</v>
      </c>
      <c r="R50" s="36">
        <v>521.49750000000006</v>
      </c>
    </row>
    <row r="51" spans="1:18" x14ac:dyDescent="0.25">
      <c r="A51" s="55" t="s">
        <v>383</v>
      </c>
      <c r="B51" s="56">
        <v>42</v>
      </c>
      <c r="C51" s="56">
        <v>44</v>
      </c>
      <c r="D51" s="69">
        <v>642.53</v>
      </c>
      <c r="E51" s="69">
        <v>0.36249999999999999</v>
      </c>
      <c r="F51" s="69">
        <v>642.89249999999993</v>
      </c>
      <c r="P51" s="66" t="s">
        <v>383</v>
      </c>
      <c r="Q51" s="5">
        <v>42</v>
      </c>
      <c r="R51" s="36">
        <v>642.89249999999993</v>
      </c>
    </row>
    <row r="52" spans="1:18" x14ac:dyDescent="0.25">
      <c r="A52" s="55" t="s">
        <v>64</v>
      </c>
      <c r="B52" s="56">
        <v>39</v>
      </c>
      <c r="C52" s="56">
        <v>39</v>
      </c>
      <c r="D52" s="69">
        <v>1562.04</v>
      </c>
      <c r="E52" s="69">
        <v>1.6243749999999999</v>
      </c>
      <c r="F52" s="69">
        <v>1563.6643750000001</v>
      </c>
      <c r="P52" s="66" t="s">
        <v>64</v>
      </c>
      <c r="Q52" s="5">
        <v>39</v>
      </c>
      <c r="R52" s="36">
        <v>1563.6643750000001</v>
      </c>
    </row>
    <row r="53" spans="1:18" s="5" customFormat="1" x14ac:dyDescent="0.25">
      <c r="A53" s="55" t="s">
        <v>226</v>
      </c>
      <c r="B53" s="56">
        <v>28</v>
      </c>
      <c r="C53" s="56">
        <v>31</v>
      </c>
      <c r="D53" s="69">
        <v>425.37</v>
      </c>
      <c r="E53" s="69">
        <v>0</v>
      </c>
      <c r="F53" s="69">
        <v>425.37</v>
      </c>
      <c r="P53" s="66" t="s">
        <v>226</v>
      </c>
      <c r="Q53" s="5">
        <v>28</v>
      </c>
      <c r="R53" s="36">
        <v>425.37</v>
      </c>
    </row>
    <row r="54" spans="1:18" s="5" customFormat="1" x14ac:dyDescent="0.25">
      <c r="A54" s="55" t="s">
        <v>95</v>
      </c>
      <c r="B54" s="56">
        <v>24</v>
      </c>
      <c r="C54" s="56">
        <v>24</v>
      </c>
      <c r="D54" s="69">
        <v>182.79000000000011</v>
      </c>
      <c r="E54" s="69">
        <v>0</v>
      </c>
      <c r="F54" s="69">
        <v>182.79000000000011</v>
      </c>
      <c r="P54" s="66" t="s">
        <v>95</v>
      </c>
      <c r="Q54" s="5">
        <v>24</v>
      </c>
      <c r="R54" s="36">
        <v>182.79000000000011</v>
      </c>
    </row>
    <row r="55" spans="1:18" s="5" customFormat="1" x14ac:dyDescent="0.25">
      <c r="A55" s="55" t="s">
        <v>17</v>
      </c>
      <c r="B55" s="56">
        <v>21</v>
      </c>
      <c r="C55" s="56">
        <v>23</v>
      </c>
      <c r="D55" s="69">
        <v>1355.1299999999999</v>
      </c>
      <c r="E55" s="69">
        <v>29.970000000000002</v>
      </c>
      <c r="F55" s="69">
        <v>1385.1</v>
      </c>
      <c r="P55" s="66" t="s">
        <v>17</v>
      </c>
      <c r="Q55" s="5">
        <v>21</v>
      </c>
      <c r="R55" s="36">
        <v>1385.1</v>
      </c>
    </row>
    <row r="56" spans="1:18" s="5" customFormat="1" x14ac:dyDescent="0.25">
      <c r="A56" s="55" t="s">
        <v>94</v>
      </c>
      <c r="B56" s="56">
        <v>18</v>
      </c>
      <c r="C56" s="56">
        <v>20</v>
      </c>
      <c r="D56" s="69">
        <v>424.25</v>
      </c>
      <c r="E56" s="69">
        <v>0</v>
      </c>
      <c r="F56" s="69">
        <v>424.25</v>
      </c>
      <c r="P56" s="66" t="s">
        <v>94</v>
      </c>
      <c r="Q56" s="5">
        <v>18</v>
      </c>
      <c r="R56" s="36">
        <v>424.25</v>
      </c>
    </row>
    <row r="57" spans="1:18" s="5" customFormat="1" x14ac:dyDescent="0.25">
      <c r="A57" s="55" t="s">
        <v>37</v>
      </c>
      <c r="B57" s="56">
        <v>16</v>
      </c>
      <c r="C57" s="56">
        <v>16</v>
      </c>
      <c r="D57" s="69">
        <v>1108.8400000000001</v>
      </c>
      <c r="E57" s="69">
        <v>54.931875000000005</v>
      </c>
      <c r="F57" s="69">
        <v>1163.7718750000001</v>
      </c>
      <c r="P57" s="66" t="s">
        <v>37</v>
      </c>
      <c r="Q57" s="5">
        <v>16</v>
      </c>
      <c r="R57" s="36">
        <v>1163.7718750000001</v>
      </c>
    </row>
    <row r="58" spans="1:18" s="5" customFormat="1" x14ac:dyDescent="0.25">
      <c r="A58" s="55" t="s">
        <v>156</v>
      </c>
      <c r="B58" s="56">
        <v>8</v>
      </c>
      <c r="C58" s="56">
        <v>8</v>
      </c>
      <c r="D58" s="69">
        <v>441.92000000000007</v>
      </c>
      <c r="E58" s="69">
        <v>1.1243749999999999</v>
      </c>
      <c r="F58" s="69">
        <v>443.04437500000006</v>
      </c>
      <c r="P58" s="66" t="s">
        <v>156</v>
      </c>
      <c r="Q58" s="5">
        <v>8</v>
      </c>
      <c r="R58" s="36">
        <v>443.04437500000006</v>
      </c>
    </row>
    <row r="59" spans="1:18" s="5" customFormat="1" x14ac:dyDescent="0.25">
      <c r="A59" s="55" t="s">
        <v>580</v>
      </c>
      <c r="B59" s="56">
        <v>8</v>
      </c>
      <c r="C59" s="56">
        <v>10</v>
      </c>
      <c r="D59" s="69">
        <v>254.76999999999995</v>
      </c>
      <c r="E59" s="69">
        <v>13.42375</v>
      </c>
      <c r="F59" s="69">
        <v>268.19374999999997</v>
      </c>
      <c r="P59" s="66" t="s">
        <v>580</v>
      </c>
      <c r="Q59" s="5">
        <v>8</v>
      </c>
      <c r="R59" s="36">
        <v>268.19374999999997</v>
      </c>
    </row>
    <row r="60" spans="1:18" s="5" customFormat="1" x14ac:dyDescent="0.25">
      <c r="A60" s="55" t="s">
        <v>107</v>
      </c>
      <c r="B60" s="56">
        <v>6</v>
      </c>
      <c r="C60" s="56">
        <v>6</v>
      </c>
      <c r="D60" s="69">
        <v>39.940000000000005</v>
      </c>
      <c r="E60" s="69">
        <v>2.4962500000000003</v>
      </c>
      <c r="F60" s="69">
        <v>42.436250000000008</v>
      </c>
      <c r="P60" s="66" t="s">
        <v>107</v>
      </c>
      <c r="Q60" s="5">
        <v>6</v>
      </c>
      <c r="R60" s="36">
        <v>42.436250000000008</v>
      </c>
    </row>
    <row r="61" spans="1:18" s="5" customFormat="1" x14ac:dyDescent="0.25">
      <c r="A61" s="55" t="s">
        <v>13</v>
      </c>
      <c r="B61" s="56">
        <v>5</v>
      </c>
      <c r="C61" s="56">
        <v>5</v>
      </c>
      <c r="D61" s="69">
        <v>304.94</v>
      </c>
      <c r="E61" s="69">
        <v>0</v>
      </c>
      <c r="F61" s="69">
        <v>304.94</v>
      </c>
      <c r="P61" s="66" t="s">
        <v>13</v>
      </c>
      <c r="Q61" s="5">
        <v>5</v>
      </c>
      <c r="R61" s="36">
        <v>304.94</v>
      </c>
    </row>
    <row r="62" spans="1:18" s="5" customFormat="1" x14ac:dyDescent="0.25">
      <c r="A62" s="55" t="s">
        <v>268</v>
      </c>
      <c r="B62" s="56">
        <v>5</v>
      </c>
      <c r="C62" s="56">
        <v>5</v>
      </c>
      <c r="D62" s="69">
        <v>127.95</v>
      </c>
      <c r="E62" s="69">
        <v>0</v>
      </c>
      <c r="F62" s="69">
        <v>127.95</v>
      </c>
      <c r="P62" s="66" t="s">
        <v>268</v>
      </c>
      <c r="Q62" s="5">
        <v>5</v>
      </c>
      <c r="R62" s="36">
        <v>127.95</v>
      </c>
    </row>
    <row r="63" spans="1:18" s="5" customFormat="1" x14ac:dyDescent="0.25">
      <c r="A63" s="55" t="s">
        <v>111</v>
      </c>
      <c r="B63" s="56">
        <v>5</v>
      </c>
      <c r="C63" s="56">
        <v>5</v>
      </c>
      <c r="D63" s="69">
        <v>342</v>
      </c>
      <c r="E63" s="69">
        <v>0</v>
      </c>
      <c r="F63" s="69">
        <v>342</v>
      </c>
      <c r="P63" s="66" t="s">
        <v>111</v>
      </c>
      <c r="Q63" s="5">
        <v>5</v>
      </c>
      <c r="R63" s="36">
        <v>342</v>
      </c>
    </row>
    <row r="64" spans="1:18" s="5" customFormat="1" x14ac:dyDescent="0.25">
      <c r="A64" s="55" t="s">
        <v>104</v>
      </c>
      <c r="B64" s="56">
        <v>4</v>
      </c>
      <c r="C64" s="56">
        <v>4</v>
      </c>
      <c r="D64" s="69">
        <v>632.96</v>
      </c>
      <c r="E64" s="69">
        <v>0</v>
      </c>
      <c r="F64" s="69">
        <v>632.96</v>
      </c>
      <c r="P64" s="66" t="s">
        <v>104</v>
      </c>
      <c r="Q64" s="5">
        <v>4</v>
      </c>
      <c r="R64" s="36">
        <v>632.96</v>
      </c>
    </row>
    <row r="65" spans="1:18" s="5" customFormat="1" x14ac:dyDescent="0.25">
      <c r="A65" s="55" t="s">
        <v>323</v>
      </c>
      <c r="B65" s="56">
        <v>4</v>
      </c>
      <c r="C65" s="56">
        <v>4</v>
      </c>
      <c r="D65" s="69">
        <v>116.76</v>
      </c>
      <c r="E65" s="69">
        <v>7.2974999999999994</v>
      </c>
      <c r="F65" s="69">
        <v>124.0575</v>
      </c>
      <c r="P65" s="66" t="s">
        <v>323</v>
      </c>
      <c r="Q65" s="5">
        <v>4</v>
      </c>
      <c r="R65" s="36">
        <v>124.0575</v>
      </c>
    </row>
    <row r="66" spans="1:18" s="5" customFormat="1" x14ac:dyDescent="0.25">
      <c r="A66" s="55" t="s">
        <v>40</v>
      </c>
      <c r="B66" s="56">
        <v>3</v>
      </c>
      <c r="C66" s="56">
        <v>12</v>
      </c>
      <c r="D66" s="69">
        <v>52.08</v>
      </c>
      <c r="E66" s="69">
        <v>3.2549999999999999</v>
      </c>
      <c r="F66" s="69">
        <v>55.335000000000001</v>
      </c>
      <c r="P66" s="66" t="s">
        <v>40</v>
      </c>
      <c r="Q66" s="5">
        <v>3</v>
      </c>
      <c r="R66" s="36">
        <v>55.335000000000001</v>
      </c>
    </row>
    <row r="67" spans="1:18" s="5" customFormat="1" x14ac:dyDescent="0.25">
      <c r="A67" s="55" t="s">
        <v>379</v>
      </c>
      <c r="B67" s="56">
        <v>3</v>
      </c>
      <c r="C67" s="56">
        <v>3</v>
      </c>
      <c r="D67" s="69">
        <v>115</v>
      </c>
      <c r="E67" s="69">
        <v>0</v>
      </c>
      <c r="F67" s="69">
        <v>115</v>
      </c>
      <c r="P67" s="66" t="s">
        <v>379</v>
      </c>
      <c r="Q67" s="5">
        <v>3</v>
      </c>
      <c r="R67" s="36">
        <v>115</v>
      </c>
    </row>
    <row r="68" spans="1:18" x14ac:dyDescent="0.25">
      <c r="A68" s="55" t="s">
        <v>511</v>
      </c>
      <c r="B68" s="56">
        <v>3</v>
      </c>
      <c r="C68" s="56">
        <v>3</v>
      </c>
      <c r="D68" s="69">
        <v>200.96999999999997</v>
      </c>
      <c r="E68" s="69">
        <v>0</v>
      </c>
      <c r="F68" s="69">
        <v>200.96999999999997</v>
      </c>
      <c r="P68" s="66" t="s">
        <v>511</v>
      </c>
      <c r="Q68" s="5">
        <v>3</v>
      </c>
      <c r="R68" s="36">
        <v>200.96999999999997</v>
      </c>
    </row>
    <row r="69" spans="1:18" x14ac:dyDescent="0.25">
      <c r="A69" s="55" t="s">
        <v>92</v>
      </c>
      <c r="B69" s="56">
        <v>1</v>
      </c>
      <c r="C69" s="56">
        <v>1</v>
      </c>
      <c r="D69" s="69">
        <v>24.85</v>
      </c>
      <c r="E69" s="69">
        <v>1.5531250000000001</v>
      </c>
      <c r="F69" s="69">
        <v>26.403125000000003</v>
      </c>
      <c r="P69" s="66" t="s">
        <v>92</v>
      </c>
      <c r="Q69" s="5">
        <v>1</v>
      </c>
      <c r="R69" s="36">
        <v>26.403125000000003</v>
      </c>
    </row>
    <row r="70" spans="1:18" x14ac:dyDescent="0.25">
      <c r="A70" s="55" t="s">
        <v>73</v>
      </c>
      <c r="B70" s="56">
        <v>1</v>
      </c>
      <c r="C70" s="56">
        <v>1</v>
      </c>
      <c r="D70" s="69">
        <v>85</v>
      </c>
      <c r="E70" s="69">
        <v>0</v>
      </c>
      <c r="F70" s="69">
        <v>85</v>
      </c>
      <c r="P70" s="66" t="s">
        <v>73</v>
      </c>
      <c r="Q70" s="5">
        <v>1</v>
      </c>
      <c r="R70" s="36">
        <v>85</v>
      </c>
    </row>
    <row r="71" spans="1:18" x14ac:dyDescent="0.25">
      <c r="A71" s="55" t="s">
        <v>254</v>
      </c>
      <c r="B71" s="56">
        <v>1</v>
      </c>
      <c r="C71" s="56">
        <v>1</v>
      </c>
      <c r="D71" s="69">
        <v>99.99</v>
      </c>
      <c r="E71" s="69">
        <v>6.2493749999999997</v>
      </c>
      <c r="F71" s="69">
        <v>106.239375</v>
      </c>
      <c r="P71" s="66" t="s">
        <v>254</v>
      </c>
      <c r="Q71" s="5">
        <v>1</v>
      </c>
      <c r="R71" s="36">
        <v>106.239375</v>
      </c>
    </row>
    <row r="72" spans="1:18" x14ac:dyDescent="0.25">
      <c r="A72" s="55" t="s">
        <v>201</v>
      </c>
      <c r="B72" s="56">
        <v>1</v>
      </c>
      <c r="C72" s="56">
        <v>1</v>
      </c>
      <c r="D72" s="69">
        <v>143.65</v>
      </c>
      <c r="E72" s="69">
        <v>8.9781250000000004</v>
      </c>
      <c r="F72" s="69">
        <v>152.62812500000001</v>
      </c>
      <c r="P72" s="66" t="s">
        <v>201</v>
      </c>
      <c r="Q72" s="5">
        <v>1</v>
      </c>
      <c r="R72" s="36">
        <v>152.62812500000001</v>
      </c>
    </row>
    <row r="73" spans="1:18" x14ac:dyDescent="0.25">
      <c r="A73" s="55" t="s">
        <v>241</v>
      </c>
      <c r="B73" s="56">
        <v>1</v>
      </c>
      <c r="C73" s="56">
        <v>1</v>
      </c>
      <c r="D73" s="69">
        <v>19.989999999999998</v>
      </c>
      <c r="E73" s="69">
        <v>0</v>
      </c>
      <c r="F73" s="69">
        <v>19.989999999999998</v>
      </c>
      <c r="P73" s="66" t="s">
        <v>241</v>
      </c>
      <c r="Q73" s="5">
        <v>1</v>
      </c>
      <c r="R73" s="36">
        <v>19.989999999999998</v>
      </c>
    </row>
    <row r="74" spans="1:18" x14ac:dyDescent="0.25">
      <c r="A74" s="34" t="s">
        <v>243</v>
      </c>
      <c r="B74" s="52">
        <v>1</v>
      </c>
      <c r="C74" s="52">
        <v>1</v>
      </c>
      <c r="D74" s="36">
        <v>230</v>
      </c>
      <c r="E74" s="36">
        <v>0</v>
      </c>
      <c r="F74" s="36">
        <v>230</v>
      </c>
      <c r="P74" s="66" t="s">
        <v>243</v>
      </c>
      <c r="Q74" s="5">
        <v>1</v>
      </c>
      <c r="R74" s="36">
        <v>230</v>
      </c>
    </row>
    <row r="75" spans="1:18" x14ac:dyDescent="0.25">
      <c r="A75" s="13" t="s">
        <v>239</v>
      </c>
      <c r="B75" s="49">
        <v>1</v>
      </c>
      <c r="C75" s="60">
        <v>1</v>
      </c>
      <c r="D75" s="63">
        <v>20</v>
      </c>
      <c r="E75" s="63">
        <v>0</v>
      </c>
      <c r="F75" s="63">
        <v>20</v>
      </c>
      <c r="P75" s="78" t="s">
        <v>239</v>
      </c>
      <c r="Q75" s="71">
        <v>1</v>
      </c>
      <c r="R75" s="69">
        <v>20</v>
      </c>
    </row>
    <row r="76" spans="1:18" x14ac:dyDescent="0.25">
      <c r="A76" s="13" t="s">
        <v>505</v>
      </c>
      <c r="B76" s="60">
        <v>537</v>
      </c>
      <c r="C76" s="60">
        <v>615</v>
      </c>
      <c r="D76" s="63">
        <v>15537.999999999955</v>
      </c>
      <c r="E76" s="63">
        <v>292.06312499999996</v>
      </c>
      <c r="F76" s="63">
        <v>15830.063124999955</v>
      </c>
      <c r="R76" s="67"/>
    </row>
    <row r="136" spans="1:8" s="5" customFormat="1" x14ac:dyDescent="0.25">
      <c r="A136"/>
      <c r="B136"/>
      <c r="C136"/>
      <c r="D136"/>
      <c r="E136"/>
      <c r="F136"/>
      <c r="G136"/>
      <c r="H136"/>
    </row>
    <row r="137" spans="1:8" s="5" customFormat="1" x14ac:dyDescent="0.25">
      <c r="A137"/>
      <c r="B137"/>
      <c r="C137"/>
      <c r="D137"/>
      <c r="E137"/>
      <c r="F137"/>
      <c r="G137"/>
      <c r="H137"/>
    </row>
  </sheetData>
  <mergeCells count="2">
    <mergeCell ref="A1:D1"/>
    <mergeCell ref="A44:B44"/>
  </mergeCells>
  <conditionalFormatting pivot="1" sqref="O8:O40">
    <cfRule type="cellIs" dxfId="0" priority="3" operator="greaterThan">
      <formula>5</formula>
    </cfRule>
  </conditionalFormatting>
  <conditionalFormatting pivot="1" sqref="F47 F50 F49 F48 F51 F52 F53 F54 F55 F56 F57 F66 F59 F58 F60 F61 F62 F63 F65 F64 F67 F68 F69 F70 F71 F72 F73 F74 F7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6AF7-4538-4736-85CD-6A04EA69C90F}">
  <dimension ref="A1:G36"/>
  <sheetViews>
    <sheetView workbookViewId="0">
      <pane ySplit="1" topLeftCell="A2" activePane="bottomLeft" state="frozen"/>
      <selection pane="bottomLeft" activeCell="J21" sqref="J21"/>
    </sheetView>
  </sheetViews>
  <sheetFormatPr defaultColWidth="14.5703125" defaultRowHeight="15" x14ac:dyDescent="0.25"/>
  <cols>
    <col min="1" max="1" width="12.5703125" bestFit="1" customWidth="1"/>
    <col min="2" max="2" width="11.42578125" bestFit="1" customWidth="1"/>
    <col min="3" max="3" width="22.7109375" bestFit="1" customWidth="1"/>
    <col min="5" max="5" width="28.42578125" bestFit="1" customWidth="1"/>
    <col min="6" max="6" width="23.28515625" bestFit="1" customWidth="1"/>
    <col min="7" max="7" width="13.140625" bestFit="1" customWidth="1"/>
  </cols>
  <sheetData>
    <row r="1" spans="1:7" s="68" customFormat="1" x14ac:dyDescent="0.25">
      <c r="A1" s="96" t="s">
        <v>774</v>
      </c>
      <c r="B1" s="1" t="s">
        <v>330</v>
      </c>
      <c r="C1" s="96" t="s">
        <v>677</v>
      </c>
      <c r="D1" s="96" t="s">
        <v>678</v>
      </c>
      <c r="E1" s="96" t="s">
        <v>679</v>
      </c>
      <c r="F1" s="99" t="s">
        <v>817</v>
      </c>
      <c r="G1" s="99" t="s">
        <v>783</v>
      </c>
    </row>
    <row r="2" spans="1:7" x14ac:dyDescent="0.25">
      <c r="A2" s="105">
        <v>41698</v>
      </c>
      <c r="B2" s="73" t="s">
        <v>364</v>
      </c>
      <c r="C2" s="73" t="s">
        <v>665</v>
      </c>
      <c r="D2" s="104">
        <v>754901110</v>
      </c>
      <c r="E2" s="18" t="s">
        <v>742</v>
      </c>
      <c r="F2" s="97" t="s">
        <v>784</v>
      </c>
      <c r="G2" s="97" t="s">
        <v>777</v>
      </c>
    </row>
    <row r="3" spans="1:7" x14ac:dyDescent="0.25">
      <c r="A3" s="105">
        <v>41698</v>
      </c>
      <c r="B3" s="73" t="s">
        <v>365</v>
      </c>
      <c r="C3" s="73" t="s">
        <v>720</v>
      </c>
      <c r="D3" s="101">
        <v>702814827</v>
      </c>
      <c r="E3" s="73" t="s">
        <v>743</v>
      </c>
      <c r="F3" s="97" t="s">
        <v>785</v>
      </c>
      <c r="G3" s="97" t="s">
        <v>777</v>
      </c>
    </row>
    <row r="4" spans="1:7" x14ac:dyDescent="0.25">
      <c r="A4" s="105">
        <v>41703</v>
      </c>
      <c r="B4" s="73" t="s">
        <v>353</v>
      </c>
      <c r="C4" s="73" t="s">
        <v>723</v>
      </c>
      <c r="D4" s="101">
        <v>996712667</v>
      </c>
      <c r="E4" s="73" t="s">
        <v>744</v>
      </c>
      <c r="F4" s="97" t="s">
        <v>786</v>
      </c>
      <c r="G4" s="97" t="s">
        <v>778</v>
      </c>
    </row>
    <row r="5" spans="1:7" x14ac:dyDescent="0.25">
      <c r="A5" s="105">
        <v>41730</v>
      </c>
      <c r="B5" s="73" t="s">
        <v>354</v>
      </c>
      <c r="C5" s="73" t="s">
        <v>666</v>
      </c>
      <c r="D5" s="101">
        <v>410731451</v>
      </c>
      <c r="E5" s="73" t="s">
        <v>745</v>
      </c>
      <c r="F5" s="97" t="s">
        <v>787</v>
      </c>
      <c r="G5" s="97" t="s">
        <v>778</v>
      </c>
    </row>
    <row r="6" spans="1:7" x14ac:dyDescent="0.25">
      <c r="A6" s="105">
        <v>41742</v>
      </c>
      <c r="B6" s="73" t="s">
        <v>355</v>
      </c>
      <c r="C6" s="73" t="s">
        <v>721</v>
      </c>
      <c r="D6" s="101">
        <v>548137595</v>
      </c>
      <c r="E6" s="73" t="s">
        <v>746</v>
      </c>
      <c r="F6" s="97" t="s">
        <v>802</v>
      </c>
      <c r="G6" s="97" t="s">
        <v>778</v>
      </c>
    </row>
    <row r="7" spans="1:7" x14ac:dyDescent="0.25">
      <c r="A7" s="105">
        <v>41743</v>
      </c>
      <c r="B7" s="73" t="s">
        <v>356</v>
      </c>
      <c r="C7" s="73" t="s">
        <v>722</v>
      </c>
      <c r="D7" s="101">
        <v>464866005</v>
      </c>
      <c r="E7" s="73" t="s">
        <v>747</v>
      </c>
      <c r="F7" s="97" t="s">
        <v>788</v>
      </c>
      <c r="G7" s="97" t="s">
        <v>779</v>
      </c>
    </row>
    <row r="8" spans="1:7" x14ac:dyDescent="0.25">
      <c r="A8" s="105">
        <v>41743</v>
      </c>
      <c r="B8" s="73" t="s">
        <v>357</v>
      </c>
      <c r="C8" s="73" t="s">
        <v>667</v>
      </c>
      <c r="D8" s="101">
        <v>536099415</v>
      </c>
      <c r="E8" s="73" t="s">
        <v>748</v>
      </c>
      <c r="F8" s="97" t="s">
        <v>789</v>
      </c>
      <c r="G8" s="97" t="s">
        <v>780</v>
      </c>
    </row>
    <row r="9" spans="1:7" x14ac:dyDescent="0.25">
      <c r="A9" s="105">
        <v>41744</v>
      </c>
      <c r="B9" s="73" t="s">
        <v>358</v>
      </c>
      <c r="C9" s="73" t="s">
        <v>724</v>
      </c>
      <c r="D9" s="101">
        <v>912169934</v>
      </c>
      <c r="E9" s="73" t="s">
        <v>749</v>
      </c>
      <c r="F9" s="97" t="s">
        <v>790</v>
      </c>
      <c r="G9" s="97" t="s">
        <v>777</v>
      </c>
    </row>
    <row r="10" spans="1:7" x14ac:dyDescent="0.25">
      <c r="A10" s="105">
        <v>41745</v>
      </c>
      <c r="B10" s="73" t="s">
        <v>359</v>
      </c>
      <c r="C10" s="73" t="s">
        <v>668</v>
      </c>
      <c r="D10" s="101">
        <v>585009377</v>
      </c>
      <c r="E10" s="73" t="s">
        <v>750</v>
      </c>
      <c r="F10" s="97" t="s">
        <v>791</v>
      </c>
      <c r="G10" s="97" t="s">
        <v>777</v>
      </c>
    </row>
    <row r="11" spans="1:7" x14ac:dyDescent="0.25">
      <c r="A11" s="105">
        <v>41746</v>
      </c>
      <c r="B11" s="73" t="s">
        <v>338</v>
      </c>
      <c r="C11" s="73" t="s">
        <v>725</v>
      </c>
      <c r="D11" s="101">
        <v>440793781</v>
      </c>
      <c r="E11" s="73" t="s">
        <v>751</v>
      </c>
      <c r="F11" s="97" t="s">
        <v>816</v>
      </c>
      <c r="G11" s="97" t="s">
        <v>777</v>
      </c>
    </row>
    <row r="12" spans="1:7" x14ac:dyDescent="0.25">
      <c r="A12" s="105">
        <v>41749</v>
      </c>
      <c r="B12" s="73" t="s">
        <v>335</v>
      </c>
      <c r="C12" s="73" t="s">
        <v>726</v>
      </c>
      <c r="D12" s="101">
        <v>432181927</v>
      </c>
      <c r="E12" s="73" t="s">
        <v>752</v>
      </c>
      <c r="F12" s="97" t="s">
        <v>792</v>
      </c>
      <c r="G12" s="97" t="s">
        <v>778</v>
      </c>
    </row>
    <row r="13" spans="1:7" x14ac:dyDescent="0.25">
      <c r="A13" s="105">
        <v>41751</v>
      </c>
      <c r="B13" s="73" t="s">
        <v>360</v>
      </c>
      <c r="C13" s="73" t="s">
        <v>669</v>
      </c>
      <c r="D13" s="101">
        <v>512563471</v>
      </c>
      <c r="E13" s="73" t="s">
        <v>753</v>
      </c>
      <c r="F13" s="97" t="s">
        <v>793</v>
      </c>
      <c r="G13" s="97" t="s">
        <v>800</v>
      </c>
    </row>
    <row r="14" spans="1:7" x14ac:dyDescent="0.25">
      <c r="A14" s="105">
        <v>41753</v>
      </c>
      <c r="B14" s="73" t="s">
        <v>334</v>
      </c>
      <c r="C14" s="73" t="s">
        <v>670</v>
      </c>
      <c r="D14" s="101">
        <v>698201326</v>
      </c>
      <c r="E14" s="73" t="s">
        <v>754</v>
      </c>
      <c r="F14" s="97" t="s">
        <v>794</v>
      </c>
      <c r="G14" s="97" t="s">
        <v>777</v>
      </c>
    </row>
    <row r="15" spans="1:7" x14ac:dyDescent="0.25">
      <c r="A15" s="105">
        <v>41753</v>
      </c>
      <c r="B15" s="73" t="s">
        <v>333</v>
      </c>
      <c r="C15" s="73" t="s">
        <v>671</v>
      </c>
      <c r="D15" s="101">
        <v>706894550</v>
      </c>
      <c r="E15" s="73" t="s">
        <v>755</v>
      </c>
      <c r="F15" s="97" t="s">
        <v>795</v>
      </c>
      <c r="G15" s="97" t="s">
        <v>781</v>
      </c>
    </row>
    <row r="16" spans="1:7" x14ac:dyDescent="0.25">
      <c r="A16" s="105">
        <v>41753</v>
      </c>
      <c r="B16" s="73" t="s">
        <v>342</v>
      </c>
      <c r="C16" s="73" t="s">
        <v>727</v>
      </c>
      <c r="D16" s="101">
        <v>995546887</v>
      </c>
      <c r="E16" s="73" t="s">
        <v>756</v>
      </c>
      <c r="F16" s="97" t="s">
        <v>796</v>
      </c>
      <c r="G16" s="97" t="s">
        <v>777</v>
      </c>
    </row>
    <row r="17" spans="1:7" x14ac:dyDescent="0.25">
      <c r="A17" s="105">
        <v>41754</v>
      </c>
      <c r="B17" s="73" t="s">
        <v>361</v>
      </c>
      <c r="C17" s="73" t="s">
        <v>672</v>
      </c>
      <c r="D17" s="101">
        <v>873465602</v>
      </c>
      <c r="E17" s="73" t="s">
        <v>757</v>
      </c>
      <c r="F17" s="97" t="s">
        <v>797</v>
      </c>
      <c r="G17" s="97" t="s">
        <v>800</v>
      </c>
    </row>
    <row r="18" spans="1:7" x14ac:dyDescent="0.25">
      <c r="A18" s="105">
        <v>41754</v>
      </c>
      <c r="B18" s="73" t="s">
        <v>362</v>
      </c>
      <c r="C18" s="73" t="s">
        <v>728</v>
      </c>
      <c r="D18" s="101">
        <v>790110540</v>
      </c>
      <c r="E18" s="73" t="s">
        <v>758</v>
      </c>
      <c r="F18" s="97" t="s">
        <v>798</v>
      </c>
      <c r="G18" s="97" t="s">
        <v>777</v>
      </c>
    </row>
    <row r="19" spans="1:7" x14ac:dyDescent="0.25">
      <c r="A19" s="105">
        <v>41754</v>
      </c>
      <c r="B19" s="73" t="s">
        <v>363</v>
      </c>
      <c r="C19" s="73" t="s">
        <v>673</v>
      </c>
      <c r="D19" s="101">
        <v>920919268</v>
      </c>
      <c r="E19" s="73" t="s">
        <v>759</v>
      </c>
      <c r="F19" s="97" t="s">
        <v>799</v>
      </c>
      <c r="G19" s="97" t="s">
        <v>777</v>
      </c>
    </row>
    <row r="20" spans="1:7" x14ac:dyDescent="0.25">
      <c r="A20" s="105">
        <v>41755</v>
      </c>
      <c r="B20" s="73" t="s">
        <v>351</v>
      </c>
      <c r="C20" s="73" t="s">
        <v>729</v>
      </c>
      <c r="D20" s="101">
        <v>993137951</v>
      </c>
      <c r="E20" s="73" t="s">
        <v>760</v>
      </c>
      <c r="F20" s="97" t="s">
        <v>815</v>
      </c>
      <c r="G20" s="97" t="s">
        <v>800</v>
      </c>
    </row>
    <row r="21" spans="1:7" x14ac:dyDescent="0.25">
      <c r="A21" s="105">
        <v>41756</v>
      </c>
      <c r="B21" s="73" t="s">
        <v>332</v>
      </c>
      <c r="C21" s="73" t="s">
        <v>730</v>
      </c>
      <c r="D21" s="101">
        <v>987158138</v>
      </c>
      <c r="E21" s="18" t="s">
        <v>776</v>
      </c>
      <c r="F21" s="97" t="s">
        <v>814</v>
      </c>
      <c r="G21" s="97" t="s">
        <v>777</v>
      </c>
    </row>
    <row r="22" spans="1:7" x14ac:dyDescent="0.25">
      <c r="A22" s="105">
        <v>41760</v>
      </c>
      <c r="B22" s="73" t="s">
        <v>331</v>
      </c>
      <c r="C22" s="73" t="s">
        <v>731</v>
      </c>
      <c r="D22" s="101">
        <v>851495355</v>
      </c>
      <c r="E22" s="73" t="s">
        <v>761</v>
      </c>
      <c r="F22" s="97" t="s">
        <v>674</v>
      </c>
      <c r="G22" s="97" t="s">
        <v>778</v>
      </c>
    </row>
    <row r="23" spans="1:7" x14ac:dyDescent="0.25">
      <c r="A23" s="105">
        <v>41766</v>
      </c>
      <c r="B23" s="73" t="s">
        <v>337</v>
      </c>
      <c r="C23" s="73" t="s">
        <v>732</v>
      </c>
      <c r="D23" s="101">
        <v>952584096</v>
      </c>
      <c r="E23" s="73" t="s">
        <v>762</v>
      </c>
      <c r="F23" s="97" t="s">
        <v>809</v>
      </c>
      <c r="G23" s="97" t="s">
        <v>777</v>
      </c>
    </row>
    <row r="24" spans="1:7" x14ac:dyDescent="0.25">
      <c r="A24" s="105">
        <v>41769</v>
      </c>
      <c r="B24" s="73" t="s">
        <v>339</v>
      </c>
      <c r="C24" s="73" t="s">
        <v>733</v>
      </c>
      <c r="D24" s="101">
        <v>679727246</v>
      </c>
      <c r="E24" s="73" t="s">
        <v>763</v>
      </c>
      <c r="F24" s="97" t="s">
        <v>811</v>
      </c>
      <c r="G24" s="97" t="s">
        <v>777</v>
      </c>
    </row>
    <row r="25" spans="1:7" x14ac:dyDescent="0.25">
      <c r="A25" s="105">
        <v>41769</v>
      </c>
      <c r="B25" s="73" t="s">
        <v>340</v>
      </c>
      <c r="C25" s="73" t="s">
        <v>734</v>
      </c>
      <c r="D25" s="101">
        <v>838202171</v>
      </c>
      <c r="E25" s="73" t="s">
        <v>764</v>
      </c>
      <c r="F25" s="97" t="s">
        <v>810</v>
      </c>
      <c r="G25" s="97" t="s">
        <v>777</v>
      </c>
    </row>
    <row r="26" spans="1:7" x14ac:dyDescent="0.25">
      <c r="A26" s="105">
        <v>41774</v>
      </c>
      <c r="B26" s="73" t="s">
        <v>341</v>
      </c>
      <c r="C26" s="73" t="s">
        <v>735</v>
      </c>
      <c r="D26" s="101">
        <v>410280902</v>
      </c>
      <c r="E26" s="73" t="s">
        <v>765</v>
      </c>
      <c r="F26" s="97" t="s">
        <v>803</v>
      </c>
      <c r="G26" s="97" t="s">
        <v>778</v>
      </c>
    </row>
    <row r="27" spans="1:7" x14ac:dyDescent="0.25">
      <c r="A27" s="105">
        <v>41778</v>
      </c>
      <c r="B27" s="73" t="s">
        <v>343</v>
      </c>
      <c r="C27" s="73" t="s">
        <v>736</v>
      </c>
      <c r="D27" s="101">
        <v>707879168</v>
      </c>
      <c r="E27" s="73" t="s">
        <v>766</v>
      </c>
      <c r="F27" s="97" t="s">
        <v>801</v>
      </c>
      <c r="G27" s="97" t="s">
        <v>777</v>
      </c>
    </row>
    <row r="28" spans="1:7" x14ac:dyDescent="0.25">
      <c r="A28" s="105">
        <v>41778</v>
      </c>
      <c r="B28" s="73" t="s">
        <v>344</v>
      </c>
      <c r="C28" s="73" t="s">
        <v>675</v>
      </c>
      <c r="D28" s="101">
        <v>858540639</v>
      </c>
      <c r="E28" s="73" t="s">
        <v>767</v>
      </c>
      <c r="F28" s="97" t="s">
        <v>805</v>
      </c>
      <c r="G28" s="97" t="s">
        <v>777</v>
      </c>
    </row>
    <row r="29" spans="1:7" x14ac:dyDescent="0.25">
      <c r="A29" s="105">
        <v>41795</v>
      </c>
      <c r="B29" s="73" t="s">
        <v>345</v>
      </c>
      <c r="C29" s="73" t="s">
        <v>676</v>
      </c>
      <c r="D29" s="101">
        <v>768988373</v>
      </c>
      <c r="E29" s="73" t="s">
        <v>768</v>
      </c>
      <c r="F29" s="97" t="s">
        <v>804</v>
      </c>
      <c r="G29" s="97" t="s">
        <v>777</v>
      </c>
    </row>
    <row r="30" spans="1:7" x14ac:dyDescent="0.25">
      <c r="A30" s="105">
        <v>41801</v>
      </c>
      <c r="B30" s="73" t="s">
        <v>348</v>
      </c>
      <c r="C30" s="73" t="s">
        <v>737</v>
      </c>
      <c r="D30" s="101">
        <v>765240841</v>
      </c>
      <c r="E30" s="73" t="s">
        <v>769</v>
      </c>
      <c r="F30" s="97" t="s">
        <v>806</v>
      </c>
      <c r="G30" s="97" t="s">
        <v>777</v>
      </c>
    </row>
    <row r="31" spans="1:7" x14ac:dyDescent="0.25">
      <c r="A31" s="105">
        <v>41801</v>
      </c>
      <c r="B31" s="73" t="s">
        <v>346</v>
      </c>
      <c r="C31" s="73" t="s">
        <v>738</v>
      </c>
      <c r="D31" s="101">
        <v>610344489</v>
      </c>
      <c r="E31" s="73" t="s">
        <v>770</v>
      </c>
      <c r="F31" s="97" t="s">
        <v>807</v>
      </c>
      <c r="G31" s="97" t="s">
        <v>777</v>
      </c>
    </row>
    <row r="32" spans="1:7" x14ac:dyDescent="0.25">
      <c r="A32" s="105">
        <v>41810</v>
      </c>
      <c r="B32" s="73" t="s">
        <v>349</v>
      </c>
      <c r="C32" s="73" t="s">
        <v>739</v>
      </c>
      <c r="D32" s="101">
        <v>820067571</v>
      </c>
      <c r="E32" s="73" t="s">
        <v>771</v>
      </c>
      <c r="F32" s="97" t="s">
        <v>808</v>
      </c>
      <c r="G32" s="97" t="s">
        <v>777</v>
      </c>
    </row>
    <row r="33" spans="1:7" x14ac:dyDescent="0.25">
      <c r="A33" s="105">
        <v>41815</v>
      </c>
      <c r="B33" s="73" t="s">
        <v>350</v>
      </c>
      <c r="C33" s="73" t="s">
        <v>740</v>
      </c>
      <c r="D33" s="101">
        <v>511109440</v>
      </c>
      <c r="E33" s="73" t="s">
        <v>772</v>
      </c>
      <c r="F33" s="97" t="s">
        <v>812</v>
      </c>
      <c r="G33" s="97" t="s">
        <v>782</v>
      </c>
    </row>
    <row r="34" spans="1:7" x14ac:dyDescent="0.25">
      <c r="A34" s="84">
        <v>41827</v>
      </c>
      <c r="B34" s="100" t="s">
        <v>347</v>
      </c>
      <c r="C34" s="100" t="s">
        <v>741</v>
      </c>
      <c r="D34" s="102">
        <v>656565684</v>
      </c>
      <c r="E34" s="100" t="s">
        <v>773</v>
      </c>
      <c r="F34" s="98" t="s">
        <v>813</v>
      </c>
      <c r="G34" s="98" t="s">
        <v>778</v>
      </c>
    </row>
    <row r="36" spans="1:7" x14ac:dyDescent="0.25">
      <c r="A36" s="103" t="s">
        <v>775</v>
      </c>
    </row>
  </sheetData>
  <sortState xmlns:xlrd2="http://schemas.microsoft.com/office/spreadsheetml/2017/richdata2" ref="A2:A368">
    <sortCondition ref="A2:A368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D572-7A34-43CC-801F-E6B0CC5D044F}">
  <dimension ref="A1:K31"/>
  <sheetViews>
    <sheetView workbookViewId="0">
      <selection activeCell="I33" sqref="I33"/>
    </sheetView>
  </sheetViews>
  <sheetFormatPr defaultRowHeight="15" x14ac:dyDescent="0.25"/>
  <cols>
    <col min="1" max="1" width="8.5703125" customWidth="1"/>
    <col min="2" max="2" width="12.42578125" customWidth="1"/>
    <col min="3" max="3" width="48.28515625" bestFit="1" customWidth="1"/>
    <col min="4" max="4" width="11.28515625" bestFit="1" customWidth="1"/>
    <col min="5" max="5" width="17.7109375" bestFit="1" customWidth="1"/>
    <col min="6" max="6" width="4.5703125" bestFit="1" customWidth="1"/>
    <col min="7" max="7" width="8.7109375" bestFit="1" customWidth="1"/>
    <col min="8" max="8" width="8" bestFit="1" customWidth="1"/>
    <col min="9" max="9" width="7" bestFit="1" customWidth="1"/>
    <col min="10" max="10" width="10" bestFit="1" customWidth="1"/>
    <col min="11" max="11" width="9.28515625" customWidth="1"/>
  </cols>
  <sheetData>
    <row r="1" spans="1:11" ht="26.25" x14ac:dyDescent="0.4">
      <c r="A1" s="107" t="s">
        <v>818</v>
      </c>
    </row>
    <row r="3" spans="1:11" s="64" customFormat="1" x14ac:dyDescent="0.25">
      <c r="A3" s="64" t="s">
        <v>821</v>
      </c>
      <c r="C3" s="108" t="s">
        <v>820</v>
      </c>
    </row>
    <row r="4" spans="1:11" x14ac:dyDescent="0.25">
      <c r="A4" t="str">
        <f>Orders!A350</f>
        <v>MC-A2841798</v>
      </c>
      <c r="B4" s="106"/>
      <c r="C4" s="106">
        <f>VLOOKUP(A4,Orders!A2:B538,2,FALSE)</f>
        <v>41798</v>
      </c>
    </row>
    <row r="5" spans="1:11" x14ac:dyDescent="0.25">
      <c r="B5" s="106"/>
      <c r="C5" s="106"/>
    </row>
    <row r="6" spans="1:11" s="64" customFormat="1" x14ac:dyDescent="0.25">
      <c r="A6" s="64" t="s">
        <v>819</v>
      </c>
      <c r="C6" s="64" t="s">
        <v>679</v>
      </c>
      <c r="D6" s="64" t="s">
        <v>678</v>
      </c>
    </row>
    <row r="7" spans="1:11" x14ac:dyDescent="0.25">
      <c r="A7" t="str">
        <f>VLOOKUP(VLOOKUP(A4,Orders!A2:C538,3,FALSE),Customers!B2:C34,2,FALSE)</f>
        <v>An Pham</v>
      </c>
      <c r="C7" t="str">
        <f>VLOOKUP(A7,Customers!$C$2:$G$34,3,FALSE)</f>
        <v>anpham@email</v>
      </c>
      <c r="D7" s="51">
        <f>VLOOKUP(A7,Customers!$C$2:$G$34,2,FALSE)</f>
        <v>768988373</v>
      </c>
    </row>
    <row r="8" spans="1:11" s="64" customFormat="1" x14ac:dyDescent="0.25">
      <c r="A8" s="64" t="s">
        <v>822</v>
      </c>
    </row>
    <row r="9" spans="1:11" x14ac:dyDescent="0.25">
      <c r="A9" t="str">
        <f>VLOOKUP(A7,Customers!C2:G34,4,FALSE)&amp;", "&amp;VLOOKUP(A7,Customers!C2:G34,5,FALSE)</f>
        <v>65 Anna Drive, Central City</v>
      </c>
    </row>
    <row r="11" spans="1:11" s="64" customFormat="1" x14ac:dyDescent="0.25">
      <c r="A11" s="64" t="s">
        <v>823</v>
      </c>
    </row>
    <row r="12" spans="1:11" s="64" customFormat="1" x14ac:dyDescent="0.25">
      <c r="A12" s="79" t="s">
        <v>825</v>
      </c>
      <c r="B12" s="79" t="s">
        <v>328</v>
      </c>
      <c r="C12" s="79" t="s">
        <v>329</v>
      </c>
      <c r="D12" s="79" t="s">
        <v>366</v>
      </c>
      <c r="E12" s="79" t="s">
        <v>1</v>
      </c>
      <c r="F12" s="111" t="s">
        <v>0</v>
      </c>
      <c r="G12" s="79" t="s">
        <v>661</v>
      </c>
      <c r="H12" s="79" t="s">
        <v>2</v>
      </c>
      <c r="I12" s="79" t="s">
        <v>39</v>
      </c>
      <c r="J12" s="79" t="s">
        <v>824</v>
      </c>
      <c r="K12" s="112" t="s">
        <v>3</v>
      </c>
    </row>
    <row r="13" spans="1:11" x14ac:dyDescent="0.25">
      <c r="A13" s="18">
        <v>1</v>
      </c>
      <c r="B13" s="18" t="s">
        <v>143</v>
      </c>
      <c r="C13" s="18" t="s">
        <v>180</v>
      </c>
      <c r="D13" s="18" t="s">
        <v>372</v>
      </c>
      <c r="E13" s="18"/>
      <c r="F13" s="66" t="s">
        <v>591</v>
      </c>
      <c r="G13" s="18">
        <v>1</v>
      </c>
      <c r="H13" s="22">
        <v>69</v>
      </c>
      <c r="I13" s="22">
        <v>4.3099999999999996</v>
      </c>
      <c r="J13" s="22">
        <v>5.86</v>
      </c>
      <c r="K13" s="36">
        <v>79.17</v>
      </c>
    </row>
    <row r="14" spans="1:11" x14ac:dyDescent="0.25">
      <c r="A14" s="18">
        <v>2</v>
      </c>
      <c r="B14" s="18" t="s">
        <v>143</v>
      </c>
      <c r="C14" s="18" t="s">
        <v>171</v>
      </c>
      <c r="D14" s="18" t="s">
        <v>369</v>
      </c>
      <c r="E14" s="18" t="s">
        <v>57</v>
      </c>
      <c r="F14" s="66" t="s">
        <v>21</v>
      </c>
      <c r="G14" s="18">
        <v>1</v>
      </c>
      <c r="H14" s="22">
        <v>22.49</v>
      </c>
      <c r="I14" s="22">
        <v>0</v>
      </c>
      <c r="J14" s="22">
        <v>1.8</v>
      </c>
      <c r="K14" s="36">
        <v>24.29</v>
      </c>
    </row>
    <row r="15" spans="1:11" x14ac:dyDescent="0.25">
      <c r="A15" s="18">
        <v>3</v>
      </c>
      <c r="B15" s="18" t="s">
        <v>143</v>
      </c>
      <c r="C15" s="18" t="s">
        <v>172</v>
      </c>
      <c r="D15" s="18" t="s">
        <v>369</v>
      </c>
      <c r="E15" s="18" t="s">
        <v>173</v>
      </c>
      <c r="F15" s="66" t="s">
        <v>21</v>
      </c>
      <c r="G15" s="18">
        <v>1</v>
      </c>
      <c r="H15" s="22">
        <v>22.49</v>
      </c>
      <c r="I15" s="22">
        <v>0</v>
      </c>
      <c r="J15" s="22">
        <v>1.8</v>
      </c>
      <c r="K15" s="36">
        <v>24.29</v>
      </c>
    </row>
    <row r="16" spans="1:11" x14ac:dyDescent="0.25">
      <c r="A16" s="18">
        <v>4</v>
      </c>
      <c r="B16" s="18" t="s">
        <v>143</v>
      </c>
      <c r="C16" s="18" t="s">
        <v>174</v>
      </c>
      <c r="D16" s="18" t="s">
        <v>369</v>
      </c>
      <c r="E16" s="18" t="s">
        <v>57</v>
      </c>
      <c r="F16" s="66" t="s">
        <v>14</v>
      </c>
      <c r="G16" s="18">
        <v>1</v>
      </c>
      <c r="H16" s="22">
        <v>18.739999999999998</v>
      </c>
      <c r="I16" s="22">
        <v>0</v>
      </c>
      <c r="J16" s="22">
        <v>1.5</v>
      </c>
      <c r="K16" s="36">
        <v>20.239999999999998</v>
      </c>
    </row>
    <row r="17" spans="1:11" x14ac:dyDescent="0.25">
      <c r="A17" s="18">
        <v>5</v>
      </c>
      <c r="B17" s="18" t="s">
        <v>143</v>
      </c>
      <c r="C17" s="18" t="s">
        <v>175</v>
      </c>
      <c r="D17" s="18" t="s">
        <v>369</v>
      </c>
      <c r="E17" s="18" t="s">
        <v>7</v>
      </c>
      <c r="F17" s="66" t="s">
        <v>14</v>
      </c>
      <c r="G17" s="18">
        <v>1</v>
      </c>
      <c r="H17" s="22">
        <v>13.49</v>
      </c>
      <c r="I17" s="22">
        <v>0</v>
      </c>
      <c r="J17" s="22">
        <v>1.08</v>
      </c>
      <c r="K17" s="36">
        <v>14.57</v>
      </c>
    </row>
    <row r="18" spans="1:11" x14ac:dyDescent="0.25">
      <c r="A18" s="18">
        <v>6</v>
      </c>
      <c r="B18" s="18" t="s">
        <v>143</v>
      </c>
      <c r="C18" s="18" t="s">
        <v>176</v>
      </c>
      <c r="D18" s="18" t="s">
        <v>369</v>
      </c>
      <c r="E18" s="18" t="s">
        <v>15</v>
      </c>
      <c r="F18" s="66" t="s">
        <v>6</v>
      </c>
      <c r="G18" s="18">
        <v>1</v>
      </c>
      <c r="H18" s="22">
        <v>18.739999999999998</v>
      </c>
      <c r="I18" s="22">
        <v>0</v>
      </c>
      <c r="J18" s="22">
        <v>1.5</v>
      </c>
      <c r="K18" s="36">
        <v>20.239999999999998</v>
      </c>
    </row>
    <row r="19" spans="1:11" x14ac:dyDescent="0.25">
      <c r="A19" s="18">
        <v>7</v>
      </c>
      <c r="B19" s="18" t="s">
        <v>143</v>
      </c>
      <c r="C19" s="18" t="s">
        <v>176</v>
      </c>
      <c r="D19" s="18" t="s">
        <v>369</v>
      </c>
      <c r="E19" s="18" t="s">
        <v>497</v>
      </c>
      <c r="F19" s="66" t="s">
        <v>6</v>
      </c>
      <c r="G19" s="18">
        <v>1</v>
      </c>
      <c r="H19" s="22">
        <v>18.739999999999998</v>
      </c>
      <c r="I19" s="22">
        <v>0</v>
      </c>
      <c r="J19" s="22">
        <v>1.5</v>
      </c>
      <c r="K19" s="36">
        <v>20.239999999999998</v>
      </c>
    </row>
    <row r="20" spans="1:11" x14ac:dyDescent="0.25">
      <c r="A20" s="18">
        <v>8</v>
      </c>
      <c r="B20" s="18" t="s">
        <v>143</v>
      </c>
      <c r="C20" s="18" t="s">
        <v>177</v>
      </c>
      <c r="D20" s="18" t="s">
        <v>369</v>
      </c>
      <c r="E20" s="18" t="s">
        <v>15</v>
      </c>
      <c r="F20" s="66" t="s">
        <v>6</v>
      </c>
      <c r="G20" s="18">
        <v>1</v>
      </c>
      <c r="H20" s="22">
        <v>25.88</v>
      </c>
      <c r="I20" s="22">
        <v>0</v>
      </c>
      <c r="J20" s="22">
        <v>2.0699999999999998</v>
      </c>
      <c r="K20" s="36">
        <v>27.95</v>
      </c>
    </row>
    <row r="21" spans="1:11" x14ac:dyDescent="0.25">
      <c r="A21" s="18">
        <v>9</v>
      </c>
      <c r="B21" s="18" t="s">
        <v>143</v>
      </c>
      <c r="C21" s="18" t="s">
        <v>178</v>
      </c>
      <c r="D21" s="18" t="s">
        <v>369</v>
      </c>
      <c r="E21" s="18" t="s">
        <v>15</v>
      </c>
      <c r="F21" s="66" t="s">
        <v>6</v>
      </c>
      <c r="G21" s="18">
        <v>1</v>
      </c>
      <c r="H21" s="22">
        <v>22.49</v>
      </c>
      <c r="I21" s="22">
        <v>0</v>
      </c>
      <c r="J21" s="22">
        <v>1.8</v>
      </c>
      <c r="K21" s="36">
        <v>24.29</v>
      </c>
    </row>
    <row r="22" spans="1:11" x14ac:dyDescent="0.25">
      <c r="A22" s="18">
        <v>10</v>
      </c>
      <c r="B22" s="18" t="s">
        <v>143</v>
      </c>
      <c r="C22" s="18" t="s">
        <v>179</v>
      </c>
      <c r="D22" s="18" t="s">
        <v>369</v>
      </c>
      <c r="E22" s="18" t="s">
        <v>287</v>
      </c>
      <c r="F22" s="66" t="s">
        <v>6</v>
      </c>
      <c r="G22" s="18">
        <v>1</v>
      </c>
      <c r="H22" s="22">
        <v>22.49</v>
      </c>
      <c r="I22" s="22">
        <v>0</v>
      </c>
      <c r="J22" s="22">
        <v>1.8</v>
      </c>
      <c r="K22" s="36">
        <v>24.29</v>
      </c>
    </row>
    <row r="23" spans="1:11" x14ac:dyDescent="0.25">
      <c r="A23" s="18">
        <v>11</v>
      </c>
      <c r="B23" s="18" t="s">
        <v>143</v>
      </c>
      <c r="C23" s="18" t="s">
        <v>181</v>
      </c>
      <c r="D23" s="18" t="s">
        <v>369</v>
      </c>
      <c r="E23" s="18" t="s">
        <v>57</v>
      </c>
      <c r="F23" s="113">
        <v>4</v>
      </c>
      <c r="G23" s="18">
        <v>2</v>
      </c>
      <c r="H23" s="22">
        <v>29.62</v>
      </c>
      <c r="I23" s="22">
        <v>0</v>
      </c>
      <c r="J23" s="22">
        <v>4.74</v>
      </c>
      <c r="K23" s="36">
        <v>63.98</v>
      </c>
    </row>
    <row r="24" spans="1:11" x14ac:dyDescent="0.25">
      <c r="A24" s="18">
        <v>12</v>
      </c>
      <c r="B24" s="18" t="s">
        <v>143</v>
      </c>
      <c r="C24" s="18" t="s">
        <v>182</v>
      </c>
      <c r="D24" s="18" t="s">
        <v>369</v>
      </c>
      <c r="E24" s="18" t="s">
        <v>183</v>
      </c>
      <c r="F24" s="66" t="s">
        <v>6</v>
      </c>
      <c r="G24" s="18">
        <v>1</v>
      </c>
      <c r="H24" s="22">
        <v>16.489999999999998</v>
      </c>
      <c r="I24" s="22">
        <v>0</v>
      </c>
      <c r="J24" s="22">
        <v>1.32</v>
      </c>
      <c r="K24" s="36">
        <v>17.809999999999999</v>
      </c>
    </row>
    <row r="25" spans="1:11" x14ac:dyDescent="0.25">
      <c r="A25" s="18">
        <v>13</v>
      </c>
      <c r="B25" s="18" t="s">
        <v>143</v>
      </c>
      <c r="C25" s="18" t="s">
        <v>177</v>
      </c>
      <c r="D25" s="18" t="s">
        <v>369</v>
      </c>
      <c r="E25" s="18" t="s">
        <v>184</v>
      </c>
      <c r="F25" s="66" t="s">
        <v>6</v>
      </c>
      <c r="G25" s="18">
        <v>1</v>
      </c>
      <c r="H25" s="22">
        <v>22.49</v>
      </c>
      <c r="I25" s="22">
        <v>0</v>
      </c>
      <c r="J25" s="22">
        <v>1.8</v>
      </c>
      <c r="K25" s="36">
        <v>24.29</v>
      </c>
    </row>
    <row r="26" spans="1:11" x14ac:dyDescent="0.25">
      <c r="A26" s="18">
        <v>14</v>
      </c>
      <c r="B26" s="18" t="s">
        <v>143</v>
      </c>
      <c r="C26" s="18" t="s">
        <v>187</v>
      </c>
      <c r="D26" s="18" t="s">
        <v>369</v>
      </c>
      <c r="E26" s="18" t="s">
        <v>188</v>
      </c>
      <c r="F26" s="66" t="s">
        <v>6</v>
      </c>
      <c r="G26" s="18">
        <v>1</v>
      </c>
      <c r="H26" s="22">
        <v>18.739999999999998</v>
      </c>
      <c r="I26" s="22">
        <v>0</v>
      </c>
      <c r="J26" s="22">
        <v>1.5</v>
      </c>
      <c r="K26" s="36">
        <v>20.239999999999998</v>
      </c>
    </row>
    <row r="27" spans="1:11" x14ac:dyDescent="0.25">
      <c r="A27" s="18">
        <v>15</v>
      </c>
      <c r="B27" s="18" t="s">
        <v>143</v>
      </c>
      <c r="C27" s="18" t="s">
        <v>427</v>
      </c>
      <c r="D27" s="18" t="s">
        <v>373</v>
      </c>
      <c r="E27" s="18" t="s">
        <v>7</v>
      </c>
      <c r="F27" s="66" t="s">
        <v>38</v>
      </c>
      <c r="G27" s="18">
        <v>1</v>
      </c>
      <c r="H27" s="22">
        <v>26.99</v>
      </c>
      <c r="I27" s="22">
        <v>1.69</v>
      </c>
      <c r="J27" s="22">
        <v>2.29</v>
      </c>
      <c r="K27" s="36">
        <v>30.97</v>
      </c>
    </row>
    <row r="28" spans="1:11" x14ac:dyDescent="0.25">
      <c r="A28" s="18">
        <v>16</v>
      </c>
      <c r="B28" s="18" t="s">
        <v>143</v>
      </c>
      <c r="C28" s="18" t="s">
        <v>185</v>
      </c>
      <c r="D28" s="18" t="s">
        <v>373</v>
      </c>
      <c r="E28" s="18" t="s">
        <v>186</v>
      </c>
      <c r="F28" s="66" t="s">
        <v>38</v>
      </c>
      <c r="G28" s="18">
        <v>1</v>
      </c>
      <c r="H28" s="22">
        <v>23.99</v>
      </c>
      <c r="I28" s="22">
        <v>1.5</v>
      </c>
      <c r="J28" s="22">
        <v>2.04</v>
      </c>
      <c r="K28" s="36">
        <v>27.53</v>
      </c>
    </row>
    <row r="29" spans="1:11" x14ac:dyDescent="0.25">
      <c r="A29" s="111" t="s">
        <v>505</v>
      </c>
      <c r="B29" s="54"/>
      <c r="C29" s="54"/>
      <c r="D29" s="54"/>
      <c r="E29" s="54"/>
      <c r="F29" s="58"/>
      <c r="G29" s="114">
        <f t="shared" ref="G29:J29" si="0">SUM(G13:G28)</f>
        <v>17</v>
      </c>
      <c r="H29" s="115">
        <f t="shared" si="0"/>
        <v>392.87000000000006</v>
      </c>
      <c r="I29" s="115">
        <f t="shared" si="0"/>
        <v>7.5</v>
      </c>
      <c r="J29" s="115">
        <f t="shared" si="0"/>
        <v>34.400000000000006</v>
      </c>
      <c r="K29" s="116">
        <f>SUM(K13:K28)</f>
        <v>464.39</v>
      </c>
    </row>
    <row r="31" spans="1:11" x14ac:dyDescent="0.25">
      <c r="A31" t="s">
        <v>827</v>
      </c>
      <c r="B31" t="s">
        <v>828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9125-0087-4722-8323-ADC3685867FB}">
  <dimension ref="A1:D30"/>
  <sheetViews>
    <sheetView workbookViewId="0">
      <pane ySplit="1" topLeftCell="A4" activePane="bottomLeft" state="frozen"/>
      <selection pane="bottomLeft" activeCell="D38" sqref="D38"/>
    </sheetView>
  </sheetViews>
  <sheetFormatPr defaultRowHeight="15" x14ac:dyDescent="0.25"/>
  <cols>
    <col min="1" max="1" width="11.85546875" bestFit="1" customWidth="1"/>
    <col min="2" max="3" width="16.140625" bestFit="1" customWidth="1"/>
    <col min="4" max="4" width="13.28515625" bestFit="1" customWidth="1"/>
  </cols>
  <sheetData>
    <row r="1" spans="1:4" s="64" customFormat="1" x14ac:dyDescent="0.25">
      <c r="A1" s="79" t="s">
        <v>680</v>
      </c>
      <c r="C1" s="79" t="s">
        <v>328</v>
      </c>
      <c r="D1" s="79" t="s">
        <v>681</v>
      </c>
    </row>
    <row r="2" spans="1:4" x14ac:dyDescent="0.25">
      <c r="A2" s="18" t="s">
        <v>373</v>
      </c>
      <c r="C2" s="18" t="s">
        <v>4</v>
      </c>
      <c r="D2" s="27" t="s">
        <v>682</v>
      </c>
    </row>
    <row r="3" spans="1:4" x14ac:dyDescent="0.25">
      <c r="A3" s="18" t="s">
        <v>370</v>
      </c>
      <c r="C3" s="18" t="s">
        <v>511</v>
      </c>
      <c r="D3" s="27" t="s">
        <v>683</v>
      </c>
    </row>
    <row r="4" spans="1:4" x14ac:dyDescent="0.25">
      <c r="A4" s="18" t="s">
        <v>374</v>
      </c>
      <c r="C4" s="18" t="s">
        <v>383</v>
      </c>
      <c r="D4" s="27" t="s">
        <v>691</v>
      </c>
    </row>
    <row r="5" spans="1:4" x14ac:dyDescent="0.25">
      <c r="A5" s="18" t="s">
        <v>369</v>
      </c>
      <c r="C5" s="18" t="s">
        <v>64</v>
      </c>
      <c r="D5" s="27" t="s">
        <v>692</v>
      </c>
    </row>
    <row r="6" spans="1:4" x14ac:dyDescent="0.25">
      <c r="A6" s="18" t="s">
        <v>371</v>
      </c>
      <c r="C6" s="18" t="s">
        <v>143</v>
      </c>
      <c r="D6" s="27" t="s">
        <v>685</v>
      </c>
    </row>
    <row r="7" spans="1:4" x14ac:dyDescent="0.25">
      <c r="A7" s="18" t="s">
        <v>376</v>
      </c>
      <c r="C7" s="18" t="s">
        <v>95</v>
      </c>
      <c r="D7" s="27" t="s">
        <v>686</v>
      </c>
    </row>
    <row r="8" spans="1:4" x14ac:dyDescent="0.25">
      <c r="A8" s="18" t="s">
        <v>378</v>
      </c>
      <c r="C8" s="18" t="s">
        <v>104</v>
      </c>
      <c r="D8" s="27" t="s">
        <v>700</v>
      </c>
    </row>
    <row r="9" spans="1:4" x14ac:dyDescent="0.25">
      <c r="A9" s="18" t="s">
        <v>372</v>
      </c>
      <c r="C9" s="18" t="s">
        <v>226</v>
      </c>
      <c r="D9" s="27" t="s">
        <v>693</v>
      </c>
    </row>
    <row r="10" spans="1:4" x14ac:dyDescent="0.25">
      <c r="A10" s="18" t="s">
        <v>72</v>
      </c>
      <c r="C10" s="18" t="s">
        <v>17</v>
      </c>
      <c r="D10" s="27" t="s">
        <v>698</v>
      </c>
    </row>
    <row r="11" spans="1:4" x14ac:dyDescent="0.25">
      <c r="A11" s="18" t="s">
        <v>375</v>
      </c>
      <c r="C11" s="18" t="s">
        <v>156</v>
      </c>
      <c r="D11" s="27" t="s">
        <v>687</v>
      </c>
    </row>
    <row r="12" spans="1:4" x14ac:dyDescent="0.25">
      <c r="A12" s="18" t="s">
        <v>377</v>
      </c>
      <c r="C12" s="18" t="s">
        <v>580</v>
      </c>
      <c r="D12" s="27" t="s">
        <v>694</v>
      </c>
    </row>
    <row r="13" spans="1:4" x14ac:dyDescent="0.25">
      <c r="A13" s="18" t="s">
        <v>367</v>
      </c>
      <c r="C13" s="18" t="s">
        <v>37</v>
      </c>
      <c r="D13" s="27" t="s">
        <v>701</v>
      </c>
    </row>
    <row r="14" spans="1:4" x14ac:dyDescent="0.25">
      <c r="A14" s="18"/>
      <c r="C14" s="18" t="s">
        <v>13</v>
      </c>
      <c r="D14" s="27" t="s">
        <v>688</v>
      </c>
    </row>
    <row r="15" spans="1:4" x14ac:dyDescent="0.25">
      <c r="A15" s="18"/>
      <c r="C15" s="18" t="s">
        <v>94</v>
      </c>
      <c r="D15" s="27" t="s">
        <v>699</v>
      </c>
    </row>
    <row r="16" spans="1:4" x14ac:dyDescent="0.25">
      <c r="A16" s="18"/>
      <c r="C16" s="18" t="s">
        <v>16</v>
      </c>
      <c r="D16" s="27" t="s">
        <v>708</v>
      </c>
    </row>
    <row r="17" spans="1:4" x14ac:dyDescent="0.25">
      <c r="A17" s="18"/>
      <c r="C17" s="18" t="s">
        <v>40</v>
      </c>
      <c r="D17" s="27" t="s">
        <v>709</v>
      </c>
    </row>
    <row r="18" spans="1:4" x14ac:dyDescent="0.25">
      <c r="A18" s="18"/>
      <c r="C18" s="18" t="s">
        <v>73</v>
      </c>
      <c r="D18" s="27" t="s">
        <v>695</v>
      </c>
    </row>
    <row r="19" spans="1:4" x14ac:dyDescent="0.25">
      <c r="A19" s="18"/>
      <c r="C19" s="18" t="s">
        <v>92</v>
      </c>
      <c r="D19" s="27" t="s">
        <v>696</v>
      </c>
    </row>
    <row r="20" spans="1:4" x14ac:dyDescent="0.25">
      <c r="A20" s="18"/>
      <c r="C20" s="18" t="s">
        <v>107</v>
      </c>
      <c r="D20" s="27" t="s">
        <v>710</v>
      </c>
    </row>
    <row r="21" spans="1:4" x14ac:dyDescent="0.25">
      <c r="A21" s="18"/>
      <c r="C21" s="18" t="s">
        <v>111</v>
      </c>
      <c r="D21" s="27" t="s">
        <v>702</v>
      </c>
    </row>
    <row r="22" spans="1:4" x14ac:dyDescent="0.25">
      <c r="A22" s="18"/>
      <c r="C22" s="18" t="s">
        <v>119</v>
      </c>
      <c r="D22" s="27" t="s">
        <v>689</v>
      </c>
    </row>
    <row r="23" spans="1:4" x14ac:dyDescent="0.25">
      <c r="A23" s="18"/>
      <c r="C23" s="18" t="s">
        <v>201</v>
      </c>
      <c r="D23" s="27" t="s">
        <v>706</v>
      </c>
    </row>
    <row r="24" spans="1:4" x14ac:dyDescent="0.25">
      <c r="A24" s="18"/>
      <c r="C24" s="18" t="s">
        <v>379</v>
      </c>
      <c r="D24" s="27" t="s">
        <v>697</v>
      </c>
    </row>
    <row r="25" spans="1:4" x14ac:dyDescent="0.25">
      <c r="A25" s="18"/>
      <c r="C25" s="18" t="s">
        <v>239</v>
      </c>
      <c r="D25" s="27" t="s">
        <v>705</v>
      </c>
    </row>
    <row r="26" spans="1:4" x14ac:dyDescent="0.25">
      <c r="A26" s="18"/>
      <c r="C26" s="18" t="s">
        <v>241</v>
      </c>
      <c r="D26" s="27" t="s">
        <v>704</v>
      </c>
    </row>
    <row r="27" spans="1:4" x14ac:dyDescent="0.25">
      <c r="A27" s="18"/>
      <c r="C27" s="18" t="s">
        <v>243</v>
      </c>
      <c r="D27" s="27" t="s">
        <v>703</v>
      </c>
    </row>
    <row r="28" spans="1:4" x14ac:dyDescent="0.25">
      <c r="A28" s="18"/>
      <c r="C28" s="18" t="s">
        <v>254</v>
      </c>
      <c r="D28" s="27" t="s">
        <v>690</v>
      </c>
    </row>
    <row r="29" spans="1:4" x14ac:dyDescent="0.25">
      <c r="A29" s="18"/>
      <c r="C29" s="18" t="s">
        <v>268</v>
      </c>
      <c r="D29" s="27" t="s">
        <v>707</v>
      </c>
    </row>
    <row r="30" spans="1:4" x14ac:dyDescent="0.25">
      <c r="A30" s="19"/>
      <c r="C30" s="19" t="s">
        <v>323</v>
      </c>
      <c r="D30" s="29" t="s">
        <v>684</v>
      </c>
    </row>
  </sheetData>
  <sortState xmlns:xlrd2="http://schemas.microsoft.com/office/spreadsheetml/2017/richdata2" ref="A1:A13">
    <sortCondition ref="A1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Orders</vt:lpstr>
      <vt:lpstr>Formulas</vt:lpstr>
      <vt:lpstr>Pivot Tables</vt:lpstr>
      <vt:lpstr>Customers</vt:lpstr>
      <vt:lpstr>Invoices</vt:lpstr>
      <vt:lpstr>Sheet2</vt:lpstr>
      <vt:lpstr>Orders!_FilterDatabase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Van Nguyen</dc:creator>
  <cp:lastModifiedBy>Susie Nguyen</cp:lastModifiedBy>
  <dcterms:created xsi:type="dcterms:W3CDTF">2022-03-22T21:42:19Z</dcterms:created>
  <dcterms:modified xsi:type="dcterms:W3CDTF">2022-03-24T01:52:04Z</dcterms:modified>
</cp:coreProperties>
</file>