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susierwu/Dropbox/DLCA_DynCO2/pdpLCA_GT/data/P_files/"/>
    </mc:Choice>
  </mc:AlternateContent>
  <xr:revisionPtr revIDLastSave="0" documentId="13_ncr:1_{185E5655-AF95-7147-B5A8-62480CC6A06D}" xr6:coauthVersionLast="47" xr6:coauthVersionMax="47" xr10:uidLastSave="{00000000-0000-0000-0000-000000000000}"/>
  <bookViews>
    <workbookView xWindow="0" yWindow="500" windowWidth="28800" windowHeight="16240" activeTab="3" xr2:uid="{85E13A22-8022-FB47-BD69-AA36EEFCFDB2}"/>
  </bookViews>
  <sheets>
    <sheet name="V1A_g_truck" sheetId="9" r:id="rId1"/>
    <sheet name="V1B_bat_LSB_perkWh" sheetId="10" r:id="rId2"/>
    <sheet name="V1B_bat_prmLIBs_perkWh" sheetId="16" r:id="rId3"/>
    <sheet name="F2_fuel_d_whbio"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1" i="9" l="1"/>
  <c r="S11" i="9" s="1"/>
  <c r="Q11" i="9"/>
  <c r="R10" i="9"/>
  <c r="S10" i="9"/>
  <c r="T10" i="9"/>
  <c r="Q10" i="9"/>
  <c r="R9" i="9"/>
  <c r="S9" i="9" s="1"/>
  <c r="T9" i="9" s="1"/>
  <c r="Q9" i="9"/>
  <c r="T8" i="9"/>
  <c r="S8" i="9"/>
  <c r="R8" i="9"/>
  <c r="Q8" i="9"/>
  <c r="J8" i="9"/>
  <c r="J4" i="9"/>
  <c r="K5" i="10"/>
  <c r="L5" i="10"/>
  <c r="K6" i="10"/>
  <c r="L6" i="10"/>
  <c r="K7" i="10"/>
  <c r="L7" i="10"/>
  <c r="K8" i="10"/>
  <c r="L8" i="10"/>
  <c r="K9" i="10"/>
  <c r="L9" i="10"/>
  <c r="K10" i="10"/>
  <c r="L10" i="10"/>
  <c r="K11" i="10"/>
  <c r="L11" i="10"/>
  <c r="K12" i="10"/>
  <c r="L12" i="10"/>
  <c r="K13" i="10"/>
  <c r="L13" i="10"/>
  <c r="K14" i="10"/>
  <c r="L14" i="10"/>
  <c r="K15" i="10"/>
  <c r="L15" i="10"/>
  <c r="L4" i="10"/>
  <c r="K4" i="10"/>
  <c r="J5" i="10"/>
  <c r="J6" i="10"/>
  <c r="J7" i="10"/>
  <c r="J8" i="10"/>
  <c r="J9" i="10"/>
  <c r="J10" i="10"/>
  <c r="J11" i="10"/>
  <c r="J12" i="10"/>
  <c r="J13" i="10"/>
  <c r="J14" i="10"/>
  <c r="J15" i="10"/>
  <c r="J4" i="10"/>
  <c r="T19" i="8"/>
  <c r="S19" i="8"/>
  <c r="R19" i="8"/>
  <c r="Q19" i="8"/>
  <c r="P19" i="8"/>
  <c r="T14" i="8"/>
  <c r="S14" i="8"/>
  <c r="R14" i="8"/>
  <c r="Q14" i="8"/>
  <c r="P14" i="8"/>
  <c r="T9" i="8"/>
  <c r="S9" i="8"/>
  <c r="R9" i="8"/>
  <c r="Q9" i="8"/>
  <c r="P9" i="8"/>
  <c r="Q5" i="8"/>
  <c r="R5" i="8"/>
  <c r="S5" i="8"/>
  <c r="T5" i="8"/>
  <c r="P5" i="8"/>
  <c r="Q4" i="8"/>
  <c r="R4" i="8"/>
  <c r="S4" i="8"/>
  <c r="T4" i="8"/>
  <c r="P4" i="8"/>
  <c r="K4" i="8"/>
  <c r="J5" i="8"/>
  <c r="L7" i="8"/>
  <c r="K6" i="8"/>
  <c r="J4" i="8"/>
  <c r="S13" i="10"/>
  <c r="Q4" i="10"/>
  <c r="R13" i="10" s="1"/>
  <c r="Q13" i="10"/>
  <c r="L10" i="9"/>
  <c r="K10" i="9"/>
  <c r="J9" i="9"/>
  <c r="J10" i="9"/>
  <c r="J11" i="9"/>
  <c r="Q4" i="9"/>
  <c r="T7" i="10"/>
  <c r="P10" i="10"/>
  <c r="Q10" i="10" s="1"/>
  <c r="J18" i="8"/>
  <c r="L23" i="8"/>
  <c r="L8" i="8"/>
  <c r="L9" i="8"/>
  <c r="L10" i="8"/>
  <c r="L11" i="8"/>
  <c r="L12" i="8"/>
  <c r="L13" i="8"/>
  <c r="L14" i="8"/>
  <c r="L15" i="8"/>
  <c r="L16" i="8"/>
  <c r="L17" i="8"/>
  <c r="L18" i="8"/>
  <c r="L19" i="8"/>
  <c r="L20" i="8"/>
  <c r="L21" i="8"/>
  <c r="L22" i="8"/>
  <c r="K7" i="8"/>
  <c r="K8" i="8"/>
  <c r="K9" i="8"/>
  <c r="K10" i="8"/>
  <c r="K11" i="8"/>
  <c r="K12" i="8"/>
  <c r="K13" i="8"/>
  <c r="K14" i="8"/>
  <c r="K15" i="8"/>
  <c r="K16" i="8"/>
  <c r="K17" i="8"/>
  <c r="K18" i="8"/>
  <c r="K19" i="8"/>
  <c r="K20" i="8"/>
  <c r="K21" i="8"/>
  <c r="K22" i="8"/>
  <c r="K23" i="8"/>
  <c r="J7" i="8"/>
  <c r="J8" i="8"/>
  <c r="J9" i="8"/>
  <c r="J10" i="8"/>
  <c r="J11" i="8"/>
  <c r="J12" i="8"/>
  <c r="J13" i="8"/>
  <c r="J14" i="8"/>
  <c r="J15" i="8"/>
  <c r="J16" i="8"/>
  <c r="J17" i="8"/>
  <c r="J19" i="8"/>
  <c r="J20" i="8"/>
  <c r="J21" i="8"/>
  <c r="J22" i="8"/>
  <c r="J23" i="8"/>
  <c r="T11" i="9" l="1"/>
  <c r="L11" i="9"/>
  <c r="K11" i="9"/>
  <c r="L9" i="9"/>
  <c r="K9" i="9"/>
  <c r="L8" i="9"/>
  <c r="P7" i="10"/>
  <c r="L4" i="8"/>
  <c r="K5" i="8"/>
  <c r="L5" i="8"/>
  <c r="L6" i="8"/>
  <c r="J6" i="8"/>
  <c r="R4" i="9"/>
  <c r="S4" i="9" s="1"/>
  <c r="T4" i="9" s="1"/>
  <c r="Q7" i="9"/>
  <c r="R7" i="9" s="1"/>
  <c r="S7" i="9" s="1"/>
  <c r="T7" i="9" s="1"/>
  <c r="K7" i="9"/>
  <c r="J7" i="9"/>
  <c r="Q5" i="9"/>
  <c r="R5" i="9" s="1"/>
  <c r="S5" i="9" s="1"/>
  <c r="T5" i="9" s="1"/>
  <c r="J5" i="9"/>
  <c r="J6" i="9"/>
  <c r="Q6" i="9"/>
  <c r="R6" i="9" s="1"/>
  <c r="S6" i="9" s="1"/>
  <c r="T6" i="9" s="1"/>
  <c r="R4" i="10"/>
  <c r="K8" i="9" l="1"/>
  <c r="L4" i="9"/>
  <c r="K4" i="9"/>
  <c r="L7" i="9"/>
  <c r="Q7" i="10"/>
  <c r="T13" i="10"/>
  <c r="S4" i="10"/>
  <c r="L6" i="9"/>
  <c r="K6" i="9"/>
  <c r="K5" i="9"/>
  <c r="L5" i="9"/>
  <c r="T10" i="10" l="1"/>
  <c r="R10" i="10" s="1"/>
  <c r="R7" i="10"/>
  <c r="S7" i="10" s="1"/>
  <c r="S10"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tc={4BE6A09F-17AB-9B4F-90FE-3DBA00B22FBC}</author>
    <author>tc={CF9D22DD-0BFC-BC46-8D61-6841B35ECA70}</author>
    <author>tc={5D643441-0082-5340-96D6-6C253701CB7B}</author>
  </authors>
  <commentList>
    <comment ref="F4" authorId="0" shapeId="0" xr:uid="{4BE6A09F-17AB-9B4F-90FE-3DBA00B22FBC}">
      <text>
        <t xml:space="preserve">[Threaded comment]
Your version of Excel allows you to read this threaded comment; however, any edits to it will get removed if the file is opened in a newer version of Excel. Learn more: https://go.microsoft.com/fwlink/?linkid=870924
Comment:
    Regardless of powertrain, same parameter </t>
      </text>
    </comment>
    <comment ref="P4" authorId="1" shapeId="0" xr:uid="{CF9D22DD-0BFC-BC46-8D61-6841B35ECA70}">
      <text>
        <t>[Threaded comment]
Your version of Excel allows you to read this threaded comment; however, any edits to it will get removed if the file is opened in a newer version of Excel. Learn more: https://go.microsoft.com/fwlink/?linkid=870924
Comment:
    Base light weighting is assumed to be 215 kg (current tech 2020, then each five year it has 10% / 8% / 5% / 5% improvement for SSP119/126/245/585 )</t>
      </text>
    </comment>
    <comment ref="P8" authorId="2" shapeId="0" xr:uid="{5D643441-0082-5340-96D6-6C253701CB7B}">
      <text>
        <t xml:space="preserve">[Threaded comment]
Your version of Excel allows you to read this threaded comment; however, any edits to it will get removed if the file is opened in a newer version of Excel. Learn more: https://go.microsoft.com/fwlink/?linkid=870924
Comment:
    assuming current tech, as defined in the LSB LCI sheet
Then to meet the same range, the future battery capacity under SSP[x], Y[t] is hypothetically assumed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tc={59CBBA2D-C8FB-9B4C-BA65-1DDAFD5599BF}</author>
    <author>tc={FFADD148-4530-214A-ADDB-9F06D8ECAB57}</author>
    <author>Microsoft Office User</author>
  </authors>
  <commentList>
    <comment ref="P4" authorId="0" shapeId="0" xr:uid="{59CBBA2D-C8FB-9B4C-BA65-1DDAFD5599BF}">
      <text>
        <t>[Threaded comment]
Your version of Excel allows you to read this threaded comment; however, any edits to it will get removed if the file is opened in a newer version of Excel. Learn more: https://go.microsoft.com/fwlink/?linkid=870924
Comment:
    https://www.sciencedirect.com/science/article/pii/S2667378922000244#sec0004
500 wh/kg is already possible</t>
      </text>
    </comment>
    <comment ref="T4" authorId="1" shapeId="0" xr:uid="{FFADD148-4530-214A-ADDB-9F06D8ECAB57}">
      <text>
        <t>[Threaded comment]
Your version of Excel allows you to read this threaded comment; however, any edits to it will get removed if the file is opened in a newer version of Excel. Learn more: https://go.microsoft.com/fwlink/?linkid=870924
Comment:
    https://onlinelibrary.wiley.com/doi/10.1111/jiec.13345</t>
      </text>
    </comment>
    <comment ref="T13" authorId="2" shapeId="0" xr:uid="{BBB6717B-EB1D-064A-946B-33863ADBA2FB}">
      <text>
        <r>
          <rPr>
            <b/>
            <sz val="10"/>
            <color rgb="FF000000"/>
            <rFont val="Tahoma"/>
            <family val="2"/>
          </rPr>
          <t>Microsoft Office User:</t>
        </r>
        <r>
          <rPr>
            <sz val="10"/>
            <color rgb="FF000000"/>
            <rFont val="Tahoma"/>
            <family val="2"/>
          </rPr>
          <t xml:space="preserve">
</t>
        </r>
        <r>
          <rPr>
            <sz val="10"/>
            <color rgb="FF000000"/>
            <rFont val="Tahoma"/>
            <family val="2"/>
          </rPr>
          <t xml:space="preserve">assuming 10 years tech. lag as compared to SSP1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tc={6C64EEEE-D914-DA40-849D-A526DA01A157}</author>
    <author>tc={6A4A1355-8BFE-D445-9ED6-BA75F584A97F}</author>
  </authors>
  <commentList>
    <comment ref="F4" authorId="0" shapeId="0" xr:uid="{6C64EEEE-D914-DA40-849D-A526DA01A157}">
      <text>
        <t xml:space="preserve">[Threaded comment]
Your version of Excel allows you to read this threaded comment; however, any edits to it will get removed if the file is opened in a newer version of Excel. Learn more: https://go.microsoft.com/fwlink/?linkid=870924
Comment:
    Canada. biodiesel feedstock 
ChatGPT
In Canada, biodiesel can be produced from a variety of feedstocks, including both traditional and alternative sources. Here are some common biodiesel feedstocks used in Canada:
Canola Oil: Canola is a major oilseed crop in Canada, and canola oil is one of the primary feedstocks for biodiesel production in the country. Canola oil has a high lipid content and favorable fatty acid profile, making it well-suited for biodiesel production. Biodiesel derived from canola oil is often referred to as "canola biodiesel" or "rapeseed methyl ester (RME)."
Used Cooking Oil: Waste cooking oil from restaurants, food processing facilities, and households can be collected and converted into biodiesel through a process called transesterification. Used cooking oil is considered a sustainable feedstock for biodiesel production as it diverts waste from landfills and reduces the environmental impact of disposal.
Animal Fats: Rendered animal fats, such as beef tallow and pork lard, can also be used as feedstocks for biodiesel production. These fats contain triglycerides that can be converted into biodiesel through transesterification. Biodiesel derived from animal fats is often referred to as "animal fat biodiesel" or "tallow methyl ester (TME)."
Soybean Oil: Soybean oil is another common feedstock for biodiesel production in Canada. While soybeans are not as widely cultivated in Canada as canola, soybean oil can still be sourced domestically or imported for biodiesel production.
Other Vegetable Oils: Other vegetable oils, such as sunflower oil, palm oil, and corn oil, can also be used as feedstocks for biodiesel production. However, the sustainability of these feedstocks is a concern, particularly when sourced from regions with high rates of deforestation or habitat destruction.
Algae: Algae-based biodiesel is considered a promising alternative to conventional biodiesel feedstocks. Algae can be cultivated in ponds, bioreactors, or open water systems and harvested to extract lipids for biodiesel production. Algae-based biodiesel offers the potential for high yields and can be produced on marginal lands or non-arable land, minimizing competition with food crops.
</t>
      </text>
    </comment>
    <comment ref="F5" authorId="1" shapeId="0" xr:uid="{6A4A1355-8BFE-D445-9ED6-BA75F584A97F}">
      <text>
        <t>[Threaded comment]
Your version of Excel allows you to read this threaded comment; however, any edits to it will get removed if the file is opened in a newer version of Excel. Learn more: https://go.microsoft.com/fwlink/?linkid=870924
Comment:
    In Canada, rapeseed oil, specifically from canola, is one of the primary feedstocks for biodiesel production</t>
      </text>
    </comment>
  </commentList>
</comments>
</file>

<file path=xl/sharedStrings.xml><?xml version="1.0" encoding="utf-8"?>
<sst xmlns="http://schemas.openxmlformats.org/spreadsheetml/2006/main" count="519" uniqueCount="57">
  <si>
    <t>General info</t>
  </si>
  <si>
    <t>group</t>
  </si>
  <si>
    <t>name</t>
  </si>
  <si>
    <t>label</t>
  </si>
  <si>
    <t>default</t>
  </si>
  <si>
    <t>min</t>
  </si>
  <si>
    <t>max</t>
  </si>
  <si>
    <t>std</t>
  </si>
  <si>
    <t>distrib</t>
  </si>
  <si>
    <t>unit</t>
  </si>
  <si>
    <t>db</t>
  </si>
  <si>
    <t>triangle</t>
  </si>
  <si>
    <t>[project]</t>
  </si>
  <si>
    <t>g_truck</t>
  </si>
  <si>
    <t>module</t>
  </si>
  <si>
    <t>powertrain</t>
  </si>
  <si>
    <t>kilogram</t>
  </si>
  <si>
    <t>point value</t>
  </si>
  <si>
    <t>ICEV-d</t>
  </si>
  <si>
    <t>EI_prm_UPR</t>
  </si>
  <si>
    <t>BEV</t>
  </si>
  <si>
    <t>kWh</t>
  </si>
  <si>
    <t>LSB_battery_cell_density</t>
  </si>
  <si>
    <t>LSB_cell_assmb_NG_MJperkg</t>
  </si>
  <si>
    <t>LSB_cell_assmb_elec_kWhperkg</t>
  </si>
  <si>
    <t>MJ</t>
  </si>
  <si>
    <t>kWh/kg</t>
  </si>
  <si>
    <t>SSP</t>
  </si>
  <si>
    <t>g_truck_vehicle_prod_lightweighting</t>
  </si>
  <si>
    <t>battery</t>
  </si>
  <si>
    <t>NMC622_battery_cell_density</t>
  </si>
  <si>
    <t>ssp119</t>
  </si>
  <si>
    <t>ssp245</t>
  </si>
  <si>
    <t>ssp126</t>
  </si>
  <si>
    <t>ssp585</t>
  </si>
  <si>
    <t>diesel</t>
  </si>
  <si>
    <t>biodiesel_UCO_perc</t>
  </si>
  <si>
    <t>fraction</t>
  </si>
  <si>
    <t>biodiesel_rapeseedoil_perc</t>
  </si>
  <si>
    <t>biodiesel_soybeanoil_perc</t>
  </si>
  <si>
    <t>biodiesel_algea_perc</t>
  </si>
  <si>
    <t>biodiesel, from rapeseed oil, at fuelling station</t>
  </si>
  <si>
    <t>biodiesel, from used cooking oil, at fuelling station</t>
  </si>
  <si>
    <t>biodiesel, from algae, at fuelling station</t>
  </si>
  <si>
    <t>need a new UPR_esterification of soybean oil_fatty acid methyl ester</t>
  </si>
  <si>
    <t>conv_diesel_perc</t>
  </si>
  <si>
    <t>market for diesel, low-sulfur</t>
  </si>
  <si>
    <t>all</t>
  </si>
  <si>
    <t>battery_total_capacity_for_gtruck</t>
  </si>
  <si>
    <t>NCA_battery_cell_density</t>
  </si>
  <si>
    <t>LFP_battery_cell_density</t>
  </si>
  <si>
    <t>LTO_battery_cell_density</t>
  </si>
  <si>
    <t xml:space="preserve">% from "data/liqd_fuel_market/diesel/get_diesel_perc.ipynb" </t>
  </si>
  <si>
    <t>F2_fuel_diesel</t>
  </si>
  <si>
    <t>future value calculated from 2020 base value "V1B_bat_prmLIBs_perkWh_whbase" worksheet hided</t>
  </si>
  <si>
    <t>V1B</t>
  </si>
  <si>
    <t>V1A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</si>
</sst>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b/>
      <sz val="11"/>
      <color rgb="FF000000"/>
      <name val="Calibri"/>
      <family val="2"/>
    </font>
    <font>
      <b/>
      <sz val="12"/>
      <color theme="1"/>
      <name val="Calibri"/>
      <family val="2"/>
      <scheme val="minor"/>
    </font>
    <font>
      <u/>
      <sz val="12"/>
      <color theme="10"/>
      <name val="Calibri"/>
      <family val="2"/>
      <scheme val="minor"/>
    </font>
    <font>
      <sz val="10"/>
      <color rgb="FF000000"/>
      <name val="Arial"/>
      <family val="2"/>
    </font>
    <font>
      <b/>
      <sz val="10"/>
      <color theme="1"/>
      <name val="Arial"/>
      <family val="2"/>
    </font>
    <font>
      <b/>
      <sz val="11"/>
      <color theme="1"/>
      <name val="Calibri"/>
      <family val="2"/>
    </font>
    <font>
      <sz val="10"/>
      <color rgb="FF000000"/>
      <name val="Tahoma"/>
      <family val="2"/>
    </font>
    <font>
      <b/>
      <sz val="10"/>
      <color rgb="FF000000"/>
      <name val="Tahoma"/>
      <family val="2"/>
    </font>
    <font>
      <sz val="14"/>
      <color theme="1"/>
      <name val="Helvetica"/>
      <family val="2"/>
    </font>
    <font>
      <sz val="8"/>
      <name val="Calibri"/>
      <family val="2"/>
      <scheme val="minor"/>
    </font>
    <font>
      <sz val="11"/>
      <color rgb="FF000000"/>
      <name val="Calibri"/>
      <family val="2"/>
    </font>
    <font>
      <sz val="12"/>
      <color theme="1"/>
      <name val="Calibri"/>
      <family val="2"/>
      <scheme val="minor"/>
    </font>
    <font>
      <sz val="12"/>
      <name val="Calibri"/>
      <family val="2"/>
      <scheme val="minor"/>
    </font>
    <font>
      <b/>
      <sz val="12"/>
      <name val="Calibri"/>
      <family val="2"/>
      <scheme val="minor"/>
    </font>
    <font>
      <sz val="14"/>
      <name val="Helvetica"/>
      <family val="2"/>
    </font>
    <font>
      <sz val="12"/>
      <name val="Arial"/>
      <family val="2"/>
    </font>
    <font>
      <sz val="12"/>
      <color theme="1"/>
      <name val="Arial"/>
      <family val="2"/>
    </font>
    <font>
      <b/>
      <sz val="12"/>
      <color theme="1"/>
      <name val="Arial"/>
      <family val="2"/>
    </font>
    <font>
      <u/>
      <sz val="12"/>
      <color theme="10"/>
      <name val="Arial"/>
      <family val="2"/>
    </font>
    <font>
      <sz val="12"/>
      <color rgb="FFFF0000"/>
      <name val="Arial"/>
      <family val="2"/>
    </font>
    <font>
      <b/>
      <sz val="12"/>
      <color rgb="FF000000"/>
      <name val="Arial"/>
      <family val="2"/>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bottom/>
      <diagonal/>
    </border>
    <border>
      <left style="thin">
        <color auto="1"/>
      </left>
      <right/>
      <top/>
      <bottom style="thin">
        <color auto="1"/>
      </bottom>
      <diagonal/>
    </border>
    <border>
      <left/>
      <right/>
      <top/>
      <bottom style="thin">
        <color auto="1"/>
      </bottom>
      <diagonal/>
    </border>
  </borders>
  <cellStyleXfs count="3">
    <xf numFmtId="0" fontId="0" fillId="0" borderId="0"/>
    <xf numFmtId="0" fontId="3" fillId="0" borderId="0" applyNumberFormat="0" applyFill="0" applyBorder="0" applyAlignment="0" applyProtection="0"/>
    <xf numFmtId="9" fontId="12" fillId="0" borderId="0" applyFont="0" applyFill="0" applyBorder="0" applyAlignment="0" applyProtection="0"/>
  </cellStyleXfs>
  <cellXfs count="47">
    <xf numFmtId="0" fontId="0" fillId="0" borderId="0" xfId="0"/>
    <xf numFmtId="0" fontId="1" fillId="0" borderId="1" xfId="0" applyFont="1" applyBorder="1" applyAlignment="1">
      <alignment horizontal="center" vertical="top"/>
    </xf>
    <xf numFmtId="0" fontId="1"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horizontal="center" vertical="top"/>
    </xf>
    <xf numFmtId="2" fontId="0" fillId="0" borderId="0" xfId="0" applyNumberFormat="1"/>
    <xf numFmtId="2" fontId="0" fillId="0" borderId="6" xfId="0" applyNumberFormat="1" applyBorder="1"/>
    <xf numFmtId="0" fontId="2" fillId="0" borderId="0" xfId="0" applyFont="1"/>
    <xf numFmtId="0" fontId="2" fillId="0" borderId="3" xfId="0" applyFont="1" applyBorder="1"/>
    <xf numFmtId="0" fontId="9" fillId="0" borderId="0" xfId="0" applyFont="1"/>
    <xf numFmtId="0" fontId="6" fillId="0" borderId="1" xfId="0" applyFont="1" applyBorder="1" applyAlignment="1">
      <alignment horizontal="center" vertical="top"/>
    </xf>
    <xf numFmtId="0" fontId="14" fillId="0" borderId="0" xfId="0" applyFont="1"/>
    <xf numFmtId="0" fontId="14" fillId="0" borderId="3" xfId="0" applyFont="1" applyBorder="1"/>
    <xf numFmtId="0" fontId="15" fillId="0" borderId="0" xfId="0" applyFont="1"/>
    <xf numFmtId="0" fontId="13" fillId="0" borderId="0" xfId="0" applyFont="1"/>
    <xf numFmtId="0" fontId="1" fillId="0" borderId="7" xfId="0" applyFont="1" applyBorder="1" applyAlignment="1">
      <alignment vertical="top"/>
    </xf>
    <xf numFmtId="0" fontId="1" fillId="0" borderId="8" xfId="0" applyFont="1" applyBorder="1" applyAlignment="1">
      <alignment vertical="top"/>
    </xf>
    <xf numFmtId="2" fontId="16" fillId="0" borderId="0" xfId="0" applyNumberFormat="1" applyFont="1"/>
    <xf numFmtId="0" fontId="17" fillId="0" borderId="0" xfId="0" applyFont="1"/>
    <xf numFmtId="2" fontId="17" fillId="0" borderId="0" xfId="0" applyNumberFormat="1" applyFont="1"/>
    <xf numFmtId="0" fontId="16" fillId="0" borderId="0" xfId="0" applyFont="1"/>
    <xf numFmtId="2" fontId="17" fillId="0" borderId="6" xfId="0" applyNumberFormat="1" applyFont="1" applyBorder="1"/>
    <xf numFmtId="0" fontId="18" fillId="0" borderId="0" xfId="0" applyFont="1"/>
    <xf numFmtId="0" fontId="18" fillId="0" borderId="3" xfId="0" applyFont="1" applyBorder="1"/>
    <xf numFmtId="10" fontId="17" fillId="0" borderId="0" xfId="2" applyNumberFormat="1" applyFont="1"/>
    <xf numFmtId="0" fontId="19" fillId="0" borderId="0" xfId="1" applyFont="1"/>
    <xf numFmtId="0" fontId="20" fillId="0" borderId="0" xfId="0" applyFont="1"/>
    <xf numFmtId="10" fontId="16" fillId="0" borderId="0" xfId="2" applyNumberFormat="1" applyFont="1"/>
    <xf numFmtId="0" fontId="21" fillId="0" borderId="2" xfId="0" applyFont="1" applyBorder="1" applyAlignment="1">
      <alignment vertical="top"/>
    </xf>
    <xf numFmtId="0" fontId="21" fillId="0" borderId="3" xfId="0" applyFont="1" applyBorder="1" applyAlignment="1">
      <alignment vertical="top"/>
    </xf>
    <xf numFmtId="0" fontId="21" fillId="0" borderId="4" xfId="0" applyFont="1" applyBorder="1" applyAlignment="1">
      <alignment vertical="top"/>
    </xf>
    <xf numFmtId="0" fontId="21" fillId="0" borderId="1" xfId="0" applyFont="1" applyBorder="1" applyAlignment="1">
      <alignment horizontal="center" vertical="top"/>
    </xf>
    <xf numFmtId="0" fontId="21" fillId="0" borderId="5" xfId="0" applyFont="1" applyBorder="1" applyAlignment="1">
      <alignment horizontal="center" vertical="top"/>
    </xf>
    <xf numFmtId="0" fontId="18" fillId="0" borderId="1" xfId="0" applyFont="1" applyBorder="1" applyAlignment="1">
      <alignment horizontal="center" vertical="top"/>
    </xf>
    <xf numFmtId="0" fontId="11" fillId="0" borderId="1" xfId="0" applyFont="1" applyBorder="1" applyAlignment="1">
      <alignment horizontal="center" vertical="top"/>
    </xf>
    <xf numFmtId="0" fontId="5" fillId="0" borderId="0" xfId="0" applyFont="1"/>
    <xf numFmtId="0" fontId="6" fillId="0" borderId="0" xfId="0" applyFont="1"/>
    <xf numFmtId="2" fontId="2" fillId="0" borderId="0" xfId="0" applyNumberFormat="1" applyFont="1"/>
    <xf numFmtId="0" fontId="1" fillId="0" borderId="0" xfId="0" applyFont="1" applyAlignment="1">
      <alignment horizontal="center" vertical="top"/>
    </xf>
    <xf numFmtId="0" fontId="4" fillId="0" borderId="0" xfId="0" applyFont="1"/>
    <xf numFmtId="0" fontId="17" fillId="0" borderId="0" xfId="2" applyNumberFormat="1" applyFont="1"/>
    <xf numFmtId="0" fontId="1" fillId="0" borderId="7" xfId="0" applyFont="1" applyBorder="1" applyAlignment="1">
      <alignment horizontal="center" vertical="top"/>
    </xf>
    <xf numFmtId="0" fontId="1" fillId="0" borderId="8" xfId="0" applyFont="1" applyBorder="1" applyAlignment="1">
      <alignment horizontal="center" vertical="top"/>
    </xf>
    <xf numFmtId="0" fontId="2" fillId="0" borderId="0" xfId="0" applyFont="1" applyAlignment="1">
      <alignment horizontal="center"/>
    </xf>
    <xf numFmtId="0" fontId="21" fillId="0" borderId="7" xfId="0" applyFont="1" applyBorder="1" applyAlignment="1">
      <alignment horizontal="center" vertical="top"/>
    </xf>
    <xf numFmtId="0" fontId="21" fillId="0" borderId="8" xfId="0" applyFont="1" applyBorder="1" applyAlignment="1">
      <alignment horizontal="center" vertical="top"/>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Susie Wu" id="{218F277E-85A1-FF4A-AB96-4A4A0791E752}" userId="5d692c2d12d19fd6" providerId="Windows Live"/>
  <person displayName="Wu, Ruqun" id="{92CE9D42-930F-0946-8B30-B817919AF8E9}" userId="S::hj591937@ens.uqam.ca::fbcc782f-4a4f-4a1a-bc71-e2ba90b48bec"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 dT="2024-02-02T19:14:41.28" personId="{92CE9D42-930F-0946-8B30-B817919AF8E9}" id="{4BE6A09F-17AB-9B4F-90FE-3DBA00B22FBC}">
    <text xml:space="preserve">Regardless of powertrain, same parameter </text>
  </threadedComment>
  <threadedComment ref="P4" dT="2024-04-24T17:28:09.51" personId="{218F277E-85A1-FF4A-AB96-4A4A0791E752}" id="{CF9D22DD-0BFC-BC46-8D61-6841B35ECA70}">
    <text>Base light weighting is assumed to be 215 kg (current tech 2020, then each five year it has 10% / 8% / 5% / 5% improvement for SSP119/126/245/585 )</text>
  </threadedComment>
  <threadedComment ref="P8" dT="2024-04-24T17:28:56.85" personId="{218F277E-85A1-FF4A-AB96-4A4A0791E752}" id="{5D643441-0082-5340-96D6-6C253701CB7B}">
    <text xml:space="preserve">assuming current tech, as defined in the LSB LCI sheet
Then to meet the same range, the future battery capacity under SSP[x], Y[t] is hypothetically assumed </text>
  </threadedComment>
</ThreadedComments>
</file>

<file path=xl/threadedComments/threadedComment2.xml><?xml version="1.0" encoding="utf-8"?>
<ThreadedComments xmlns="http://schemas.microsoft.com/office/spreadsheetml/2018/threadedcomments" xmlns:x="http://schemas.openxmlformats.org/spreadsheetml/2006/main">
  <threadedComment ref="P4" dT="2024-03-22T13:40:27.67" personId="{92CE9D42-930F-0946-8B30-B817919AF8E9}" id="{59CBBA2D-C8FB-9B4C-BA65-1DDAFD5599BF}">
    <text>https://www.sciencedirect.com/science/article/pii/S2667378922000244#sec0004
500 wh/kg is already possible</text>
  </threadedComment>
  <threadedComment ref="T4" dT="2024-03-22T13:42:43.62" personId="{92CE9D42-930F-0946-8B30-B817919AF8E9}" id="{FFADD148-4530-214A-ADDB-9F06D8ECAB57}">
    <text>https://onlinelibrary.wiley.com/doi/10.1111/jiec.13345</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4-03-12T13:45:41.38" personId="{92CE9D42-930F-0946-8B30-B817919AF8E9}" id="{6C64EEEE-D914-DA40-849D-A526DA01A157}">
    <text xml:space="preserve">Canada. biodiesel feedstock 
ChatGPT
In Canada, biodiesel can be produced from a variety of feedstocks, including both traditional and alternative sources. Here are some common biodiesel feedstocks used in Canada:
Canola Oil: Canola is a major oilseed crop in Canada, and canola oil is one of the primary feedstocks for biodiesel production in the country. Canola oil has a high lipid content and favorable fatty acid profile, making it well-suited for biodiesel production. Biodiesel derived from canola oil is often referred to as "canola biodiesel" or "rapeseed methyl ester (RME)."
Used Cooking Oil: Waste cooking oil from restaurants, food processing facilities, and households can be collected and converted into biodiesel through a process called transesterification. Used cooking oil is considered a sustainable feedstock for biodiesel production as it diverts waste from landfills and reduces the environmental impact of disposal.
Animal Fats: Rendered animal fats, such as beef tallow and pork lard, can also be used as feedstocks for biodiesel production. These fats contain triglycerides that can be converted into biodiesel through transesterification. Biodiesel derived from animal fats is often referred to as "animal fat biodiesel" or "tallow methyl ester (TME)."
Soybean Oil: Soybean oil is another common feedstock for biodiesel production in Canada. While soybeans are not as widely cultivated in Canada as canola, soybean oil can still be sourced domestically or imported for biodiesel production.
Other Vegetable Oils: Other vegetable oils, such as sunflower oil, palm oil, and corn oil, can also be used as feedstocks for biodiesel production. However, the sustainability of these feedstocks is a concern, particularly when sourced from regions with high rates of deforestation or habitat destruction.
Algae: Algae-based biodiesel is considered a promising alternative to conventional biodiesel feedstocks. Algae can be cultivated in ponds, bioreactors, or open water systems and harvested to extract lipids for biodiesel production. Algae-based biodiesel offers the potential for high yields and can be produced on marginal lands or non-arable land, minimizing competition with food crops.
</text>
  </threadedComment>
  <threadedComment ref="F5" dT="2024-03-12T13:21:54.42" personId="{92CE9D42-930F-0946-8B30-B817919AF8E9}" id="{6A4A1355-8BFE-D445-9ED6-BA75F584A97F}">
    <text>In Canada, rapeseed oil, specifically from canola, is one of the primary feedstocks for biodiesel production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5A39F-9971-DD4A-8A6F-47C6D2280D39}">
  <dimension ref="A1:T11"/>
  <sheetViews>
    <sheetView topLeftCell="E1" zoomScale="120" zoomScaleNormal="120" workbookViewId="0">
      <selection activeCell="K22" sqref="K22"/>
    </sheetView>
  </sheetViews>
  <sheetFormatPr baseColWidth="10" defaultRowHeight="16" x14ac:dyDescent="0.2"/>
  <cols>
    <col min="1" max="1" width="5.33203125" customWidth="1"/>
    <col min="3" max="3" width="14.1640625" customWidth="1"/>
    <col min="4" max="4" width="7.83203125" customWidth="1"/>
    <col min="5" max="5" width="10.1640625" customWidth="1"/>
    <col min="6" max="6" width="32.6640625" customWidth="1"/>
    <col min="7" max="7" width="8.6640625" customWidth="1"/>
    <col min="8" max="8" width="6" customWidth="1"/>
    <col min="9" max="9" width="7.6640625" customWidth="1"/>
    <col min="10" max="10" width="9" customWidth="1"/>
    <col min="13" max="13" width="6.6640625" customWidth="1"/>
    <col min="17" max="17" width="11.1640625" bestFit="1" customWidth="1"/>
    <col min="18" max="18" width="9.1640625" customWidth="1"/>
    <col min="19" max="19" width="8.1640625" customWidth="1"/>
    <col min="20" max="20" width="8.33203125" customWidth="1"/>
  </cols>
  <sheetData>
    <row r="1" spans="1:20" x14ac:dyDescent="0.2">
      <c r="B1" s="2" t="s">
        <v>0</v>
      </c>
      <c r="E1" s="3"/>
      <c r="F1" s="3"/>
      <c r="G1" s="3"/>
      <c r="H1" s="3"/>
      <c r="I1" s="3"/>
      <c r="J1" s="3"/>
      <c r="K1" s="3"/>
      <c r="L1" s="3"/>
      <c r="M1" s="3"/>
      <c r="N1" s="3"/>
      <c r="O1" s="4"/>
      <c r="P1" s="42" t="s">
        <v>17</v>
      </c>
      <c r="Q1" s="43"/>
      <c r="R1" s="43"/>
      <c r="S1" s="43"/>
      <c r="T1" s="43"/>
    </row>
    <row r="2" spans="1:20" x14ac:dyDescent="0.2">
      <c r="B2" s="35" t="s">
        <v>1</v>
      </c>
      <c r="C2" s="1" t="s">
        <v>27</v>
      </c>
      <c r="D2" s="1" t="s">
        <v>14</v>
      </c>
      <c r="E2" s="1" t="s">
        <v>15</v>
      </c>
      <c r="F2" s="1" t="s">
        <v>2</v>
      </c>
      <c r="G2" s="1" t="s">
        <v>9</v>
      </c>
      <c r="H2" s="1" t="s">
        <v>3</v>
      </c>
      <c r="I2" s="1" t="s">
        <v>19</v>
      </c>
      <c r="J2" s="1" t="s">
        <v>4</v>
      </c>
      <c r="K2" s="1" t="s">
        <v>5</v>
      </c>
      <c r="L2" s="1" t="s">
        <v>6</v>
      </c>
      <c r="M2" s="1" t="s">
        <v>7</v>
      </c>
      <c r="N2" s="1" t="s">
        <v>8</v>
      </c>
      <c r="O2" s="5" t="s">
        <v>10</v>
      </c>
      <c r="P2" s="11">
        <v>2030</v>
      </c>
      <c r="Q2" s="11">
        <v>2035</v>
      </c>
      <c r="R2" s="11">
        <v>2040</v>
      </c>
      <c r="S2" s="11">
        <v>2045</v>
      </c>
      <c r="T2" s="11">
        <v>2050</v>
      </c>
    </row>
    <row r="3" spans="1:20" x14ac:dyDescent="0.2">
      <c r="B3" s="35"/>
      <c r="C3" s="1"/>
      <c r="D3" s="1"/>
      <c r="E3" s="1"/>
      <c r="F3" s="1"/>
      <c r="G3" s="1"/>
      <c r="H3" s="1"/>
      <c r="I3" s="1"/>
      <c r="J3" s="1"/>
      <c r="K3" s="1"/>
      <c r="L3" s="1"/>
      <c r="M3" s="1"/>
      <c r="N3" s="1"/>
      <c r="O3" s="5"/>
      <c r="P3" s="6"/>
      <c r="Q3" s="6"/>
      <c r="R3" s="7"/>
    </row>
    <row r="4" spans="1:20" ht="18" x14ac:dyDescent="0.2">
      <c r="B4" s="9" t="s">
        <v>13</v>
      </c>
      <c r="C4" s="10" t="s">
        <v>31</v>
      </c>
      <c r="D4" s="36" t="s">
        <v>56</v>
      </c>
      <c r="E4" s="9" t="s">
        <v>47</v>
      </c>
      <c r="F4" s="12" t="s">
        <v>28</v>
      </c>
      <c r="G4" s="37" t="s">
        <v>16</v>
      </c>
      <c r="H4" s="8"/>
      <c r="I4" s="8"/>
      <c r="J4" s="38">
        <f>P4</f>
        <v>260</v>
      </c>
      <c r="K4" s="38">
        <f>MIN(P4:T4)</f>
        <v>260</v>
      </c>
      <c r="L4" s="38">
        <f>MAX(P4:T4)</f>
        <v>380.66600000000011</v>
      </c>
      <c r="M4" s="8"/>
      <c r="N4" s="8" t="s">
        <v>11</v>
      </c>
      <c r="O4" s="8" t="s">
        <v>12</v>
      </c>
      <c r="P4" s="38">
        <v>260</v>
      </c>
      <c r="Q4" s="38">
        <f t="shared" ref="Q4:T4" si="0">P4*1.1</f>
        <v>286</v>
      </c>
      <c r="R4" s="38">
        <f t="shared" si="0"/>
        <v>314.60000000000002</v>
      </c>
      <c r="S4" s="38">
        <f t="shared" si="0"/>
        <v>346.06000000000006</v>
      </c>
      <c r="T4" s="38">
        <f t="shared" si="0"/>
        <v>380.66600000000011</v>
      </c>
    </row>
    <row r="5" spans="1:20" ht="18" x14ac:dyDescent="0.2">
      <c r="B5" s="9" t="s">
        <v>13</v>
      </c>
      <c r="C5" s="14" t="s">
        <v>33</v>
      </c>
      <c r="D5" s="36" t="s">
        <v>56</v>
      </c>
      <c r="E5" s="9" t="s">
        <v>47</v>
      </c>
      <c r="F5" s="12" t="s">
        <v>28</v>
      </c>
      <c r="G5" s="37" t="s">
        <v>16</v>
      </c>
      <c r="H5" s="39"/>
      <c r="I5" s="39"/>
      <c r="J5" s="38">
        <f t="shared" ref="J5:J11" si="1">P5</f>
        <v>250</v>
      </c>
      <c r="K5" s="38">
        <f t="shared" ref="K5:K11" si="2">MIN(P5:T5)</f>
        <v>250</v>
      </c>
      <c r="L5" s="38">
        <f t="shared" ref="L5:L11" si="3">MAX(P5:T5)</f>
        <v>340.12224000000009</v>
      </c>
      <c r="M5" s="8"/>
      <c r="N5" s="8" t="s">
        <v>11</v>
      </c>
      <c r="O5" s="8" t="s">
        <v>12</v>
      </c>
      <c r="P5" s="38">
        <v>250</v>
      </c>
      <c r="Q5" s="38">
        <f t="shared" ref="Q5:T5" si="4">P5*1.08</f>
        <v>270</v>
      </c>
      <c r="R5" s="38">
        <f t="shared" si="4"/>
        <v>291.60000000000002</v>
      </c>
      <c r="S5" s="38">
        <f t="shared" si="4"/>
        <v>314.92800000000005</v>
      </c>
      <c r="T5" s="38">
        <f t="shared" si="4"/>
        <v>340.12224000000009</v>
      </c>
    </row>
    <row r="6" spans="1:20" ht="18" x14ac:dyDescent="0.2">
      <c r="B6" s="9" t="s">
        <v>13</v>
      </c>
      <c r="C6" s="14" t="s">
        <v>32</v>
      </c>
      <c r="D6" s="36" t="s">
        <v>56</v>
      </c>
      <c r="E6" s="9" t="s">
        <v>47</v>
      </c>
      <c r="F6" s="12" t="s">
        <v>28</v>
      </c>
      <c r="G6" s="37" t="s">
        <v>16</v>
      </c>
      <c r="H6" s="39"/>
      <c r="I6" s="39"/>
      <c r="J6" s="38">
        <f t="shared" si="1"/>
        <v>237</v>
      </c>
      <c r="K6" s="38">
        <f t="shared" si="2"/>
        <v>237</v>
      </c>
      <c r="L6" s="38">
        <f t="shared" si="3"/>
        <v>288.07498125000006</v>
      </c>
      <c r="M6" s="8"/>
      <c r="N6" s="8" t="s">
        <v>11</v>
      </c>
      <c r="O6" s="8" t="s">
        <v>12</v>
      </c>
      <c r="P6" s="38">
        <v>237</v>
      </c>
      <c r="Q6" s="38">
        <f t="shared" ref="Q6:T6" si="5">P6*1.05</f>
        <v>248.85000000000002</v>
      </c>
      <c r="R6" s="38">
        <f t="shared" si="5"/>
        <v>261.29250000000002</v>
      </c>
      <c r="S6" s="38">
        <f t="shared" si="5"/>
        <v>274.35712500000005</v>
      </c>
      <c r="T6" s="38">
        <f t="shared" si="5"/>
        <v>288.07498125000006</v>
      </c>
    </row>
    <row r="7" spans="1:20" ht="18" x14ac:dyDescent="0.2">
      <c r="B7" s="9" t="s">
        <v>13</v>
      </c>
      <c r="C7" s="14" t="s">
        <v>34</v>
      </c>
      <c r="D7" s="36" t="s">
        <v>56</v>
      </c>
      <c r="E7" s="9" t="s">
        <v>47</v>
      </c>
      <c r="F7" s="12" t="s">
        <v>28</v>
      </c>
      <c r="G7" s="37" t="s">
        <v>16</v>
      </c>
      <c r="H7" s="39"/>
      <c r="I7" s="39"/>
      <c r="J7" s="38">
        <f t="shared" si="1"/>
        <v>237</v>
      </c>
      <c r="K7" s="38">
        <f t="shared" si="2"/>
        <v>237</v>
      </c>
      <c r="L7" s="38">
        <f t="shared" si="3"/>
        <v>288.07498125000006</v>
      </c>
      <c r="M7" s="8"/>
      <c r="N7" s="8" t="s">
        <v>11</v>
      </c>
      <c r="O7" s="8" t="s">
        <v>12</v>
      </c>
      <c r="P7" s="38">
        <v>237</v>
      </c>
      <c r="Q7" s="38">
        <f t="shared" ref="Q7:T7" si="6">P7*1.05</f>
        <v>248.85000000000002</v>
      </c>
      <c r="R7" s="38">
        <f t="shared" si="6"/>
        <v>261.29250000000002</v>
      </c>
      <c r="S7" s="38">
        <f t="shared" si="6"/>
        <v>274.35712500000005</v>
      </c>
      <c r="T7" s="38">
        <f t="shared" si="6"/>
        <v>288.07498125000006</v>
      </c>
    </row>
    <row r="8" spans="1:20" s="8" customFormat="1" ht="18" x14ac:dyDescent="0.2">
      <c r="B8" s="9" t="s">
        <v>13</v>
      </c>
      <c r="C8" s="10" t="s">
        <v>31</v>
      </c>
      <c r="D8" s="36" t="s">
        <v>56</v>
      </c>
      <c r="E8" s="9" t="s">
        <v>20</v>
      </c>
      <c r="F8" s="8" t="s">
        <v>48</v>
      </c>
      <c r="G8" s="8" t="s">
        <v>21</v>
      </c>
      <c r="J8" s="8">
        <f>P8</f>
        <v>376</v>
      </c>
      <c r="K8" s="38">
        <f t="shared" si="2"/>
        <v>319.35430656</v>
      </c>
      <c r="L8" s="38">
        <f t="shared" si="3"/>
        <v>376</v>
      </c>
      <c r="N8" s="8" t="s">
        <v>11</v>
      </c>
      <c r="O8" s="8" t="s">
        <v>12</v>
      </c>
      <c r="P8" s="8">
        <v>376</v>
      </c>
      <c r="Q8" s="38">
        <f>0.96*P8</f>
        <v>360.96</v>
      </c>
      <c r="R8" s="38">
        <f>0.96*Q8</f>
        <v>346.52159999999998</v>
      </c>
      <c r="S8" s="38">
        <f>0.96*R8</f>
        <v>332.66073599999999</v>
      </c>
      <c r="T8" s="38">
        <f>0.96*S8</f>
        <v>319.35430656</v>
      </c>
    </row>
    <row r="9" spans="1:20" ht="18" x14ac:dyDescent="0.2">
      <c r="A9" s="8"/>
      <c r="B9" s="9" t="s">
        <v>13</v>
      </c>
      <c r="C9" s="14" t="s">
        <v>33</v>
      </c>
      <c r="D9" s="36" t="s">
        <v>56</v>
      </c>
      <c r="E9" s="9" t="s">
        <v>20</v>
      </c>
      <c r="F9" s="8" t="s">
        <v>48</v>
      </c>
      <c r="G9" s="8" t="s">
        <v>21</v>
      </c>
      <c r="H9" s="40"/>
      <c r="J9" s="8">
        <f t="shared" si="1"/>
        <v>376</v>
      </c>
      <c r="K9" s="38">
        <f t="shared" si="2"/>
        <v>332.87009655999992</v>
      </c>
      <c r="L9" s="38">
        <f t="shared" si="3"/>
        <v>376</v>
      </c>
      <c r="M9" s="8"/>
      <c r="N9" s="8" t="s">
        <v>11</v>
      </c>
      <c r="O9" s="8" t="s">
        <v>12</v>
      </c>
      <c r="P9" s="8">
        <v>376</v>
      </c>
      <c r="Q9" s="38">
        <f>0.97*P9</f>
        <v>364.71999999999997</v>
      </c>
      <c r="R9" s="38">
        <f t="shared" ref="R9:T9" si="7">0.97*Q9</f>
        <v>353.77839999999998</v>
      </c>
      <c r="S9" s="38">
        <f t="shared" si="7"/>
        <v>343.16504799999996</v>
      </c>
      <c r="T9" s="38">
        <f t="shared" si="7"/>
        <v>332.87009655999992</v>
      </c>
    </row>
    <row r="10" spans="1:20" ht="18" x14ac:dyDescent="0.2">
      <c r="A10" s="8"/>
      <c r="B10" s="9" t="s">
        <v>13</v>
      </c>
      <c r="C10" s="14" t="s">
        <v>32</v>
      </c>
      <c r="D10" s="36" t="s">
        <v>56</v>
      </c>
      <c r="E10" s="9" t="s">
        <v>20</v>
      </c>
      <c r="F10" s="8" t="s">
        <v>48</v>
      </c>
      <c r="G10" s="8" t="s">
        <v>21</v>
      </c>
      <c r="H10" s="40"/>
      <c r="J10" s="8">
        <f t="shared" si="1"/>
        <v>376</v>
      </c>
      <c r="K10" s="38">
        <f t="shared" si="2"/>
        <v>346.81042816000001</v>
      </c>
      <c r="L10" s="38">
        <f t="shared" si="3"/>
        <v>376</v>
      </c>
      <c r="N10" s="8" t="s">
        <v>11</v>
      </c>
      <c r="O10" s="8" t="s">
        <v>12</v>
      </c>
      <c r="P10" s="8">
        <v>376</v>
      </c>
      <c r="Q10" s="38">
        <f>0.98*P10</f>
        <v>368.48</v>
      </c>
      <c r="R10" s="38">
        <f t="shared" ref="R10:T10" si="8">0.98*Q10</f>
        <v>361.11040000000003</v>
      </c>
      <c r="S10" s="38">
        <f t="shared" si="8"/>
        <v>353.888192</v>
      </c>
      <c r="T10" s="38">
        <f t="shared" si="8"/>
        <v>346.81042816000001</v>
      </c>
    </row>
    <row r="11" spans="1:20" ht="18" x14ac:dyDescent="0.2">
      <c r="A11" s="8"/>
      <c r="B11" s="9" t="s">
        <v>13</v>
      </c>
      <c r="C11" s="14" t="s">
        <v>34</v>
      </c>
      <c r="D11" s="36" t="s">
        <v>56</v>
      </c>
      <c r="E11" s="9" t="s">
        <v>20</v>
      </c>
      <c r="F11" s="8" t="s">
        <v>48</v>
      </c>
      <c r="G11" s="8" t="s">
        <v>21</v>
      </c>
      <c r="J11" s="8">
        <f t="shared" si="1"/>
        <v>376</v>
      </c>
      <c r="K11" s="38">
        <f t="shared" si="2"/>
        <v>376</v>
      </c>
      <c r="L11" s="38">
        <f t="shared" si="3"/>
        <v>376</v>
      </c>
      <c r="M11" s="8"/>
      <c r="N11" s="8" t="s">
        <v>11</v>
      </c>
      <c r="O11" s="8" t="s">
        <v>12</v>
      </c>
      <c r="P11" s="8">
        <v>376</v>
      </c>
      <c r="Q11" s="38">
        <f>P11</f>
        <v>376</v>
      </c>
      <c r="R11" s="38">
        <f t="shared" ref="R11:T11" si="9">Q11</f>
        <v>376</v>
      </c>
      <c r="S11" s="38">
        <f t="shared" si="9"/>
        <v>376</v>
      </c>
      <c r="T11" s="38">
        <f t="shared" si="9"/>
        <v>376</v>
      </c>
    </row>
  </sheetData>
  <mergeCells count="1">
    <mergeCell ref="P1:T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0BD37-F729-F049-AF1D-DD1AF2DB9936}">
  <dimension ref="A1:T16"/>
  <sheetViews>
    <sheetView zoomScale="130" zoomScaleNormal="130" workbookViewId="0">
      <pane xSplit="6" topLeftCell="G1" activePane="topRight" state="frozen"/>
      <selection pane="topRight" activeCell="R2" sqref="R2:T5"/>
    </sheetView>
  </sheetViews>
  <sheetFormatPr baseColWidth="10" defaultRowHeight="16" x14ac:dyDescent="0.2"/>
  <cols>
    <col min="1" max="1" width="6.1640625" customWidth="1"/>
    <col min="2" max="2" width="9.1640625" customWidth="1"/>
    <col min="3" max="3" width="9.83203125" customWidth="1"/>
    <col min="4" max="4" width="7.83203125" customWidth="1"/>
    <col min="5" max="5" width="9.5" customWidth="1"/>
    <col min="6" max="6" width="17" customWidth="1"/>
    <col min="7" max="7" width="10" customWidth="1"/>
    <col min="8" max="8" width="6" customWidth="1"/>
    <col min="9" max="9" width="7.6640625" customWidth="1"/>
    <col min="10" max="10" width="8.6640625" customWidth="1"/>
    <col min="11" max="11" width="8.33203125" customWidth="1"/>
    <col min="12" max="12" width="7.5" customWidth="1"/>
    <col min="13" max="13" width="4.33203125" customWidth="1"/>
    <col min="16" max="17" width="10.1640625" customWidth="1"/>
    <col min="18" max="18" width="13.83203125" customWidth="1"/>
  </cols>
  <sheetData>
    <row r="1" spans="1:20" x14ac:dyDescent="0.2">
      <c r="B1" s="2" t="s">
        <v>0</v>
      </c>
      <c r="E1" s="3"/>
      <c r="F1" s="3"/>
      <c r="G1" s="3"/>
      <c r="H1" s="3"/>
      <c r="I1" s="3"/>
      <c r="J1" s="3"/>
      <c r="K1" s="3"/>
      <c r="L1" s="3"/>
      <c r="M1" s="3"/>
      <c r="N1" s="3"/>
      <c r="O1" s="4"/>
      <c r="P1" s="16" t="s">
        <v>17</v>
      </c>
      <c r="Q1" s="17"/>
      <c r="R1" s="17"/>
      <c r="S1" s="17"/>
      <c r="T1" s="17"/>
    </row>
    <row r="2" spans="1:20" x14ac:dyDescent="0.2">
      <c r="B2" s="1" t="s">
        <v>1</v>
      </c>
      <c r="C2" s="1" t="s">
        <v>27</v>
      </c>
      <c r="D2" s="1" t="s">
        <v>14</v>
      </c>
      <c r="E2" s="1" t="s">
        <v>15</v>
      </c>
      <c r="F2" s="1" t="s">
        <v>2</v>
      </c>
      <c r="G2" s="1" t="s">
        <v>9</v>
      </c>
      <c r="H2" s="1" t="s">
        <v>3</v>
      </c>
      <c r="I2" s="1" t="s">
        <v>19</v>
      </c>
      <c r="J2" s="1" t="s">
        <v>4</v>
      </c>
      <c r="K2" s="1" t="s">
        <v>5</v>
      </c>
      <c r="L2" s="1" t="s">
        <v>6</v>
      </c>
      <c r="M2" s="1" t="s">
        <v>7</v>
      </c>
      <c r="N2" s="1" t="s">
        <v>8</v>
      </c>
      <c r="O2" s="5" t="s">
        <v>10</v>
      </c>
      <c r="P2" s="11">
        <v>2030</v>
      </c>
      <c r="Q2" s="11">
        <v>2035</v>
      </c>
      <c r="R2" s="11">
        <v>2040</v>
      </c>
      <c r="S2" s="11">
        <v>2045</v>
      </c>
      <c r="T2" s="11">
        <v>2050</v>
      </c>
    </row>
    <row r="3" spans="1:20" x14ac:dyDescent="0.2">
      <c r="B3" s="1"/>
      <c r="C3" s="1"/>
      <c r="D3" s="1"/>
      <c r="E3" s="1"/>
      <c r="F3" s="1"/>
      <c r="G3" s="1"/>
      <c r="H3" s="1"/>
      <c r="I3" s="1"/>
      <c r="J3" s="1"/>
      <c r="K3" s="1"/>
      <c r="L3" s="1"/>
      <c r="M3" s="1"/>
      <c r="N3" s="1"/>
      <c r="O3" s="5"/>
      <c r="P3" s="6"/>
      <c r="Q3" s="6"/>
      <c r="R3" s="7"/>
    </row>
    <row r="4" spans="1:20" ht="18" x14ac:dyDescent="0.2">
      <c r="A4" s="8"/>
      <c r="B4" s="9" t="s">
        <v>29</v>
      </c>
      <c r="C4" s="10" t="s">
        <v>31</v>
      </c>
      <c r="D4" s="10" t="s">
        <v>55</v>
      </c>
      <c r="E4" s="9" t="s">
        <v>20</v>
      </c>
      <c r="F4" t="s">
        <v>22</v>
      </c>
      <c r="G4" s="8" t="s">
        <v>26</v>
      </c>
      <c r="J4" s="6">
        <f>P4</f>
        <v>0.5</v>
      </c>
      <c r="K4" s="6">
        <f>MIN(P4:T4)</f>
        <v>0.5</v>
      </c>
      <c r="L4" s="6">
        <f>MAX(P4:T4)</f>
        <v>0.81299999999999994</v>
      </c>
      <c r="N4" s="19" t="s">
        <v>11</v>
      </c>
      <c r="O4" s="19" t="s">
        <v>12</v>
      </c>
      <c r="P4" s="20">
        <v>0.5</v>
      </c>
      <c r="Q4" s="20">
        <f>P4</f>
        <v>0.5</v>
      </c>
      <c r="R4" s="20">
        <f>AVERAGE(T4,Q4)</f>
        <v>0.65649999999999997</v>
      </c>
      <c r="S4" s="20">
        <f>AVERAGE(R4,T4)</f>
        <v>0.73475000000000001</v>
      </c>
      <c r="T4" s="20">
        <v>0.81299999999999994</v>
      </c>
    </row>
    <row r="5" spans="1:20" s="15" customFormat="1" ht="18" x14ac:dyDescent="0.2">
      <c r="A5" s="12"/>
      <c r="B5" s="13" t="s">
        <v>29</v>
      </c>
      <c r="C5" s="14" t="s">
        <v>31</v>
      </c>
      <c r="D5" s="10" t="s">
        <v>55</v>
      </c>
      <c r="E5" s="13" t="s">
        <v>20</v>
      </c>
      <c r="F5" t="s">
        <v>23</v>
      </c>
      <c r="G5" s="12" t="s">
        <v>25</v>
      </c>
      <c r="J5" s="6">
        <f t="shared" ref="J5:J15" si="0">P5</f>
        <v>5.47</v>
      </c>
      <c r="K5" s="6">
        <f t="shared" ref="K5:K15" si="1">MIN(P5:T5)</f>
        <v>2.88</v>
      </c>
      <c r="L5" s="6">
        <f t="shared" ref="L5:L15" si="2">MAX(P5:T5)</f>
        <v>5.47</v>
      </c>
      <c r="N5" s="21" t="s">
        <v>11</v>
      </c>
      <c r="O5" s="21" t="s">
        <v>12</v>
      </c>
      <c r="P5" s="18">
        <v>5.47</v>
      </c>
      <c r="Q5" s="18">
        <v>3.09</v>
      </c>
      <c r="R5" s="18">
        <v>2.88</v>
      </c>
      <c r="S5" s="18">
        <v>2.88</v>
      </c>
      <c r="T5" s="18">
        <v>2.88</v>
      </c>
    </row>
    <row r="6" spans="1:20" s="15" customFormat="1" ht="18" x14ac:dyDescent="0.2">
      <c r="A6" s="12"/>
      <c r="B6" s="13" t="s">
        <v>29</v>
      </c>
      <c r="C6" s="14" t="s">
        <v>31</v>
      </c>
      <c r="D6" s="10" t="s">
        <v>55</v>
      </c>
      <c r="E6" s="13" t="s">
        <v>20</v>
      </c>
      <c r="F6" s="12" t="s">
        <v>24</v>
      </c>
      <c r="G6" s="12" t="s">
        <v>21</v>
      </c>
      <c r="J6" s="6">
        <f t="shared" si="0"/>
        <v>1.38</v>
      </c>
      <c r="K6" s="6">
        <f t="shared" si="1"/>
        <v>0.65</v>
      </c>
      <c r="L6" s="6">
        <f t="shared" si="2"/>
        <v>1.38</v>
      </c>
      <c r="N6" s="21" t="s">
        <v>11</v>
      </c>
      <c r="O6" s="21" t="s">
        <v>12</v>
      </c>
      <c r="P6" s="18">
        <v>1.38</v>
      </c>
      <c r="Q6" s="18">
        <v>0.97</v>
      </c>
      <c r="R6" s="18">
        <v>0.65</v>
      </c>
      <c r="S6" s="18">
        <v>0.65</v>
      </c>
      <c r="T6" s="18">
        <v>0.65</v>
      </c>
    </row>
    <row r="7" spans="1:20" s="15" customFormat="1" ht="18" x14ac:dyDescent="0.2">
      <c r="B7" s="13" t="s">
        <v>29</v>
      </c>
      <c r="C7" s="14" t="s">
        <v>33</v>
      </c>
      <c r="D7" s="10" t="s">
        <v>55</v>
      </c>
      <c r="E7" s="13" t="s">
        <v>20</v>
      </c>
      <c r="F7" s="12" t="s">
        <v>22</v>
      </c>
      <c r="G7" s="12" t="s">
        <v>26</v>
      </c>
      <c r="J7" s="6">
        <f t="shared" si="0"/>
        <v>0.5</v>
      </c>
      <c r="K7" s="6">
        <f t="shared" si="1"/>
        <v>0.5</v>
      </c>
      <c r="L7" s="6">
        <f t="shared" si="2"/>
        <v>0.81299999999999994</v>
      </c>
      <c r="N7" s="21" t="s">
        <v>11</v>
      </c>
      <c r="O7" s="21" t="s">
        <v>12</v>
      </c>
      <c r="P7" s="20">
        <f>P10</f>
        <v>0.5</v>
      </c>
      <c r="Q7" s="18">
        <f>P7</f>
        <v>0.5</v>
      </c>
      <c r="R7" s="20">
        <f>AVERAGE(T7,Q7)</f>
        <v>0.65649999999999997</v>
      </c>
      <c r="S7" s="20">
        <f>AVERAGE(R7,T7)</f>
        <v>0.73475000000000001</v>
      </c>
      <c r="T7" s="18">
        <f>T4</f>
        <v>0.81299999999999994</v>
      </c>
    </row>
    <row r="8" spans="1:20" s="15" customFormat="1" ht="18" x14ac:dyDescent="0.2">
      <c r="B8" s="13" t="s">
        <v>29</v>
      </c>
      <c r="C8" s="14" t="s">
        <v>33</v>
      </c>
      <c r="D8" s="10" t="s">
        <v>55</v>
      </c>
      <c r="E8" s="13" t="s">
        <v>20</v>
      </c>
      <c r="F8" s="12" t="s">
        <v>23</v>
      </c>
      <c r="G8" s="12" t="s">
        <v>25</v>
      </c>
      <c r="J8" s="6">
        <f t="shared" si="0"/>
        <v>5.47</v>
      </c>
      <c r="K8" s="6">
        <f t="shared" si="1"/>
        <v>2.88</v>
      </c>
      <c r="L8" s="6">
        <f t="shared" si="2"/>
        <v>5.47</v>
      </c>
      <c r="N8" s="21" t="s">
        <v>11</v>
      </c>
      <c r="O8" s="21" t="s">
        <v>12</v>
      </c>
      <c r="P8" s="18">
        <v>5.47</v>
      </c>
      <c r="Q8" s="18">
        <v>3.09</v>
      </c>
      <c r="R8" s="18">
        <v>2.88</v>
      </c>
      <c r="S8" s="18">
        <v>2.88</v>
      </c>
      <c r="T8" s="18">
        <v>2.88</v>
      </c>
    </row>
    <row r="9" spans="1:20" s="15" customFormat="1" ht="18" x14ac:dyDescent="0.2">
      <c r="B9" s="13" t="s">
        <v>29</v>
      </c>
      <c r="C9" s="14" t="s">
        <v>33</v>
      </c>
      <c r="D9" s="10" t="s">
        <v>55</v>
      </c>
      <c r="E9" s="13" t="s">
        <v>20</v>
      </c>
      <c r="F9" s="12" t="s">
        <v>24</v>
      </c>
      <c r="G9" s="12" t="s">
        <v>21</v>
      </c>
      <c r="J9" s="6">
        <f t="shared" si="0"/>
        <v>1.38</v>
      </c>
      <c r="K9" s="6">
        <f t="shared" si="1"/>
        <v>0.65</v>
      </c>
      <c r="L9" s="6">
        <f t="shared" si="2"/>
        <v>1.38</v>
      </c>
      <c r="N9" s="21" t="s">
        <v>11</v>
      </c>
      <c r="O9" s="21" t="s">
        <v>12</v>
      </c>
      <c r="P9" s="18">
        <v>1.38</v>
      </c>
      <c r="Q9" s="18">
        <v>0.97</v>
      </c>
      <c r="R9" s="18">
        <v>0.65</v>
      </c>
      <c r="S9" s="18">
        <v>0.65</v>
      </c>
      <c r="T9" s="18">
        <v>0.65</v>
      </c>
    </row>
    <row r="10" spans="1:20" s="15" customFormat="1" ht="18" x14ac:dyDescent="0.2">
      <c r="A10" s="12"/>
      <c r="B10" s="13" t="s">
        <v>29</v>
      </c>
      <c r="C10" s="14" t="s">
        <v>32</v>
      </c>
      <c r="D10" s="10" t="s">
        <v>55</v>
      </c>
      <c r="E10" s="13" t="s">
        <v>20</v>
      </c>
      <c r="F10" s="12" t="s">
        <v>22</v>
      </c>
      <c r="G10" s="12" t="s">
        <v>26</v>
      </c>
      <c r="J10" s="6">
        <f t="shared" si="0"/>
        <v>0.5</v>
      </c>
      <c r="K10" s="6">
        <f t="shared" si="1"/>
        <v>0.5</v>
      </c>
      <c r="L10" s="6">
        <f t="shared" si="2"/>
        <v>0.73475000000000001</v>
      </c>
      <c r="N10" s="21" t="s">
        <v>11</v>
      </c>
      <c r="O10" s="21" t="s">
        <v>12</v>
      </c>
      <c r="P10" s="20">
        <f>P4</f>
        <v>0.5</v>
      </c>
      <c r="Q10" s="18">
        <f>P10</f>
        <v>0.5</v>
      </c>
      <c r="R10" s="20">
        <f>AVERAGE(T10,Q10)</f>
        <v>0.61737500000000001</v>
      </c>
      <c r="S10" s="20">
        <f>AVERAGE(R10,T10)</f>
        <v>0.67606250000000001</v>
      </c>
      <c r="T10" s="18">
        <f>AVERAGE(T4,T13)</f>
        <v>0.73475000000000001</v>
      </c>
    </row>
    <row r="11" spans="1:20" s="15" customFormat="1" ht="18" x14ac:dyDescent="0.2">
      <c r="A11" s="12"/>
      <c r="B11" s="13" t="s">
        <v>29</v>
      </c>
      <c r="C11" s="14" t="s">
        <v>32</v>
      </c>
      <c r="D11" s="10" t="s">
        <v>55</v>
      </c>
      <c r="E11" s="13" t="s">
        <v>20</v>
      </c>
      <c r="F11" s="12" t="s">
        <v>23</v>
      </c>
      <c r="G11" s="12" t="s">
        <v>25</v>
      </c>
      <c r="J11" s="6">
        <f t="shared" si="0"/>
        <v>5.47</v>
      </c>
      <c r="K11" s="6">
        <f t="shared" si="1"/>
        <v>2.88</v>
      </c>
      <c r="L11" s="6">
        <f t="shared" si="2"/>
        <v>5.47</v>
      </c>
      <c r="N11" s="21" t="s">
        <v>11</v>
      </c>
      <c r="O11" s="21" t="s">
        <v>12</v>
      </c>
      <c r="P11" s="18">
        <v>5.47</v>
      </c>
      <c r="Q11" s="18">
        <v>3.09</v>
      </c>
      <c r="R11" s="18">
        <v>2.88</v>
      </c>
      <c r="S11" s="18">
        <v>2.88</v>
      </c>
      <c r="T11" s="18">
        <v>2.88</v>
      </c>
    </row>
    <row r="12" spans="1:20" s="15" customFormat="1" ht="18" x14ac:dyDescent="0.2">
      <c r="A12" s="12"/>
      <c r="B12" s="13" t="s">
        <v>29</v>
      </c>
      <c r="C12" s="14" t="s">
        <v>32</v>
      </c>
      <c r="D12" s="10" t="s">
        <v>55</v>
      </c>
      <c r="E12" s="13" t="s">
        <v>20</v>
      </c>
      <c r="F12" s="12" t="s">
        <v>24</v>
      </c>
      <c r="G12" s="12" t="s">
        <v>21</v>
      </c>
      <c r="J12" s="6">
        <f t="shared" si="0"/>
        <v>1.38</v>
      </c>
      <c r="K12" s="6">
        <f t="shared" si="1"/>
        <v>0.65</v>
      </c>
      <c r="L12" s="6">
        <f t="shared" si="2"/>
        <v>1.38</v>
      </c>
      <c r="N12" s="21" t="s">
        <v>11</v>
      </c>
      <c r="O12" s="21" t="s">
        <v>12</v>
      </c>
      <c r="P12" s="18">
        <v>1.38</v>
      </c>
      <c r="Q12" s="18">
        <v>0.97</v>
      </c>
      <c r="R12" s="18">
        <v>0.65</v>
      </c>
      <c r="S12" s="18">
        <v>0.65</v>
      </c>
      <c r="T12" s="18">
        <v>0.65</v>
      </c>
    </row>
    <row r="13" spans="1:20" s="15" customFormat="1" ht="18" x14ac:dyDescent="0.2">
      <c r="B13" s="13" t="s">
        <v>29</v>
      </c>
      <c r="C13" s="14" t="s">
        <v>34</v>
      </c>
      <c r="D13" s="10" t="s">
        <v>55</v>
      </c>
      <c r="E13" s="13" t="s">
        <v>20</v>
      </c>
      <c r="F13" s="12" t="s">
        <v>22</v>
      </c>
      <c r="G13" s="12" t="s">
        <v>26</v>
      </c>
      <c r="J13" s="6">
        <f t="shared" si="0"/>
        <v>0.2954</v>
      </c>
      <c r="K13" s="6">
        <f t="shared" si="1"/>
        <v>0.2954</v>
      </c>
      <c r="L13" s="6">
        <f t="shared" si="2"/>
        <v>0.65649999999999997</v>
      </c>
      <c r="N13" s="21" t="s">
        <v>11</v>
      </c>
      <c r="O13" s="21" t="s">
        <v>12</v>
      </c>
      <c r="P13" s="20">
        <v>0.2954</v>
      </c>
      <c r="Q13" s="18">
        <f>P13</f>
        <v>0.2954</v>
      </c>
      <c r="R13" s="18">
        <f>Q4</f>
        <v>0.5</v>
      </c>
      <c r="S13" s="18">
        <f>Q4</f>
        <v>0.5</v>
      </c>
      <c r="T13" s="18">
        <f>R4</f>
        <v>0.65649999999999997</v>
      </c>
    </row>
    <row r="14" spans="1:20" s="15" customFormat="1" ht="18" x14ac:dyDescent="0.2">
      <c r="B14" s="13" t="s">
        <v>29</v>
      </c>
      <c r="C14" s="14" t="s">
        <v>34</v>
      </c>
      <c r="D14" s="10" t="s">
        <v>55</v>
      </c>
      <c r="E14" s="13" t="s">
        <v>20</v>
      </c>
      <c r="F14" s="12" t="s">
        <v>23</v>
      </c>
      <c r="G14" s="12" t="s">
        <v>25</v>
      </c>
      <c r="J14" s="6">
        <f t="shared" si="0"/>
        <v>5.47</v>
      </c>
      <c r="K14" s="6">
        <f t="shared" si="1"/>
        <v>2.88</v>
      </c>
      <c r="L14" s="6">
        <f t="shared" si="2"/>
        <v>5.47</v>
      </c>
      <c r="N14" s="21" t="s">
        <v>11</v>
      </c>
      <c r="O14" s="21" t="s">
        <v>12</v>
      </c>
      <c r="P14" s="18">
        <v>5.47</v>
      </c>
      <c r="Q14" s="18">
        <v>3.09</v>
      </c>
      <c r="R14" s="18">
        <v>2.88</v>
      </c>
      <c r="S14" s="18">
        <v>2.88</v>
      </c>
      <c r="T14" s="18">
        <v>2.88</v>
      </c>
    </row>
    <row r="15" spans="1:20" s="15" customFormat="1" ht="18" x14ac:dyDescent="0.2">
      <c r="B15" s="13" t="s">
        <v>29</v>
      </c>
      <c r="C15" s="14" t="s">
        <v>34</v>
      </c>
      <c r="D15" s="10" t="s">
        <v>55</v>
      </c>
      <c r="E15" s="13" t="s">
        <v>20</v>
      </c>
      <c r="F15" s="12" t="s">
        <v>24</v>
      </c>
      <c r="G15" s="12" t="s">
        <v>21</v>
      </c>
      <c r="J15" s="6">
        <f t="shared" si="0"/>
        <v>1.38</v>
      </c>
      <c r="K15" s="6">
        <f t="shared" si="1"/>
        <v>0.65</v>
      </c>
      <c r="L15" s="6">
        <f t="shared" si="2"/>
        <v>1.38</v>
      </c>
      <c r="N15" s="21" t="s">
        <v>11</v>
      </c>
      <c r="O15" s="21" t="s">
        <v>12</v>
      </c>
      <c r="P15" s="18">
        <v>1.38</v>
      </c>
      <c r="Q15" s="18">
        <v>0.97</v>
      </c>
      <c r="R15" s="18">
        <v>0.65</v>
      </c>
      <c r="S15" s="18">
        <v>0.65</v>
      </c>
      <c r="T15" s="18">
        <v>0.65</v>
      </c>
    </row>
    <row r="16" spans="1:20" x14ac:dyDescent="0.2">
      <c r="P16" s="6"/>
    </row>
  </sheetData>
  <phoneticPr fontId="10" type="noConversion"/>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9FBB9-C043-E540-9FA8-6632B16BAD58}">
  <dimension ref="B1:T19"/>
  <sheetViews>
    <sheetView workbookViewId="0">
      <selection activeCell="L31" sqref="L31"/>
    </sheetView>
  </sheetViews>
  <sheetFormatPr baseColWidth="10" defaultRowHeight="16" x14ac:dyDescent="0.2"/>
  <cols>
    <col min="1" max="1" width="6.33203125" customWidth="1"/>
    <col min="6" max="6" width="49.83203125" customWidth="1"/>
    <col min="8" max="8" width="6" customWidth="1"/>
    <col min="9" max="9" width="7.83203125" customWidth="1"/>
    <col min="13" max="13" width="7.1640625" customWidth="1"/>
  </cols>
  <sheetData>
    <row r="1" spans="2:20" s="8" customFormat="1" x14ac:dyDescent="0.2">
      <c r="B1" s="8" t="s">
        <v>0</v>
      </c>
      <c r="P1" s="44" t="s">
        <v>17</v>
      </c>
      <c r="Q1" s="44"/>
      <c r="R1" s="44"/>
      <c r="S1" s="44"/>
      <c r="T1" s="44"/>
    </row>
    <row r="2" spans="2:20" s="8" customFormat="1" x14ac:dyDescent="0.2">
      <c r="B2" s="8" t="s">
        <v>1</v>
      </c>
      <c r="C2" s="8" t="s">
        <v>27</v>
      </c>
      <c r="D2" s="8" t="s">
        <v>14</v>
      </c>
      <c r="E2" s="8" t="s">
        <v>15</v>
      </c>
      <c r="F2" s="8" t="s">
        <v>2</v>
      </c>
      <c r="G2" s="8" t="s">
        <v>9</v>
      </c>
      <c r="H2" s="8" t="s">
        <v>3</v>
      </c>
      <c r="I2" s="8" t="s">
        <v>19</v>
      </c>
      <c r="J2" s="8" t="s">
        <v>4</v>
      </c>
      <c r="K2" s="8" t="s">
        <v>5</v>
      </c>
      <c r="L2" s="8" t="s">
        <v>6</v>
      </c>
      <c r="M2" s="8" t="s">
        <v>7</v>
      </c>
      <c r="N2" s="8" t="s">
        <v>8</v>
      </c>
      <c r="O2" s="8" t="s">
        <v>10</v>
      </c>
      <c r="P2" s="8">
        <v>2030</v>
      </c>
      <c r="Q2" s="8">
        <v>2035</v>
      </c>
      <c r="R2" s="8">
        <v>2040</v>
      </c>
      <c r="S2" s="8">
        <v>2045</v>
      </c>
      <c r="T2" s="8">
        <v>2050</v>
      </c>
    </row>
    <row r="3" spans="2:20" x14ac:dyDescent="0.2">
      <c r="P3" t="s">
        <v>54</v>
      </c>
    </row>
    <row r="4" spans="2:20" x14ac:dyDescent="0.2">
      <c r="B4" t="s">
        <v>29</v>
      </c>
      <c r="C4" t="s">
        <v>31</v>
      </c>
      <c r="D4" t="s">
        <v>55</v>
      </c>
      <c r="E4" t="s">
        <v>20</v>
      </c>
      <c r="F4" t="s">
        <v>30</v>
      </c>
      <c r="G4" t="s">
        <v>26</v>
      </c>
      <c r="J4">
        <v>0.29161000000000004</v>
      </c>
      <c r="K4">
        <v>0.29161000000000004</v>
      </c>
      <c r="L4">
        <v>0.42694620100000019</v>
      </c>
      <c r="N4" t="s">
        <v>11</v>
      </c>
      <c r="O4" t="s">
        <v>12</v>
      </c>
      <c r="P4">
        <v>0.29161000000000004</v>
      </c>
      <c r="Q4">
        <v>0.32077100000000008</v>
      </c>
      <c r="R4">
        <v>0.35284810000000011</v>
      </c>
      <c r="S4">
        <v>0.38813291000000016</v>
      </c>
      <c r="T4">
        <v>0.42694620100000019</v>
      </c>
    </row>
    <row r="5" spans="2:20" x14ac:dyDescent="0.2">
      <c r="B5" t="s">
        <v>29</v>
      </c>
      <c r="C5" t="s">
        <v>31</v>
      </c>
      <c r="D5" t="s">
        <v>55</v>
      </c>
      <c r="E5" t="s">
        <v>20</v>
      </c>
      <c r="F5" t="s">
        <v>49</v>
      </c>
      <c r="G5" t="s">
        <v>26</v>
      </c>
      <c r="J5">
        <v>0.30358900000000005</v>
      </c>
      <c r="K5">
        <v>0.30358900000000005</v>
      </c>
      <c r="L5">
        <v>0.44448465490000022</v>
      </c>
      <c r="N5" t="s">
        <v>11</v>
      </c>
      <c r="O5" t="s">
        <v>12</v>
      </c>
      <c r="P5">
        <v>0.30358900000000005</v>
      </c>
      <c r="Q5">
        <v>0.33394790000000008</v>
      </c>
      <c r="R5">
        <v>0.36734269000000014</v>
      </c>
      <c r="S5">
        <v>0.40407695900000018</v>
      </c>
      <c r="T5">
        <v>0.44448465490000022</v>
      </c>
    </row>
    <row r="6" spans="2:20" x14ac:dyDescent="0.2">
      <c r="B6" t="s">
        <v>29</v>
      </c>
      <c r="C6" t="s">
        <v>31</v>
      </c>
      <c r="D6" t="s">
        <v>55</v>
      </c>
      <c r="E6" t="s">
        <v>20</v>
      </c>
      <c r="F6" t="s">
        <v>50</v>
      </c>
      <c r="G6" t="s">
        <v>26</v>
      </c>
      <c r="J6">
        <v>0.21054000000000003</v>
      </c>
      <c r="K6">
        <v>0.21054000000000003</v>
      </c>
      <c r="L6">
        <v>0.30825161400000012</v>
      </c>
      <c r="N6" t="s">
        <v>11</v>
      </c>
      <c r="O6" t="s">
        <v>12</v>
      </c>
      <c r="P6">
        <v>0.21054000000000003</v>
      </c>
      <c r="Q6">
        <v>0.23159400000000005</v>
      </c>
      <c r="R6">
        <v>0.25475340000000007</v>
      </c>
      <c r="S6">
        <v>0.28022874000000009</v>
      </c>
      <c r="T6">
        <v>0.30825161400000012</v>
      </c>
    </row>
    <row r="7" spans="2:20" x14ac:dyDescent="0.2">
      <c r="B7" t="s">
        <v>29</v>
      </c>
      <c r="C7" t="s">
        <v>31</v>
      </c>
      <c r="D7" t="s">
        <v>55</v>
      </c>
      <c r="E7" t="s">
        <v>20</v>
      </c>
      <c r="F7" t="s">
        <v>51</v>
      </c>
      <c r="G7" t="s">
        <v>26</v>
      </c>
      <c r="J7">
        <v>0.21054000000000003</v>
      </c>
      <c r="K7">
        <v>0.21054000000000003</v>
      </c>
      <c r="L7">
        <v>0.30825161400000012</v>
      </c>
      <c r="N7" t="s">
        <v>11</v>
      </c>
      <c r="O7" t="s">
        <v>12</v>
      </c>
      <c r="P7">
        <v>0.21054000000000003</v>
      </c>
      <c r="Q7">
        <v>0.23159400000000005</v>
      </c>
      <c r="R7">
        <v>0.25475340000000007</v>
      </c>
      <c r="S7">
        <v>0.28022874000000009</v>
      </c>
      <c r="T7">
        <v>0.30825161400000012</v>
      </c>
    </row>
    <row r="8" spans="2:20" x14ac:dyDescent="0.2">
      <c r="B8" t="s">
        <v>29</v>
      </c>
      <c r="C8" t="s">
        <v>33</v>
      </c>
      <c r="D8" t="s">
        <v>55</v>
      </c>
      <c r="E8" t="s">
        <v>20</v>
      </c>
      <c r="F8" t="s">
        <v>30</v>
      </c>
      <c r="G8" t="s">
        <v>26</v>
      </c>
      <c r="J8">
        <v>0.31872249999999991</v>
      </c>
      <c r="K8">
        <v>0.31872249999999991</v>
      </c>
      <c r="L8">
        <v>0.55744764451562467</v>
      </c>
      <c r="N8" t="s">
        <v>11</v>
      </c>
      <c r="O8" t="s">
        <v>12</v>
      </c>
      <c r="P8">
        <v>0.31872249999999991</v>
      </c>
      <c r="Q8">
        <v>0.36653087499999987</v>
      </c>
      <c r="R8">
        <v>0.42151050624999981</v>
      </c>
      <c r="S8">
        <v>0.48473708218749972</v>
      </c>
      <c r="T8">
        <v>0.55744764451562467</v>
      </c>
    </row>
    <row r="9" spans="2:20" x14ac:dyDescent="0.2">
      <c r="B9" t="s">
        <v>29</v>
      </c>
      <c r="C9" t="s">
        <v>33</v>
      </c>
      <c r="D9" t="s">
        <v>55</v>
      </c>
      <c r="E9" t="s">
        <v>20</v>
      </c>
      <c r="F9" t="s">
        <v>49</v>
      </c>
      <c r="G9" t="s">
        <v>26</v>
      </c>
      <c r="J9">
        <v>0.33181524999999995</v>
      </c>
      <c r="K9">
        <v>0.33181524999999995</v>
      </c>
      <c r="L9">
        <v>0.58034694609531223</v>
      </c>
      <c r="N9" t="s">
        <v>11</v>
      </c>
      <c r="O9" t="s">
        <v>12</v>
      </c>
      <c r="P9">
        <v>0.33181524999999995</v>
      </c>
      <c r="Q9">
        <v>0.38158753749999991</v>
      </c>
      <c r="R9">
        <v>0.43882566812499985</v>
      </c>
      <c r="S9">
        <v>0.50464951834374983</v>
      </c>
      <c r="T9">
        <v>0.58034694609531223</v>
      </c>
    </row>
    <row r="10" spans="2:20" x14ac:dyDescent="0.2">
      <c r="B10" t="s">
        <v>29</v>
      </c>
      <c r="C10" t="s">
        <v>33</v>
      </c>
      <c r="D10" t="s">
        <v>55</v>
      </c>
      <c r="E10" t="s">
        <v>20</v>
      </c>
      <c r="F10" t="s">
        <v>50</v>
      </c>
      <c r="G10" t="s">
        <v>26</v>
      </c>
      <c r="J10">
        <v>0.23011499999999996</v>
      </c>
      <c r="K10">
        <v>0.23011499999999996</v>
      </c>
      <c r="L10">
        <v>0.4024725732187498</v>
      </c>
      <c r="N10" t="s">
        <v>11</v>
      </c>
      <c r="O10" t="s">
        <v>12</v>
      </c>
      <c r="P10">
        <v>0.23011499999999996</v>
      </c>
      <c r="Q10">
        <v>0.26463224999999996</v>
      </c>
      <c r="R10">
        <v>0.30432708749999993</v>
      </c>
      <c r="S10">
        <v>0.34997615062499987</v>
      </c>
      <c r="T10">
        <v>0.4024725732187498</v>
      </c>
    </row>
    <row r="11" spans="2:20" x14ac:dyDescent="0.2">
      <c r="B11" t="s">
        <v>29</v>
      </c>
      <c r="C11" t="s">
        <v>33</v>
      </c>
      <c r="D11" t="s">
        <v>55</v>
      </c>
      <c r="E11" t="s">
        <v>20</v>
      </c>
      <c r="F11" t="s">
        <v>51</v>
      </c>
      <c r="G11" t="s">
        <v>26</v>
      </c>
      <c r="J11">
        <v>0.23011499999999996</v>
      </c>
      <c r="K11">
        <v>0.23011499999999996</v>
      </c>
      <c r="L11">
        <v>0.4024725732187498</v>
      </c>
      <c r="N11" t="s">
        <v>11</v>
      </c>
      <c r="O11" t="s">
        <v>12</v>
      </c>
      <c r="P11">
        <v>0.23011499999999996</v>
      </c>
      <c r="Q11">
        <v>0.26463224999999996</v>
      </c>
      <c r="R11">
        <v>0.30432708749999993</v>
      </c>
      <c r="S11">
        <v>0.34997615062499987</v>
      </c>
      <c r="T11">
        <v>0.4024725732187498</v>
      </c>
    </row>
    <row r="12" spans="2:20" x14ac:dyDescent="0.2">
      <c r="B12" t="s">
        <v>29</v>
      </c>
      <c r="C12" t="s">
        <v>32</v>
      </c>
      <c r="D12" t="s">
        <v>55</v>
      </c>
      <c r="E12" t="s">
        <v>20</v>
      </c>
      <c r="F12" t="s">
        <v>30</v>
      </c>
      <c r="G12" t="s">
        <v>26</v>
      </c>
      <c r="J12">
        <v>0.29161000000000004</v>
      </c>
      <c r="K12">
        <v>0.29161000000000004</v>
      </c>
      <c r="L12">
        <v>0.42694620100000019</v>
      </c>
      <c r="N12" t="s">
        <v>11</v>
      </c>
      <c r="O12" t="s">
        <v>12</v>
      </c>
      <c r="P12">
        <v>0.29161000000000004</v>
      </c>
      <c r="Q12">
        <v>0.32077100000000008</v>
      </c>
      <c r="R12">
        <v>0.35284810000000011</v>
      </c>
      <c r="S12">
        <v>0.38813291000000016</v>
      </c>
      <c r="T12">
        <v>0.42694620100000019</v>
      </c>
    </row>
    <row r="13" spans="2:20" x14ac:dyDescent="0.2">
      <c r="B13" t="s">
        <v>29</v>
      </c>
      <c r="C13" t="s">
        <v>32</v>
      </c>
      <c r="D13" t="s">
        <v>55</v>
      </c>
      <c r="E13" t="s">
        <v>20</v>
      </c>
      <c r="F13" t="s">
        <v>49</v>
      </c>
      <c r="G13" t="s">
        <v>26</v>
      </c>
      <c r="J13">
        <v>0.30358900000000005</v>
      </c>
      <c r="K13">
        <v>0.30358900000000005</v>
      </c>
      <c r="L13">
        <v>0.44448465490000022</v>
      </c>
      <c r="N13" t="s">
        <v>11</v>
      </c>
      <c r="O13" t="s">
        <v>12</v>
      </c>
      <c r="P13">
        <v>0.30358900000000005</v>
      </c>
      <c r="Q13">
        <v>0.33394790000000008</v>
      </c>
      <c r="R13">
        <v>0.36734269000000014</v>
      </c>
      <c r="S13">
        <v>0.40407695900000018</v>
      </c>
      <c r="T13">
        <v>0.44448465490000022</v>
      </c>
    </row>
    <row r="14" spans="2:20" x14ac:dyDescent="0.2">
      <c r="B14" t="s">
        <v>29</v>
      </c>
      <c r="C14" t="s">
        <v>32</v>
      </c>
      <c r="D14" t="s">
        <v>55</v>
      </c>
      <c r="E14" t="s">
        <v>20</v>
      </c>
      <c r="F14" t="s">
        <v>50</v>
      </c>
      <c r="G14" t="s">
        <v>26</v>
      </c>
      <c r="J14">
        <v>0.21054000000000003</v>
      </c>
      <c r="K14">
        <v>0.21054000000000003</v>
      </c>
      <c r="L14">
        <v>0.30825161400000012</v>
      </c>
      <c r="N14" t="s">
        <v>11</v>
      </c>
      <c r="O14" t="s">
        <v>12</v>
      </c>
      <c r="P14">
        <v>0.21054000000000003</v>
      </c>
      <c r="Q14">
        <v>0.23159400000000005</v>
      </c>
      <c r="R14">
        <v>0.25475340000000007</v>
      </c>
      <c r="S14">
        <v>0.28022874000000009</v>
      </c>
      <c r="T14">
        <v>0.30825161400000012</v>
      </c>
    </row>
    <row r="15" spans="2:20" x14ac:dyDescent="0.2">
      <c r="B15" t="s">
        <v>29</v>
      </c>
      <c r="C15" t="s">
        <v>32</v>
      </c>
      <c r="D15" t="s">
        <v>55</v>
      </c>
      <c r="E15" t="s">
        <v>20</v>
      </c>
      <c r="F15" t="s">
        <v>51</v>
      </c>
      <c r="G15" t="s">
        <v>26</v>
      </c>
      <c r="J15">
        <v>0.21054000000000003</v>
      </c>
      <c r="K15">
        <v>0.21054000000000003</v>
      </c>
      <c r="L15">
        <v>0.30825161400000012</v>
      </c>
      <c r="N15" t="s">
        <v>11</v>
      </c>
      <c r="O15" t="s">
        <v>12</v>
      </c>
      <c r="P15">
        <v>0.21054000000000003</v>
      </c>
      <c r="Q15">
        <v>0.23159400000000005</v>
      </c>
      <c r="R15">
        <v>0.25475340000000007</v>
      </c>
      <c r="S15">
        <v>0.28022874000000009</v>
      </c>
      <c r="T15">
        <v>0.30825161400000012</v>
      </c>
    </row>
    <row r="16" spans="2:20" x14ac:dyDescent="0.2">
      <c r="B16" t="s">
        <v>29</v>
      </c>
      <c r="C16" t="s">
        <v>34</v>
      </c>
      <c r="D16" t="s">
        <v>55</v>
      </c>
      <c r="E16" t="s">
        <v>20</v>
      </c>
      <c r="F16" t="s">
        <v>30</v>
      </c>
      <c r="G16" t="s">
        <v>26</v>
      </c>
      <c r="J16">
        <v>0.26570250000000001</v>
      </c>
      <c r="K16">
        <v>0.26570250000000001</v>
      </c>
      <c r="L16">
        <v>0.32296304939062503</v>
      </c>
      <c r="N16" t="s">
        <v>11</v>
      </c>
      <c r="O16" t="s">
        <v>12</v>
      </c>
      <c r="P16">
        <v>0.26570250000000001</v>
      </c>
      <c r="Q16">
        <v>0.27898762500000002</v>
      </c>
      <c r="R16">
        <v>0.29293700625000002</v>
      </c>
      <c r="S16">
        <v>0.30758385656250004</v>
      </c>
      <c r="T16">
        <v>0.32296304939062503</v>
      </c>
    </row>
    <row r="17" spans="2:20" x14ac:dyDescent="0.2">
      <c r="B17" t="s">
        <v>29</v>
      </c>
      <c r="C17" t="s">
        <v>34</v>
      </c>
      <c r="D17" t="s">
        <v>55</v>
      </c>
      <c r="E17" t="s">
        <v>20</v>
      </c>
      <c r="F17" t="s">
        <v>49</v>
      </c>
      <c r="G17" t="s">
        <v>26</v>
      </c>
      <c r="J17">
        <v>0.27661725000000004</v>
      </c>
      <c r="K17">
        <v>0.27661725000000004</v>
      </c>
      <c r="L17">
        <v>0.33622999623281263</v>
      </c>
      <c r="N17" t="s">
        <v>11</v>
      </c>
      <c r="O17" t="s">
        <v>12</v>
      </c>
      <c r="P17">
        <v>0.27661725000000004</v>
      </c>
      <c r="Q17">
        <v>0.29044811250000008</v>
      </c>
      <c r="R17">
        <v>0.30497051812500009</v>
      </c>
      <c r="S17">
        <v>0.32021904403125012</v>
      </c>
      <c r="T17">
        <v>0.33622999623281263</v>
      </c>
    </row>
    <row r="18" spans="2:20" x14ac:dyDescent="0.2">
      <c r="B18" t="s">
        <v>29</v>
      </c>
      <c r="C18" t="s">
        <v>34</v>
      </c>
      <c r="D18" t="s">
        <v>55</v>
      </c>
      <c r="E18" t="s">
        <v>20</v>
      </c>
      <c r="F18" t="s">
        <v>50</v>
      </c>
      <c r="G18" t="s">
        <v>26</v>
      </c>
      <c r="J18">
        <v>0.19183500000000001</v>
      </c>
      <c r="K18">
        <v>0.19183500000000001</v>
      </c>
      <c r="L18">
        <v>0.23317664146875003</v>
      </c>
      <c r="N18" t="s">
        <v>11</v>
      </c>
      <c r="O18" t="s">
        <v>12</v>
      </c>
      <c r="P18">
        <v>0.19183500000000001</v>
      </c>
      <c r="Q18">
        <v>0.20142675000000002</v>
      </c>
      <c r="R18">
        <v>0.21149808750000001</v>
      </c>
      <c r="S18">
        <v>0.22207299187500001</v>
      </c>
      <c r="T18">
        <v>0.23317664146875003</v>
      </c>
    </row>
    <row r="19" spans="2:20" x14ac:dyDescent="0.2">
      <c r="B19" t="s">
        <v>29</v>
      </c>
      <c r="C19" t="s">
        <v>34</v>
      </c>
      <c r="D19" t="s">
        <v>55</v>
      </c>
      <c r="E19" t="s">
        <v>20</v>
      </c>
      <c r="F19" t="s">
        <v>51</v>
      </c>
      <c r="G19" t="s">
        <v>26</v>
      </c>
      <c r="J19">
        <v>0.19183500000000001</v>
      </c>
      <c r="K19">
        <v>0.19183500000000001</v>
      </c>
      <c r="L19">
        <v>0.23317664146875003</v>
      </c>
      <c r="N19" t="s">
        <v>11</v>
      </c>
      <c r="O19" t="s">
        <v>12</v>
      </c>
      <c r="P19">
        <v>0.19183500000000001</v>
      </c>
      <c r="Q19">
        <v>0.20142675000000002</v>
      </c>
      <c r="R19">
        <v>0.21149808750000001</v>
      </c>
      <c r="S19">
        <v>0.22207299187500001</v>
      </c>
      <c r="T19">
        <v>0.23317664146875003</v>
      </c>
    </row>
  </sheetData>
  <mergeCells count="1">
    <mergeCell ref="P1:T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A7EB8-9ACF-1F41-9C56-63DFDA012B7C}">
  <dimension ref="A1:T23"/>
  <sheetViews>
    <sheetView tabSelected="1" zoomScale="134" zoomScaleNormal="140" workbookViewId="0">
      <pane xSplit="3" topLeftCell="D1" activePane="topRight" state="frozen"/>
      <selection pane="topRight" activeCell="H13" sqref="H13"/>
    </sheetView>
  </sheetViews>
  <sheetFormatPr baseColWidth="10" defaultRowHeight="16" x14ac:dyDescent="0.2"/>
  <cols>
    <col min="1" max="1" width="3.83203125" style="19" customWidth="1"/>
    <col min="2" max="2" width="7.83203125" style="19" customWidth="1"/>
    <col min="3" max="3" width="11.83203125" style="19" customWidth="1"/>
    <col min="4" max="4" width="14" style="19" customWidth="1"/>
    <col min="5" max="5" width="9.5" style="19" customWidth="1"/>
    <col min="6" max="6" width="27" style="19" customWidth="1"/>
    <col min="7" max="7" width="8.33203125" style="19" customWidth="1"/>
    <col min="8" max="8" width="6" style="19" customWidth="1"/>
    <col min="9" max="9" width="8.83203125" style="19" customWidth="1"/>
    <col min="10" max="12" width="10.83203125" style="19" customWidth="1"/>
    <col min="13" max="13" width="6.6640625" style="19" customWidth="1"/>
    <col min="14" max="15" width="10.83203125" style="19" customWidth="1"/>
    <col min="16" max="20" width="9.83203125" style="19" customWidth="1"/>
    <col min="21" max="21" width="21.6640625" style="19" customWidth="1"/>
    <col min="22" max="16384" width="10.83203125" style="19"/>
  </cols>
  <sheetData>
    <row r="1" spans="1:20" x14ac:dyDescent="0.2">
      <c r="B1" s="29" t="s">
        <v>0</v>
      </c>
      <c r="E1" s="30"/>
      <c r="F1" s="30"/>
      <c r="G1" s="30"/>
      <c r="H1" s="30"/>
      <c r="I1" s="30"/>
      <c r="J1" s="30"/>
      <c r="K1" s="30"/>
      <c r="L1" s="30"/>
      <c r="M1" s="30"/>
      <c r="N1" s="30"/>
      <c r="O1" s="31"/>
      <c r="P1" s="45" t="s">
        <v>17</v>
      </c>
      <c r="Q1" s="46"/>
      <c r="R1" s="46"/>
      <c r="S1" s="46"/>
      <c r="T1" s="46"/>
    </row>
    <row r="2" spans="1:20" x14ac:dyDescent="0.2">
      <c r="B2" s="32" t="s">
        <v>1</v>
      </c>
      <c r="C2" s="32" t="s">
        <v>27</v>
      </c>
      <c r="D2" s="32" t="s">
        <v>14</v>
      </c>
      <c r="E2" s="32" t="s">
        <v>15</v>
      </c>
      <c r="F2" s="32" t="s">
        <v>2</v>
      </c>
      <c r="G2" s="32" t="s">
        <v>9</v>
      </c>
      <c r="H2" s="32" t="s">
        <v>3</v>
      </c>
      <c r="I2" s="32" t="s">
        <v>19</v>
      </c>
      <c r="J2" s="32" t="s">
        <v>4</v>
      </c>
      <c r="K2" s="32" t="s">
        <v>5</v>
      </c>
      <c r="L2" s="32" t="s">
        <v>6</v>
      </c>
      <c r="M2" s="32" t="s">
        <v>7</v>
      </c>
      <c r="N2" s="32" t="s">
        <v>8</v>
      </c>
      <c r="O2" s="33" t="s">
        <v>10</v>
      </c>
      <c r="P2" s="34">
        <v>2030</v>
      </c>
      <c r="Q2" s="34">
        <v>2035</v>
      </c>
      <c r="R2" s="34">
        <v>2040</v>
      </c>
      <c r="S2" s="34">
        <v>2045</v>
      </c>
      <c r="T2" s="34">
        <v>2050</v>
      </c>
    </row>
    <row r="3" spans="1:20" x14ac:dyDescent="0.2">
      <c r="B3" s="32"/>
      <c r="C3" s="32"/>
      <c r="D3" s="32"/>
      <c r="E3" s="32"/>
      <c r="F3" s="32"/>
      <c r="G3" s="32"/>
      <c r="H3" s="32"/>
      <c r="I3" s="32"/>
      <c r="J3" s="32"/>
      <c r="K3" s="32"/>
      <c r="L3" s="32"/>
      <c r="M3" s="32"/>
      <c r="N3" s="32"/>
      <c r="O3" s="33"/>
      <c r="P3" s="20" t="s">
        <v>52</v>
      </c>
      <c r="Q3" s="20"/>
      <c r="R3" s="22"/>
    </row>
    <row r="4" spans="1:20" x14ac:dyDescent="0.2">
      <c r="A4" s="23"/>
      <c r="B4" s="24" t="s">
        <v>35</v>
      </c>
      <c r="C4" s="19" t="s">
        <v>31</v>
      </c>
      <c r="D4" s="19" t="s">
        <v>53</v>
      </c>
      <c r="E4" s="24" t="s">
        <v>18</v>
      </c>
      <c r="F4" s="23" t="s">
        <v>36</v>
      </c>
      <c r="G4" s="19" t="s">
        <v>37</v>
      </c>
      <c r="I4" s="19" t="s">
        <v>42</v>
      </c>
      <c r="J4" s="41">
        <f>P4</f>
        <v>1.100000000000001E-2</v>
      </c>
      <c r="K4" s="41">
        <f t="shared" ref="K4:K23" si="0">MIN(P4:T4)</f>
        <v>1.100000000000001E-2</v>
      </c>
      <c r="L4" s="41">
        <f t="shared" ref="L4:L23" si="1">MAX(P4:T4)</f>
        <v>3.6574999999999996E-2</v>
      </c>
      <c r="N4" s="19" t="s">
        <v>11</v>
      </c>
      <c r="O4" s="19" t="s">
        <v>12</v>
      </c>
      <c r="P4" s="25">
        <f>(1-P8)/4</f>
        <v>1.100000000000001E-2</v>
      </c>
      <c r="Q4" s="25">
        <f t="shared" ref="Q4:T4" si="2">(1-Q8)/4</f>
        <v>1.3250000000000012E-2</v>
      </c>
      <c r="R4" s="25">
        <f t="shared" si="2"/>
        <v>1.5500000000000014E-2</v>
      </c>
      <c r="S4" s="25">
        <f t="shared" si="2"/>
        <v>2.5999999999999995E-2</v>
      </c>
      <c r="T4" s="25">
        <f t="shared" si="2"/>
        <v>3.6574999999999996E-2</v>
      </c>
    </row>
    <row r="5" spans="1:20" x14ac:dyDescent="0.2">
      <c r="A5" s="23"/>
      <c r="B5" s="24" t="s">
        <v>35</v>
      </c>
      <c r="C5" s="19" t="s">
        <v>31</v>
      </c>
      <c r="D5" s="19" t="s">
        <v>53</v>
      </c>
      <c r="E5" s="24" t="s">
        <v>18</v>
      </c>
      <c r="F5" s="23" t="s">
        <v>38</v>
      </c>
      <c r="G5" s="19" t="s">
        <v>37</v>
      </c>
      <c r="I5" s="19" t="s">
        <v>41</v>
      </c>
      <c r="J5" s="41">
        <f t="shared" ref="J5:J23" si="3">P5</f>
        <v>1.100000000000001E-2</v>
      </c>
      <c r="K5" s="41">
        <f t="shared" si="0"/>
        <v>1.100000000000001E-2</v>
      </c>
      <c r="L5" s="41">
        <f t="shared" si="1"/>
        <v>3.6574999999999996E-2</v>
      </c>
      <c r="N5" s="19" t="s">
        <v>11</v>
      </c>
      <c r="O5" s="19" t="s">
        <v>12</v>
      </c>
      <c r="P5" s="25">
        <f>P4</f>
        <v>1.100000000000001E-2</v>
      </c>
      <c r="Q5" s="25">
        <f t="shared" ref="Q5:T5" si="4">Q4</f>
        <v>1.3250000000000012E-2</v>
      </c>
      <c r="R5" s="25">
        <f t="shared" si="4"/>
        <v>1.5500000000000014E-2</v>
      </c>
      <c r="S5" s="25">
        <f t="shared" si="4"/>
        <v>2.5999999999999995E-2</v>
      </c>
      <c r="T5" s="25">
        <f t="shared" si="4"/>
        <v>3.6574999999999996E-2</v>
      </c>
    </row>
    <row r="6" spans="1:20" x14ac:dyDescent="0.2">
      <c r="A6" s="23"/>
      <c r="B6" s="24" t="s">
        <v>35</v>
      </c>
      <c r="C6" s="19" t="s">
        <v>31</v>
      </c>
      <c r="D6" s="19" t="s">
        <v>53</v>
      </c>
      <c r="E6" s="24" t="s">
        <v>18</v>
      </c>
      <c r="F6" s="23" t="s">
        <v>39</v>
      </c>
      <c r="G6" s="19" t="s">
        <v>37</v>
      </c>
      <c r="I6" s="21" t="s">
        <v>44</v>
      </c>
      <c r="J6" s="41">
        <f t="shared" si="3"/>
        <v>1.100000000000001E-2</v>
      </c>
      <c r="K6" s="41">
        <f t="shared" si="0"/>
        <v>1.100000000000001E-2</v>
      </c>
      <c r="L6" s="41">
        <f t="shared" si="1"/>
        <v>3.6574999999999996E-2</v>
      </c>
      <c r="N6" s="19" t="s">
        <v>11</v>
      </c>
      <c r="O6" s="19" t="s">
        <v>12</v>
      </c>
      <c r="P6" s="25">
        <v>1.100000000000001E-2</v>
      </c>
      <c r="Q6" s="25">
        <v>1.3250000000000012E-2</v>
      </c>
      <c r="R6" s="25">
        <v>1.5500000000000014E-2</v>
      </c>
      <c r="S6" s="25">
        <v>2.5999999999999995E-2</v>
      </c>
      <c r="T6" s="25">
        <v>3.6574999999999996E-2</v>
      </c>
    </row>
    <row r="7" spans="1:20" x14ac:dyDescent="0.2">
      <c r="A7" s="23"/>
      <c r="B7" s="24" t="s">
        <v>35</v>
      </c>
      <c r="C7" s="19" t="s">
        <v>31</v>
      </c>
      <c r="D7" s="19" t="s">
        <v>53</v>
      </c>
      <c r="E7" s="24" t="s">
        <v>18</v>
      </c>
      <c r="F7" s="23" t="s">
        <v>40</v>
      </c>
      <c r="G7" s="19" t="s">
        <v>37</v>
      </c>
      <c r="I7" s="19" t="s">
        <v>43</v>
      </c>
      <c r="J7" s="41">
        <f t="shared" si="3"/>
        <v>1.100000000000001E-2</v>
      </c>
      <c r="K7" s="41">
        <f t="shared" si="0"/>
        <v>1.100000000000001E-2</v>
      </c>
      <c r="L7" s="41">
        <f t="shared" si="1"/>
        <v>3.6574999999999996E-2</v>
      </c>
      <c r="N7" s="19" t="s">
        <v>11</v>
      </c>
      <c r="O7" s="19" t="s">
        <v>12</v>
      </c>
      <c r="P7" s="25">
        <v>1.100000000000001E-2</v>
      </c>
      <c r="Q7" s="25">
        <v>1.3250000000000012E-2</v>
      </c>
      <c r="R7" s="25">
        <v>1.5500000000000014E-2</v>
      </c>
      <c r="S7" s="25">
        <v>2.5999999999999995E-2</v>
      </c>
      <c r="T7" s="25">
        <v>3.6574999999999996E-2</v>
      </c>
    </row>
    <row r="8" spans="1:20" x14ac:dyDescent="0.2">
      <c r="A8" s="23"/>
      <c r="B8" s="24" t="s">
        <v>35</v>
      </c>
      <c r="C8" s="19" t="s">
        <v>31</v>
      </c>
      <c r="D8" s="19" t="s">
        <v>53</v>
      </c>
      <c r="E8" s="24" t="s">
        <v>18</v>
      </c>
      <c r="F8" s="23" t="s">
        <v>45</v>
      </c>
      <c r="G8" s="19" t="s">
        <v>37</v>
      </c>
      <c r="I8" s="19" t="s">
        <v>46</v>
      </c>
      <c r="J8" s="41">
        <f t="shared" si="3"/>
        <v>0.95599999999999996</v>
      </c>
      <c r="K8" s="41">
        <f t="shared" si="0"/>
        <v>0.85370000000000001</v>
      </c>
      <c r="L8" s="41">
        <f t="shared" si="1"/>
        <v>0.95599999999999996</v>
      </c>
      <c r="N8" s="19" t="s">
        <v>11</v>
      </c>
      <c r="O8" s="19" t="s">
        <v>12</v>
      </c>
      <c r="P8" s="25">
        <v>0.95599999999999996</v>
      </c>
      <c r="Q8" s="25">
        <v>0.94699999999999995</v>
      </c>
      <c r="R8" s="25">
        <v>0.93799999999999994</v>
      </c>
      <c r="S8" s="25">
        <v>0.89600000000000002</v>
      </c>
      <c r="T8" s="25">
        <v>0.85370000000000001</v>
      </c>
    </row>
    <row r="9" spans="1:20" x14ac:dyDescent="0.2">
      <c r="B9" s="24" t="s">
        <v>35</v>
      </c>
      <c r="C9" s="19" t="s">
        <v>33</v>
      </c>
      <c r="D9" s="19" t="s">
        <v>53</v>
      </c>
      <c r="E9" s="24" t="s">
        <v>18</v>
      </c>
      <c r="F9" s="23" t="s">
        <v>36</v>
      </c>
      <c r="G9" s="19" t="s">
        <v>37</v>
      </c>
      <c r="J9" s="41">
        <f t="shared" si="3"/>
        <v>1.100000000000001E-2</v>
      </c>
      <c r="K9" s="41">
        <f t="shared" si="0"/>
        <v>1.100000000000001E-2</v>
      </c>
      <c r="L9" s="41">
        <f t="shared" si="1"/>
        <v>3.3250000000000002E-2</v>
      </c>
      <c r="N9" s="19" t="s">
        <v>11</v>
      </c>
      <c r="O9" s="19" t="s">
        <v>12</v>
      </c>
      <c r="P9" s="25">
        <f>(1-P13)/4</f>
        <v>1.100000000000001E-2</v>
      </c>
      <c r="Q9" s="25">
        <f t="shared" ref="Q9:S9" si="5">(1-Q13)/4</f>
        <v>1.3250000000000012E-2</v>
      </c>
      <c r="R9" s="25">
        <f t="shared" si="5"/>
        <v>1.5500000000000014E-2</v>
      </c>
      <c r="S9" s="25">
        <f t="shared" si="5"/>
        <v>2.4499999999999994E-2</v>
      </c>
      <c r="T9" s="25">
        <f>(1-T13)/4</f>
        <v>3.3250000000000002E-2</v>
      </c>
    </row>
    <row r="10" spans="1:20" x14ac:dyDescent="0.2">
      <c r="B10" s="24" t="s">
        <v>35</v>
      </c>
      <c r="C10" s="19" t="s">
        <v>33</v>
      </c>
      <c r="D10" s="19" t="s">
        <v>53</v>
      </c>
      <c r="E10" s="24" t="s">
        <v>18</v>
      </c>
      <c r="F10" s="23" t="s">
        <v>38</v>
      </c>
      <c r="G10" s="19" t="s">
        <v>37</v>
      </c>
      <c r="J10" s="41">
        <f t="shared" si="3"/>
        <v>1.100000000000001E-2</v>
      </c>
      <c r="K10" s="41">
        <f t="shared" si="0"/>
        <v>1.100000000000001E-2</v>
      </c>
      <c r="L10" s="41">
        <f t="shared" si="1"/>
        <v>3.3250000000000002E-2</v>
      </c>
      <c r="N10" s="19" t="s">
        <v>11</v>
      </c>
      <c r="O10" s="19" t="s">
        <v>12</v>
      </c>
      <c r="P10" s="25">
        <v>1.100000000000001E-2</v>
      </c>
      <c r="Q10" s="25">
        <v>1.3250000000000012E-2</v>
      </c>
      <c r="R10" s="25">
        <v>1.5500000000000014E-2</v>
      </c>
      <c r="S10" s="25">
        <v>2.4499999999999994E-2</v>
      </c>
      <c r="T10" s="25">
        <v>3.3250000000000002E-2</v>
      </c>
    </row>
    <row r="11" spans="1:20" x14ac:dyDescent="0.2">
      <c r="B11" s="24" t="s">
        <v>35</v>
      </c>
      <c r="C11" s="19" t="s">
        <v>33</v>
      </c>
      <c r="D11" s="19" t="s">
        <v>53</v>
      </c>
      <c r="E11" s="24" t="s">
        <v>18</v>
      </c>
      <c r="F11" s="23" t="s">
        <v>39</v>
      </c>
      <c r="G11" s="19" t="s">
        <v>37</v>
      </c>
      <c r="I11" s="26"/>
      <c r="J11" s="41">
        <f t="shared" si="3"/>
        <v>1.100000000000001E-2</v>
      </c>
      <c r="K11" s="41">
        <f t="shared" si="0"/>
        <v>1.100000000000001E-2</v>
      </c>
      <c r="L11" s="41">
        <f t="shared" si="1"/>
        <v>3.3250000000000002E-2</v>
      </c>
      <c r="N11" s="19" t="s">
        <v>11</v>
      </c>
      <c r="O11" s="19" t="s">
        <v>12</v>
      </c>
      <c r="P11" s="25">
        <v>1.100000000000001E-2</v>
      </c>
      <c r="Q11" s="25">
        <v>1.3250000000000012E-2</v>
      </c>
      <c r="R11" s="25">
        <v>1.5500000000000014E-2</v>
      </c>
      <c r="S11" s="25">
        <v>2.4499999999999994E-2</v>
      </c>
      <c r="T11" s="25">
        <v>3.3250000000000002E-2</v>
      </c>
    </row>
    <row r="12" spans="1:20" x14ac:dyDescent="0.2">
      <c r="B12" s="24" t="s">
        <v>35</v>
      </c>
      <c r="C12" s="19" t="s">
        <v>33</v>
      </c>
      <c r="D12" s="19" t="s">
        <v>53</v>
      </c>
      <c r="E12" s="24" t="s">
        <v>18</v>
      </c>
      <c r="F12" s="23" t="s">
        <v>40</v>
      </c>
      <c r="G12" s="19" t="s">
        <v>37</v>
      </c>
      <c r="J12" s="41">
        <f t="shared" si="3"/>
        <v>1.100000000000001E-2</v>
      </c>
      <c r="K12" s="41">
        <f t="shared" si="0"/>
        <v>1.100000000000001E-2</v>
      </c>
      <c r="L12" s="41">
        <f t="shared" si="1"/>
        <v>3.3250000000000002E-2</v>
      </c>
      <c r="N12" s="19" t="s">
        <v>11</v>
      </c>
      <c r="O12" s="19" t="s">
        <v>12</v>
      </c>
      <c r="P12" s="25">
        <v>1.100000000000001E-2</v>
      </c>
      <c r="Q12" s="25">
        <v>1.3250000000000012E-2</v>
      </c>
      <c r="R12" s="25">
        <v>1.5500000000000014E-2</v>
      </c>
      <c r="S12" s="25">
        <v>2.4499999999999994E-2</v>
      </c>
      <c r="T12" s="25">
        <v>3.3250000000000002E-2</v>
      </c>
    </row>
    <row r="13" spans="1:20" x14ac:dyDescent="0.2">
      <c r="B13" s="24" t="s">
        <v>35</v>
      </c>
      <c r="C13" s="19" t="s">
        <v>33</v>
      </c>
      <c r="D13" s="19" t="s">
        <v>53</v>
      </c>
      <c r="E13" s="24" t="s">
        <v>18</v>
      </c>
      <c r="F13" s="23" t="s">
        <v>45</v>
      </c>
      <c r="G13" s="19" t="s">
        <v>37</v>
      </c>
      <c r="J13" s="41">
        <f t="shared" si="3"/>
        <v>0.95599999999999996</v>
      </c>
      <c r="K13" s="41">
        <f t="shared" si="0"/>
        <v>0.86699999999999999</v>
      </c>
      <c r="L13" s="41">
        <f t="shared" si="1"/>
        <v>0.95599999999999996</v>
      </c>
      <c r="N13" s="19" t="s">
        <v>11</v>
      </c>
      <c r="O13" s="19" t="s">
        <v>12</v>
      </c>
      <c r="P13" s="25">
        <v>0.95599999999999996</v>
      </c>
      <c r="Q13" s="25">
        <v>0.94699999999999995</v>
      </c>
      <c r="R13" s="25">
        <v>0.93799999999999994</v>
      </c>
      <c r="S13" s="25">
        <v>0.90200000000000002</v>
      </c>
      <c r="T13" s="25">
        <v>0.86699999999999999</v>
      </c>
    </row>
    <row r="14" spans="1:20" x14ac:dyDescent="0.2">
      <c r="A14" s="23"/>
      <c r="B14" s="24" t="s">
        <v>35</v>
      </c>
      <c r="C14" s="19" t="s">
        <v>32</v>
      </c>
      <c r="D14" s="19" t="s">
        <v>53</v>
      </c>
      <c r="E14" s="24" t="s">
        <v>18</v>
      </c>
      <c r="F14" s="23" t="s">
        <v>36</v>
      </c>
      <c r="G14" s="19" t="s">
        <v>37</v>
      </c>
      <c r="J14" s="41">
        <f t="shared" si="3"/>
        <v>1.100000000000001E-2</v>
      </c>
      <c r="K14" s="41">
        <f t="shared" si="0"/>
        <v>9.2500000000000082E-3</v>
      </c>
      <c r="L14" s="41">
        <f t="shared" si="1"/>
        <v>1.2250000000000011E-2</v>
      </c>
      <c r="M14" s="27"/>
      <c r="N14" s="19" t="s">
        <v>11</v>
      </c>
      <c r="O14" s="19" t="s">
        <v>12</v>
      </c>
      <c r="P14" s="25">
        <f>(1-P18)/4</f>
        <v>1.100000000000001E-2</v>
      </c>
      <c r="Q14" s="25">
        <f t="shared" ref="Q14:S14" si="6">(1-Q18)/4</f>
        <v>1.0000000000000009E-2</v>
      </c>
      <c r="R14" s="25">
        <f t="shared" si="6"/>
        <v>9.2500000000000082E-3</v>
      </c>
      <c r="S14" s="25">
        <f t="shared" si="6"/>
        <v>1.075000000000001E-2</v>
      </c>
      <c r="T14" s="25">
        <f>(1-T18)/4</f>
        <v>1.2250000000000011E-2</v>
      </c>
    </row>
    <row r="15" spans="1:20" x14ac:dyDescent="0.2">
      <c r="A15" s="23"/>
      <c r="B15" s="24" t="s">
        <v>35</v>
      </c>
      <c r="C15" s="19" t="s">
        <v>32</v>
      </c>
      <c r="D15" s="19" t="s">
        <v>53</v>
      </c>
      <c r="E15" s="24" t="s">
        <v>18</v>
      </c>
      <c r="F15" s="23" t="s">
        <v>38</v>
      </c>
      <c r="G15" s="19" t="s">
        <v>37</v>
      </c>
      <c r="J15" s="41">
        <f t="shared" si="3"/>
        <v>1.100000000000001E-2</v>
      </c>
      <c r="K15" s="41">
        <f t="shared" si="0"/>
        <v>9.2500000000000082E-3</v>
      </c>
      <c r="L15" s="41">
        <f t="shared" si="1"/>
        <v>1.2250000000000011E-2</v>
      </c>
      <c r="M15" s="27"/>
      <c r="N15" s="19" t="s">
        <v>11</v>
      </c>
      <c r="O15" s="19" t="s">
        <v>12</v>
      </c>
      <c r="P15" s="28">
        <v>1.100000000000001E-2</v>
      </c>
      <c r="Q15" s="28">
        <v>1.0000000000000009E-2</v>
      </c>
      <c r="R15" s="28">
        <v>9.2500000000000082E-3</v>
      </c>
      <c r="S15" s="28">
        <v>1.075000000000001E-2</v>
      </c>
      <c r="T15" s="28">
        <v>1.2250000000000011E-2</v>
      </c>
    </row>
    <row r="16" spans="1:20" x14ac:dyDescent="0.2">
      <c r="A16" s="23"/>
      <c r="B16" s="24" t="s">
        <v>35</v>
      </c>
      <c r="C16" s="19" t="s">
        <v>32</v>
      </c>
      <c r="D16" s="19" t="s">
        <v>53</v>
      </c>
      <c r="E16" s="24" t="s">
        <v>18</v>
      </c>
      <c r="F16" s="23" t="s">
        <v>39</v>
      </c>
      <c r="G16" s="19" t="s">
        <v>37</v>
      </c>
      <c r="J16" s="41">
        <f t="shared" si="3"/>
        <v>1.100000000000001E-2</v>
      </c>
      <c r="K16" s="41">
        <f t="shared" si="0"/>
        <v>9.2500000000000082E-3</v>
      </c>
      <c r="L16" s="41">
        <f t="shared" si="1"/>
        <v>1.2250000000000011E-2</v>
      </c>
      <c r="M16" s="27"/>
      <c r="N16" s="19" t="s">
        <v>11</v>
      </c>
      <c r="O16" s="19" t="s">
        <v>12</v>
      </c>
      <c r="P16" s="28">
        <v>1.100000000000001E-2</v>
      </c>
      <c r="Q16" s="28">
        <v>1.0000000000000009E-2</v>
      </c>
      <c r="R16" s="28">
        <v>9.2500000000000082E-3</v>
      </c>
      <c r="S16" s="28">
        <v>1.075000000000001E-2</v>
      </c>
      <c r="T16" s="28">
        <v>1.2250000000000011E-2</v>
      </c>
    </row>
    <row r="17" spans="1:20" x14ac:dyDescent="0.2">
      <c r="A17" s="23"/>
      <c r="B17" s="24" t="s">
        <v>35</v>
      </c>
      <c r="C17" s="19" t="s">
        <v>32</v>
      </c>
      <c r="D17" s="19" t="s">
        <v>53</v>
      </c>
      <c r="E17" s="24" t="s">
        <v>18</v>
      </c>
      <c r="F17" s="23" t="s">
        <v>40</v>
      </c>
      <c r="G17" s="19" t="s">
        <v>37</v>
      </c>
      <c r="J17" s="41">
        <f t="shared" si="3"/>
        <v>1.100000000000001E-2</v>
      </c>
      <c r="K17" s="41">
        <f t="shared" si="0"/>
        <v>9.2500000000000082E-3</v>
      </c>
      <c r="L17" s="41">
        <f t="shared" si="1"/>
        <v>1.2250000000000011E-2</v>
      </c>
      <c r="M17" s="27"/>
      <c r="N17" s="19" t="s">
        <v>11</v>
      </c>
      <c r="O17" s="19" t="s">
        <v>12</v>
      </c>
      <c r="P17" s="28">
        <v>1.100000000000001E-2</v>
      </c>
      <c r="Q17" s="28">
        <v>1.0000000000000009E-2</v>
      </c>
      <c r="R17" s="28">
        <v>9.2500000000000082E-3</v>
      </c>
      <c r="S17" s="28">
        <v>1.075000000000001E-2</v>
      </c>
      <c r="T17" s="28">
        <v>1.2250000000000011E-2</v>
      </c>
    </row>
    <row r="18" spans="1:20" x14ac:dyDescent="0.2">
      <c r="A18" s="23"/>
      <c r="B18" s="24" t="s">
        <v>35</v>
      </c>
      <c r="C18" s="19" t="s">
        <v>32</v>
      </c>
      <c r="D18" s="19" t="s">
        <v>53</v>
      </c>
      <c r="E18" s="24" t="s">
        <v>18</v>
      </c>
      <c r="F18" s="23" t="s">
        <v>45</v>
      </c>
      <c r="G18" s="19" t="s">
        <v>37</v>
      </c>
      <c r="J18" s="41">
        <f>P18</f>
        <v>0.95599999999999996</v>
      </c>
      <c r="K18" s="41">
        <f t="shared" si="0"/>
        <v>0.95099999999999996</v>
      </c>
      <c r="L18" s="41">
        <f t="shared" si="1"/>
        <v>0.96299999999999997</v>
      </c>
      <c r="M18" s="27"/>
      <c r="N18" s="19" t="s">
        <v>11</v>
      </c>
      <c r="O18" s="19" t="s">
        <v>12</v>
      </c>
      <c r="P18" s="25">
        <v>0.95599999999999996</v>
      </c>
      <c r="Q18" s="25">
        <v>0.96</v>
      </c>
      <c r="R18" s="25">
        <v>0.96299999999999997</v>
      </c>
      <c r="S18" s="25">
        <v>0.95699999999999996</v>
      </c>
      <c r="T18" s="25">
        <v>0.95099999999999996</v>
      </c>
    </row>
    <row r="19" spans="1:20" x14ac:dyDescent="0.2">
      <c r="B19" s="24" t="s">
        <v>35</v>
      </c>
      <c r="C19" s="19" t="s">
        <v>34</v>
      </c>
      <c r="D19" s="19" t="s">
        <v>53</v>
      </c>
      <c r="E19" s="24" t="s">
        <v>18</v>
      </c>
      <c r="F19" s="23" t="s">
        <v>36</v>
      </c>
      <c r="G19" s="19" t="s">
        <v>37</v>
      </c>
      <c r="J19" s="41">
        <f t="shared" si="3"/>
        <v>1.100000000000001E-2</v>
      </c>
      <c r="K19" s="41">
        <f t="shared" si="0"/>
        <v>9.2500000000000082E-3</v>
      </c>
      <c r="L19" s="41">
        <f t="shared" si="1"/>
        <v>1.100000000000001E-2</v>
      </c>
      <c r="M19" s="27"/>
      <c r="N19" s="19" t="s">
        <v>11</v>
      </c>
      <c r="O19" s="19" t="s">
        <v>12</v>
      </c>
      <c r="P19" s="25">
        <f>(1-P23)/4</f>
        <v>1.100000000000001E-2</v>
      </c>
      <c r="Q19" s="25">
        <f t="shared" ref="Q19:S19" si="7">(1-Q23)/4</f>
        <v>1.0000000000000009E-2</v>
      </c>
      <c r="R19" s="25">
        <f t="shared" si="7"/>
        <v>9.2500000000000082E-3</v>
      </c>
      <c r="S19" s="25">
        <f t="shared" si="7"/>
        <v>9.2500000000000082E-3</v>
      </c>
      <c r="T19" s="25">
        <f>(1-T23)/4</f>
        <v>9.2500000000000082E-3</v>
      </c>
    </row>
    <row r="20" spans="1:20" x14ac:dyDescent="0.2">
      <c r="B20" s="24" t="s">
        <v>35</v>
      </c>
      <c r="C20" s="19" t="s">
        <v>34</v>
      </c>
      <c r="D20" s="19" t="s">
        <v>53</v>
      </c>
      <c r="E20" s="24" t="s">
        <v>18</v>
      </c>
      <c r="F20" s="23" t="s">
        <v>38</v>
      </c>
      <c r="G20" s="19" t="s">
        <v>37</v>
      </c>
      <c r="J20" s="41">
        <f t="shared" si="3"/>
        <v>1.100000000000001E-2</v>
      </c>
      <c r="K20" s="41">
        <f t="shared" si="0"/>
        <v>9.2500000000000082E-3</v>
      </c>
      <c r="L20" s="41">
        <f t="shared" si="1"/>
        <v>1.100000000000001E-2</v>
      </c>
      <c r="M20" s="27"/>
      <c r="N20" s="19" t="s">
        <v>11</v>
      </c>
      <c r="O20" s="19" t="s">
        <v>12</v>
      </c>
      <c r="P20" s="28">
        <v>1.100000000000001E-2</v>
      </c>
      <c r="Q20" s="28">
        <v>1.0000000000000009E-2</v>
      </c>
      <c r="R20" s="28">
        <v>9.2500000000000082E-3</v>
      </c>
      <c r="S20" s="28">
        <v>9.2500000000000082E-3</v>
      </c>
      <c r="T20" s="28">
        <v>9.2500000000000082E-3</v>
      </c>
    </row>
    <row r="21" spans="1:20" x14ac:dyDescent="0.2">
      <c r="B21" s="24" t="s">
        <v>35</v>
      </c>
      <c r="C21" s="19" t="s">
        <v>34</v>
      </c>
      <c r="D21" s="19" t="s">
        <v>53</v>
      </c>
      <c r="E21" s="24" t="s">
        <v>18</v>
      </c>
      <c r="F21" s="23" t="s">
        <v>39</v>
      </c>
      <c r="G21" s="19" t="s">
        <v>37</v>
      </c>
      <c r="J21" s="41">
        <f t="shared" si="3"/>
        <v>1.100000000000001E-2</v>
      </c>
      <c r="K21" s="41">
        <f t="shared" si="0"/>
        <v>9.2500000000000082E-3</v>
      </c>
      <c r="L21" s="41">
        <f t="shared" si="1"/>
        <v>1.100000000000001E-2</v>
      </c>
      <c r="M21" s="27"/>
      <c r="N21" s="19" t="s">
        <v>11</v>
      </c>
      <c r="O21" s="19" t="s">
        <v>12</v>
      </c>
      <c r="P21" s="28">
        <v>1.100000000000001E-2</v>
      </c>
      <c r="Q21" s="28">
        <v>1.0000000000000009E-2</v>
      </c>
      <c r="R21" s="28">
        <v>9.2500000000000082E-3</v>
      </c>
      <c r="S21" s="28">
        <v>9.2500000000000082E-3</v>
      </c>
      <c r="T21" s="28">
        <v>9.2500000000000082E-3</v>
      </c>
    </row>
    <row r="22" spans="1:20" x14ac:dyDescent="0.2">
      <c r="B22" s="24" t="s">
        <v>35</v>
      </c>
      <c r="C22" s="19" t="s">
        <v>34</v>
      </c>
      <c r="D22" s="19" t="s">
        <v>53</v>
      </c>
      <c r="E22" s="24" t="s">
        <v>18</v>
      </c>
      <c r="F22" s="23" t="s">
        <v>40</v>
      </c>
      <c r="G22" s="19" t="s">
        <v>37</v>
      </c>
      <c r="J22" s="41">
        <f t="shared" si="3"/>
        <v>1.100000000000001E-2</v>
      </c>
      <c r="K22" s="41">
        <f t="shared" si="0"/>
        <v>9.2500000000000082E-3</v>
      </c>
      <c r="L22" s="41">
        <f t="shared" si="1"/>
        <v>1.100000000000001E-2</v>
      </c>
      <c r="M22" s="27"/>
      <c r="N22" s="19" t="s">
        <v>11</v>
      </c>
      <c r="O22" s="19" t="s">
        <v>12</v>
      </c>
      <c r="P22" s="28">
        <v>1.100000000000001E-2</v>
      </c>
      <c r="Q22" s="28">
        <v>1.0000000000000009E-2</v>
      </c>
      <c r="R22" s="28">
        <v>9.2500000000000082E-3</v>
      </c>
      <c r="S22" s="28">
        <v>9.2500000000000082E-3</v>
      </c>
      <c r="T22" s="28">
        <v>9.2500000000000082E-3</v>
      </c>
    </row>
    <row r="23" spans="1:20" x14ac:dyDescent="0.2">
      <c r="B23" s="24" t="s">
        <v>35</v>
      </c>
      <c r="C23" s="19" t="s">
        <v>34</v>
      </c>
      <c r="D23" s="19" t="s">
        <v>53</v>
      </c>
      <c r="E23" s="24" t="s">
        <v>18</v>
      </c>
      <c r="F23" s="23" t="s">
        <v>45</v>
      </c>
      <c r="G23" s="19" t="s">
        <v>37</v>
      </c>
      <c r="J23" s="41">
        <f t="shared" si="3"/>
        <v>0.95599999999999996</v>
      </c>
      <c r="K23" s="41">
        <f t="shared" si="0"/>
        <v>0.95599999999999996</v>
      </c>
      <c r="L23" s="41">
        <f t="shared" si="1"/>
        <v>0.96299999999999997</v>
      </c>
      <c r="M23" s="27"/>
      <c r="N23" s="19" t="s">
        <v>11</v>
      </c>
      <c r="O23" s="19" t="s">
        <v>12</v>
      </c>
      <c r="P23" s="25">
        <v>0.95599999999999996</v>
      </c>
      <c r="Q23" s="25">
        <v>0.96</v>
      </c>
      <c r="R23" s="25">
        <v>0.96299999999999997</v>
      </c>
      <c r="S23" s="25">
        <v>0.96299999999999997</v>
      </c>
      <c r="T23" s="25">
        <v>0.96299999999999997</v>
      </c>
    </row>
  </sheetData>
  <mergeCells count="1">
    <mergeCell ref="P1:T1"/>
  </mergeCell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V1A_g_truck</vt:lpstr>
      <vt:lpstr>V1B_bat_LSB_perkWh</vt:lpstr>
      <vt:lpstr>V1B_bat_prmLIBs_perkWh</vt:lpstr>
      <vt:lpstr>F2_fuel_d_whbio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 Ruqun</dc:creator>
  <cp:lastModifiedBy>Susie Wu</cp:lastModifiedBy>
  <dcterms:created xsi:type="dcterms:W3CDTF">2024-01-02T20:14:56Z</dcterms:created>
  <dcterms:modified xsi:type="dcterms:W3CDTF">2024-06-21T16:15:51Z</dcterms:modified>
</cp:coreProperties>
</file>