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csxds/workspaces/eam/ICIP2023-EAM-model/results/"/>
    </mc:Choice>
  </mc:AlternateContent>
  <xr:revisionPtr revIDLastSave="0" documentId="13_ncr:1_{2A3A67BF-4C7E-D64B-BFF0-5D41AEAC63D9}" xr6:coauthVersionLast="47" xr6:coauthVersionMax="47" xr10:uidLastSave="{00000000-0000-0000-0000-000000000000}"/>
  <bookViews>
    <workbookView xWindow="0" yWindow="0" windowWidth="33600" windowHeight="21000" activeTab="4" xr2:uid="{00000000-000D-0000-FFFF-FFFF00000000}"/>
  </bookViews>
  <sheets>
    <sheet name="toc" sheetId="1" r:id="rId1"/>
    <sheet name="mean default (comp)" sheetId="2" r:id="rId2"/>
    <sheet name="mean s720 (comp)" sheetId="3" r:id="rId3"/>
    <sheet name="mean energy" sheetId="4" r:id="rId4"/>
    <sheet name="mean carbon" sheetId="5" r:id="rId5"/>
  </sheets>
  <externalReferences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1" i="5" l="1"/>
  <c r="Q62" i="5"/>
  <c r="Q59" i="5"/>
  <c r="U56" i="5"/>
  <c r="U64" i="5"/>
  <c r="U65" i="5" s="1"/>
  <c r="U66" i="5" s="1"/>
  <c r="U67" i="5" s="1"/>
  <c r="U69" i="5" s="1"/>
  <c r="U70" i="5" s="1"/>
  <c r="U63" i="5"/>
  <c r="Q63" i="5"/>
  <c r="Q61" i="5"/>
  <c r="AG26" i="5"/>
  <c r="AH28" i="5"/>
  <c r="AH27" i="5"/>
  <c r="AH25" i="5" l="1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H5" i="5"/>
  <c r="AH4" i="5"/>
  <c r="AH3" i="5"/>
  <c r="AH2" i="5"/>
  <c r="U49" i="5" l="1"/>
  <c r="T49" i="5"/>
  <c r="S49" i="5"/>
  <c r="R49" i="5"/>
  <c r="Q49" i="5"/>
  <c r="V49" i="5" s="1"/>
  <c r="U48" i="5"/>
  <c r="T48" i="5"/>
  <c r="S48" i="5"/>
  <c r="R48" i="5"/>
  <c r="Q48" i="5"/>
  <c r="U47" i="5"/>
  <c r="T47" i="5"/>
  <c r="S47" i="5"/>
  <c r="R47" i="5"/>
  <c r="Q47" i="5"/>
  <c r="V47" i="5" s="1"/>
  <c r="U46" i="5"/>
  <c r="T46" i="5"/>
  <c r="S46" i="5"/>
  <c r="R46" i="5"/>
  <c r="Q46" i="5"/>
  <c r="U45" i="5"/>
  <c r="T45" i="5"/>
  <c r="S45" i="5"/>
  <c r="R45" i="5"/>
  <c r="Q45" i="5"/>
  <c r="U44" i="5"/>
  <c r="T44" i="5"/>
  <c r="S44" i="5"/>
  <c r="R44" i="5"/>
  <c r="Q44" i="5"/>
  <c r="V44" i="5" s="1"/>
  <c r="U43" i="5"/>
  <c r="T43" i="5"/>
  <c r="S43" i="5"/>
  <c r="R43" i="5"/>
  <c r="Q43" i="5"/>
  <c r="U42" i="5"/>
  <c r="T42" i="5"/>
  <c r="S42" i="5"/>
  <c r="R42" i="5"/>
  <c r="Q42" i="5"/>
  <c r="V42" i="5" s="1"/>
  <c r="U41" i="5"/>
  <c r="T41" i="5"/>
  <c r="S41" i="5"/>
  <c r="R41" i="5"/>
  <c r="Q41" i="5"/>
  <c r="V41" i="5" s="1"/>
  <c r="U40" i="5"/>
  <c r="T40" i="5"/>
  <c r="S40" i="5"/>
  <c r="R40" i="5"/>
  <c r="Q40" i="5"/>
  <c r="U39" i="5"/>
  <c r="T39" i="5"/>
  <c r="S39" i="5"/>
  <c r="R39" i="5"/>
  <c r="Q39" i="5"/>
  <c r="V39" i="5" s="1"/>
  <c r="U38" i="5"/>
  <c r="T38" i="5"/>
  <c r="S38" i="5"/>
  <c r="R38" i="5"/>
  <c r="Q38" i="5"/>
  <c r="U37" i="5"/>
  <c r="T37" i="5"/>
  <c r="S37" i="5"/>
  <c r="R37" i="5"/>
  <c r="Q37" i="5"/>
  <c r="U36" i="5"/>
  <c r="T36" i="5"/>
  <c r="S36" i="5"/>
  <c r="R36" i="5"/>
  <c r="Q36" i="5"/>
  <c r="V36" i="5" s="1"/>
  <c r="U35" i="5"/>
  <c r="T35" i="5"/>
  <c r="S35" i="5"/>
  <c r="R35" i="5"/>
  <c r="Q35" i="5"/>
  <c r="U34" i="5"/>
  <c r="T34" i="5"/>
  <c r="S34" i="5"/>
  <c r="R34" i="5"/>
  <c r="Q34" i="5"/>
  <c r="V34" i="5" s="1"/>
  <c r="U33" i="5"/>
  <c r="T33" i="5"/>
  <c r="S33" i="5"/>
  <c r="R33" i="5"/>
  <c r="Q33" i="5"/>
  <c r="V33" i="5" s="1"/>
  <c r="U32" i="5"/>
  <c r="T32" i="5"/>
  <c r="S32" i="5"/>
  <c r="R32" i="5"/>
  <c r="Q32" i="5"/>
  <c r="U31" i="5"/>
  <c r="T31" i="5"/>
  <c r="S31" i="5"/>
  <c r="R31" i="5"/>
  <c r="Q31" i="5"/>
  <c r="V31" i="5" s="1"/>
  <c r="U30" i="5"/>
  <c r="T30" i="5"/>
  <c r="S30" i="5"/>
  <c r="R30" i="5"/>
  <c r="Q30" i="5"/>
  <c r="U29" i="5"/>
  <c r="T29" i="5"/>
  <c r="S29" i="5"/>
  <c r="R29" i="5"/>
  <c r="Q29" i="5"/>
  <c r="U28" i="5"/>
  <c r="T28" i="5"/>
  <c r="S28" i="5"/>
  <c r="R28" i="5"/>
  <c r="Q28" i="5"/>
  <c r="V28" i="5" s="1"/>
  <c r="U27" i="5"/>
  <c r="T27" i="5"/>
  <c r="S27" i="5"/>
  <c r="R27" i="5"/>
  <c r="Q27" i="5"/>
  <c r="U26" i="5"/>
  <c r="T26" i="5"/>
  <c r="S26" i="5"/>
  <c r="R26" i="5"/>
  <c r="Q26" i="5"/>
  <c r="Y54" i="5"/>
  <c r="Y53" i="5"/>
  <c r="Y52" i="5"/>
  <c r="Y51" i="5"/>
  <c r="Y50" i="5"/>
  <c r="X55" i="5"/>
  <c r="Q27" i="4"/>
  <c r="R27" i="4"/>
  <c r="S27" i="4"/>
  <c r="T27" i="4"/>
  <c r="U27" i="4"/>
  <c r="Q28" i="4"/>
  <c r="R28" i="4"/>
  <c r="S28" i="4"/>
  <c r="T28" i="4"/>
  <c r="U28" i="4"/>
  <c r="Q29" i="4"/>
  <c r="R29" i="4"/>
  <c r="S29" i="4"/>
  <c r="T29" i="4"/>
  <c r="U29" i="4"/>
  <c r="Q30" i="4"/>
  <c r="R30" i="4"/>
  <c r="S30" i="4"/>
  <c r="T30" i="4"/>
  <c r="U30" i="4"/>
  <c r="Q31" i="4"/>
  <c r="R31" i="4"/>
  <c r="S31" i="4"/>
  <c r="T31" i="4"/>
  <c r="U31" i="4"/>
  <c r="Q32" i="4"/>
  <c r="R32" i="4"/>
  <c r="S32" i="4"/>
  <c r="T32" i="4"/>
  <c r="U32" i="4"/>
  <c r="Q33" i="4"/>
  <c r="R33" i="4"/>
  <c r="S33" i="4"/>
  <c r="T33" i="4"/>
  <c r="U33" i="4"/>
  <c r="Q34" i="4"/>
  <c r="R34" i="4"/>
  <c r="S34" i="4"/>
  <c r="T34" i="4"/>
  <c r="U34" i="4"/>
  <c r="Q35" i="4"/>
  <c r="R35" i="4"/>
  <c r="S35" i="4"/>
  <c r="T35" i="4"/>
  <c r="U35" i="4"/>
  <c r="Q36" i="4"/>
  <c r="R36" i="4"/>
  <c r="S36" i="4"/>
  <c r="T36" i="4"/>
  <c r="U36" i="4"/>
  <c r="Q37" i="4"/>
  <c r="R37" i="4"/>
  <c r="S37" i="4"/>
  <c r="T37" i="4"/>
  <c r="U37" i="4"/>
  <c r="Q38" i="4"/>
  <c r="R38" i="4"/>
  <c r="S38" i="4"/>
  <c r="T38" i="4"/>
  <c r="U38" i="4"/>
  <c r="Q39" i="4"/>
  <c r="R39" i="4"/>
  <c r="S39" i="4"/>
  <c r="T39" i="4"/>
  <c r="U39" i="4"/>
  <c r="Q40" i="4"/>
  <c r="R40" i="4"/>
  <c r="S40" i="4"/>
  <c r="T40" i="4"/>
  <c r="U40" i="4"/>
  <c r="Q41" i="4"/>
  <c r="R41" i="4"/>
  <c r="S41" i="4"/>
  <c r="T41" i="4"/>
  <c r="U41" i="4"/>
  <c r="Q42" i="4"/>
  <c r="R42" i="4"/>
  <c r="S42" i="4"/>
  <c r="T42" i="4"/>
  <c r="U42" i="4"/>
  <c r="Q43" i="4"/>
  <c r="R43" i="4"/>
  <c r="S43" i="4"/>
  <c r="T43" i="4"/>
  <c r="U43" i="4"/>
  <c r="Q44" i="4"/>
  <c r="R44" i="4"/>
  <c r="S44" i="4"/>
  <c r="T44" i="4"/>
  <c r="U44" i="4"/>
  <c r="Q45" i="4"/>
  <c r="R45" i="4"/>
  <c r="S45" i="4"/>
  <c r="T45" i="4"/>
  <c r="U45" i="4"/>
  <c r="Q46" i="4"/>
  <c r="R46" i="4"/>
  <c r="S46" i="4"/>
  <c r="T46" i="4"/>
  <c r="U46" i="4"/>
  <c r="Q47" i="4"/>
  <c r="R47" i="4"/>
  <c r="S47" i="4"/>
  <c r="T47" i="4"/>
  <c r="U47" i="4"/>
  <c r="Q48" i="4"/>
  <c r="R48" i="4"/>
  <c r="S48" i="4"/>
  <c r="T48" i="4"/>
  <c r="U48" i="4"/>
  <c r="Q49" i="4"/>
  <c r="R49" i="4"/>
  <c r="S49" i="4"/>
  <c r="T49" i="4"/>
  <c r="U49" i="4"/>
  <c r="R26" i="4"/>
  <c r="S26" i="4"/>
  <c r="T26" i="4"/>
  <c r="U26" i="4"/>
  <c r="Q26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52" i="4"/>
  <c r="H51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B2" i="1"/>
  <c r="B1" i="1"/>
  <c r="U51" i="5" l="1"/>
  <c r="V30" i="5"/>
  <c r="V38" i="5"/>
  <c r="V46" i="5"/>
  <c r="S51" i="5"/>
  <c r="T51" i="5"/>
  <c r="V27" i="5"/>
  <c r="V35" i="5"/>
  <c r="V43" i="5"/>
  <c r="Q51" i="5"/>
  <c r="V26" i="5"/>
  <c r="H51" i="5"/>
  <c r="V40" i="5"/>
  <c r="V48" i="5"/>
  <c r="R51" i="5"/>
  <c r="V32" i="5"/>
  <c r="V29" i="5"/>
  <c r="V37" i="5"/>
  <c r="V45" i="5"/>
  <c r="H52" i="5"/>
  <c r="V50" i="5" l="1"/>
  <c r="V51" i="5"/>
</calcChain>
</file>

<file path=xl/sharedStrings.xml><?xml version="1.0" encoding="utf-8"?>
<sst xmlns="http://schemas.openxmlformats.org/spreadsheetml/2006/main" count="218" uniqueCount="64">
  <si>
    <t>mean energy: a direct load of the result data, monthly mean values. Unit: kilowatt_hour</t>
  </si>
  <si>
    <t>mean carbon: a direct load of the result data, monthly mean values. Unit: kilogram</t>
  </si>
  <si>
    <t>time</t>
  </si>
  <si>
    <t>Scenario</t>
  </si>
  <si>
    <t>group</t>
  </si>
  <si>
    <t>Origin Datacentre</t>
  </si>
  <si>
    <t>Content Delivery Network</t>
  </si>
  <si>
    <t>Core Network</t>
  </si>
  <si>
    <t>Access Network</t>
  </si>
  <si>
    <t>Laptop</t>
  </si>
  <si>
    <t>default</t>
  </si>
  <si>
    <t>t_00</t>
  </si>
  <si>
    <t>t_01</t>
  </si>
  <si>
    <t>t_02</t>
  </si>
  <si>
    <t>t_03</t>
  </si>
  <si>
    <t>t_04</t>
  </si>
  <si>
    <t>t_05</t>
  </si>
  <si>
    <t>t_06</t>
  </si>
  <si>
    <t>t_07</t>
  </si>
  <si>
    <t>t_08</t>
  </si>
  <si>
    <t>t_09</t>
  </si>
  <si>
    <t>t_10</t>
  </si>
  <si>
    <t>t_11</t>
  </si>
  <si>
    <t>t_12</t>
  </si>
  <si>
    <t>t_13</t>
  </si>
  <si>
    <t>t_14</t>
  </si>
  <si>
    <t>t_15</t>
  </si>
  <si>
    <t>t_16</t>
  </si>
  <si>
    <t>t_17</t>
  </si>
  <si>
    <t>t_18</t>
  </si>
  <si>
    <t>t_19</t>
  </si>
  <si>
    <t>t_20</t>
  </si>
  <si>
    <t>t_21</t>
  </si>
  <si>
    <t>t_22</t>
  </si>
  <si>
    <t>t_23</t>
  </si>
  <si>
    <t>s720</t>
  </si>
  <si>
    <t>electricity</t>
  </si>
  <si>
    <t>Carbon</t>
  </si>
  <si>
    <t>Carbon intensity</t>
  </si>
  <si>
    <t>Time</t>
  </si>
  <si>
    <t>sum</t>
  </si>
  <si>
    <t>Sum</t>
  </si>
  <si>
    <t>Reduction with Avg MEF</t>
  </si>
  <si>
    <t>Rel. Difference STMEF and MAMEF</t>
  </si>
  <si>
    <t>min</t>
  </si>
  <si>
    <t>max</t>
  </si>
  <si>
    <t>per day</t>
  </si>
  <si>
    <t>per viewer</t>
  </si>
  <si>
    <t>g</t>
  </si>
  <si>
    <t>tCO2e</t>
  </si>
  <si>
    <t>kgCO2e</t>
  </si>
  <si>
    <t>power difference</t>
  </si>
  <si>
    <t>W</t>
  </si>
  <si>
    <t>duration</t>
  </si>
  <si>
    <t>minutes</t>
  </si>
  <si>
    <t>secs</t>
  </si>
  <si>
    <t>energy</t>
  </si>
  <si>
    <t>J</t>
  </si>
  <si>
    <t>per month</t>
  </si>
  <si>
    <t>UK pop</t>
  </si>
  <si>
    <t>kWh</t>
  </si>
  <si>
    <t>carbon</t>
  </si>
  <si>
    <t>kg/kWh</t>
  </si>
  <si>
    <t>laptops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</si>
</sst>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3" fontId="0" fillId="0" borderId="0" xfId="1" applyFo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20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/>
    <xf numFmtId="1" fontId="0" fillId="0" borderId="0" xfId="0" applyNumberFormat="1"/>
    <xf numFmtId="0" fontId="1" fillId="0" borderId="3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'mean energy'!$Q$25</c:f>
              <c:strCache>
                <c:ptCount val="1"/>
                <c:pt idx="0">
                  <c:v>Origin Datacentre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'mean energy'!$P$26:$P$49</c:f>
              <c:strCache>
                <c:ptCount val="24"/>
                <c:pt idx="0">
                  <c:v>t_00</c:v>
                </c:pt>
                <c:pt idx="1">
                  <c:v>t_01</c:v>
                </c:pt>
                <c:pt idx="2">
                  <c:v>t_02</c:v>
                </c:pt>
                <c:pt idx="3">
                  <c:v>t_03</c:v>
                </c:pt>
                <c:pt idx="4">
                  <c:v>t_04</c:v>
                </c:pt>
                <c:pt idx="5">
                  <c:v>t_05</c:v>
                </c:pt>
                <c:pt idx="6">
                  <c:v>t_06</c:v>
                </c:pt>
                <c:pt idx="7">
                  <c:v>t_07</c:v>
                </c:pt>
                <c:pt idx="8">
                  <c:v>t_08</c:v>
                </c:pt>
                <c:pt idx="9">
                  <c:v>t_09</c:v>
                </c:pt>
                <c:pt idx="10">
                  <c:v>t_10</c:v>
                </c:pt>
                <c:pt idx="11">
                  <c:v>t_11</c:v>
                </c:pt>
                <c:pt idx="12">
                  <c:v>t_12</c:v>
                </c:pt>
                <c:pt idx="13">
                  <c:v>t_13</c:v>
                </c:pt>
                <c:pt idx="14">
                  <c:v>t_14</c:v>
                </c:pt>
                <c:pt idx="15">
                  <c:v>t_15</c:v>
                </c:pt>
                <c:pt idx="16">
                  <c:v>t_16</c:v>
                </c:pt>
                <c:pt idx="17">
                  <c:v>t_17</c:v>
                </c:pt>
                <c:pt idx="18">
                  <c:v>t_18</c:v>
                </c:pt>
                <c:pt idx="19">
                  <c:v>t_19</c:v>
                </c:pt>
                <c:pt idx="20">
                  <c:v>t_20</c:v>
                </c:pt>
                <c:pt idx="21">
                  <c:v>t_21</c:v>
                </c:pt>
                <c:pt idx="22">
                  <c:v>t_22</c:v>
                </c:pt>
                <c:pt idx="23">
                  <c:v>t_23</c:v>
                </c:pt>
              </c:strCache>
            </c:strRef>
          </c:cat>
          <c:val>
            <c:numRef>
              <c:f>'mean energy'!$Q$26:$Q$49</c:f>
              <c:numCache>
                <c:formatCode>General</c:formatCode>
                <c:ptCount val="24"/>
                <c:pt idx="0">
                  <c:v>7.0903362501522107</c:v>
                </c:pt>
                <c:pt idx="1">
                  <c:v>3.1917921311069093</c:v>
                </c:pt>
                <c:pt idx="2">
                  <c:v>1.8673529408359504</c:v>
                </c:pt>
                <c:pt idx="3">
                  <c:v>1.5982151664114972</c:v>
                </c:pt>
                <c:pt idx="4">
                  <c:v>1.3189998006856709</c:v>
                </c:pt>
                <c:pt idx="5">
                  <c:v>1.4839063884014889</c:v>
                </c:pt>
                <c:pt idx="6">
                  <c:v>4.3221297482534178</c:v>
                </c:pt>
                <c:pt idx="7">
                  <c:v>7.5364736036445255</c:v>
                </c:pt>
                <c:pt idx="8">
                  <c:v>8.4468647143882123</c:v>
                </c:pt>
                <c:pt idx="9">
                  <c:v>8.3120393217883866</c:v>
                </c:pt>
                <c:pt idx="10">
                  <c:v>7.6360607987971729</c:v>
                </c:pt>
                <c:pt idx="11">
                  <c:v>7.2397166170702167</c:v>
                </c:pt>
                <c:pt idx="12">
                  <c:v>7.8510210598756576</c:v>
                </c:pt>
                <c:pt idx="13">
                  <c:v>8.5149116957251696</c:v>
                </c:pt>
                <c:pt idx="14">
                  <c:v>7.9593875343578979</c:v>
                </c:pt>
                <c:pt idx="15">
                  <c:v>9.0198947793899595</c:v>
                </c:pt>
                <c:pt idx="16">
                  <c:v>10.80006187555056</c:v>
                </c:pt>
                <c:pt idx="17">
                  <c:v>12.67550688770331</c:v>
                </c:pt>
                <c:pt idx="18">
                  <c:v>14.508536982358383</c:v>
                </c:pt>
                <c:pt idx="19">
                  <c:v>15.873906702797981</c:v>
                </c:pt>
                <c:pt idx="20">
                  <c:v>17.282887864762575</c:v>
                </c:pt>
                <c:pt idx="21">
                  <c:v>17.023352677962798</c:v>
                </c:pt>
                <c:pt idx="22">
                  <c:v>17.611113016732144</c:v>
                </c:pt>
                <c:pt idx="23">
                  <c:v>15.359640378734927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B-3B45-8B4C-13F1C2B6634C}"/>
            </c:ext>
          </c:extLst>
        </c:ser>
        <c:ser>
          <c:idx val="1"/>
          <c:order val="1"/>
          <c:tx>
            <c:strRef>
              <c:f>'mean energy'!$R$25</c:f>
              <c:strCache>
                <c:ptCount val="1"/>
                <c:pt idx="0">
                  <c:v>Content Delivery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'mean energy'!$P$26:$P$49</c:f>
              <c:strCache>
                <c:ptCount val="24"/>
                <c:pt idx="0">
                  <c:v>t_00</c:v>
                </c:pt>
                <c:pt idx="1">
                  <c:v>t_01</c:v>
                </c:pt>
                <c:pt idx="2">
                  <c:v>t_02</c:v>
                </c:pt>
                <c:pt idx="3">
                  <c:v>t_03</c:v>
                </c:pt>
                <c:pt idx="4">
                  <c:v>t_04</c:v>
                </c:pt>
                <c:pt idx="5">
                  <c:v>t_05</c:v>
                </c:pt>
                <c:pt idx="6">
                  <c:v>t_06</c:v>
                </c:pt>
                <c:pt idx="7">
                  <c:v>t_07</c:v>
                </c:pt>
                <c:pt idx="8">
                  <c:v>t_08</c:v>
                </c:pt>
                <c:pt idx="9">
                  <c:v>t_09</c:v>
                </c:pt>
                <c:pt idx="10">
                  <c:v>t_10</c:v>
                </c:pt>
                <c:pt idx="11">
                  <c:v>t_11</c:v>
                </c:pt>
                <c:pt idx="12">
                  <c:v>t_12</c:v>
                </c:pt>
                <c:pt idx="13">
                  <c:v>t_13</c:v>
                </c:pt>
                <c:pt idx="14">
                  <c:v>t_14</c:v>
                </c:pt>
                <c:pt idx="15">
                  <c:v>t_15</c:v>
                </c:pt>
                <c:pt idx="16">
                  <c:v>t_16</c:v>
                </c:pt>
                <c:pt idx="17">
                  <c:v>t_17</c:v>
                </c:pt>
                <c:pt idx="18">
                  <c:v>t_18</c:v>
                </c:pt>
                <c:pt idx="19">
                  <c:v>t_19</c:v>
                </c:pt>
                <c:pt idx="20">
                  <c:v>t_20</c:v>
                </c:pt>
                <c:pt idx="21">
                  <c:v>t_21</c:v>
                </c:pt>
                <c:pt idx="22">
                  <c:v>t_22</c:v>
                </c:pt>
                <c:pt idx="23">
                  <c:v>t_23</c:v>
                </c:pt>
              </c:strCache>
            </c:strRef>
          </c:cat>
          <c:val>
            <c:numRef>
              <c:f>'mean energy'!$R$26:$R$49</c:f>
              <c:numCache>
                <c:formatCode>General</c:formatCode>
                <c:ptCount val="24"/>
                <c:pt idx="0">
                  <c:v>149.53755112603301</c:v>
                </c:pt>
                <c:pt idx="1">
                  <c:v>67.32478038086893</c:v>
                </c:pt>
                <c:pt idx="2">
                  <c:v>39.393877802496625</c:v>
                </c:pt>
                <c:pt idx="3">
                  <c:v>33.71224475248323</c:v>
                </c:pt>
                <c:pt idx="4">
                  <c:v>27.824043214595719</c:v>
                </c:pt>
                <c:pt idx="5">
                  <c:v>31.301181714809125</c:v>
                </c:pt>
                <c:pt idx="6">
                  <c:v>91.179518085304395</c:v>
                </c:pt>
                <c:pt idx="7">
                  <c:v>158.99151744855368</c:v>
                </c:pt>
                <c:pt idx="8">
                  <c:v>178.21877564625129</c:v>
                </c:pt>
                <c:pt idx="9">
                  <c:v>175.32055609008543</c:v>
                </c:pt>
                <c:pt idx="10">
                  <c:v>161.06760629983438</c:v>
                </c:pt>
                <c:pt idx="11">
                  <c:v>152.72981195335399</c:v>
                </c:pt>
                <c:pt idx="12">
                  <c:v>165.61618747940739</c:v>
                </c:pt>
                <c:pt idx="13">
                  <c:v>179.59181268523793</c:v>
                </c:pt>
                <c:pt idx="14">
                  <c:v>167.90040885302312</c:v>
                </c:pt>
                <c:pt idx="15">
                  <c:v>190.2558906509397</c:v>
                </c:pt>
                <c:pt idx="16">
                  <c:v>227.82276909047198</c:v>
                </c:pt>
                <c:pt idx="17">
                  <c:v>267.43051300983751</c:v>
                </c:pt>
                <c:pt idx="18">
                  <c:v>306.00482427456365</c:v>
                </c:pt>
                <c:pt idx="19">
                  <c:v>334.79666696862483</c:v>
                </c:pt>
                <c:pt idx="20">
                  <c:v>364.54807692673836</c:v>
                </c:pt>
                <c:pt idx="21">
                  <c:v>359.11349425584075</c:v>
                </c:pt>
                <c:pt idx="22">
                  <c:v>371.45712045489046</c:v>
                </c:pt>
                <c:pt idx="23">
                  <c:v>323.99465969719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B-3B45-8B4C-13F1C2B6634C}"/>
            </c:ext>
          </c:extLst>
        </c:ser>
        <c:ser>
          <c:idx val="2"/>
          <c:order val="2"/>
          <c:tx>
            <c:strRef>
              <c:f>'mean energy'!$S$25</c:f>
              <c:strCache>
                <c:ptCount val="1"/>
                <c:pt idx="0">
                  <c:v>Core Network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'mean energy'!$P$26:$P$49</c:f>
              <c:strCache>
                <c:ptCount val="24"/>
                <c:pt idx="0">
                  <c:v>t_00</c:v>
                </c:pt>
                <c:pt idx="1">
                  <c:v>t_01</c:v>
                </c:pt>
                <c:pt idx="2">
                  <c:v>t_02</c:v>
                </c:pt>
                <c:pt idx="3">
                  <c:v>t_03</c:v>
                </c:pt>
                <c:pt idx="4">
                  <c:v>t_04</c:v>
                </c:pt>
                <c:pt idx="5">
                  <c:v>t_05</c:v>
                </c:pt>
                <c:pt idx="6">
                  <c:v>t_06</c:v>
                </c:pt>
                <c:pt idx="7">
                  <c:v>t_07</c:v>
                </c:pt>
                <c:pt idx="8">
                  <c:v>t_08</c:v>
                </c:pt>
                <c:pt idx="9">
                  <c:v>t_09</c:v>
                </c:pt>
                <c:pt idx="10">
                  <c:v>t_10</c:v>
                </c:pt>
                <c:pt idx="11">
                  <c:v>t_11</c:v>
                </c:pt>
                <c:pt idx="12">
                  <c:v>t_12</c:v>
                </c:pt>
                <c:pt idx="13">
                  <c:v>t_13</c:v>
                </c:pt>
                <c:pt idx="14">
                  <c:v>t_14</c:v>
                </c:pt>
                <c:pt idx="15">
                  <c:v>t_15</c:v>
                </c:pt>
                <c:pt idx="16">
                  <c:v>t_16</c:v>
                </c:pt>
                <c:pt idx="17">
                  <c:v>t_17</c:v>
                </c:pt>
                <c:pt idx="18">
                  <c:v>t_18</c:v>
                </c:pt>
                <c:pt idx="19">
                  <c:v>t_19</c:v>
                </c:pt>
                <c:pt idx="20">
                  <c:v>t_20</c:v>
                </c:pt>
                <c:pt idx="21">
                  <c:v>t_21</c:v>
                </c:pt>
                <c:pt idx="22">
                  <c:v>t_22</c:v>
                </c:pt>
                <c:pt idx="23">
                  <c:v>t_23</c:v>
                </c:pt>
              </c:strCache>
            </c:strRef>
          </c:cat>
          <c:val>
            <c:numRef>
              <c:f>'mean energy'!$S$26:$S$49</c:f>
              <c:numCache>
                <c:formatCode>General</c:formatCode>
                <c:ptCount val="24"/>
                <c:pt idx="0">
                  <c:v>101.68004144778111</c:v>
                </c:pt>
                <c:pt idx="1">
                  <c:v>45.770429448913809</c:v>
                </c:pt>
                <c:pt idx="2">
                  <c:v>26.774202016099593</c:v>
                </c:pt>
                <c:pt idx="3">
                  <c:v>22.918743897315277</c:v>
                </c:pt>
                <c:pt idx="4">
                  <c:v>18.914020511748653</c:v>
                </c:pt>
                <c:pt idx="5">
                  <c:v>21.272090383290291</c:v>
                </c:pt>
                <c:pt idx="6">
                  <c:v>61.988266052105288</c:v>
                </c:pt>
                <c:pt idx="7">
                  <c:v>108.0917637391793</c:v>
                </c:pt>
                <c:pt idx="8">
                  <c:v>121.12447212331688</c:v>
                </c:pt>
                <c:pt idx="9">
                  <c:v>119.20384583164238</c:v>
                </c:pt>
                <c:pt idx="10">
                  <c:v>109.50155348588927</c:v>
                </c:pt>
                <c:pt idx="11">
                  <c:v>103.83994105279649</c:v>
                </c:pt>
                <c:pt idx="12">
                  <c:v>112.60452048245591</c:v>
                </c:pt>
                <c:pt idx="13">
                  <c:v>122.08028436758698</c:v>
                </c:pt>
                <c:pt idx="14">
                  <c:v>114.1547951335786</c:v>
                </c:pt>
                <c:pt idx="15">
                  <c:v>129.34631321549858</c:v>
                </c:pt>
                <c:pt idx="16">
                  <c:v>154.84929735064938</c:v>
                </c:pt>
                <c:pt idx="17">
                  <c:v>181.83674549201538</c:v>
                </c:pt>
                <c:pt idx="18">
                  <c:v>208.05191061513648</c:v>
                </c:pt>
                <c:pt idx="19">
                  <c:v>227.63296851843597</c:v>
                </c:pt>
                <c:pt idx="20">
                  <c:v>247.88282696609713</c:v>
                </c:pt>
                <c:pt idx="21">
                  <c:v>244.12033181941632</c:v>
                </c:pt>
                <c:pt idx="22">
                  <c:v>252.50341557434911</c:v>
                </c:pt>
                <c:pt idx="23">
                  <c:v>220.23571596153573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9B-3B45-8B4C-13F1C2B6634C}"/>
            </c:ext>
          </c:extLst>
        </c:ser>
        <c:ser>
          <c:idx val="3"/>
          <c:order val="3"/>
          <c:tx>
            <c:strRef>
              <c:f>'mean energy'!$T$25</c:f>
              <c:strCache>
                <c:ptCount val="1"/>
                <c:pt idx="0">
                  <c:v>Access Network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'mean energy'!$P$26:$P$49</c:f>
              <c:strCache>
                <c:ptCount val="24"/>
                <c:pt idx="0">
                  <c:v>t_00</c:v>
                </c:pt>
                <c:pt idx="1">
                  <c:v>t_01</c:v>
                </c:pt>
                <c:pt idx="2">
                  <c:v>t_02</c:v>
                </c:pt>
                <c:pt idx="3">
                  <c:v>t_03</c:v>
                </c:pt>
                <c:pt idx="4">
                  <c:v>t_04</c:v>
                </c:pt>
                <c:pt idx="5">
                  <c:v>t_05</c:v>
                </c:pt>
                <c:pt idx="6">
                  <c:v>t_06</c:v>
                </c:pt>
                <c:pt idx="7">
                  <c:v>t_07</c:v>
                </c:pt>
                <c:pt idx="8">
                  <c:v>t_08</c:v>
                </c:pt>
                <c:pt idx="9">
                  <c:v>t_09</c:v>
                </c:pt>
                <c:pt idx="10">
                  <c:v>t_10</c:v>
                </c:pt>
                <c:pt idx="11">
                  <c:v>t_11</c:v>
                </c:pt>
                <c:pt idx="12">
                  <c:v>t_12</c:v>
                </c:pt>
                <c:pt idx="13">
                  <c:v>t_13</c:v>
                </c:pt>
                <c:pt idx="14">
                  <c:v>t_14</c:v>
                </c:pt>
                <c:pt idx="15">
                  <c:v>t_15</c:v>
                </c:pt>
                <c:pt idx="16">
                  <c:v>t_16</c:v>
                </c:pt>
                <c:pt idx="17">
                  <c:v>t_17</c:v>
                </c:pt>
                <c:pt idx="18">
                  <c:v>t_18</c:v>
                </c:pt>
                <c:pt idx="19">
                  <c:v>t_19</c:v>
                </c:pt>
                <c:pt idx="20">
                  <c:v>t_20</c:v>
                </c:pt>
                <c:pt idx="21">
                  <c:v>t_21</c:v>
                </c:pt>
                <c:pt idx="22">
                  <c:v>t_22</c:v>
                </c:pt>
                <c:pt idx="23">
                  <c:v>t_23</c:v>
                </c:pt>
              </c:strCache>
            </c:strRef>
          </c:cat>
          <c:val>
            <c:numRef>
              <c:f>'mean energy'!$T$26:$T$49</c:f>
              <c:numCache>
                <c:formatCode>General</c:formatCode>
                <c:ptCount val="24"/>
                <c:pt idx="0">
                  <c:v>65.533837103487627</c:v>
                </c:pt>
                <c:pt idx="1">
                  <c:v>29.509982739393244</c:v>
                </c:pt>
                <c:pt idx="2">
                  <c:v>17.265986972689152</c:v>
                </c:pt>
                <c:pt idx="3">
                  <c:v>14.776034483891767</c:v>
                </c:pt>
                <c:pt idx="4">
                  <c:v>12.19582136817877</c:v>
                </c:pt>
                <c:pt idx="5">
                  <c:v>13.720878246922059</c:v>
                </c:pt>
                <c:pt idx="6">
                  <c:v>39.97167377242512</c:v>
                </c:pt>
                <c:pt idx="7">
                  <c:v>69.691544878469571</c:v>
                </c:pt>
                <c:pt idx="8">
                  <c:v>78.108696848862039</c:v>
                </c:pt>
                <c:pt idx="9">
                  <c:v>76.860541806335092</c:v>
                </c:pt>
                <c:pt idx="10">
                  <c:v>70.601211763444908</c:v>
                </c:pt>
                <c:pt idx="11">
                  <c:v>66.957434358961407</c:v>
                </c:pt>
                <c:pt idx="12">
                  <c:v>72.596300124627462</c:v>
                </c:pt>
                <c:pt idx="13">
                  <c:v>78.734507749393373</c:v>
                </c:pt>
                <c:pt idx="14">
                  <c:v>73.590076716046696</c:v>
                </c:pt>
                <c:pt idx="15">
                  <c:v>83.392340472806964</c:v>
                </c:pt>
                <c:pt idx="16">
                  <c:v>99.858914259154204</c:v>
                </c:pt>
                <c:pt idx="17">
                  <c:v>117.2125996963193</c:v>
                </c:pt>
                <c:pt idx="18">
                  <c:v>134.06405457781071</c:v>
                </c:pt>
                <c:pt idx="19">
                  <c:v>146.73609241538492</c:v>
                </c:pt>
                <c:pt idx="20">
                  <c:v>159.80634066003861</c:v>
                </c:pt>
                <c:pt idx="21">
                  <c:v>157.38030636457131</c:v>
                </c:pt>
                <c:pt idx="22">
                  <c:v>162.80442446560599</c:v>
                </c:pt>
                <c:pt idx="23">
                  <c:v>142.04066891496012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9B-3B45-8B4C-13F1C2B6634C}"/>
            </c:ext>
          </c:extLst>
        </c:ser>
        <c:ser>
          <c:idx val="4"/>
          <c:order val="4"/>
          <c:tx>
            <c:strRef>
              <c:f>'mean energy'!$U$25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'mean energy'!$P$26:$P$49</c:f>
              <c:strCache>
                <c:ptCount val="24"/>
                <c:pt idx="0">
                  <c:v>t_00</c:v>
                </c:pt>
                <c:pt idx="1">
                  <c:v>t_01</c:v>
                </c:pt>
                <c:pt idx="2">
                  <c:v>t_02</c:v>
                </c:pt>
                <c:pt idx="3">
                  <c:v>t_03</c:v>
                </c:pt>
                <c:pt idx="4">
                  <c:v>t_04</c:v>
                </c:pt>
                <c:pt idx="5">
                  <c:v>t_05</c:v>
                </c:pt>
                <c:pt idx="6">
                  <c:v>t_06</c:v>
                </c:pt>
                <c:pt idx="7">
                  <c:v>t_07</c:v>
                </c:pt>
                <c:pt idx="8">
                  <c:v>t_08</c:v>
                </c:pt>
                <c:pt idx="9">
                  <c:v>t_09</c:v>
                </c:pt>
                <c:pt idx="10">
                  <c:v>t_10</c:v>
                </c:pt>
                <c:pt idx="11">
                  <c:v>t_11</c:v>
                </c:pt>
                <c:pt idx="12">
                  <c:v>t_12</c:v>
                </c:pt>
                <c:pt idx="13">
                  <c:v>t_13</c:v>
                </c:pt>
                <c:pt idx="14">
                  <c:v>t_14</c:v>
                </c:pt>
                <c:pt idx="15">
                  <c:v>t_15</c:v>
                </c:pt>
                <c:pt idx="16">
                  <c:v>t_16</c:v>
                </c:pt>
                <c:pt idx="17">
                  <c:v>t_17</c:v>
                </c:pt>
                <c:pt idx="18">
                  <c:v>t_18</c:v>
                </c:pt>
                <c:pt idx="19">
                  <c:v>t_19</c:v>
                </c:pt>
                <c:pt idx="20">
                  <c:v>t_20</c:v>
                </c:pt>
                <c:pt idx="21">
                  <c:v>t_21</c:v>
                </c:pt>
                <c:pt idx="22">
                  <c:v>t_22</c:v>
                </c:pt>
                <c:pt idx="23">
                  <c:v>t_23</c:v>
                </c:pt>
              </c:strCache>
            </c:strRef>
          </c:cat>
          <c:val>
            <c:numRef>
              <c:f>'mean energy'!$U$26:$U$49</c:f>
              <c:numCache>
                <c:formatCode>General</c:formatCode>
                <c:ptCount val="24"/>
                <c:pt idx="0">
                  <c:v>7841.8714704358208</c:v>
                </c:pt>
                <c:pt idx="1">
                  <c:v>3533.6791873837683</c:v>
                </c:pt>
                <c:pt idx="2">
                  <c:v>2062.7938625438746</c:v>
                </c:pt>
                <c:pt idx="3">
                  <c:v>1767.9244061782074</c:v>
                </c:pt>
                <c:pt idx="4">
                  <c:v>1455.5602785399478</c:v>
                </c:pt>
                <c:pt idx="5">
                  <c:v>1630.9976383952917</c:v>
                </c:pt>
                <c:pt idx="6">
                  <c:v>4770.5905787483116</c:v>
                </c:pt>
                <c:pt idx="7">
                  <c:v>8307.9864252375701</c:v>
                </c:pt>
                <c:pt idx="8">
                  <c:v>9295.3452777723032</c:v>
                </c:pt>
                <c:pt idx="9">
                  <c:v>9205.8659553982579</c:v>
                </c:pt>
                <c:pt idx="10">
                  <c:v>8450.2666302298931</c:v>
                </c:pt>
                <c:pt idx="11">
                  <c:v>8001.3104505019219</c:v>
                </c:pt>
                <c:pt idx="12">
                  <c:v>8664.4380798791499</c:v>
                </c:pt>
                <c:pt idx="13">
                  <c:v>9384.3011357157957</c:v>
                </c:pt>
                <c:pt idx="14">
                  <c:v>8799.6863786038593</c:v>
                </c:pt>
                <c:pt idx="15">
                  <c:v>9978.0259442356546</c:v>
                </c:pt>
                <c:pt idx="16">
                  <c:v>11886.693763829309</c:v>
                </c:pt>
                <c:pt idx="17">
                  <c:v>14032.654491404341</c:v>
                </c:pt>
                <c:pt idx="18">
                  <c:v>16042.357770828006</c:v>
                </c:pt>
                <c:pt idx="19">
                  <c:v>17510.012168509733</c:v>
                </c:pt>
                <c:pt idx="20">
                  <c:v>19070.055988209206</c:v>
                </c:pt>
                <c:pt idx="21">
                  <c:v>18748.962854700134</c:v>
                </c:pt>
                <c:pt idx="22">
                  <c:v>19451.971640645679</c:v>
                </c:pt>
                <c:pt idx="23">
                  <c:v>16927.527741786675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9B-3B45-8B4C-13F1C2B66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704896"/>
        <c:axId val="1368071264"/>
      </c:areaChart>
      <c:catAx>
        <c:axId val="17927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071264"/>
        <c:crosses val="autoZero"/>
        <c:auto val="1"/>
        <c:lblAlgn val="ctr"/>
        <c:lblOffset val="100"/>
        <c:noMultiLvlLbl val="0"/>
      </c:catAx>
      <c:valAx>
        <c:axId val="13680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'mean carbon'!$H$2:$H$25</c:f>
              <c:numCache>
                <c:formatCode>General</c:formatCode>
                <c:ptCount val="24"/>
                <c:pt idx="0">
                  <c:v>14567.966945252352</c:v>
                </c:pt>
                <c:pt idx="1">
                  <c:v>6564.0040234173948</c:v>
                </c:pt>
                <c:pt idx="2">
                  <c:v>3841.1640780468388</c:v>
                </c:pt>
                <c:pt idx="3">
                  <c:v>3284.5424215481753</c:v>
                </c:pt>
                <c:pt idx="4">
                  <c:v>2719.3616694539405</c:v>
                </c:pt>
                <c:pt idx="5">
                  <c:v>3067.0431350028693</c:v>
                </c:pt>
                <c:pt idx="6">
                  <c:v>8881.310481274666</c:v>
                </c:pt>
                <c:pt idx="7">
                  <c:v>15575.999206592724</c:v>
                </c:pt>
                <c:pt idx="8">
                  <c:v>17518.381621704037</c:v>
                </c:pt>
                <c:pt idx="9">
                  <c:v>17043.022836043878</c:v>
                </c:pt>
                <c:pt idx="10">
                  <c:v>15673.926818469854</c:v>
                </c:pt>
                <c:pt idx="11">
                  <c:v>14893.902333251737</c:v>
                </c:pt>
                <c:pt idx="12">
                  <c:v>16192.4896070344</c:v>
                </c:pt>
                <c:pt idx="13">
                  <c:v>17588.349302592866</c:v>
                </c:pt>
                <c:pt idx="14">
                  <c:v>16374.02939246254</c:v>
                </c:pt>
                <c:pt idx="15">
                  <c:v>18540.510957725764</c:v>
                </c:pt>
                <c:pt idx="16">
                  <c:v>22316.214696473882</c:v>
                </c:pt>
                <c:pt idx="17">
                  <c:v>26018.361175538561</c:v>
                </c:pt>
                <c:pt idx="18">
                  <c:v>29848.610621585463</c:v>
                </c:pt>
                <c:pt idx="19">
                  <c:v>32736.335905463307</c:v>
                </c:pt>
                <c:pt idx="20">
                  <c:v>35619.444189619397</c:v>
                </c:pt>
                <c:pt idx="21">
                  <c:v>35078.243367323761</c:v>
                </c:pt>
                <c:pt idx="22">
                  <c:v>36294.67003278534</c:v>
                </c:pt>
                <c:pt idx="23">
                  <c:v>31753.259040617391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E-9448-85FC-A883A9C17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37472"/>
        <c:axId val="1399225280"/>
      </c:lineChart>
      <c:catAx>
        <c:axId val="139923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25280"/>
        <c:crosses val="autoZero"/>
        <c:auto val="1"/>
        <c:lblAlgn val="ctr"/>
        <c:lblOffset val="100"/>
        <c:noMultiLvlLbl val="0"/>
      </c:catAx>
      <c:valAx>
        <c:axId val="13992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3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'mean carbon'!$I$1</c:f>
              <c:strCache>
                <c:ptCount val="1"/>
                <c:pt idx="0">
                  <c:v>electricity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'mean carbon'!$I$2:$I$25</c:f>
              <c:numCache>
                <c:formatCode>General</c:formatCode>
                <c:ptCount val="24"/>
                <c:pt idx="0">
                  <c:v>29518.440865781562</c:v>
                </c:pt>
                <c:pt idx="1">
                  <c:v>13285.052156395426</c:v>
                </c:pt>
                <c:pt idx="2">
                  <c:v>7787.054129235954</c:v>
                </c:pt>
                <c:pt idx="3">
                  <c:v>6654.6995705921772</c:v>
                </c:pt>
                <c:pt idx="4">
                  <c:v>5505.5058186708466</c:v>
                </c:pt>
                <c:pt idx="5">
                  <c:v>6210.7397717970061</c:v>
                </c:pt>
                <c:pt idx="6">
                  <c:v>18050.017116946787</c:v>
                </c:pt>
                <c:pt idx="7">
                  <c:v>31487.551085461168</c:v>
                </c:pt>
                <c:pt idx="8">
                  <c:v>35337.698340652802</c:v>
                </c:pt>
                <c:pt idx="9">
                  <c:v>34603.949044946698</c:v>
                </c:pt>
                <c:pt idx="10">
                  <c:v>31788.277539439448</c:v>
                </c:pt>
                <c:pt idx="11">
                  <c:v>30194.767550834877</c:v>
                </c:pt>
                <c:pt idx="12">
                  <c:v>32780.189868294729</c:v>
                </c:pt>
                <c:pt idx="13">
                  <c:v>35554.837087566819</c:v>
                </c:pt>
                <c:pt idx="14">
                  <c:v>33179.660615060297</c:v>
                </c:pt>
                <c:pt idx="15">
                  <c:v>37580.156931640347</c:v>
                </c:pt>
                <c:pt idx="16">
                  <c:v>45174.547633890099</c:v>
                </c:pt>
                <c:pt idx="17">
                  <c:v>52786.708189759811</c:v>
                </c:pt>
                <c:pt idx="18">
                  <c:v>60437.567238977514</c:v>
                </c:pt>
                <c:pt idx="19">
                  <c:v>66277.618554385874</c:v>
                </c:pt>
                <c:pt idx="20">
                  <c:v>72158.93860415816</c:v>
                </c:pt>
                <c:pt idx="21">
                  <c:v>71173.062089258528</c:v>
                </c:pt>
                <c:pt idx="22">
                  <c:v>73429.616593058134</c:v>
                </c:pt>
                <c:pt idx="23">
                  <c:v>64180.86702224367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B-3546-B8A9-FC8EBCC5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645280"/>
        <c:axId val="1786538432"/>
      </c:lineChart>
      <c:lineChart>
        <c:grouping val="standard"/>
        <c:varyColors val="0"/>
        <c:ser>
          <c:idx val="0"/>
          <c:order val="0"/>
          <c:tx>
            <c:strRef>
              <c:f>'mean carbon'!$H$1</c:f>
              <c:strCache>
                <c:ptCount val="1"/>
                <c:pt idx="0">
                  <c:v>Carbon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'mean carbon'!$H$2:$H$25</c:f>
              <c:numCache>
                <c:formatCode>General</c:formatCode>
                <c:ptCount val="24"/>
                <c:pt idx="0">
                  <c:v>14567.966945252352</c:v>
                </c:pt>
                <c:pt idx="1">
                  <c:v>6564.0040234173948</c:v>
                </c:pt>
                <c:pt idx="2">
                  <c:v>3841.1640780468388</c:v>
                </c:pt>
                <c:pt idx="3">
                  <c:v>3284.5424215481753</c:v>
                </c:pt>
                <c:pt idx="4">
                  <c:v>2719.3616694539405</c:v>
                </c:pt>
                <c:pt idx="5">
                  <c:v>3067.0431350028693</c:v>
                </c:pt>
                <c:pt idx="6">
                  <c:v>8881.310481274666</c:v>
                </c:pt>
                <c:pt idx="7">
                  <c:v>15575.999206592724</c:v>
                </c:pt>
                <c:pt idx="8">
                  <c:v>17518.381621704037</c:v>
                </c:pt>
                <c:pt idx="9">
                  <c:v>17043.022836043878</c:v>
                </c:pt>
                <c:pt idx="10">
                  <c:v>15673.926818469854</c:v>
                </c:pt>
                <c:pt idx="11">
                  <c:v>14893.902333251737</c:v>
                </c:pt>
                <c:pt idx="12">
                  <c:v>16192.4896070344</c:v>
                </c:pt>
                <c:pt idx="13">
                  <c:v>17588.349302592866</c:v>
                </c:pt>
                <c:pt idx="14">
                  <c:v>16374.02939246254</c:v>
                </c:pt>
                <c:pt idx="15">
                  <c:v>18540.510957725764</c:v>
                </c:pt>
                <c:pt idx="16">
                  <c:v>22316.214696473882</c:v>
                </c:pt>
                <c:pt idx="17">
                  <c:v>26018.361175538561</c:v>
                </c:pt>
                <c:pt idx="18">
                  <c:v>29848.610621585463</c:v>
                </c:pt>
                <c:pt idx="19">
                  <c:v>32736.335905463307</c:v>
                </c:pt>
                <c:pt idx="20">
                  <c:v>35619.444189619397</c:v>
                </c:pt>
                <c:pt idx="21">
                  <c:v>35078.243367323761</c:v>
                </c:pt>
                <c:pt idx="22">
                  <c:v>36294.67003278534</c:v>
                </c:pt>
                <c:pt idx="23">
                  <c:v>31753.259040617391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B-3546-B8A9-FC8EBCC5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80432"/>
        <c:axId val="1082085968"/>
      </c:lineChart>
      <c:catAx>
        <c:axId val="178664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38432"/>
        <c:crosses val="autoZero"/>
        <c:auto val="1"/>
        <c:lblAlgn val="ctr"/>
        <c:lblOffset val="100"/>
        <c:noMultiLvlLbl val="0"/>
      </c:catAx>
      <c:valAx>
        <c:axId val="1786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645280"/>
        <c:crosses val="autoZero"/>
        <c:crossBetween val="between"/>
      </c:valAx>
      <c:valAx>
        <c:axId val="108208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80432"/>
        <c:crosses val="max"/>
        <c:crossBetween val="between"/>
      </c:valAx>
      <c:catAx>
        <c:axId val="108198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08208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'mean carbon'!$Q$25</c:f>
              <c:strCache>
                <c:ptCount val="1"/>
                <c:pt idx="0">
                  <c:v>Origin Datacentre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'mean carbon'!$P$26:$P$49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'mean carbon'!$Q$26:$Q$49</c:f>
              <c:numCache>
                <c:formatCode>General</c:formatCode>
                <c:ptCount val="24"/>
                <c:pt idx="0">
                  <c:v>9.4725475006312809</c:v>
                </c:pt>
                <c:pt idx="1">
                  <c:v>4.2677536320917255</c:v>
                </c:pt>
                <c:pt idx="2">
                  <c:v>2.4945588207705174</c:v>
                </c:pt>
                <c:pt idx="3">
                  <c:v>2.1372299610292544</c:v>
                </c:pt>
                <c:pt idx="4">
                  <c:v>1.7639589133603173</c:v>
                </c:pt>
                <c:pt idx="5">
                  <c:v>1.9915504848804582</c:v>
                </c:pt>
                <c:pt idx="6">
                  <c:v>5.7354965675834677</c:v>
                </c:pt>
                <c:pt idx="7">
                  <c:v>10.139016128617298</c:v>
                </c:pt>
                <c:pt idx="8">
                  <c:v>11.435054157761609</c:v>
                </c:pt>
                <c:pt idx="9">
                  <c:v>11.056570537725861</c:v>
                </c:pt>
                <c:pt idx="10">
                  <c:v>10.18984032059867</c:v>
                </c:pt>
                <c:pt idx="11">
                  <c:v>9.6739886089056206</c:v>
                </c:pt>
                <c:pt idx="12">
                  <c:v>10.515025347521261</c:v>
                </c:pt>
                <c:pt idx="13">
                  <c:v>11.44959057444251</c:v>
                </c:pt>
                <c:pt idx="14">
                  <c:v>10.626385391132699</c:v>
                </c:pt>
                <c:pt idx="15">
                  <c:v>12.043711100475791</c:v>
                </c:pt>
                <c:pt idx="16">
                  <c:v>14.460207513830461</c:v>
                </c:pt>
                <c:pt idx="17">
                  <c:v>16.884324758482496</c:v>
                </c:pt>
                <c:pt idx="18">
                  <c:v>19.422779486217642</c:v>
                </c:pt>
                <c:pt idx="19">
                  <c:v>21.228206681418282</c:v>
                </c:pt>
                <c:pt idx="20">
                  <c:v>23.171162613339817</c:v>
                </c:pt>
                <c:pt idx="21">
                  <c:v>22.732153337328249</c:v>
                </c:pt>
                <c:pt idx="22">
                  <c:v>23.583860225146758</c:v>
                </c:pt>
                <c:pt idx="23">
                  <c:v>20.6754871512207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3-0A49-A56F-8DAA495AA04F}"/>
            </c:ext>
          </c:extLst>
        </c:ser>
        <c:ser>
          <c:idx val="1"/>
          <c:order val="1"/>
          <c:tx>
            <c:strRef>
              <c:f>'mean carbon'!$R$25</c:f>
              <c:strCache>
                <c:ptCount val="1"/>
                <c:pt idx="0">
                  <c:v>Content Delivery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'mean carbon'!$P$26:$P$49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'mean carbon'!$R$26:$R$49</c:f>
              <c:numCache>
                <c:formatCode>General</c:formatCode>
                <c:ptCount val="24"/>
                <c:pt idx="0">
                  <c:v>41.170631464575948</c:v>
                </c:pt>
                <c:pt idx="1">
                  <c:v>18.547542881337961</c:v>
                </c:pt>
                <c:pt idx="2">
                  <c:v>10.83851551220928</c:v>
                </c:pt>
                <c:pt idx="3">
                  <c:v>9.2874864439796188</c:v>
                </c:pt>
                <c:pt idx="4">
                  <c:v>7.6660278927758547</c:v>
                </c:pt>
                <c:pt idx="5">
                  <c:v>8.6544047317718391</c:v>
                </c:pt>
                <c:pt idx="6">
                  <c:v>24.92577442699843</c:v>
                </c:pt>
                <c:pt idx="7">
                  <c:v>44.063032156517373</c:v>
                </c:pt>
                <c:pt idx="8">
                  <c:v>49.693776075279118</c:v>
                </c:pt>
                <c:pt idx="9">
                  <c:v>48.039725510783995</c:v>
                </c:pt>
                <c:pt idx="10">
                  <c:v>44.283530343875285</c:v>
                </c:pt>
                <c:pt idx="11">
                  <c:v>42.046428588964218</c:v>
                </c:pt>
                <c:pt idx="12">
                  <c:v>45.697126950734429</c:v>
                </c:pt>
                <c:pt idx="13">
                  <c:v>49.752756111697884</c:v>
                </c:pt>
                <c:pt idx="14">
                  <c:v>46.178366854558796</c:v>
                </c:pt>
                <c:pt idx="15">
                  <c:v>52.336692079807747</c:v>
                </c:pt>
                <c:pt idx="16">
                  <c:v>62.841774036141629</c:v>
                </c:pt>
                <c:pt idx="17">
                  <c:v>73.372226859030945</c:v>
                </c:pt>
                <c:pt idx="18">
                  <c:v>84.402585687025933</c:v>
                </c:pt>
                <c:pt idx="19">
                  <c:v>92.275181217564707</c:v>
                </c:pt>
                <c:pt idx="20">
                  <c:v>100.69657079014</c:v>
                </c:pt>
                <c:pt idx="21">
                  <c:v>98.798038550665197</c:v>
                </c:pt>
                <c:pt idx="22">
                  <c:v>102.48809954071102</c:v>
                </c:pt>
                <c:pt idx="23">
                  <c:v>89.847451049539387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3-0A49-A56F-8DAA495AA04F}"/>
            </c:ext>
          </c:extLst>
        </c:ser>
        <c:ser>
          <c:idx val="2"/>
          <c:order val="2"/>
          <c:tx>
            <c:strRef>
              <c:f>'mean carbon'!$S$25</c:f>
              <c:strCache>
                <c:ptCount val="1"/>
                <c:pt idx="0">
                  <c:v>Core Network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'mean carbon'!$P$26:$P$49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'mean carbon'!$S$26:$S$49</c:f>
              <c:numCache>
                <c:formatCode>General</c:formatCode>
                <c:ptCount val="24"/>
                <c:pt idx="0">
                  <c:v>52.554863278466769</c:v>
                </c:pt>
                <c:pt idx="1">
                  <c:v>23.677546306127628</c:v>
                </c:pt>
                <c:pt idx="2">
                  <c:v>13.839539341831042</c:v>
                </c:pt>
                <c:pt idx="3">
                  <c:v>11.853540957366201</c:v>
                </c:pt>
                <c:pt idx="4">
                  <c:v>9.7871865048740894</c:v>
                </c:pt>
                <c:pt idx="5">
                  <c:v>11.050499812210358</c:v>
                </c:pt>
                <c:pt idx="6">
                  <c:v>31.823625634063433</c:v>
                </c:pt>
                <c:pt idx="7">
                  <c:v>56.251475766791756</c:v>
                </c:pt>
                <c:pt idx="8">
                  <c:v>63.432257705268412</c:v>
                </c:pt>
                <c:pt idx="9">
                  <c:v>61.317146075236508</c:v>
                </c:pt>
                <c:pt idx="10">
                  <c:v>56.535421501851388</c:v>
                </c:pt>
                <c:pt idx="11">
                  <c:v>53.672877541049672</c:v>
                </c:pt>
                <c:pt idx="12">
                  <c:v>58.322709055211718</c:v>
                </c:pt>
                <c:pt idx="13">
                  <c:v>63.501657723295352</c:v>
                </c:pt>
                <c:pt idx="14">
                  <c:v>58.950417807491149</c:v>
                </c:pt>
                <c:pt idx="15">
                  <c:v>66.807940534954767</c:v>
                </c:pt>
                <c:pt idx="16">
                  <c:v>80.227374119890541</c:v>
                </c:pt>
                <c:pt idx="17">
                  <c:v>93.635033509184893</c:v>
                </c:pt>
                <c:pt idx="18">
                  <c:v>107.7678563831076</c:v>
                </c:pt>
                <c:pt idx="19">
                  <c:v>117.78670354070042</c:v>
                </c:pt>
                <c:pt idx="20">
                  <c:v>128.53644416391052</c:v>
                </c:pt>
                <c:pt idx="21">
                  <c:v>126.12704664516778</c:v>
                </c:pt>
                <c:pt idx="22">
                  <c:v>130.78610516389512</c:v>
                </c:pt>
                <c:pt idx="23">
                  <c:v>114.69227286020498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3-0A49-A56F-8DAA495AA04F}"/>
            </c:ext>
          </c:extLst>
        </c:ser>
        <c:ser>
          <c:idx val="3"/>
          <c:order val="3"/>
          <c:tx>
            <c:strRef>
              <c:f>'mean carbon'!$T$25</c:f>
              <c:strCache>
                <c:ptCount val="1"/>
                <c:pt idx="0">
                  <c:v>Access Network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'mean carbon'!$P$26:$P$49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'mean carbon'!$T$26:$T$49</c:f>
              <c:numCache>
                <c:formatCode>General</c:formatCode>
                <c:ptCount val="24"/>
                <c:pt idx="0">
                  <c:v>33.616668043359319</c:v>
                </c:pt>
                <c:pt idx="1">
                  <c:v>15.143637067499064</c:v>
                </c:pt>
                <c:pt idx="2">
                  <c:v>8.8509284055024917</c:v>
                </c:pt>
                <c:pt idx="3">
                  <c:v>7.5805835265510186</c:v>
                </c:pt>
                <c:pt idx="4">
                  <c:v>6.2583142001212284</c:v>
                </c:pt>
                <c:pt idx="5">
                  <c:v>7.0663310331564055</c:v>
                </c:pt>
                <c:pt idx="6">
                  <c:v>20.349687806478563</c:v>
                </c:pt>
                <c:pt idx="7">
                  <c:v>35.964448190885278</c:v>
                </c:pt>
                <c:pt idx="8">
                  <c:v>40.56568650355328</c:v>
                </c:pt>
                <c:pt idx="9">
                  <c:v>39.219491562121128</c:v>
                </c:pt>
                <c:pt idx="10">
                  <c:v>36.149219740196557</c:v>
                </c:pt>
                <c:pt idx="11">
                  <c:v>34.33143582066954</c:v>
                </c:pt>
                <c:pt idx="12">
                  <c:v>37.309893698621515</c:v>
                </c:pt>
                <c:pt idx="13">
                  <c:v>40.611609819202037</c:v>
                </c:pt>
                <c:pt idx="14">
                  <c:v>37.709578054509024</c:v>
                </c:pt>
                <c:pt idx="15">
                  <c:v>42.725138488709391</c:v>
                </c:pt>
                <c:pt idx="16">
                  <c:v>51.318756609241341</c:v>
                </c:pt>
                <c:pt idx="17">
                  <c:v>59.890234256398955</c:v>
                </c:pt>
                <c:pt idx="18">
                  <c:v>68.898708701939881</c:v>
                </c:pt>
                <c:pt idx="19">
                  <c:v>75.335465567985239</c:v>
                </c:pt>
                <c:pt idx="20">
                  <c:v>82.234663544313122</c:v>
                </c:pt>
                <c:pt idx="21">
                  <c:v>80.653795517268264</c:v>
                </c:pt>
                <c:pt idx="22">
                  <c:v>83.685656742679186</c:v>
                </c:pt>
                <c:pt idx="23">
                  <c:v>73.356555748163046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83-0A49-A56F-8DAA495AA04F}"/>
            </c:ext>
          </c:extLst>
        </c:ser>
        <c:ser>
          <c:idx val="4"/>
          <c:order val="4"/>
          <c:tx>
            <c:strRef>
              <c:f>'mean carbon'!$U$25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>
                  <a:lumMod val="50000"/>
                  <a:lumOff val="50000"/>
                  <a:alpha val="70000"/>
                </a:schemeClr>
              </a:solidFill>
            </a:ln>
            <a:effectLst/>
          </c:spPr>
          <c:cat>
            <c:numRef>
              <c:f>'mean carbon'!$P$26:$P$49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'mean carbon'!$U$26:$U$49</c:f>
              <c:numCache>
                <c:formatCode>General</c:formatCode>
                <c:ptCount val="24"/>
                <c:pt idx="0">
                  <c:v>3935.0863835769615</c:v>
                </c:pt>
                <c:pt idx="1">
                  <c:v>1772.5893702344911</c:v>
                </c:pt>
                <c:pt idx="2">
                  <c:v>1033.8257134576202</c:v>
                </c:pt>
                <c:pt idx="3">
                  <c:v>888.39806884127393</c:v>
                </c:pt>
                <c:pt idx="4">
                  <c:v>730.50418147070081</c:v>
                </c:pt>
                <c:pt idx="5">
                  <c:v>826.06634630690496</c:v>
                </c:pt>
                <c:pt idx="6">
                  <c:v>2363.0814641203697</c:v>
                </c:pt>
                <c:pt idx="7">
                  <c:v>4215.8811276513916</c:v>
                </c:pt>
                <c:pt idx="8">
                  <c:v>4774.4237017574906</c:v>
                </c:pt>
                <c:pt idx="9">
                  <c:v>4575.7981765198292</c:v>
                </c:pt>
                <c:pt idx="10">
                  <c:v>4228.4486782557397</c:v>
                </c:pt>
                <c:pt idx="11">
                  <c:v>4012.9272502268504</c:v>
                </c:pt>
                <c:pt idx="12">
                  <c:v>4359.0710242669011</c:v>
                </c:pt>
                <c:pt idx="13">
                  <c:v>4762.1856408919193</c:v>
                </c:pt>
                <c:pt idx="14">
                  <c:v>4403.4754129024404</c:v>
                </c:pt>
                <c:pt idx="15">
                  <c:v>4995.7985340698997</c:v>
                </c:pt>
                <c:pt idx="16">
                  <c:v>5979.3105987420204</c:v>
                </c:pt>
                <c:pt idx="17">
                  <c:v>6989.0776367385915</c:v>
                </c:pt>
                <c:pt idx="18">
                  <c:v>8074.9366762098798</c:v>
                </c:pt>
                <c:pt idx="19">
                  <c:v>8793.9067659019202</c:v>
                </c:pt>
                <c:pt idx="20">
                  <c:v>9633.6316319652942</c:v>
                </c:pt>
                <c:pt idx="21">
                  <c:v>9405.3890760786671</c:v>
                </c:pt>
                <c:pt idx="22">
                  <c:v>9783.6034620278988</c:v>
                </c:pt>
                <c:pt idx="23">
                  <c:v>8599.7999004468802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83-0A49-A56F-8DAA495AA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992832"/>
        <c:axId val="1070925696"/>
      </c:areaChart>
      <c:catAx>
        <c:axId val="139899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92569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709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Avoided Carbon Emission</a:t>
                </a:r>
                <a:r>
                  <a:rPr lang="en-GB" baseline="0"/>
                  <a:t>s [t</a:t>
                </a:r>
                <a:r>
                  <a:rPr lang="en-GB"/>
                  <a:t>CO2e]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3.86893203883495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92832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333333333333334E-2"/>
          <c:y val="0.85600795046250266"/>
          <c:w val="0.9"/>
          <c:h val="8.2001896359813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'[1]All Days 2021'!$B$1</c:f>
              <c:strCache>
                <c:ptCount val="1"/>
                <c:pt idx="0">
                  <c:v>Mean short run marginal carbon intensity from slope calc (kgCO2e/kWh)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'[1]All Days 2021'!$A$2:$A$25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'[1]All Days 2021'!$B$2:$B$25</c:f>
              <c:numCache>
                <c:formatCode>General</c:formatCode>
                <c:ptCount val="24"/>
                <c:pt idx="0">
                  <c:v>0.2893</c:v>
                </c:pt>
                <c:pt idx="1">
                  <c:v>0.25719999999999998</c:v>
                </c:pt>
                <c:pt idx="2">
                  <c:v>0.22450000000000001</c:v>
                </c:pt>
                <c:pt idx="3">
                  <c:v>0.24790000000000001</c:v>
                </c:pt>
                <c:pt idx="4">
                  <c:v>0.26979999999999998</c:v>
                </c:pt>
                <c:pt idx="5">
                  <c:v>0.31140000000000001</c:v>
                </c:pt>
                <c:pt idx="6">
                  <c:v>0.34889999999999999</c:v>
                </c:pt>
                <c:pt idx="7">
                  <c:v>0.38840000000000002</c:v>
                </c:pt>
                <c:pt idx="8">
                  <c:v>0.32379999999999998</c:v>
                </c:pt>
                <c:pt idx="9">
                  <c:v>0.24640000000000001</c:v>
                </c:pt>
                <c:pt idx="10">
                  <c:v>0.2185</c:v>
                </c:pt>
                <c:pt idx="11">
                  <c:v>0.1636</c:v>
                </c:pt>
                <c:pt idx="12">
                  <c:v>0.20169999999999999</c:v>
                </c:pt>
                <c:pt idx="13">
                  <c:v>0.12989999999999999</c:v>
                </c:pt>
                <c:pt idx="14">
                  <c:v>0.17369999999999999</c:v>
                </c:pt>
                <c:pt idx="15">
                  <c:v>0.25440000000000002</c:v>
                </c:pt>
                <c:pt idx="16">
                  <c:v>0.13850000000000001</c:v>
                </c:pt>
                <c:pt idx="17">
                  <c:v>0.15989999999999999</c:v>
                </c:pt>
                <c:pt idx="18">
                  <c:v>0.19550000000000001</c:v>
                </c:pt>
                <c:pt idx="19">
                  <c:v>0.2092</c:v>
                </c:pt>
                <c:pt idx="20">
                  <c:v>0.4118</c:v>
                </c:pt>
                <c:pt idx="21">
                  <c:v>0.42670000000000002</c:v>
                </c:pt>
                <c:pt idx="22">
                  <c:v>0.35959999999999998</c:v>
                </c:pt>
                <c:pt idx="23">
                  <c:v>0.36049999999999999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C2-494B-B5DE-9795EDE06D94}"/>
            </c:ext>
          </c:extLst>
        </c:ser>
        <c:ser>
          <c:idx val="1"/>
          <c:order val="1"/>
          <c:tx>
            <c:strRef>
              <c:f>'[1]All Days 2021'!$C$1</c:f>
              <c:strCache>
                <c:ptCount val="1"/>
                <c:pt idx="0">
                  <c:v>Mean short run marginal carbon intensity from main delta calc (kgCO2e/kWh)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'[1]All Days 2021'!$A$2:$A$25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'[1]All Days 2021'!$C$2:$C$25</c:f>
              <c:numCache>
                <c:formatCode>General</c:formatCode>
                <c:ptCount val="24"/>
                <c:pt idx="0">
                  <c:v>0.27255205500000002</c:v>
                </c:pt>
                <c:pt idx="1">
                  <c:v>0.26600684899999999</c:v>
                </c:pt>
                <c:pt idx="2">
                  <c:v>0.24877260300000001</c:v>
                </c:pt>
                <c:pt idx="3">
                  <c:v>0.24897123300000001</c:v>
                </c:pt>
                <c:pt idx="4">
                  <c:v>0.28523698600000003</c:v>
                </c:pt>
                <c:pt idx="5">
                  <c:v>0.334458904</c:v>
                </c:pt>
                <c:pt idx="6">
                  <c:v>0.33444383599999999</c:v>
                </c:pt>
                <c:pt idx="7">
                  <c:v>0.239157534</c:v>
                </c:pt>
                <c:pt idx="8">
                  <c:v>0.151635616</c:v>
                </c:pt>
                <c:pt idx="9">
                  <c:v>0.10239588999999999</c:v>
                </c:pt>
                <c:pt idx="10">
                  <c:v>0.118893151</c:v>
                </c:pt>
                <c:pt idx="11">
                  <c:v>0.148576712</c:v>
                </c:pt>
                <c:pt idx="12">
                  <c:v>0.202276712</c:v>
                </c:pt>
                <c:pt idx="13">
                  <c:v>0.15460137000000002</c:v>
                </c:pt>
                <c:pt idx="14">
                  <c:v>0.124071233</c:v>
                </c:pt>
                <c:pt idx="15">
                  <c:v>0.208646575</c:v>
                </c:pt>
                <c:pt idx="16">
                  <c:v>0.177216438</c:v>
                </c:pt>
                <c:pt idx="17">
                  <c:v>0.121783562</c:v>
                </c:pt>
                <c:pt idx="18">
                  <c:v>0.147079452</c:v>
                </c:pt>
                <c:pt idx="19">
                  <c:v>0.175157534</c:v>
                </c:pt>
                <c:pt idx="20">
                  <c:v>0.29710000000000003</c:v>
                </c:pt>
                <c:pt idx="21">
                  <c:v>0.37654520499999999</c:v>
                </c:pt>
                <c:pt idx="22">
                  <c:v>0.38226712300000004</c:v>
                </c:pt>
                <c:pt idx="23">
                  <c:v>0.36048767099999995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C2-494B-B5DE-9795EDE06D94}"/>
            </c:ext>
          </c:extLst>
        </c:ser>
        <c:ser>
          <c:idx val="2"/>
          <c:order val="2"/>
          <c:tx>
            <c:strRef>
              <c:f>'[1]All Days 2021'!$D$1</c:f>
              <c:strCache>
                <c:ptCount val="1"/>
                <c:pt idx="0">
                  <c:v>Mean hourly carbon intensity (kgCO2e/kWh)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'[1]All Days 2021'!$A$2:$A$25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'[1]All Days 2021'!$D$2:$D$25</c:f>
              <c:numCache>
                <c:formatCode>General</c:formatCode>
                <c:ptCount val="24"/>
                <c:pt idx="0">
                  <c:v>0.16169589041099999</c:v>
                </c:pt>
                <c:pt idx="1">
                  <c:v>0.16062739726</c:v>
                </c:pt>
                <c:pt idx="2">
                  <c:v>0.158357534247</c:v>
                </c:pt>
                <c:pt idx="3">
                  <c:v>0.15778630136999999</c:v>
                </c:pt>
                <c:pt idx="4">
                  <c:v>0.16076027397300002</c:v>
                </c:pt>
                <c:pt idx="5">
                  <c:v>0.171265753425</c:v>
                </c:pt>
                <c:pt idx="6">
                  <c:v>0.18485890411</c:v>
                </c:pt>
                <c:pt idx="7">
                  <c:v>0.19229178082199999</c:v>
                </c:pt>
                <c:pt idx="8">
                  <c:v>0.191864383562</c:v>
                </c:pt>
                <c:pt idx="9">
                  <c:v>0.18838219178099999</c:v>
                </c:pt>
                <c:pt idx="10">
                  <c:v>0.18404383561599999</c:v>
                </c:pt>
                <c:pt idx="11">
                  <c:v>0.18141095890400002</c:v>
                </c:pt>
                <c:pt idx="12">
                  <c:v>0.179393150685</c:v>
                </c:pt>
                <c:pt idx="13">
                  <c:v>0.17915205479499999</c:v>
                </c:pt>
                <c:pt idx="14">
                  <c:v>0.18336986301399999</c:v>
                </c:pt>
                <c:pt idx="15">
                  <c:v>0.193106849315</c:v>
                </c:pt>
                <c:pt idx="16">
                  <c:v>0.20218082191799999</c:v>
                </c:pt>
                <c:pt idx="17">
                  <c:v>0.20780000000000001</c:v>
                </c:pt>
                <c:pt idx="18">
                  <c:v>0.21097123287700001</c:v>
                </c:pt>
                <c:pt idx="19">
                  <c:v>0.21233287671199999</c:v>
                </c:pt>
                <c:pt idx="20">
                  <c:v>0.207534246575</c:v>
                </c:pt>
                <c:pt idx="21">
                  <c:v>0.194620547945</c:v>
                </c:pt>
                <c:pt idx="22">
                  <c:v>0.17751369862999999</c:v>
                </c:pt>
                <c:pt idx="23">
                  <c:v>0.16440410958900001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C2-494B-B5DE-9795EDE06D94}"/>
            </c:ext>
          </c:extLst>
        </c:ser>
        <c:ser>
          <c:idx val="3"/>
          <c:order val="3"/>
          <c:tx>
            <c:strRef>
              <c:f>'[1]All Days 2021'!$E$1</c:f>
              <c:strCache>
                <c:ptCount val="1"/>
                <c:pt idx="0">
                  <c:v>Overall mean intensity (kgCO2e/kWh)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'[1]All Days 2021'!$A$2:$A$25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'[1]All Days 2021'!$E$2:$E$25</c:f>
              <c:numCache>
                <c:formatCode>General</c:formatCode>
                <c:ptCount val="24"/>
                <c:pt idx="0">
                  <c:v>0.18357000000000001</c:v>
                </c:pt>
                <c:pt idx="1">
                  <c:v>0.18357000000000001</c:v>
                </c:pt>
                <c:pt idx="2">
                  <c:v>0.18357000000000001</c:v>
                </c:pt>
                <c:pt idx="3">
                  <c:v>0.18357000000000001</c:v>
                </c:pt>
                <c:pt idx="4">
                  <c:v>0.18357000000000001</c:v>
                </c:pt>
                <c:pt idx="5">
                  <c:v>0.18357000000000001</c:v>
                </c:pt>
                <c:pt idx="6">
                  <c:v>0.18357000000000001</c:v>
                </c:pt>
                <c:pt idx="7">
                  <c:v>0.18357000000000001</c:v>
                </c:pt>
                <c:pt idx="8">
                  <c:v>0.18357000000000001</c:v>
                </c:pt>
                <c:pt idx="9">
                  <c:v>0.18357000000000001</c:v>
                </c:pt>
                <c:pt idx="10">
                  <c:v>0.18357000000000001</c:v>
                </c:pt>
                <c:pt idx="11">
                  <c:v>0.18357000000000001</c:v>
                </c:pt>
                <c:pt idx="12">
                  <c:v>0.18357000000000001</c:v>
                </c:pt>
                <c:pt idx="13">
                  <c:v>0.18357000000000001</c:v>
                </c:pt>
                <c:pt idx="14">
                  <c:v>0.18357000000000001</c:v>
                </c:pt>
                <c:pt idx="15">
                  <c:v>0.18357000000000001</c:v>
                </c:pt>
                <c:pt idx="16">
                  <c:v>0.18357000000000001</c:v>
                </c:pt>
                <c:pt idx="17">
                  <c:v>0.18357000000000001</c:v>
                </c:pt>
                <c:pt idx="18">
                  <c:v>0.18357000000000001</c:v>
                </c:pt>
                <c:pt idx="19">
                  <c:v>0.18357000000000001</c:v>
                </c:pt>
                <c:pt idx="20">
                  <c:v>0.18357000000000001</c:v>
                </c:pt>
                <c:pt idx="21">
                  <c:v>0.18357000000000001</c:v>
                </c:pt>
                <c:pt idx="22">
                  <c:v>0.18357000000000001</c:v>
                </c:pt>
                <c:pt idx="23">
                  <c:v>0.18357000000000001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C2-494B-B5DE-9795EDE06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615615"/>
        <c:axId val="1962748591"/>
      </c:scatterChart>
      <c:valAx>
        <c:axId val="189361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48591"/>
        <c:crosses val="autoZero"/>
        <c:crossBetween val="midCat"/>
      </c:valAx>
      <c:valAx>
        <c:axId val="196274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61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494616814195747E-2"/>
          <c:y val="2.9846663112518823E-2"/>
          <c:w val="0.92636108214545798"/>
          <c:h val="0.833191039476238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[2]Sheet1!$C$1</c:f>
              <c:strCache>
                <c:ptCount val="1"/>
                <c:pt idx="0">
                  <c:v>MER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[2]Sheet1!$C$2:$C$25</c:f>
              <c:numCache>
                <c:formatCode>General</c:formatCode>
                <c:ptCount val="24"/>
                <c:pt idx="0">
                  <c:v>0.27255205500000002</c:v>
                </c:pt>
                <c:pt idx="1">
                  <c:v>0.26600684899999999</c:v>
                </c:pt>
                <c:pt idx="2">
                  <c:v>0.24877260300000001</c:v>
                </c:pt>
                <c:pt idx="3">
                  <c:v>0.24897123300000001</c:v>
                </c:pt>
                <c:pt idx="4">
                  <c:v>0.28523698600000003</c:v>
                </c:pt>
                <c:pt idx="5">
                  <c:v>0.334458904</c:v>
                </c:pt>
                <c:pt idx="6">
                  <c:v>0.33444383599999999</c:v>
                </c:pt>
                <c:pt idx="7">
                  <c:v>0.239157534</c:v>
                </c:pt>
                <c:pt idx="8">
                  <c:v>0.151635616</c:v>
                </c:pt>
                <c:pt idx="9">
                  <c:v>0.10239588999999999</c:v>
                </c:pt>
                <c:pt idx="10">
                  <c:v>0.118893151</c:v>
                </c:pt>
                <c:pt idx="11">
                  <c:v>0.148576712</c:v>
                </c:pt>
                <c:pt idx="12">
                  <c:v>0.202276712</c:v>
                </c:pt>
                <c:pt idx="13">
                  <c:v>0.15460137000000002</c:v>
                </c:pt>
                <c:pt idx="14">
                  <c:v>0.124071233</c:v>
                </c:pt>
                <c:pt idx="15">
                  <c:v>0.208646575</c:v>
                </c:pt>
                <c:pt idx="16">
                  <c:v>0.177216438</c:v>
                </c:pt>
                <c:pt idx="17">
                  <c:v>0.121783562</c:v>
                </c:pt>
                <c:pt idx="18">
                  <c:v>0.147079452</c:v>
                </c:pt>
                <c:pt idx="19">
                  <c:v>0.175157534</c:v>
                </c:pt>
                <c:pt idx="20">
                  <c:v>0.29710000000000003</c:v>
                </c:pt>
                <c:pt idx="21">
                  <c:v>0.37654520499999999</c:v>
                </c:pt>
                <c:pt idx="22">
                  <c:v>0.38226712300000004</c:v>
                </c:pt>
                <c:pt idx="23">
                  <c:v>0.36048767099999995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A9-684E-AAC7-645273AC5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615615"/>
        <c:axId val="1962748591"/>
      </c:scatterChart>
      <c:scatterChart>
        <c:scatterStyle val="smoothMarker"/>
        <c:varyColors val="0"/>
        <c:ser>
          <c:idx val="0"/>
          <c:order val="0"/>
          <c:tx>
            <c:strRef>
              <c:f>[2]Sheet1!$G$1</c:f>
              <c:strCache>
                <c:ptCount val="1"/>
                <c:pt idx="0">
                  <c:v>Viewer Hours</c:v>
                </c:pt>
              </c:strCache>
            </c:strRef>
          </c:tx>
          <c:spPr>
            <a:ln w="6350" cap="sq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[2]Sheet1!$H$2:$H$25</c:f>
              <c:numCache>
                <c:formatCode>General</c:formatCode>
                <c:ptCount val="24"/>
                <c:pt idx="0">
                  <c:v>0.15361617817858428</c:v>
                </c:pt>
                <c:pt idx="1">
                  <c:v>6.9154901675118396E-2</c:v>
                </c:pt>
                <c:pt idx="2">
                  <c:v>4.0554160197296255E-2</c:v>
                </c:pt>
                <c:pt idx="3">
                  <c:v>3.4608460348361715E-2</c:v>
                </c:pt>
                <c:pt idx="4">
                  <c:v>2.8662760391006674E-2</c:v>
                </c:pt>
                <c:pt idx="5">
                  <c:v>3.2391916239339159E-2</c:v>
                </c:pt>
                <c:pt idx="6">
                  <c:v>9.3957978123250185E-2</c:v>
                </c:pt>
                <c:pt idx="7">
                  <c:v>0.16416576865397398</c:v>
                </c:pt>
                <c:pt idx="8">
                  <c:v>0.18445113197065985</c:v>
                </c:pt>
                <c:pt idx="9">
                  <c:v>0.17992937236918677</c:v>
                </c:pt>
                <c:pt idx="10">
                  <c:v>0.16527912373273496</c:v>
                </c:pt>
                <c:pt idx="11">
                  <c:v>0.157009158041542</c:v>
                </c:pt>
                <c:pt idx="12">
                  <c:v>0.17086055291651533</c:v>
                </c:pt>
                <c:pt idx="13">
                  <c:v>0.1852856224673943</c:v>
                </c:pt>
                <c:pt idx="14">
                  <c:v>0.17273539213659322</c:v>
                </c:pt>
                <c:pt idx="15">
                  <c:v>0.19548183951400405</c:v>
                </c:pt>
                <c:pt idx="16">
                  <c:v>0.23519720231848951</c:v>
                </c:pt>
                <c:pt idx="17">
                  <c:v>0.27491256512297502</c:v>
                </c:pt>
                <c:pt idx="18">
                  <c:v>0.31462792803588108</c:v>
                </c:pt>
                <c:pt idx="19">
                  <c:v>0.34565984577857073</c:v>
                </c:pt>
                <c:pt idx="20">
                  <c:v>0.37564459395562882</c:v>
                </c:pt>
                <c:pt idx="21">
                  <c:v>0.3710659988083968</c:v>
                </c:pt>
                <c:pt idx="22">
                  <c:v>0.38226712300000004</c:v>
                </c:pt>
                <c:pt idx="23">
                  <c:v>0.33456207137182509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A9-684E-AAC7-645273AC5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446352"/>
        <c:axId val="1164432256"/>
      </c:scatterChart>
      <c:valAx>
        <c:axId val="1893615615"/>
        <c:scaling>
          <c:orientation val="minMax"/>
          <c:max val="25"/>
        </c:scaling>
        <c:delete val="1"/>
        <c:axPos val="b"/>
        <c:numFmt formatCode="General" sourceLinked="1"/>
        <c:majorTickMark val="out"/>
        <c:minorTickMark val="none"/>
        <c:tickLblPos val="nextTo"/>
        <c:crossAx val="1962748591"/>
        <c:crosses val="autoZero"/>
        <c:crossBetween val="midCat"/>
      </c:valAx>
      <c:valAx>
        <c:axId val="19627485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3615615"/>
        <c:crosses val="autoZero"/>
        <c:crossBetween val="midCat"/>
      </c:valAx>
      <c:valAx>
        <c:axId val="1164432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46352"/>
        <c:crosses val="max"/>
        <c:crossBetween val="midCat"/>
      </c:valAx>
      <c:valAx>
        <c:axId val="1191446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16443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50640113798009"/>
          <c:y val="0.12583632855171797"/>
          <c:w val="0.81082514756779156"/>
          <c:h val="0.49742877738116764"/>
        </c:manualLayout>
      </c:layout>
      <c:areaChart>
        <c:grouping val="stacked"/>
        <c:varyColors val="0"/>
        <c:ser>
          <c:idx val="0"/>
          <c:order val="0"/>
          <c:tx>
            <c:strRef>
              <c:f>'mean carbon'!$Q$25</c:f>
              <c:strCache>
                <c:ptCount val="1"/>
                <c:pt idx="0">
                  <c:v>Origin Datacentre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'mean carbon'!$P$26:$P$49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'mean carbon'!$Q$26:$Q$49</c:f>
              <c:numCache>
                <c:formatCode>General</c:formatCode>
                <c:ptCount val="24"/>
                <c:pt idx="0">
                  <c:v>9.4725475006312809</c:v>
                </c:pt>
                <c:pt idx="1">
                  <c:v>4.2677536320917255</c:v>
                </c:pt>
                <c:pt idx="2">
                  <c:v>2.4945588207705174</c:v>
                </c:pt>
                <c:pt idx="3">
                  <c:v>2.1372299610292544</c:v>
                </c:pt>
                <c:pt idx="4">
                  <c:v>1.7639589133603173</c:v>
                </c:pt>
                <c:pt idx="5">
                  <c:v>1.9915504848804582</c:v>
                </c:pt>
                <c:pt idx="6">
                  <c:v>5.7354965675834677</c:v>
                </c:pt>
                <c:pt idx="7">
                  <c:v>10.139016128617298</c:v>
                </c:pt>
                <c:pt idx="8">
                  <c:v>11.435054157761609</c:v>
                </c:pt>
                <c:pt idx="9">
                  <c:v>11.056570537725861</c:v>
                </c:pt>
                <c:pt idx="10">
                  <c:v>10.18984032059867</c:v>
                </c:pt>
                <c:pt idx="11">
                  <c:v>9.6739886089056206</c:v>
                </c:pt>
                <c:pt idx="12">
                  <c:v>10.515025347521261</c:v>
                </c:pt>
                <c:pt idx="13">
                  <c:v>11.44959057444251</c:v>
                </c:pt>
                <c:pt idx="14">
                  <c:v>10.626385391132699</c:v>
                </c:pt>
                <c:pt idx="15">
                  <c:v>12.043711100475791</c:v>
                </c:pt>
                <c:pt idx="16">
                  <c:v>14.460207513830461</c:v>
                </c:pt>
                <c:pt idx="17">
                  <c:v>16.884324758482496</c:v>
                </c:pt>
                <c:pt idx="18">
                  <c:v>19.422779486217642</c:v>
                </c:pt>
                <c:pt idx="19">
                  <c:v>21.228206681418282</c:v>
                </c:pt>
                <c:pt idx="20">
                  <c:v>23.171162613339817</c:v>
                </c:pt>
                <c:pt idx="21">
                  <c:v>22.732153337328249</c:v>
                </c:pt>
                <c:pt idx="22">
                  <c:v>23.583860225146758</c:v>
                </c:pt>
                <c:pt idx="23">
                  <c:v>20.6754871512207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4-084A-8AA2-8DF3C20F82DA}"/>
            </c:ext>
          </c:extLst>
        </c:ser>
        <c:ser>
          <c:idx val="1"/>
          <c:order val="1"/>
          <c:tx>
            <c:strRef>
              <c:f>'mean carbon'!$R$25</c:f>
              <c:strCache>
                <c:ptCount val="1"/>
                <c:pt idx="0">
                  <c:v>Content Delivery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'mean carbon'!$P$26:$P$49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'mean carbon'!$R$26:$R$49</c:f>
              <c:numCache>
                <c:formatCode>General</c:formatCode>
                <c:ptCount val="24"/>
                <c:pt idx="0">
                  <c:v>41.170631464575948</c:v>
                </c:pt>
                <c:pt idx="1">
                  <c:v>18.547542881337961</c:v>
                </c:pt>
                <c:pt idx="2">
                  <c:v>10.83851551220928</c:v>
                </c:pt>
                <c:pt idx="3">
                  <c:v>9.2874864439796188</c:v>
                </c:pt>
                <c:pt idx="4">
                  <c:v>7.6660278927758547</c:v>
                </c:pt>
                <c:pt idx="5">
                  <c:v>8.6544047317718391</c:v>
                </c:pt>
                <c:pt idx="6">
                  <c:v>24.92577442699843</c:v>
                </c:pt>
                <c:pt idx="7">
                  <c:v>44.063032156517373</c:v>
                </c:pt>
                <c:pt idx="8">
                  <c:v>49.693776075279118</c:v>
                </c:pt>
                <c:pt idx="9">
                  <c:v>48.039725510783995</c:v>
                </c:pt>
                <c:pt idx="10">
                  <c:v>44.283530343875285</c:v>
                </c:pt>
                <c:pt idx="11">
                  <c:v>42.046428588964218</c:v>
                </c:pt>
                <c:pt idx="12">
                  <c:v>45.697126950734429</c:v>
                </c:pt>
                <c:pt idx="13">
                  <c:v>49.752756111697884</c:v>
                </c:pt>
                <c:pt idx="14">
                  <c:v>46.178366854558796</c:v>
                </c:pt>
                <c:pt idx="15">
                  <c:v>52.336692079807747</c:v>
                </c:pt>
                <c:pt idx="16">
                  <c:v>62.841774036141629</c:v>
                </c:pt>
                <c:pt idx="17">
                  <c:v>73.372226859030945</c:v>
                </c:pt>
                <c:pt idx="18">
                  <c:v>84.402585687025933</c:v>
                </c:pt>
                <c:pt idx="19">
                  <c:v>92.275181217564707</c:v>
                </c:pt>
                <c:pt idx="20">
                  <c:v>100.69657079014</c:v>
                </c:pt>
                <c:pt idx="21">
                  <c:v>98.798038550665197</c:v>
                </c:pt>
                <c:pt idx="22">
                  <c:v>102.48809954071102</c:v>
                </c:pt>
                <c:pt idx="23">
                  <c:v>89.847451049539387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4-084A-8AA2-8DF3C20F82DA}"/>
            </c:ext>
          </c:extLst>
        </c:ser>
        <c:ser>
          <c:idx val="2"/>
          <c:order val="2"/>
          <c:tx>
            <c:strRef>
              <c:f>'mean carbon'!$S$25</c:f>
              <c:strCache>
                <c:ptCount val="1"/>
                <c:pt idx="0">
                  <c:v>Core Network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'mean carbon'!$P$26:$P$49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'mean carbon'!$S$26:$S$49</c:f>
              <c:numCache>
                <c:formatCode>General</c:formatCode>
                <c:ptCount val="24"/>
                <c:pt idx="0">
                  <c:v>52.554863278466769</c:v>
                </c:pt>
                <c:pt idx="1">
                  <c:v>23.677546306127628</c:v>
                </c:pt>
                <c:pt idx="2">
                  <c:v>13.839539341831042</c:v>
                </c:pt>
                <c:pt idx="3">
                  <c:v>11.853540957366201</c:v>
                </c:pt>
                <c:pt idx="4">
                  <c:v>9.7871865048740894</c:v>
                </c:pt>
                <c:pt idx="5">
                  <c:v>11.050499812210358</c:v>
                </c:pt>
                <c:pt idx="6">
                  <c:v>31.823625634063433</c:v>
                </c:pt>
                <c:pt idx="7">
                  <c:v>56.251475766791756</c:v>
                </c:pt>
                <c:pt idx="8">
                  <c:v>63.432257705268412</c:v>
                </c:pt>
                <c:pt idx="9">
                  <c:v>61.317146075236508</c:v>
                </c:pt>
                <c:pt idx="10">
                  <c:v>56.535421501851388</c:v>
                </c:pt>
                <c:pt idx="11">
                  <c:v>53.672877541049672</c:v>
                </c:pt>
                <c:pt idx="12">
                  <c:v>58.322709055211718</c:v>
                </c:pt>
                <c:pt idx="13">
                  <c:v>63.501657723295352</c:v>
                </c:pt>
                <c:pt idx="14">
                  <c:v>58.950417807491149</c:v>
                </c:pt>
                <c:pt idx="15">
                  <c:v>66.807940534954767</c:v>
                </c:pt>
                <c:pt idx="16">
                  <c:v>80.227374119890541</c:v>
                </c:pt>
                <c:pt idx="17">
                  <c:v>93.635033509184893</c:v>
                </c:pt>
                <c:pt idx="18">
                  <c:v>107.7678563831076</c:v>
                </c:pt>
                <c:pt idx="19">
                  <c:v>117.78670354070042</c:v>
                </c:pt>
                <c:pt idx="20">
                  <c:v>128.53644416391052</c:v>
                </c:pt>
                <c:pt idx="21">
                  <c:v>126.12704664516778</c:v>
                </c:pt>
                <c:pt idx="22">
                  <c:v>130.78610516389512</c:v>
                </c:pt>
                <c:pt idx="23">
                  <c:v>114.69227286020498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4-084A-8AA2-8DF3C20F82DA}"/>
            </c:ext>
          </c:extLst>
        </c:ser>
        <c:ser>
          <c:idx val="3"/>
          <c:order val="3"/>
          <c:tx>
            <c:strRef>
              <c:f>'mean carbon'!$T$25</c:f>
              <c:strCache>
                <c:ptCount val="1"/>
                <c:pt idx="0">
                  <c:v>Access Network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'mean carbon'!$P$26:$P$49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'mean carbon'!$T$26:$T$49</c:f>
              <c:numCache>
                <c:formatCode>General</c:formatCode>
                <c:ptCount val="24"/>
                <c:pt idx="0">
                  <c:v>33.616668043359319</c:v>
                </c:pt>
                <c:pt idx="1">
                  <c:v>15.143637067499064</c:v>
                </c:pt>
                <c:pt idx="2">
                  <c:v>8.8509284055024917</c:v>
                </c:pt>
                <c:pt idx="3">
                  <c:v>7.5805835265510186</c:v>
                </c:pt>
                <c:pt idx="4">
                  <c:v>6.2583142001212284</c:v>
                </c:pt>
                <c:pt idx="5">
                  <c:v>7.0663310331564055</c:v>
                </c:pt>
                <c:pt idx="6">
                  <c:v>20.349687806478563</c:v>
                </c:pt>
                <c:pt idx="7">
                  <c:v>35.964448190885278</c:v>
                </c:pt>
                <c:pt idx="8">
                  <c:v>40.56568650355328</c:v>
                </c:pt>
                <c:pt idx="9">
                  <c:v>39.219491562121128</c:v>
                </c:pt>
                <c:pt idx="10">
                  <c:v>36.149219740196557</c:v>
                </c:pt>
                <c:pt idx="11">
                  <c:v>34.33143582066954</c:v>
                </c:pt>
                <c:pt idx="12">
                  <c:v>37.309893698621515</c:v>
                </c:pt>
                <c:pt idx="13">
                  <c:v>40.611609819202037</c:v>
                </c:pt>
                <c:pt idx="14">
                  <c:v>37.709578054509024</c:v>
                </c:pt>
                <c:pt idx="15">
                  <c:v>42.725138488709391</c:v>
                </c:pt>
                <c:pt idx="16">
                  <c:v>51.318756609241341</c:v>
                </c:pt>
                <c:pt idx="17">
                  <c:v>59.890234256398955</c:v>
                </c:pt>
                <c:pt idx="18">
                  <c:v>68.898708701939881</c:v>
                </c:pt>
                <c:pt idx="19">
                  <c:v>75.335465567985239</c:v>
                </c:pt>
                <c:pt idx="20">
                  <c:v>82.234663544313122</c:v>
                </c:pt>
                <c:pt idx="21">
                  <c:v>80.653795517268264</c:v>
                </c:pt>
                <c:pt idx="22">
                  <c:v>83.685656742679186</c:v>
                </c:pt>
                <c:pt idx="23">
                  <c:v>73.356555748163046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4-084A-8AA2-8DF3C20F82DA}"/>
            </c:ext>
          </c:extLst>
        </c:ser>
        <c:ser>
          <c:idx val="4"/>
          <c:order val="4"/>
          <c:tx>
            <c:strRef>
              <c:f>'mean carbon'!$U$25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>
                  <a:lumMod val="50000"/>
                  <a:lumOff val="50000"/>
                  <a:alpha val="70000"/>
                </a:schemeClr>
              </a:solidFill>
            </a:ln>
            <a:effectLst/>
          </c:spPr>
          <c:cat>
            <c:numRef>
              <c:f>'mean carbon'!$P$26:$P$49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'mean carbon'!$U$26:$U$49</c:f>
              <c:numCache>
                <c:formatCode>General</c:formatCode>
                <c:ptCount val="24"/>
                <c:pt idx="0">
                  <c:v>3935.0863835769615</c:v>
                </c:pt>
                <c:pt idx="1">
                  <c:v>1772.5893702344911</c:v>
                </c:pt>
                <c:pt idx="2">
                  <c:v>1033.8257134576202</c:v>
                </c:pt>
                <c:pt idx="3">
                  <c:v>888.39806884127393</c:v>
                </c:pt>
                <c:pt idx="4">
                  <c:v>730.50418147070081</c:v>
                </c:pt>
                <c:pt idx="5">
                  <c:v>826.06634630690496</c:v>
                </c:pt>
                <c:pt idx="6">
                  <c:v>2363.0814641203697</c:v>
                </c:pt>
                <c:pt idx="7">
                  <c:v>4215.8811276513916</c:v>
                </c:pt>
                <c:pt idx="8">
                  <c:v>4774.4237017574906</c:v>
                </c:pt>
                <c:pt idx="9">
                  <c:v>4575.7981765198292</c:v>
                </c:pt>
                <c:pt idx="10">
                  <c:v>4228.4486782557397</c:v>
                </c:pt>
                <c:pt idx="11">
                  <c:v>4012.9272502268504</c:v>
                </c:pt>
                <c:pt idx="12">
                  <c:v>4359.0710242669011</c:v>
                </c:pt>
                <c:pt idx="13">
                  <c:v>4762.1856408919193</c:v>
                </c:pt>
                <c:pt idx="14">
                  <c:v>4403.4754129024404</c:v>
                </c:pt>
                <c:pt idx="15">
                  <c:v>4995.7985340698997</c:v>
                </c:pt>
                <c:pt idx="16">
                  <c:v>5979.3105987420204</c:v>
                </c:pt>
                <c:pt idx="17">
                  <c:v>6989.0776367385915</c:v>
                </c:pt>
                <c:pt idx="18">
                  <c:v>8074.9366762098798</c:v>
                </c:pt>
                <c:pt idx="19">
                  <c:v>8793.9067659019202</c:v>
                </c:pt>
                <c:pt idx="20">
                  <c:v>9633.6316319652942</c:v>
                </c:pt>
                <c:pt idx="21">
                  <c:v>9405.3890760786671</c:v>
                </c:pt>
                <c:pt idx="22">
                  <c:v>9783.6034620278988</c:v>
                </c:pt>
                <c:pt idx="23">
                  <c:v>8599.7999004468802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E4-084A-8AA2-8DF3C20F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992832"/>
        <c:axId val="1070925696"/>
      </c:areaChart>
      <c:catAx>
        <c:axId val="139899283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92569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709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Avoided Carbon Emission</a:t>
                </a:r>
                <a:r>
                  <a:rPr lang="en-GB" baseline="0"/>
                  <a:t>s [t</a:t>
                </a:r>
                <a:r>
                  <a:rPr lang="en-GB"/>
                  <a:t>CO2e]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3.86893203883495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92832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092953707955787E-2"/>
          <c:y val="1.7098960694312677E-2"/>
          <c:w val="0.9"/>
          <c:h val="8.2001896359813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963564815637172E-2"/>
          <c:y val="0.22647100782030166"/>
          <c:w val="0.92807287036872566"/>
          <c:h val="0.44411661716835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'mean carbon'!$AH$1</c:f>
              <c:strCache>
                <c:ptCount val="1"/>
                <c:pt idx="0">
                  <c:v>Rel. Difference STMEF and MAMEF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'mean carbon'!$AH$2:$AH$25</c:f>
              <c:numCache>
                <c:formatCode>General</c:formatCode>
                <c:ptCount val="24"/>
                <c:pt idx="0">
                  <c:v>31.609336942293304</c:v>
                </c:pt>
                <c:pt idx="1">
                  <c:v>33.677220569903334</c:v>
                </c:pt>
                <c:pt idx="2">
                  <c:v>37.429500713731514</c:v>
                </c:pt>
                <c:pt idx="3">
                  <c:v>38.090803452518315</c:v>
                </c:pt>
                <c:pt idx="4">
                  <c:v>28.329038201786226</c:v>
                </c:pt>
                <c:pt idx="5">
                  <c:v>15.51582717337795</c:v>
                </c:pt>
                <c:pt idx="6">
                  <c:v>14.139683350960972</c:v>
                </c:pt>
                <c:pt idx="7">
                  <c:v>39.828659018170619</c:v>
                </c:pt>
                <c:pt idx="8">
                  <c:v>62.121304583746237</c:v>
                </c:pt>
                <c:pt idx="9">
                  <c:v>74.301663169162879</c:v>
                </c:pt>
                <c:pt idx="10">
                  <c:v>70.44236579368814</c:v>
                </c:pt>
                <c:pt idx="11">
                  <c:v>62.80019525180397</c:v>
                </c:pt>
                <c:pt idx="12">
                  <c:v>48.307558301436934</c:v>
                </c:pt>
                <c:pt idx="13">
                  <c:v>61.604254789073352</c:v>
                </c:pt>
                <c:pt idx="14">
                  <c:v>68.742209674563924</c:v>
                </c:pt>
                <c:pt idx="15">
                  <c:v>47.755216259254297</c:v>
                </c:pt>
                <c:pt idx="16">
                  <c:v>55.443559890131475</c:v>
                </c:pt>
                <c:pt idx="17">
                  <c:v>69.252578779020141</c:v>
                </c:pt>
                <c:pt idx="18">
                  <c:v>62.977622495091502</c:v>
                </c:pt>
                <c:pt idx="19">
                  <c:v>55.938890155096708</c:v>
                </c:pt>
                <c:pt idx="20">
                  <c:v>25.871124472036989</c:v>
                </c:pt>
                <c:pt idx="21">
                  <c:v>5.7699741762464569</c:v>
                </c:pt>
                <c:pt idx="22">
                  <c:v>2.86704562909736</c:v>
                </c:pt>
                <c:pt idx="23">
                  <c:v>9.8810952835541155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E-FC4F-A94B-3DCD3C1D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-44"/>
        <c:axId val="715850512"/>
        <c:axId val="715689552"/>
      </c:barChart>
      <c:catAx>
        <c:axId val="715850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5689552"/>
        <c:crosses val="autoZero"/>
        <c:auto val="1"/>
        <c:lblAlgn val="ctr"/>
        <c:lblOffset val="100"/>
        <c:noMultiLvlLbl val="0"/>
      </c:catAx>
      <c:valAx>
        <c:axId val="715689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58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712103297037678E-3"/>
          <c:y val="0.68923217087942734"/>
          <c:w val="0.54420269597861404"/>
          <c:h val="0.310767485408439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583436</xdr:colOff>
      <xdr:row>4</xdr:row>
      <xdr:rowOff>189641</xdr:rowOff>
    </xdr:from>
    <xdr:to>
      <xdr:col>17</xdr:col>
      <xdr:colOff>476488</xdr:colOff>
      <xdr:row>19</xdr:row>
      <xdr:rowOff>68180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EE55F-5A49-F6CA-60D3-F26CBCB86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611231</xdr:colOff>
      <xdr:row>14</xdr:row>
      <xdr:rowOff>74705</xdr:rowOff>
    </xdr:from>
    <xdr:to>
      <xdr:col>44</xdr:col>
      <xdr:colOff>618021</xdr:colOff>
      <xdr:row>29</xdr:row>
      <xdr:rowOff>149412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DD15A97-42F0-DFEC-EFAF-18E1191AAB53}"/>
            </a:ext>
          </a:extLst>
        </xdr:cNvPr>
        <xdr:cNvSpPr/>
      </xdr:nvSpPr>
      <xdr:spPr>
        <a:xfrm>
          <a:off x="28693851" y="2736951"/>
          <a:ext cx="6057967" cy="2927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463550</xdr:colOff>
      <xdr:row>1</xdr:row>
      <xdr:rowOff>152400</xdr:rowOff>
    </xdr:from>
    <xdr:to>
      <xdr:col>25</xdr:col>
      <xdr:colOff>323850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FF7CD-2685-A562-BE53-85800596E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222250</xdr:colOff>
      <xdr:row>4</xdr:row>
      <xdr:rowOff>165100</xdr:rowOff>
    </xdr:from>
    <xdr:to>
      <xdr:col>19</xdr:col>
      <xdr:colOff>82550</xdr:colOff>
      <xdr:row>19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2F6EB1-FAD3-8056-98FE-F062939BB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277812</xdr:colOff>
      <xdr:row>16</xdr:row>
      <xdr:rowOff>125413</xdr:rowOff>
    </xdr:from>
    <xdr:to>
      <xdr:col>43</xdr:col>
      <xdr:colOff>42863</xdr:colOff>
      <xdr:row>29</xdr:row>
      <xdr:rowOff>74613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8B77BF-FEDD-9B42-C5F4-3CBFB4CDC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450233</xdr:colOff>
      <xdr:row>38</xdr:row>
      <xdr:rowOff>91025</xdr:rowOff>
    </xdr:from>
    <xdr:to>
      <xdr:col>45</xdr:col>
      <xdr:colOff>170270</xdr:colOff>
      <xdr:row>69</xdr:row>
      <xdr:rowOff>163660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25DDB2-1706-4F46-ADDE-9B78B57EF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33956</xdr:colOff>
      <xdr:row>16</xdr:row>
      <xdr:rowOff>86167</xdr:rowOff>
    </xdr:from>
    <xdr:to>
      <xdr:col>43</xdr:col>
      <xdr:colOff>226663</xdr:colOff>
      <xdr:row>26</xdr:row>
      <xdr:rowOff>54332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A9A588-C2E2-FB4A-B502-729AAE8B9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42</xdr:col>
      <xdr:colOff>387113</xdr:colOff>
      <xdr:row>24</xdr:row>
      <xdr:rowOff>176576</xdr:rowOff>
    </xdr:from>
    <xdr:ext cx="616131" cy="37407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9DCFC7A-0122-6FC7-5CE5-DBC629EE3A9B}"/>
            </a:ext>
          </a:extLst>
        </xdr:cNvPr>
        <xdr:cNvSpPr txBox="1"/>
      </xdr:nvSpPr>
      <xdr:spPr>
        <a:xfrm>
          <a:off x="33176204" y="4740426"/>
          <a:ext cx="616131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>
          <a:spAutoFit/>
        </a:bodyPr>
        <a:lstStyle/>
        <a:p>
          <a:pPr algn="r"/>
          <a:r>
            <a:rPr lang="en-GB" sz="900">
              <a:solidFill>
                <a:schemeClr val="tx1">
                  <a:lumMod val="65000"/>
                  <a:lumOff val="35000"/>
                </a:schemeClr>
              </a:solidFill>
            </a:rPr>
            <a:t>MER</a:t>
          </a:r>
          <a:br>
            <a:rPr lang="en-GB" sz="900">
              <a:solidFill>
                <a:schemeClr val="tx1">
                  <a:lumMod val="65000"/>
                  <a:lumOff val="35000"/>
                </a:schemeClr>
              </a:solidFill>
            </a:rPr>
          </a:br>
          <a:r>
            <a:rPr lang="en-GB" sz="900">
              <a:solidFill>
                <a:schemeClr val="tx1">
                  <a:lumMod val="65000"/>
                  <a:lumOff val="35000"/>
                </a:schemeClr>
              </a:solidFill>
            </a:rPr>
            <a:t>[kgCO2e]</a:t>
          </a:r>
        </a:p>
      </xdr:txBody>
    </xdr:sp>
    <xdr:clientData/>
  </xdr:oneCellAnchor>
  <xdr:twoCellAnchor>
    <xdr:from>
      <xdr:col>34</xdr:col>
      <xdr:colOff>568773</xdr:colOff>
      <xdr:row>1</xdr:row>
      <xdr:rowOff>0</xdr:rowOff>
    </xdr:from>
    <xdr:to>
      <xdr:col>41</xdr:col>
      <xdr:colOff>333823</xdr:colOff>
      <xdr:row>13</xdr:row>
      <xdr:rowOff>136194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4A8BA5-A9DC-F44F-AA92-8420D73AC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324655</xdr:colOff>
      <xdr:row>9</xdr:row>
      <xdr:rowOff>45358</xdr:rowOff>
    </xdr:from>
    <xdr:to>
      <xdr:col>41</xdr:col>
      <xdr:colOff>181428</xdr:colOff>
      <xdr:row>12</xdr:row>
      <xdr:rowOff>90714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914C3A-2D3C-C782-4783-05BFC5E52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xps/Documents/CarbonQunaDRI/Prob%20Wrong%20-%20short%20run%20marginal%20intensity%20by%20hour%202021%20via%20Tableau%20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xds/Downloads/Examples%20of%20Carbon%20Intensities%20per%20hour%20fo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day -2021 hrly Marginal"/>
      <sheetName val="Weekday - 2021 half hr Marg"/>
      <sheetName val="Sheet 3"/>
      <sheetName val="All Days 2021"/>
    </sheetNames>
    <sheetDataSet>
      <sheetData sheetId="0"/>
      <sheetData sheetId="1"/>
      <sheetData sheetId="2"/>
      <sheetData sheetId="3">
        <row r="1">
          <cell r="B1" t="str">
            <v>Mean short run marginal carbon intensity from slope calc (kgCO2e/kWh)</v>
          </cell>
          <cell r="C1" t="str">
            <v>Mean short run marginal carbon intensity from main delta calc (kgCO2e/kWh)</v>
          </cell>
          <cell r="D1" t="str">
            <v>Mean hourly carbon intensity (kgCO2e/kWh)</v>
          </cell>
          <cell r="E1" t="str">
            <v>Overall mean intensity (kgCO2e/kWh)</v>
          </cell>
        </row>
        <row r="2">
          <cell r="A2">
            <v>0</v>
          </cell>
          <cell r="B2">
            <v>0.2893</v>
          </cell>
          <cell r="C2">
            <v>0.27255205500000002</v>
          </cell>
          <cell r="D2">
            <v>0.16169589041099999</v>
          </cell>
          <cell r="E2">
            <v>0.18357000000000001</v>
          </cell>
        </row>
        <row r="3">
          <cell r="A3">
            <v>1</v>
          </cell>
          <cell r="B3">
            <v>0.25719999999999998</v>
          </cell>
          <cell r="C3">
            <v>0.26600684899999999</v>
          </cell>
          <cell r="D3">
            <v>0.16062739726</v>
          </cell>
          <cell r="E3">
            <v>0.18357000000000001</v>
          </cell>
        </row>
        <row r="4">
          <cell r="A4">
            <v>2</v>
          </cell>
          <cell r="B4">
            <v>0.22450000000000001</v>
          </cell>
          <cell r="C4">
            <v>0.24877260300000001</v>
          </cell>
          <cell r="D4">
            <v>0.158357534247</v>
          </cell>
          <cell r="E4">
            <v>0.18357000000000001</v>
          </cell>
        </row>
        <row r="5">
          <cell r="A5">
            <v>3</v>
          </cell>
          <cell r="B5">
            <v>0.24790000000000001</v>
          </cell>
          <cell r="C5">
            <v>0.24897123300000001</v>
          </cell>
          <cell r="D5">
            <v>0.15778630136999999</v>
          </cell>
          <cell r="E5">
            <v>0.18357000000000001</v>
          </cell>
        </row>
        <row r="6">
          <cell r="A6">
            <v>4</v>
          </cell>
          <cell r="B6">
            <v>0.26979999999999998</v>
          </cell>
          <cell r="C6">
            <v>0.28523698600000003</v>
          </cell>
          <cell r="D6">
            <v>0.16076027397300002</v>
          </cell>
          <cell r="E6">
            <v>0.18357000000000001</v>
          </cell>
        </row>
        <row r="7">
          <cell r="A7">
            <v>5</v>
          </cell>
          <cell r="B7">
            <v>0.31140000000000001</v>
          </cell>
          <cell r="C7">
            <v>0.334458904</v>
          </cell>
          <cell r="D7">
            <v>0.171265753425</v>
          </cell>
          <cell r="E7">
            <v>0.18357000000000001</v>
          </cell>
        </row>
        <row r="8">
          <cell r="A8">
            <v>6</v>
          </cell>
          <cell r="B8">
            <v>0.34889999999999999</v>
          </cell>
          <cell r="C8">
            <v>0.33444383599999999</v>
          </cell>
          <cell r="D8">
            <v>0.18485890411</v>
          </cell>
          <cell r="E8">
            <v>0.18357000000000001</v>
          </cell>
        </row>
        <row r="9">
          <cell r="A9">
            <v>7</v>
          </cell>
          <cell r="B9">
            <v>0.38840000000000002</v>
          </cell>
          <cell r="C9">
            <v>0.239157534</v>
          </cell>
          <cell r="D9">
            <v>0.19229178082199999</v>
          </cell>
          <cell r="E9">
            <v>0.18357000000000001</v>
          </cell>
        </row>
        <row r="10">
          <cell r="A10">
            <v>8</v>
          </cell>
          <cell r="B10">
            <v>0.32379999999999998</v>
          </cell>
          <cell r="C10">
            <v>0.151635616</v>
          </cell>
          <cell r="D10">
            <v>0.191864383562</v>
          </cell>
          <cell r="E10">
            <v>0.18357000000000001</v>
          </cell>
        </row>
        <row r="11">
          <cell r="A11">
            <v>9</v>
          </cell>
          <cell r="B11">
            <v>0.24640000000000001</v>
          </cell>
          <cell r="C11">
            <v>0.10239588999999999</v>
          </cell>
          <cell r="D11">
            <v>0.18838219178099999</v>
          </cell>
          <cell r="E11">
            <v>0.18357000000000001</v>
          </cell>
        </row>
        <row r="12">
          <cell r="A12">
            <v>10</v>
          </cell>
          <cell r="B12">
            <v>0.2185</v>
          </cell>
          <cell r="C12">
            <v>0.118893151</v>
          </cell>
          <cell r="D12">
            <v>0.18404383561599999</v>
          </cell>
          <cell r="E12">
            <v>0.18357000000000001</v>
          </cell>
        </row>
        <row r="13">
          <cell r="A13">
            <v>11</v>
          </cell>
          <cell r="B13">
            <v>0.1636</v>
          </cell>
          <cell r="C13">
            <v>0.148576712</v>
          </cell>
          <cell r="D13">
            <v>0.18141095890400002</v>
          </cell>
          <cell r="E13">
            <v>0.18357000000000001</v>
          </cell>
        </row>
        <row r="14">
          <cell r="A14">
            <v>12</v>
          </cell>
          <cell r="B14">
            <v>0.20169999999999999</v>
          </cell>
          <cell r="C14">
            <v>0.202276712</v>
          </cell>
          <cell r="D14">
            <v>0.179393150685</v>
          </cell>
          <cell r="E14">
            <v>0.18357000000000001</v>
          </cell>
        </row>
        <row r="15">
          <cell r="A15">
            <v>13</v>
          </cell>
          <cell r="B15">
            <v>0.12989999999999999</v>
          </cell>
          <cell r="C15">
            <v>0.15460137000000002</v>
          </cell>
          <cell r="D15">
            <v>0.17915205479499999</v>
          </cell>
          <cell r="E15">
            <v>0.18357000000000001</v>
          </cell>
        </row>
        <row r="16">
          <cell r="A16">
            <v>14</v>
          </cell>
          <cell r="B16">
            <v>0.17369999999999999</v>
          </cell>
          <cell r="C16">
            <v>0.124071233</v>
          </cell>
          <cell r="D16">
            <v>0.18336986301399999</v>
          </cell>
          <cell r="E16">
            <v>0.18357000000000001</v>
          </cell>
        </row>
        <row r="17">
          <cell r="A17">
            <v>15</v>
          </cell>
          <cell r="B17">
            <v>0.25440000000000002</v>
          </cell>
          <cell r="C17">
            <v>0.208646575</v>
          </cell>
          <cell r="D17">
            <v>0.193106849315</v>
          </cell>
          <cell r="E17">
            <v>0.18357000000000001</v>
          </cell>
        </row>
        <row r="18">
          <cell r="A18">
            <v>16</v>
          </cell>
          <cell r="B18">
            <v>0.13850000000000001</v>
          </cell>
          <cell r="C18">
            <v>0.177216438</v>
          </cell>
          <cell r="D18">
            <v>0.20218082191799999</v>
          </cell>
          <cell r="E18">
            <v>0.18357000000000001</v>
          </cell>
        </row>
        <row r="19">
          <cell r="A19">
            <v>17</v>
          </cell>
          <cell r="B19">
            <v>0.15989999999999999</v>
          </cell>
          <cell r="C19">
            <v>0.121783562</v>
          </cell>
          <cell r="D19">
            <v>0.20780000000000001</v>
          </cell>
          <cell r="E19">
            <v>0.18357000000000001</v>
          </cell>
        </row>
        <row r="20">
          <cell r="A20">
            <v>18</v>
          </cell>
          <cell r="B20">
            <v>0.19550000000000001</v>
          </cell>
          <cell r="C20">
            <v>0.147079452</v>
          </cell>
          <cell r="D20">
            <v>0.21097123287700001</v>
          </cell>
          <cell r="E20">
            <v>0.18357000000000001</v>
          </cell>
        </row>
        <row r="21">
          <cell r="A21">
            <v>19</v>
          </cell>
          <cell r="B21">
            <v>0.2092</v>
          </cell>
          <cell r="C21">
            <v>0.175157534</v>
          </cell>
          <cell r="D21">
            <v>0.21233287671199999</v>
          </cell>
          <cell r="E21">
            <v>0.18357000000000001</v>
          </cell>
        </row>
        <row r="22">
          <cell r="A22">
            <v>20</v>
          </cell>
          <cell r="B22">
            <v>0.4118</v>
          </cell>
          <cell r="C22">
            <v>0.29710000000000003</v>
          </cell>
          <cell r="D22">
            <v>0.207534246575</v>
          </cell>
          <cell r="E22">
            <v>0.18357000000000001</v>
          </cell>
        </row>
        <row r="23">
          <cell r="A23">
            <v>21</v>
          </cell>
          <cell r="B23">
            <v>0.42670000000000002</v>
          </cell>
          <cell r="C23">
            <v>0.37654520499999999</v>
          </cell>
          <cell r="D23">
            <v>0.194620547945</v>
          </cell>
          <cell r="E23">
            <v>0.18357000000000001</v>
          </cell>
        </row>
        <row r="24">
          <cell r="A24">
            <v>22</v>
          </cell>
          <cell r="B24">
            <v>0.35959999999999998</v>
          </cell>
          <cell r="C24">
            <v>0.38226712300000004</v>
          </cell>
          <cell r="D24">
            <v>0.17751369862999999</v>
          </cell>
          <cell r="E24">
            <v>0.18357000000000001</v>
          </cell>
        </row>
        <row r="25">
          <cell r="A25">
            <v>23</v>
          </cell>
          <cell r="B25">
            <v>0.36049999999999999</v>
          </cell>
          <cell r="C25">
            <v>0.36048767099999995</v>
          </cell>
          <cell r="D25">
            <v>0.16440410958900001</v>
          </cell>
          <cell r="E25">
            <v>0.18357000000000001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MER</v>
          </cell>
          <cell r="G1" t="str">
            <v>Viewer Hours</v>
          </cell>
        </row>
        <row r="2">
          <cell r="C2">
            <v>0.27255205500000002</v>
          </cell>
          <cell r="H2">
            <v>0.15361617817858428</v>
          </cell>
        </row>
        <row r="3">
          <cell r="C3">
            <v>0.26600684899999999</v>
          </cell>
          <cell r="H3">
            <v>6.9154901675118396E-2</v>
          </cell>
        </row>
        <row r="4">
          <cell r="C4">
            <v>0.24877260300000001</v>
          </cell>
          <cell r="H4">
            <v>4.0554160197296255E-2</v>
          </cell>
        </row>
        <row r="5">
          <cell r="C5">
            <v>0.24897123300000001</v>
          </cell>
          <cell r="H5">
            <v>3.4608460348361715E-2</v>
          </cell>
        </row>
        <row r="6">
          <cell r="C6">
            <v>0.28523698600000003</v>
          </cell>
          <cell r="H6">
            <v>2.8662760391006674E-2</v>
          </cell>
        </row>
        <row r="7">
          <cell r="C7">
            <v>0.334458904</v>
          </cell>
          <cell r="H7">
            <v>3.2391916239339159E-2</v>
          </cell>
        </row>
        <row r="8">
          <cell r="C8">
            <v>0.33444383599999999</v>
          </cell>
          <cell r="H8">
            <v>9.3957978123250185E-2</v>
          </cell>
        </row>
        <row r="9">
          <cell r="C9">
            <v>0.239157534</v>
          </cell>
          <cell r="H9">
            <v>0.16416576865397398</v>
          </cell>
        </row>
        <row r="10">
          <cell r="C10">
            <v>0.151635616</v>
          </cell>
          <cell r="H10">
            <v>0.18445113197065985</v>
          </cell>
        </row>
        <row r="11">
          <cell r="C11">
            <v>0.10239588999999999</v>
          </cell>
          <cell r="H11">
            <v>0.17992937236918677</v>
          </cell>
        </row>
        <row r="12">
          <cell r="C12">
            <v>0.118893151</v>
          </cell>
          <cell r="H12">
            <v>0.16527912373273496</v>
          </cell>
        </row>
        <row r="13">
          <cell r="C13">
            <v>0.148576712</v>
          </cell>
          <cell r="H13">
            <v>0.157009158041542</v>
          </cell>
        </row>
        <row r="14">
          <cell r="C14">
            <v>0.202276712</v>
          </cell>
          <cell r="H14">
            <v>0.17086055291651533</v>
          </cell>
        </row>
        <row r="15">
          <cell r="C15">
            <v>0.15460137000000002</v>
          </cell>
          <cell r="H15">
            <v>0.1852856224673943</v>
          </cell>
        </row>
        <row r="16">
          <cell r="C16">
            <v>0.124071233</v>
          </cell>
          <cell r="H16">
            <v>0.17273539213659322</v>
          </cell>
        </row>
        <row r="17">
          <cell r="C17">
            <v>0.208646575</v>
          </cell>
          <cell r="H17">
            <v>0.19548183951400405</v>
          </cell>
        </row>
        <row r="18">
          <cell r="C18">
            <v>0.177216438</v>
          </cell>
          <cell r="H18">
            <v>0.23519720231848951</v>
          </cell>
        </row>
        <row r="19">
          <cell r="C19">
            <v>0.121783562</v>
          </cell>
          <cell r="H19">
            <v>0.27491256512297502</v>
          </cell>
        </row>
        <row r="20">
          <cell r="C20">
            <v>0.147079452</v>
          </cell>
          <cell r="H20">
            <v>0.31462792803588108</v>
          </cell>
        </row>
        <row r="21">
          <cell r="C21">
            <v>0.175157534</v>
          </cell>
          <cell r="H21">
            <v>0.34565984577857073</v>
          </cell>
        </row>
        <row r="22">
          <cell r="C22">
            <v>0.29710000000000003</v>
          </cell>
          <cell r="H22">
            <v>0.37564459395562882</v>
          </cell>
        </row>
        <row r="23">
          <cell r="C23">
            <v>0.37654520499999999</v>
          </cell>
          <cell r="H23">
            <v>0.3710659988083968</v>
          </cell>
        </row>
        <row r="24">
          <cell r="C24">
            <v>0.38226712300000004</v>
          </cell>
          <cell r="H24">
            <v>0.38226712300000004</v>
          </cell>
        </row>
        <row r="25">
          <cell r="C25">
            <v>0.36048767099999995</v>
          </cell>
          <cell r="H25">
            <v>0.33456207137182509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5" customWidth="1"/>
    <col min="2" max="2" width="10" customWidth="1"/>
  </cols>
  <sheetData>
    <row r="1" spans="1:2" x14ac:dyDescent="0.2">
      <c r="A1" t="s">
        <v>0</v>
      </c>
      <c r="B1" t="str">
        <f>HYPERLINK("#'mean energy'!A1", "Link")</f>
        <v>Link</v>
      </c>
    </row>
    <row r="2" spans="1:2" x14ac:dyDescent="0.2">
      <c r="A2" t="s">
        <v>1</v>
      </c>
      <c r="B2" t="str">
        <f>HYPERLINK("#'mean carbon'!A1", "Link")</f>
        <v>Link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8.83203125" defaultRowHeight="15" x14ac:dyDescent="0.2"/>
  <cols>
    <col min="1" max="1" width="60" customWidth="1"/>
    <col min="2" max="2" width="14" customWidth="1"/>
  </cols>
  <sheetData>
    <row r="1" spans="1:2" x14ac:dyDescent="0.2">
      <c r="A1" s="2" t="s">
        <v>2</v>
      </c>
      <c r="B1" s="1">
        <v>0</v>
      </c>
    </row>
    <row r="2" spans="1:2" x14ac:dyDescent="0.2">
      <c r="A2" s="3">
        <v>43891</v>
      </c>
      <c r="B2">
        <v>37297.396809127044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baseColWidth="10" defaultColWidth="8.83203125" defaultRowHeight="15" x14ac:dyDescent="0.2"/>
  <cols>
    <col min="1" max="1" width="60" customWidth="1"/>
    <col min="2" max="2" width="14" customWidth="1"/>
  </cols>
  <sheetData>
    <row r="1" spans="1:2" x14ac:dyDescent="0.2">
      <c r="A1" s="2" t="s">
        <v>2</v>
      </c>
      <c r="B1" s="1">
        <v>0</v>
      </c>
    </row>
    <row r="2" spans="1:2" x14ac:dyDescent="0.2">
      <c r="A2" s="3">
        <v>43891</v>
      </c>
      <c r="B2">
        <v>27021.549855637099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2"/>
  <sheetViews>
    <sheetView topLeftCell="B1" zoomScale="133" zoomScaleNormal="133" workbookViewId="0">
      <selection activeCell="U26" sqref="U26"/>
    </sheetView>
  </sheetViews>
  <sheetFormatPr baseColWidth="10" defaultColWidth="8.83203125" defaultRowHeight="15" x14ac:dyDescent="0.2"/>
  <cols>
    <col min="1" max="1" width="60" customWidth="1"/>
    <col min="2" max="2" width="14" customWidth="1"/>
    <col min="8" max="8" width="11.1640625" bestFit="1" customWidth="1"/>
  </cols>
  <sheetData>
    <row r="1" spans="1:8" x14ac:dyDescent="0.2">
      <c r="A1" s="2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8" x14ac:dyDescent="0.2">
      <c r="A2" s="8" t="s">
        <v>10</v>
      </c>
      <c r="B2" s="1" t="s">
        <v>11</v>
      </c>
      <c r="C2">
        <v>15.472430436364711</v>
      </c>
      <c r="D2">
        <v>325.29051438076101</v>
      </c>
      <c r="E2">
        <v>221.6915120774791</v>
      </c>
      <c r="F2">
        <v>142.5231552169264</v>
      </c>
      <c r="G2">
        <v>28813.46325367003</v>
      </c>
      <c r="H2">
        <f>SUM(C2:G2)</f>
        <v>29518.440865781562</v>
      </c>
    </row>
    <row r="3" spans="1:8" x14ac:dyDescent="0.2">
      <c r="A3" s="9"/>
      <c r="B3" s="1" t="s">
        <v>12</v>
      </c>
      <c r="C3">
        <v>6.9620615528527843</v>
      </c>
      <c r="D3">
        <v>146.37925893308429</v>
      </c>
      <c r="E3">
        <v>99.755191116147756</v>
      </c>
      <c r="F3">
        <v>64.143618741781424</v>
      </c>
      <c r="G3">
        <v>12967.812026051561</v>
      </c>
      <c r="H3">
        <f t="shared" ref="H3:I49" si="0">SUM(C3:G3)</f>
        <v>13285.052156395426</v>
      </c>
    </row>
    <row r="4" spans="1:8" x14ac:dyDescent="0.2">
      <c r="A4" s="9"/>
      <c r="B4" s="1" t="s">
        <v>13</v>
      </c>
      <c r="C4">
        <v>4.0809879949976704</v>
      </c>
      <c r="D4">
        <v>85.804750232849969</v>
      </c>
      <c r="E4">
        <v>58.471078736004984</v>
      </c>
      <c r="F4">
        <v>37.596555678569111</v>
      </c>
      <c r="G4">
        <v>7601.1007565935324</v>
      </c>
      <c r="H4">
        <f t="shared" si="0"/>
        <v>7787.054129235954</v>
      </c>
    </row>
    <row r="5" spans="1:8" x14ac:dyDescent="0.2">
      <c r="A5" s="9"/>
      <c r="B5" s="1" t="s">
        <v>14</v>
      </c>
      <c r="C5">
        <v>3.4879481449824392</v>
      </c>
      <c r="D5">
        <v>73.336606052594533</v>
      </c>
      <c r="E5">
        <v>49.978404208633997</v>
      </c>
      <c r="F5">
        <v>32.133016963288028</v>
      </c>
      <c r="G5">
        <v>6495.7635952226783</v>
      </c>
      <c r="H5">
        <f t="shared" si="0"/>
        <v>6654.6995705921772</v>
      </c>
    </row>
    <row r="6" spans="1:8" x14ac:dyDescent="0.2">
      <c r="A6" s="9"/>
      <c r="B6" s="1" t="s">
        <v>15</v>
      </c>
      <c r="C6">
        <v>2.8852457719421598</v>
      </c>
      <c r="D6">
        <v>60.663981912599098</v>
      </c>
      <c r="E6">
        <v>41.337277076219053</v>
      </c>
      <c r="F6">
        <v>26.580894769765319</v>
      </c>
      <c r="G6">
        <v>5374.0384191403209</v>
      </c>
      <c r="H6">
        <f t="shared" si="0"/>
        <v>5505.5058186708466</v>
      </c>
    </row>
    <row r="7" spans="1:8" x14ac:dyDescent="0.2">
      <c r="A7" s="9"/>
      <c r="B7" s="1" t="s">
        <v>16</v>
      </c>
      <c r="C7">
        <v>3.2547311736174049</v>
      </c>
      <c r="D7">
        <v>68.432466714487163</v>
      </c>
      <c r="E7">
        <v>46.628030644376182</v>
      </c>
      <c r="F7">
        <v>29.986252104900299</v>
      </c>
      <c r="G7">
        <v>6062.4382911596249</v>
      </c>
      <c r="H7">
        <f t="shared" si="0"/>
        <v>6210.7397717970061</v>
      </c>
    </row>
    <row r="8" spans="1:8" x14ac:dyDescent="0.2">
      <c r="A8" s="9"/>
      <c r="B8" s="1" t="s">
        <v>17</v>
      </c>
      <c r="C8">
        <v>9.4575061929459032</v>
      </c>
      <c r="D8">
        <v>198.84936296018739</v>
      </c>
      <c r="E8">
        <v>135.51345352717391</v>
      </c>
      <c r="F8">
        <v>87.137234063348501</v>
      </c>
      <c r="G8">
        <v>17619.059560203132</v>
      </c>
      <c r="H8">
        <f t="shared" si="0"/>
        <v>18050.017116946787</v>
      </c>
    </row>
    <row r="9" spans="1:8" x14ac:dyDescent="0.2">
      <c r="A9" s="9"/>
      <c r="B9" s="1" t="s">
        <v>18</v>
      </c>
      <c r="C9">
        <v>16.500695969435039</v>
      </c>
      <c r="D9">
        <v>346.93760886242308</v>
      </c>
      <c r="E9">
        <v>236.42685418862661</v>
      </c>
      <c r="F9">
        <v>152.01365847646301</v>
      </c>
      <c r="G9">
        <v>30735.672267964219</v>
      </c>
      <c r="H9">
        <f t="shared" si="0"/>
        <v>31487.551085461168</v>
      </c>
    </row>
    <row r="10" spans="1:8" x14ac:dyDescent="0.2">
      <c r="A10" s="9"/>
      <c r="B10" s="1" t="s">
        <v>19</v>
      </c>
      <c r="C10">
        <v>18.518560702713081</v>
      </c>
      <c r="D10">
        <v>389.3844937531818</v>
      </c>
      <c r="E10">
        <v>265.32752264709057</v>
      </c>
      <c r="F10">
        <v>170.60859572252329</v>
      </c>
      <c r="G10">
        <v>34493.859167827293</v>
      </c>
      <c r="H10">
        <f t="shared" si="0"/>
        <v>35337.698340652802</v>
      </c>
    </row>
    <row r="11" spans="1:8" x14ac:dyDescent="0.2">
      <c r="A11" s="9"/>
      <c r="B11" s="1" t="s">
        <v>20</v>
      </c>
      <c r="C11">
        <v>18.133120563339681</v>
      </c>
      <c r="D11">
        <v>381.25346553699842</v>
      </c>
      <c r="E11">
        <v>259.8277788364984</v>
      </c>
      <c r="F11">
        <v>167.0631224268455</v>
      </c>
      <c r="G11">
        <v>33777.671557583017</v>
      </c>
      <c r="H11">
        <f t="shared" si="0"/>
        <v>34603.949044946698</v>
      </c>
    </row>
    <row r="12" spans="1:8" x14ac:dyDescent="0.2">
      <c r="A12" s="9"/>
      <c r="B12" s="1" t="s">
        <v>21</v>
      </c>
      <c r="C12">
        <v>16.65978024493246</v>
      </c>
      <c r="D12">
        <v>350.27390868890529</v>
      </c>
      <c r="E12">
        <v>238.70351977917369</v>
      </c>
      <c r="F12">
        <v>153.48435395878579</v>
      </c>
      <c r="G12">
        <v>31029.155976767652</v>
      </c>
      <c r="H12">
        <f t="shared" si="0"/>
        <v>31788.277539439448</v>
      </c>
    </row>
    <row r="13" spans="1:8" x14ac:dyDescent="0.2">
      <c r="A13" s="9"/>
      <c r="B13" s="1" t="s">
        <v>22</v>
      </c>
      <c r="C13">
        <v>15.82161770948926</v>
      </c>
      <c r="D13">
        <v>332.66688071518439</v>
      </c>
      <c r="E13">
        <v>226.71144004047349</v>
      </c>
      <c r="F13">
        <v>145.77670367788741</v>
      </c>
      <c r="G13">
        <v>29473.790908691841</v>
      </c>
      <c r="H13">
        <f t="shared" si="0"/>
        <v>30194.767550834877</v>
      </c>
    </row>
    <row r="14" spans="1:8" x14ac:dyDescent="0.2">
      <c r="A14" s="9"/>
      <c r="B14" s="1" t="s">
        <v>23</v>
      </c>
      <c r="C14">
        <v>17.177603791442081</v>
      </c>
      <c r="D14">
        <v>361.16054080110467</v>
      </c>
      <c r="E14">
        <v>246.1304112380935</v>
      </c>
      <c r="F14">
        <v>158.25345908343891</v>
      </c>
      <c r="G14">
        <v>31997.467853380651</v>
      </c>
      <c r="H14">
        <f t="shared" si="0"/>
        <v>32780.189868294729</v>
      </c>
    </row>
    <row r="15" spans="1:8" x14ac:dyDescent="0.2">
      <c r="A15" s="9"/>
      <c r="B15" s="1" t="s">
        <v>24</v>
      </c>
      <c r="C15">
        <v>18.633238623004889</v>
      </c>
      <c r="D15">
        <v>391.76394311588962</v>
      </c>
      <c r="E15">
        <v>266.96786466233277</v>
      </c>
      <c r="F15">
        <v>171.685040045345</v>
      </c>
      <c r="G15">
        <v>34705.787001120247</v>
      </c>
      <c r="H15">
        <f t="shared" si="0"/>
        <v>35554.837087566819</v>
      </c>
    </row>
    <row r="16" spans="1:8" x14ac:dyDescent="0.2">
      <c r="A16" s="9"/>
      <c r="B16" s="1" t="s">
        <v>25</v>
      </c>
      <c r="C16">
        <v>17.386330338356782</v>
      </c>
      <c r="D16">
        <v>365.56458773516431</v>
      </c>
      <c r="E16">
        <v>249.13848525659881</v>
      </c>
      <c r="F16">
        <v>160.1840261035984</v>
      </c>
      <c r="G16">
        <v>32387.38718562658</v>
      </c>
      <c r="H16">
        <f t="shared" si="0"/>
        <v>33179.660615060297</v>
      </c>
    </row>
    <row r="17" spans="1:21" x14ac:dyDescent="0.2">
      <c r="A17" s="9"/>
      <c r="B17" s="1" t="s">
        <v>26</v>
      </c>
      <c r="C17">
        <v>19.691419996377299</v>
      </c>
      <c r="D17">
        <v>414.0227693828781</v>
      </c>
      <c r="E17">
        <v>282.16145898559938</v>
      </c>
      <c r="F17">
        <v>181.42384438061691</v>
      </c>
      <c r="G17">
        <v>36682.857438894876</v>
      </c>
      <c r="H17">
        <f t="shared" si="0"/>
        <v>37580.156931640347</v>
      </c>
    </row>
    <row r="18" spans="1:21" x14ac:dyDescent="0.2">
      <c r="A18" s="9"/>
      <c r="B18" s="1" t="s">
        <v>27</v>
      </c>
      <c r="C18">
        <v>23.674523223062529</v>
      </c>
      <c r="D18">
        <v>497.76859909617519</v>
      </c>
      <c r="E18">
        <v>339.17033329642089</v>
      </c>
      <c r="F18">
        <v>218.1118115367575</v>
      </c>
      <c r="G18">
        <v>44095.822366737681</v>
      </c>
      <c r="H18">
        <f t="shared" si="0"/>
        <v>45174.547633890099</v>
      </c>
    </row>
    <row r="19" spans="1:21" x14ac:dyDescent="0.2">
      <c r="A19" s="9"/>
      <c r="B19" s="1" t="s">
        <v>28</v>
      </c>
      <c r="C19">
        <v>27.658795002927121</v>
      </c>
      <c r="D19">
        <v>581.58860610936119</v>
      </c>
      <c r="E19">
        <v>396.36746210465918</v>
      </c>
      <c r="F19">
        <v>254.8456784540179</v>
      </c>
      <c r="G19">
        <v>51526.247648088844</v>
      </c>
      <c r="H19">
        <f t="shared" si="0"/>
        <v>52786.708189759811</v>
      </c>
    </row>
    <row r="20" spans="1:21" x14ac:dyDescent="0.2">
      <c r="A20" s="9"/>
      <c r="B20" s="1" t="s">
        <v>29</v>
      </c>
      <c r="C20">
        <v>31.674269978150981</v>
      </c>
      <c r="D20">
        <v>665.94898442637657</v>
      </c>
      <c r="E20">
        <v>453.83607652548937</v>
      </c>
      <c r="F20">
        <v>291.75198427960072</v>
      </c>
      <c r="G20">
        <v>58994.355923767893</v>
      </c>
      <c r="H20">
        <f t="shared" si="0"/>
        <v>60437.567238977514</v>
      </c>
    </row>
    <row r="21" spans="1:21" x14ac:dyDescent="0.2">
      <c r="A21" s="9"/>
      <c r="B21" s="1" t="s">
        <v>30</v>
      </c>
      <c r="C21">
        <v>34.732773139097972</v>
      </c>
      <c r="D21">
        <v>730.26059201476301</v>
      </c>
      <c r="E21">
        <v>497.67302963160029</v>
      </c>
      <c r="F21">
        <v>319.97526140608721</v>
      </c>
      <c r="G21">
        <v>64694.97689819432</v>
      </c>
      <c r="H21">
        <f t="shared" si="0"/>
        <v>66277.618554385874</v>
      </c>
    </row>
    <row r="22" spans="1:21" x14ac:dyDescent="0.2">
      <c r="A22" s="9"/>
      <c r="B22" s="1" t="s">
        <v>31</v>
      </c>
      <c r="C22">
        <v>37.813922554905673</v>
      </c>
      <c r="D22">
        <v>795.01926797064675</v>
      </c>
      <c r="E22">
        <v>541.80346957955851</v>
      </c>
      <c r="F22">
        <v>348.36320112473192</v>
      </c>
      <c r="G22">
        <v>70435.938742928323</v>
      </c>
      <c r="H22">
        <f t="shared" si="0"/>
        <v>72158.93860415816</v>
      </c>
    </row>
    <row r="23" spans="1:21" x14ac:dyDescent="0.2">
      <c r="A23" s="9"/>
      <c r="B23" s="1" t="s">
        <v>32</v>
      </c>
      <c r="C23">
        <v>37.293238675840428</v>
      </c>
      <c r="D23">
        <v>784.13609270001973</v>
      </c>
      <c r="E23">
        <v>534.35586459647254</v>
      </c>
      <c r="F23">
        <v>343.5573377601678</v>
      </c>
      <c r="G23">
        <v>69473.719555526026</v>
      </c>
      <c r="H23">
        <f t="shared" si="0"/>
        <v>71173.062089258528</v>
      </c>
    </row>
    <row r="24" spans="1:21" x14ac:dyDescent="0.2">
      <c r="A24" s="9"/>
      <c r="B24" s="1" t="s">
        <v>33</v>
      </c>
      <c r="C24">
        <v>38.481061689282363</v>
      </c>
      <c r="D24">
        <v>809.06802746082246</v>
      </c>
      <c r="E24">
        <v>551.36084263195983</v>
      </c>
      <c r="F24">
        <v>354.51663970445679</v>
      </c>
      <c r="G24">
        <v>71676.190021571616</v>
      </c>
      <c r="H24">
        <f t="shared" si="0"/>
        <v>73429.616593058134</v>
      </c>
    </row>
    <row r="25" spans="1:21" x14ac:dyDescent="0.2">
      <c r="A25" s="10"/>
      <c r="B25" s="1" t="s">
        <v>34</v>
      </c>
      <c r="C25">
        <v>33.632586597963417</v>
      </c>
      <c r="D25">
        <v>707.14995764624462</v>
      </c>
      <c r="E25">
        <v>481.88799918637011</v>
      </c>
      <c r="F25">
        <v>309.87487907702501</v>
      </c>
      <c r="G25">
        <v>62648.321599736068</v>
      </c>
      <c r="H25">
        <f t="shared" si="0"/>
        <v>64180.86702224367</v>
      </c>
      <c r="P25" t="s">
        <v>39</v>
      </c>
      <c r="Q25" s="1" t="s">
        <v>5</v>
      </c>
      <c r="R25" s="1" t="s">
        <v>6</v>
      </c>
      <c r="S25" s="1" t="s">
        <v>7</v>
      </c>
      <c r="T25" s="1" t="s">
        <v>8</v>
      </c>
      <c r="U25" s="1" t="s">
        <v>9</v>
      </c>
    </row>
    <row r="26" spans="1:21" x14ac:dyDescent="0.2">
      <c r="A26" s="8" t="s">
        <v>35</v>
      </c>
      <c r="B26" s="1" t="s">
        <v>11</v>
      </c>
      <c r="C26">
        <v>8.3820941862125</v>
      </c>
      <c r="D26">
        <v>175.752963254728</v>
      </c>
      <c r="E26">
        <v>120.011470629698</v>
      </c>
      <c r="F26">
        <v>76.98931811343877</v>
      </c>
      <c r="G26">
        <v>20971.591783234209</v>
      </c>
      <c r="H26">
        <f t="shared" si="0"/>
        <v>21352.727629418288</v>
      </c>
      <c r="I26">
        <f>SUM(D26:H26)</f>
        <v>42697.073164650363</v>
      </c>
      <c r="K26">
        <v>15.472430436364711</v>
      </c>
      <c r="L26">
        <v>325.29051438076101</v>
      </c>
      <c r="M26">
        <v>221.6915120774791</v>
      </c>
      <c r="N26">
        <v>142.5231552169264</v>
      </c>
      <c r="O26">
        <v>28813.46325367003</v>
      </c>
      <c r="P26" s="1" t="s">
        <v>11</v>
      </c>
      <c r="Q26">
        <f>K26-C26</f>
        <v>7.0903362501522107</v>
      </c>
      <c r="R26">
        <f t="shared" ref="R26:U26" si="1">L26-D26</f>
        <v>149.53755112603301</v>
      </c>
      <c r="S26">
        <f t="shared" si="1"/>
        <v>101.68004144778111</v>
      </c>
      <c r="T26">
        <f t="shared" si="1"/>
        <v>65.533837103487627</v>
      </c>
      <c r="U26">
        <f t="shared" si="1"/>
        <v>7841.8714704358208</v>
      </c>
    </row>
    <row r="27" spans="1:21" x14ac:dyDescent="0.2">
      <c r="A27" s="9"/>
      <c r="B27" s="1" t="s">
        <v>12</v>
      </c>
      <c r="C27">
        <v>3.770269421745875</v>
      </c>
      <c r="D27">
        <v>79.054478552215357</v>
      </c>
      <c r="E27">
        <v>53.984761667233947</v>
      </c>
      <c r="F27">
        <v>34.63363600238818</v>
      </c>
      <c r="G27">
        <v>9434.1328386677924</v>
      </c>
      <c r="H27">
        <f t="shared" si="0"/>
        <v>9605.5759843113756</v>
      </c>
      <c r="I27">
        <f t="shared" si="0"/>
        <v>19207.381699201003</v>
      </c>
      <c r="K27">
        <v>6.9620615528527843</v>
      </c>
      <c r="L27">
        <v>146.37925893308429</v>
      </c>
      <c r="M27">
        <v>99.755191116147756</v>
      </c>
      <c r="N27">
        <v>64.143618741781424</v>
      </c>
      <c r="O27">
        <v>12967.812026051561</v>
      </c>
      <c r="P27" s="1" t="s">
        <v>12</v>
      </c>
      <c r="Q27">
        <f t="shared" ref="Q27:Q49" si="2">K27-C27</f>
        <v>3.1917921311069093</v>
      </c>
      <c r="R27">
        <f t="shared" ref="R27:R49" si="3">L27-D27</f>
        <v>67.32478038086893</v>
      </c>
      <c r="S27">
        <f t="shared" ref="S27:S49" si="4">M27-E27</f>
        <v>45.770429448913809</v>
      </c>
      <c r="T27">
        <f t="shared" ref="T27:T49" si="5">N27-F27</f>
        <v>29.509982739393244</v>
      </c>
      <c r="U27">
        <f t="shared" ref="U27:U49" si="6">O27-G27</f>
        <v>3533.6791873837683</v>
      </c>
    </row>
    <row r="28" spans="1:21" x14ac:dyDescent="0.2">
      <c r="A28" s="9"/>
      <c r="B28" s="1" t="s">
        <v>13</v>
      </c>
      <c r="C28">
        <v>2.21363505416172</v>
      </c>
      <c r="D28">
        <v>46.410872430353344</v>
      </c>
      <c r="E28">
        <v>31.69687671990539</v>
      </c>
      <c r="F28">
        <v>20.330568705879958</v>
      </c>
      <c r="G28">
        <v>5538.3068940496578</v>
      </c>
      <c r="H28">
        <f t="shared" si="0"/>
        <v>5638.9588469599585</v>
      </c>
      <c r="I28">
        <f t="shared" si="0"/>
        <v>11275.704058865755</v>
      </c>
      <c r="K28">
        <v>4.0809879949976704</v>
      </c>
      <c r="L28">
        <v>85.804750232849969</v>
      </c>
      <c r="M28">
        <v>58.471078736004984</v>
      </c>
      <c r="N28">
        <v>37.596555678569111</v>
      </c>
      <c r="O28">
        <v>7601.1007565935324</v>
      </c>
      <c r="P28" s="1" t="s">
        <v>13</v>
      </c>
      <c r="Q28">
        <f t="shared" si="2"/>
        <v>1.8673529408359504</v>
      </c>
      <c r="R28">
        <f t="shared" si="3"/>
        <v>39.393877802496625</v>
      </c>
      <c r="S28">
        <f t="shared" si="4"/>
        <v>26.774202016099593</v>
      </c>
      <c r="T28">
        <f t="shared" si="5"/>
        <v>17.265986972689152</v>
      </c>
      <c r="U28">
        <f t="shared" si="6"/>
        <v>2062.7938625438746</v>
      </c>
    </row>
    <row r="29" spans="1:21" x14ac:dyDescent="0.2">
      <c r="A29" s="9"/>
      <c r="B29" s="1" t="s">
        <v>14</v>
      </c>
      <c r="C29">
        <v>1.889732978570942</v>
      </c>
      <c r="D29">
        <v>39.624361300111303</v>
      </c>
      <c r="E29">
        <v>27.059660311318719</v>
      </c>
      <c r="F29">
        <v>17.356982479396262</v>
      </c>
      <c r="G29">
        <v>4727.8391890444709</v>
      </c>
      <c r="H29">
        <f t="shared" si="0"/>
        <v>4813.7699261138678</v>
      </c>
      <c r="I29">
        <f t="shared" si="0"/>
        <v>9625.6501192491651</v>
      </c>
      <c r="K29">
        <v>3.4879481449824392</v>
      </c>
      <c r="L29">
        <v>73.336606052594533</v>
      </c>
      <c r="M29">
        <v>49.978404208633997</v>
      </c>
      <c r="N29">
        <v>32.133016963288028</v>
      </c>
      <c r="O29">
        <v>6495.7635952226783</v>
      </c>
      <c r="P29" s="1" t="s">
        <v>14</v>
      </c>
      <c r="Q29">
        <f t="shared" si="2"/>
        <v>1.5982151664114972</v>
      </c>
      <c r="R29">
        <f t="shared" si="3"/>
        <v>33.71224475248323</v>
      </c>
      <c r="S29">
        <f t="shared" si="4"/>
        <v>22.918743897315277</v>
      </c>
      <c r="T29">
        <f t="shared" si="5"/>
        <v>14.776034483891767</v>
      </c>
      <c r="U29">
        <f t="shared" si="6"/>
        <v>1767.9244061782074</v>
      </c>
    </row>
    <row r="30" spans="1:21" x14ac:dyDescent="0.2">
      <c r="A30" s="9"/>
      <c r="B30" s="1" t="s">
        <v>15</v>
      </c>
      <c r="C30">
        <v>1.5662459712564889</v>
      </c>
      <c r="D30">
        <v>32.83993869800338</v>
      </c>
      <c r="E30">
        <v>22.4232565644704</v>
      </c>
      <c r="F30">
        <v>14.385073401586549</v>
      </c>
      <c r="G30">
        <v>3918.4781406003731</v>
      </c>
      <c r="H30">
        <f t="shared" si="0"/>
        <v>3989.6926552356899</v>
      </c>
      <c r="I30">
        <f t="shared" si="0"/>
        <v>7977.8190645001232</v>
      </c>
      <c r="K30">
        <v>2.8852457719421598</v>
      </c>
      <c r="L30">
        <v>60.663981912599098</v>
      </c>
      <c r="M30">
        <v>41.337277076219053</v>
      </c>
      <c r="N30">
        <v>26.580894769765319</v>
      </c>
      <c r="O30">
        <v>5374.0384191403209</v>
      </c>
      <c r="P30" s="1" t="s">
        <v>15</v>
      </c>
      <c r="Q30">
        <f t="shared" si="2"/>
        <v>1.3189998006856709</v>
      </c>
      <c r="R30">
        <f t="shared" si="3"/>
        <v>27.824043214595719</v>
      </c>
      <c r="S30">
        <f t="shared" si="4"/>
        <v>18.914020511748653</v>
      </c>
      <c r="T30">
        <f t="shared" si="5"/>
        <v>12.19582136817877</v>
      </c>
      <c r="U30">
        <f t="shared" si="6"/>
        <v>1455.5602785399478</v>
      </c>
    </row>
    <row r="31" spans="1:21" x14ac:dyDescent="0.2">
      <c r="A31" s="9"/>
      <c r="B31" s="1" t="s">
        <v>16</v>
      </c>
      <c r="C31">
        <v>1.770824785215916</v>
      </c>
      <c r="D31">
        <v>37.131284999678037</v>
      </c>
      <c r="E31">
        <v>25.355940261085891</v>
      </c>
      <c r="F31">
        <v>16.26537385797824</v>
      </c>
      <c r="G31">
        <v>4431.4406527643332</v>
      </c>
      <c r="H31">
        <f t="shared" si="0"/>
        <v>4511.9640766682915</v>
      </c>
      <c r="I31">
        <f t="shared" si="0"/>
        <v>9022.1573285513659</v>
      </c>
      <c r="K31">
        <v>3.2547311736174049</v>
      </c>
      <c r="L31">
        <v>68.432466714487163</v>
      </c>
      <c r="M31">
        <v>46.628030644376182</v>
      </c>
      <c r="N31">
        <v>29.986252104900299</v>
      </c>
      <c r="O31">
        <v>6062.4382911596249</v>
      </c>
      <c r="P31" s="1" t="s">
        <v>16</v>
      </c>
      <c r="Q31">
        <f t="shared" si="2"/>
        <v>1.4839063884014889</v>
      </c>
      <c r="R31">
        <f t="shared" si="3"/>
        <v>31.301181714809125</v>
      </c>
      <c r="S31">
        <f t="shared" si="4"/>
        <v>21.272090383290291</v>
      </c>
      <c r="T31">
        <f t="shared" si="5"/>
        <v>13.720878246922059</v>
      </c>
      <c r="U31">
        <f t="shared" si="6"/>
        <v>1630.9976383952917</v>
      </c>
    </row>
    <row r="32" spans="1:21" x14ac:dyDescent="0.2">
      <c r="A32" s="9"/>
      <c r="B32" s="1" t="s">
        <v>17</v>
      </c>
      <c r="C32">
        <v>5.1353764446924854</v>
      </c>
      <c r="D32">
        <v>107.669844874883</v>
      </c>
      <c r="E32">
        <v>73.52518747506862</v>
      </c>
      <c r="F32">
        <v>47.165560290923381</v>
      </c>
      <c r="G32">
        <v>12848.46898145482</v>
      </c>
      <c r="H32">
        <f t="shared" si="0"/>
        <v>13081.964950540387</v>
      </c>
      <c r="I32">
        <f t="shared" si="0"/>
        <v>26158.794524636083</v>
      </c>
      <c r="K32">
        <v>9.4575061929459032</v>
      </c>
      <c r="L32">
        <v>198.84936296018739</v>
      </c>
      <c r="M32">
        <v>135.51345352717391</v>
      </c>
      <c r="N32">
        <v>87.137234063348501</v>
      </c>
      <c r="O32">
        <v>17619.059560203132</v>
      </c>
      <c r="P32" s="1" t="s">
        <v>17</v>
      </c>
      <c r="Q32">
        <f t="shared" si="2"/>
        <v>4.3221297482534178</v>
      </c>
      <c r="R32">
        <f t="shared" si="3"/>
        <v>91.179518085304395</v>
      </c>
      <c r="S32">
        <f t="shared" si="4"/>
        <v>61.988266052105288</v>
      </c>
      <c r="T32">
        <f t="shared" si="5"/>
        <v>39.97167377242512</v>
      </c>
      <c r="U32">
        <f t="shared" si="6"/>
        <v>4770.5905787483116</v>
      </c>
    </row>
    <row r="33" spans="1:21" x14ac:dyDescent="0.2">
      <c r="A33" s="9"/>
      <c r="B33" s="1" t="s">
        <v>18</v>
      </c>
      <c r="C33">
        <v>8.9642223657905138</v>
      </c>
      <c r="D33">
        <v>187.9460914138694</v>
      </c>
      <c r="E33">
        <v>128.33509044944731</v>
      </c>
      <c r="F33">
        <v>82.322113597993436</v>
      </c>
      <c r="G33">
        <v>22427.685842726649</v>
      </c>
      <c r="H33">
        <f t="shared" si="0"/>
        <v>22835.25336055375</v>
      </c>
      <c r="I33">
        <f t="shared" si="0"/>
        <v>45661.542498741706</v>
      </c>
      <c r="K33">
        <v>16.500695969435039</v>
      </c>
      <c r="L33">
        <v>346.93760886242308</v>
      </c>
      <c r="M33">
        <v>236.42685418862661</v>
      </c>
      <c r="N33">
        <v>152.01365847646301</v>
      </c>
      <c r="O33">
        <v>30735.672267964219</v>
      </c>
      <c r="P33" s="1" t="s">
        <v>18</v>
      </c>
      <c r="Q33">
        <f t="shared" si="2"/>
        <v>7.5364736036445255</v>
      </c>
      <c r="R33">
        <f t="shared" si="3"/>
        <v>158.99151744855368</v>
      </c>
      <c r="S33">
        <f t="shared" si="4"/>
        <v>108.0917637391793</v>
      </c>
      <c r="T33">
        <f t="shared" si="5"/>
        <v>69.691544878469571</v>
      </c>
      <c r="U33">
        <f t="shared" si="6"/>
        <v>8307.9864252375701</v>
      </c>
    </row>
    <row r="34" spans="1:21" x14ac:dyDescent="0.2">
      <c r="A34" s="9"/>
      <c r="B34" s="1" t="s">
        <v>19</v>
      </c>
      <c r="C34">
        <v>10.071695988324869</v>
      </c>
      <c r="D34">
        <v>211.16571810693051</v>
      </c>
      <c r="E34">
        <v>144.2030505237737</v>
      </c>
      <c r="F34">
        <v>92.499898873661252</v>
      </c>
      <c r="G34">
        <v>25198.51389005499</v>
      </c>
      <c r="H34">
        <f t="shared" si="0"/>
        <v>25656.454253547679</v>
      </c>
      <c r="I34">
        <f t="shared" si="0"/>
        <v>51302.83681110703</v>
      </c>
      <c r="K34">
        <v>18.518560702713081</v>
      </c>
      <c r="L34">
        <v>389.3844937531818</v>
      </c>
      <c r="M34">
        <v>265.32752264709057</v>
      </c>
      <c r="N34">
        <v>170.60859572252329</v>
      </c>
      <c r="O34">
        <v>34493.859167827293</v>
      </c>
      <c r="P34" s="1" t="s">
        <v>19</v>
      </c>
      <c r="Q34">
        <f t="shared" si="2"/>
        <v>8.4468647143882123</v>
      </c>
      <c r="R34">
        <f t="shared" si="3"/>
        <v>178.21877564625129</v>
      </c>
      <c r="S34">
        <f t="shared" si="4"/>
        <v>121.12447212331688</v>
      </c>
      <c r="T34">
        <f t="shared" si="5"/>
        <v>78.108696848862039</v>
      </c>
      <c r="U34">
        <f t="shared" si="6"/>
        <v>9295.3452777723032</v>
      </c>
    </row>
    <row r="35" spans="1:21" x14ac:dyDescent="0.2">
      <c r="A35" s="9"/>
      <c r="B35" s="1" t="s">
        <v>20</v>
      </c>
      <c r="C35">
        <v>9.821081241551294</v>
      </c>
      <c r="D35">
        <v>205.93290944691299</v>
      </c>
      <c r="E35">
        <v>140.62393300485601</v>
      </c>
      <c r="F35">
        <v>90.202580620510403</v>
      </c>
      <c r="G35">
        <v>24571.805602184759</v>
      </c>
      <c r="H35">
        <f t="shared" si="0"/>
        <v>25018.38610649859</v>
      </c>
      <c r="I35">
        <f t="shared" si="0"/>
        <v>50026.951131755632</v>
      </c>
      <c r="K35">
        <v>18.133120563339681</v>
      </c>
      <c r="L35">
        <v>381.25346553699842</v>
      </c>
      <c r="M35">
        <v>259.8277788364984</v>
      </c>
      <c r="N35">
        <v>167.0631224268455</v>
      </c>
      <c r="O35">
        <v>33777.671557583017</v>
      </c>
      <c r="P35" s="1" t="s">
        <v>20</v>
      </c>
      <c r="Q35">
        <f t="shared" si="2"/>
        <v>8.3120393217883866</v>
      </c>
      <c r="R35">
        <f t="shared" si="3"/>
        <v>175.32055609008543</v>
      </c>
      <c r="S35">
        <f t="shared" si="4"/>
        <v>119.20384583164238</v>
      </c>
      <c r="T35">
        <f t="shared" si="5"/>
        <v>76.860541806335092</v>
      </c>
      <c r="U35">
        <f t="shared" si="6"/>
        <v>9205.8659553982579</v>
      </c>
    </row>
    <row r="36" spans="1:21" x14ac:dyDescent="0.2">
      <c r="A36" s="9"/>
      <c r="B36" s="1" t="s">
        <v>21</v>
      </c>
      <c r="C36">
        <v>9.0237194461352868</v>
      </c>
      <c r="D36">
        <v>189.20630238907091</v>
      </c>
      <c r="E36">
        <v>129.20196629328441</v>
      </c>
      <c r="F36">
        <v>82.883142195340881</v>
      </c>
      <c r="G36">
        <v>22578.889346537759</v>
      </c>
      <c r="H36">
        <f t="shared" si="0"/>
        <v>22989.204476861589</v>
      </c>
      <c r="I36">
        <f t="shared" si="0"/>
        <v>45969.385234277041</v>
      </c>
      <c r="K36">
        <v>16.65978024493246</v>
      </c>
      <c r="L36">
        <v>350.27390868890529</v>
      </c>
      <c r="M36">
        <v>238.70351977917369</v>
      </c>
      <c r="N36">
        <v>153.48435395878579</v>
      </c>
      <c r="O36">
        <v>31029.155976767652</v>
      </c>
      <c r="P36" s="1" t="s">
        <v>21</v>
      </c>
      <c r="Q36">
        <f t="shared" si="2"/>
        <v>7.6360607987971729</v>
      </c>
      <c r="R36">
        <f t="shared" si="3"/>
        <v>161.06760629983438</v>
      </c>
      <c r="S36">
        <f t="shared" si="4"/>
        <v>109.50155348588927</v>
      </c>
      <c r="T36">
        <f t="shared" si="5"/>
        <v>70.601211763444908</v>
      </c>
      <c r="U36">
        <f t="shared" si="6"/>
        <v>8450.2666302298931</v>
      </c>
    </row>
    <row r="37" spans="1:21" x14ac:dyDescent="0.2">
      <c r="A37" s="9"/>
      <c r="B37" s="1" t="s">
        <v>22</v>
      </c>
      <c r="C37">
        <v>8.5819010924190433</v>
      </c>
      <c r="D37">
        <v>179.9370687618304</v>
      </c>
      <c r="E37">
        <v>122.871498987677</v>
      </c>
      <c r="F37">
        <v>78.819269318926004</v>
      </c>
      <c r="G37">
        <v>21472.480458189919</v>
      </c>
      <c r="H37">
        <f t="shared" si="0"/>
        <v>21862.69019635077</v>
      </c>
      <c r="I37">
        <f t="shared" si="0"/>
        <v>43716.798491609123</v>
      </c>
      <c r="K37">
        <v>15.82161770948926</v>
      </c>
      <c r="L37">
        <v>332.66688071518439</v>
      </c>
      <c r="M37">
        <v>226.71144004047349</v>
      </c>
      <c r="N37">
        <v>145.77670367788741</v>
      </c>
      <c r="O37">
        <v>29473.790908691841</v>
      </c>
      <c r="P37" s="1" t="s">
        <v>22</v>
      </c>
      <c r="Q37">
        <f t="shared" si="2"/>
        <v>7.2397166170702167</v>
      </c>
      <c r="R37">
        <f t="shared" si="3"/>
        <v>152.72981195335399</v>
      </c>
      <c r="S37">
        <f t="shared" si="4"/>
        <v>103.83994105279649</v>
      </c>
      <c r="T37">
        <f t="shared" si="5"/>
        <v>66.957434358961407</v>
      </c>
      <c r="U37">
        <f t="shared" si="6"/>
        <v>8001.3104505019219</v>
      </c>
    </row>
    <row r="38" spans="1:21" x14ac:dyDescent="0.2">
      <c r="A38" s="9"/>
      <c r="B38" s="1" t="s">
        <v>23</v>
      </c>
      <c r="C38">
        <v>9.3265827315664236</v>
      </c>
      <c r="D38">
        <v>195.54435332169729</v>
      </c>
      <c r="E38">
        <v>133.52589075563759</v>
      </c>
      <c r="F38">
        <v>85.657158958811451</v>
      </c>
      <c r="G38">
        <v>23333.029773501501</v>
      </c>
      <c r="H38">
        <f t="shared" si="0"/>
        <v>23757.083759269215</v>
      </c>
      <c r="I38">
        <f t="shared" si="0"/>
        <v>47504.84093580686</v>
      </c>
      <c r="K38">
        <v>17.177603791442081</v>
      </c>
      <c r="L38">
        <v>361.16054080110467</v>
      </c>
      <c r="M38">
        <v>246.1304112380935</v>
      </c>
      <c r="N38">
        <v>158.25345908343891</v>
      </c>
      <c r="O38">
        <v>31997.467853380651</v>
      </c>
      <c r="P38" s="1" t="s">
        <v>23</v>
      </c>
      <c r="Q38">
        <f t="shared" si="2"/>
        <v>7.8510210598756576</v>
      </c>
      <c r="R38">
        <f t="shared" si="3"/>
        <v>165.61618747940739</v>
      </c>
      <c r="S38">
        <f t="shared" si="4"/>
        <v>112.60452048245591</v>
      </c>
      <c r="T38">
        <f t="shared" si="5"/>
        <v>72.596300124627462</v>
      </c>
      <c r="U38">
        <f t="shared" si="6"/>
        <v>8664.4380798791499</v>
      </c>
    </row>
    <row r="39" spans="1:21" x14ac:dyDescent="0.2">
      <c r="A39" s="9"/>
      <c r="B39" s="1" t="s">
        <v>24</v>
      </c>
      <c r="C39">
        <v>10.118326927279719</v>
      </c>
      <c r="D39">
        <v>212.17213043065169</v>
      </c>
      <c r="E39">
        <v>144.88758029474579</v>
      </c>
      <c r="F39">
        <v>92.950532295951632</v>
      </c>
      <c r="G39">
        <v>25321.485865404451</v>
      </c>
      <c r="H39">
        <f t="shared" si="0"/>
        <v>25781.61443535308</v>
      </c>
      <c r="I39">
        <f t="shared" si="0"/>
        <v>51553.110543778879</v>
      </c>
      <c r="K39">
        <v>18.633238623004889</v>
      </c>
      <c r="L39">
        <v>391.76394311588962</v>
      </c>
      <c r="M39">
        <v>266.96786466233277</v>
      </c>
      <c r="N39">
        <v>171.685040045345</v>
      </c>
      <c r="O39">
        <v>34705.787001120247</v>
      </c>
      <c r="P39" s="1" t="s">
        <v>24</v>
      </c>
      <c r="Q39">
        <f t="shared" si="2"/>
        <v>8.5149116957251696</v>
      </c>
      <c r="R39">
        <f t="shared" si="3"/>
        <v>179.59181268523793</v>
      </c>
      <c r="S39">
        <f t="shared" si="4"/>
        <v>122.08028436758698</v>
      </c>
      <c r="T39">
        <f t="shared" si="5"/>
        <v>78.734507749393373</v>
      </c>
      <c r="U39">
        <f t="shared" si="6"/>
        <v>9384.3011357157957</v>
      </c>
    </row>
    <row r="40" spans="1:21" x14ac:dyDescent="0.2">
      <c r="A40" s="9"/>
      <c r="B40" s="1" t="s">
        <v>25</v>
      </c>
      <c r="C40">
        <v>9.4269428039988838</v>
      </c>
      <c r="D40">
        <v>197.66417888214119</v>
      </c>
      <c r="E40">
        <v>134.98369012302021</v>
      </c>
      <c r="F40">
        <v>86.593949387551703</v>
      </c>
      <c r="G40">
        <v>23587.70080702272</v>
      </c>
      <c r="H40">
        <f t="shared" si="0"/>
        <v>24016.369568219434</v>
      </c>
      <c r="I40">
        <f t="shared" si="0"/>
        <v>48023.312193634869</v>
      </c>
      <c r="K40">
        <v>17.386330338356782</v>
      </c>
      <c r="L40">
        <v>365.56458773516431</v>
      </c>
      <c r="M40">
        <v>249.13848525659881</v>
      </c>
      <c r="N40">
        <v>160.1840261035984</v>
      </c>
      <c r="O40">
        <v>32387.38718562658</v>
      </c>
      <c r="P40" s="1" t="s">
        <v>25</v>
      </c>
      <c r="Q40">
        <f t="shared" si="2"/>
        <v>7.9593875343578979</v>
      </c>
      <c r="R40">
        <f t="shared" si="3"/>
        <v>167.90040885302312</v>
      </c>
      <c r="S40">
        <f t="shared" si="4"/>
        <v>114.1547951335786</v>
      </c>
      <c r="T40">
        <f t="shared" si="5"/>
        <v>73.590076716046696</v>
      </c>
      <c r="U40">
        <f t="shared" si="6"/>
        <v>8799.6863786038593</v>
      </c>
    </row>
    <row r="41" spans="1:21" x14ac:dyDescent="0.2">
      <c r="A41" s="9"/>
      <c r="B41" s="1" t="s">
        <v>26</v>
      </c>
      <c r="C41">
        <v>10.671525216987339</v>
      </c>
      <c r="D41">
        <v>223.76687873193839</v>
      </c>
      <c r="E41">
        <v>152.8151457701008</v>
      </c>
      <c r="F41">
        <v>98.031503907809949</v>
      </c>
      <c r="G41">
        <v>26704.831494659222</v>
      </c>
      <c r="H41">
        <f t="shared" si="0"/>
        <v>27190.11654828606</v>
      </c>
      <c r="I41">
        <f t="shared" si="0"/>
        <v>54369.561571355131</v>
      </c>
      <c r="K41">
        <v>19.691419996377299</v>
      </c>
      <c r="L41">
        <v>414.0227693828781</v>
      </c>
      <c r="M41">
        <v>282.16145898559938</v>
      </c>
      <c r="N41">
        <v>181.42384438061691</v>
      </c>
      <c r="O41">
        <v>36682.857438894876</v>
      </c>
      <c r="P41" s="1" t="s">
        <v>26</v>
      </c>
      <c r="Q41">
        <f t="shared" si="2"/>
        <v>9.0198947793899595</v>
      </c>
      <c r="R41">
        <f t="shared" si="3"/>
        <v>190.2558906509397</v>
      </c>
      <c r="S41">
        <f t="shared" si="4"/>
        <v>129.34631321549858</v>
      </c>
      <c r="T41">
        <f t="shared" si="5"/>
        <v>83.392340472806964</v>
      </c>
      <c r="U41">
        <f t="shared" si="6"/>
        <v>9978.0259442356546</v>
      </c>
    </row>
    <row r="42" spans="1:21" x14ac:dyDescent="0.2">
      <c r="A42" s="9"/>
      <c r="B42" s="1" t="s">
        <v>27</v>
      </c>
      <c r="C42">
        <v>12.87446134751197</v>
      </c>
      <c r="D42">
        <v>269.94583000570321</v>
      </c>
      <c r="E42">
        <v>184.32103594577151</v>
      </c>
      <c r="F42">
        <v>118.2528972776033</v>
      </c>
      <c r="G42">
        <v>32209.128602908371</v>
      </c>
      <c r="H42">
        <f t="shared" si="0"/>
        <v>32794.522827484958</v>
      </c>
      <c r="I42">
        <f t="shared" si="0"/>
        <v>65576.171193622402</v>
      </c>
      <c r="K42">
        <v>23.674523223062529</v>
      </c>
      <c r="L42">
        <v>497.76859909617519</v>
      </c>
      <c r="M42">
        <v>339.17033329642089</v>
      </c>
      <c r="N42">
        <v>218.1118115367575</v>
      </c>
      <c r="O42">
        <v>44095.822366737681</v>
      </c>
      <c r="P42" s="1" t="s">
        <v>27</v>
      </c>
      <c r="Q42">
        <f t="shared" si="2"/>
        <v>10.80006187555056</v>
      </c>
      <c r="R42">
        <f t="shared" si="3"/>
        <v>227.82276909047198</v>
      </c>
      <c r="S42">
        <f t="shared" si="4"/>
        <v>154.84929735064938</v>
      </c>
      <c r="T42">
        <f t="shared" si="5"/>
        <v>99.858914259154204</v>
      </c>
      <c r="U42">
        <f t="shared" si="6"/>
        <v>11886.693763829309</v>
      </c>
    </row>
    <row r="43" spans="1:21" x14ac:dyDescent="0.2">
      <c r="A43" s="9"/>
      <c r="B43" s="1" t="s">
        <v>28</v>
      </c>
      <c r="C43">
        <v>14.983288115223811</v>
      </c>
      <c r="D43">
        <v>314.15809309952368</v>
      </c>
      <c r="E43">
        <v>214.5307166126438</v>
      </c>
      <c r="F43">
        <v>137.6330787576986</v>
      </c>
      <c r="G43">
        <v>37493.593156684503</v>
      </c>
      <c r="H43">
        <f t="shared" si="0"/>
        <v>38174.898333269593</v>
      </c>
      <c r="I43">
        <f t="shared" si="0"/>
        <v>76334.813378423962</v>
      </c>
      <c r="K43">
        <v>27.658795002927121</v>
      </c>
      <c r="L43">
        <v>581.58860610936119</v>
      </c>
      <c r="M43">
        <v>396.36746210465918</v>
      </c>
      <c r="N43">
        <v>254.8456784540179</v>
      </c>
      <c r="O43">
        <v>51526.247648088844</v>
      </c>
      <c r="P43" s="1" t="s">
        <v>28</v>
      </c>
      <c r="Q43">
        <f t="shared" si="2"/>
        <v>12.67550688770331</v>
      </c>
      <c r="R43">
        <f t="shared" si="3"/>
        <v>267.43051300983751</v>
      </c>
      <c r="S43">
        <f t="shared" si="4"/>
        <v>181.83674549201538</v>
      </c>
      <c r="T43">
        <f t="shared" si="5"/>
        <v>117.2125996963193</v>
      </c>
      <c r="U43">
        <f t="shared" si="6"/>
        <v>14032.654491404341</v>
      </c>
    </row>
    <row r="44" spans="1:21" x14ac:dyDescent="0.2">
      <c r="A44" s="9"/>
      <c r="B44" s="1" t="s">
        <v>29</v>
      </c>
      <c r="C44">
        <v>17.165732995792599</v>
      </c>
      <c r="D44">
        <v>359.94416015181292</v>
      </c>
      <c r="E44">
        <v>245.7841659103529</v>
      </c>
      <c r="F44">
        <v>157.68792970179001</v>
      </c>
      <c r="G44">
        <v>42951.998152939886</v>
      </c>
      <c r="H44">
        <f t="shared" si="0"/>
        <v>43732.580141699633</v>
      </c>
      <c r="I44">
        <f t="shared" si="0"/>
        <v>87447.994550403469</v>
      </c>
      <c r="K44">
        <v>31.674269978150981</v>
      </c>
      <c r="L44">
        <v>665.94898442637657</v>
      </c>
      <c r="M44">
        <v>453.83607652548937</v>
      </c>
      <c r="N44">
        <v>291.75198427960072</v>
      </c>
      <c r="O44">
        <v>58994.355923767893</v>
      </c>
      <c r="P44" s="1" t="s">
        <v>29</v>
      </c>
      <c r="Q44">
        <f t="shared" si="2"/>
        <v>14.508536982358383</v>
      </c>
      <c r="R44">
        <f t="shared" si="3"/>
        <v>306.00482427456365</v>
      </c>
      <c r="S44">
        <f t="shared" si="4"/>
        <v>208.05191061513648</v>
      </c>
      <c r="T44">
        <f t="shared" si="5"/>
        <v>134.06405457781071</v>
      </c>
      <c r="U44">
        <f t="shared" si="6"/>
        <v>16042.357770828006</v>
      </c>
    </row>
    <row r="45" spans="1:21" x14ac:dyDescent="0.2">
      <c r="A45" s="9"/>
      <c r="B45" s="1" t="s">
        <v>30</v>
      </c>
      <c r="C45">
        <v>18.858866436299991</v>
      </c>
      <c r="D45">
        <v>395.46392504613817</v>
      </c>
      <c r="E45">
        <v>270.04006111316431</v>
      </c>
      <c r="F45">
        <v>173.2391689907023</v>
      </c>
      <c r="G45">
        <v>47184.964729684587</v>
      </c>
      <c r="H45">
        <f t="shared" si="0"/>
        <v>48042.56675127089</v>
      </c>
      <c r="I45">
        <f t="shared" si="0"/>
        <v>96066.274636105489</v>
      </c>
      <c r="K45">
        <v>34.732773139097972</v>
      </c>
      <c r="L45">
        <v>730.26059201476301</v>
      </c>
      <c r="M45">
        <v>497.67302963160029</v>
      </c>
      <c r="N45">
        <v>319.97526140608721</v>
      </c>
      <c r="O45">
        <v>64694.97689819432</v>
      </c>
      <c r="P45" s="1" t="s">
        <v>30</v>
      </c>
      <c r="Q45">
        <f t="shared" si="2"/>
        <v>15.873906702797981</v>
      </c>
      <c r="R45">
        <f t="shared" si="3"/>
        <v>334.79666696862483</v>
      </c>
      <c r="S45">
        <f t="shared" si="4"/>
        <v>227.63296851843597</v>
      </c>
      <c r="T45">
        <f t="shared" si="5"/>
        <v>146.73609241538492</v>
      </c>
      <c r="U45">
        <f t="shared" si="6"/>
        <v>17510.012168509733</v>
      </c>
    </row>
    <row r="46" spans="1:21" x14ac:dyDescent="0.2">
      <c r="A46" s="9"/>
      <c r="B46" s="1" t="s">
        <v>31</v>
      </c>
      <c r="C46">
        <v>20.531034690143098</v>
      </c>
      <c r="D46">
        <v>430.47119104390839</v>
      </c>
      <c r="E46">
        <v>293.92064261346138</v>
      </c>
      <c r="F46">
        <v>188.5568604646933</v>
      </c>
      <c r="G46">
        <v>51365.882754719118</v>
      </c>
      <c r="H46">
        <f t="shared" si="0"/>
        <v>52299.362483531324</v>
      </c>
      <c r="I46">
        <f t="shared" si="0"/>
        <v>104578.19393237249</v>
      </c>
      <c r="K46">
        <v>37.813922554905673</v>
      </c>
      <c r="L46">
        <v>795.01926797064675</v>
      </c>
      <c r="M46">
        <v>541.80346957955851</v>
      </c>
      <c r="N46">
        <v>348.36320112473192</v>
      </c>
      <c r="O46">
        <v>70435.938742928323</v>
      </c>
      <c r="P46" s="1" t="s">
        <v>31</v>
      </c>
      <c r="Q46">
        <f t="shared" si="2"/>
        <v>17.282887864762575</v>
      </c>
      <c r="R46">
        <f t="shared" si="3"/>
        <v>364.54807692673836</v>
      </c>
      <c r="S46">
        <f t="shared" si="4"/>
        <v>247.88282696609713</v>
      </c>
      <c r="T46">
        <f t="shared" si="5"/>
        <v>159.80634066003861</v>
      </c>
      <c r="U46">
        <f t="shared" si="6"/>
        <v>19070.055988209206</v>
      </c>
    </row>
    <row r="47" spans="1:21" x14ac:dyDescent="0.2">
      <c r="A47" s="9"/>
      <c r="B47" s="1" t="s">
        <v>32</v>
      </c>
      <c r="C47">
        <v>20.26988599787763</v>
      </c>
      <c r="D47">
        <v>425.02259844417898</v>
      </c>
      <c r="E47">
        <v>290.23553277705622</v>
      </c>
      <c r="F47">
        <v>186.17703139559649</v>
      </c>
      <c r="G47">
        <v>50724.756700825892</v>
      </c>
      <c r="H47">
        <f t="shared" si="0"/>
        <v>51646.461749440605</v>
      </c>
      <c r="I47">
        <f t="shared" si="0"/>
        <v>103272.65361288332</v>
      </c>
      <c r="K47">
        <v>37.293238675840428</v>
      </c>
      <c r="L47">
        <v>784.13609270001973</v>
      </c>
      <c r="M47">
        <v>534.35586459647254</v>
      </c>
      <c r="N47">
        <v>343.5573377601678</v>
      </c>
      <c r="O47">
        <v>69473.719555526026</v>
      </c>
      <c r="P47" s="1" t="s">
        <v>32</v>
      </c>
      <c r="Q47">
        <f t="shared" si="2"/>
        <v>17.023352677962798</v>
      </c>
      <c r="R47">
        <f t="shared" si="3"/>
        <v>359.11349425584075</v>
      </c>
      <c r="S47">
        <f t="shared" si="4"/>
        <v>244.12033181941632</v>
      </c>
      <c r="T47">
        <f t="shared" si="5"/>
        <v>157.38030636457131</v>
      </c>
      <c r="U47">
        <f t="shared" si="6"/>
        <v>18748.962854700134</v>
      </c>
    </row>
    <row r="48" spans="1:21" x14ac:dyDescent="0.2">
      <c r="A48" s="9"/>
      <c r="B48" s="1" t="s">
        <v>33</v>
      </c>
      <c r="C48">
        <v>20.869948672550219</v>
      </c>
      <c r="D48">
        <v>437.61090700593201</v>
      </c>
      <c r="E48">
        <v>298.85742705761072</v>
      </c>
      <c r="F48">
        <v>191.7122152388508</v>
      </c>
      <c r="G48">
        <v>52224.218380925937</v>
      </c>
      <c r="H48">
        <f t="shared" si="0"/>
        <v>53173.268878900883</v>
      </c>
      <c r="I48">
        <f t="shared" si="0"/>
        <v>106325.66780912921</v>
      </c>
      <c r="K48">
        <v>38.481061689282363</v>
      </c>
      <c r="L48">
        <v>809.06802746082246</v>
      </c>
      <c r="M48">
        <v>551.36084263195983</v>
      </c>
      <c r="N48">
        <v>354.51663970445679</v>
      </c>
      <c r="O48">
        <v>71676.190021571616</v>
      </c>
      <c r="P48" s="1" t="s">
        <v>33</v>
      </c>
      <c r="Q48">
        <f t="shared" si="2"/>
        <v>17.611113016732144</v>
      </c>
      <c r="R48">
        <f t="shared" si="3"/>
        <v>371.45712045489046</v>
      </c>
      <c r="S48">
        <f t="shared" si="4"/>
        <v>252.50341557434911</v>
      </c>
      <c r="T48">
        <f t="shared" si="5"/>
        <v>162.80442446560599</v>
      </c>
      <c r="U48">
        <f t="shared" si="6"/>
        <v>19451.971640645679</v>
      </c>
    </row>
    <row r="49" spans="1:21" x14ac:dyDescent="0.2">
      <c r="A49" s="10"/>
      <c r="B49" s="1" t="s">
        <v>34</v>
      </c>
      <c r="C49">
        <v>18.272946219228491</v>
      </c>
      <c r="D49">
        <v>383.15529794905461</v>
      </c>
      <c r="E49">
        <v>261.65228322483438</v>
      </c>
      <c r="F49">
        <v>167.83421016206489</v>
      </c>
      <c r="G49">
        <v>45720.793857949393</v>
      </c>
      <c r="H49">
        <f t="shared" si="0"/>
        <v>46551.708595504577</v>
      </c>
      <c r="I49">
        <f t="shared" si="0"/>
        <v>93085.144244789932</v>
      </c>
      <c r="K49">
        <v>33.632586597963417</v>
      </c>
      <c r="L49">
        <v>707.14995764624462</v>
      </c>
      <c r="M49">
        <v>481.88799918637011</v>
      </c>
      <c r="N49">
        <v>309.87487907702501</v>
      </c>
      <c r="O49">
        <v>62648.321599736068</v>
      </c>
      <c r="P49" s="1" t="s">
        <v>34</v>
      </c>
      <c r="Q49">
        <f t="shared" si="2"/>
        <v>15.359640378734927</v>
      </c>
      <c r="R49">
        <f t="shared" si="3"/>
        <v>323.99465969719</v>
      </c>
      <c r="S49">
        <f t="shared" si="4"/>
        <v>220.23571596153573</v>
      </c>
      <c r="T49">
        <f t="shared" si="5"/>
        <v>142.04066891496012</v>
      </c>
      <c r="U49">
        <f t="shared" si="6"/>
        <v>16927.527741786675</v>
      </c>
    </row>
    <row r="51" spans="1:21" x14ac:dyDescent="0.2">
      <c r="G51">
        <v>1080</v>
      </c>
      <c r="H51" s="4">
        <f>SUM(H2:H25)</f>
        <v>895137.52341904864</v>
      </c>
    </row>
    <row r="52" spans="1:21" x14ac:dyDescent="0.2">
      <c r="G52">
        <v>720</v>
      </c>
      <c r="H52" s="4">
        <f>SUM(H26:H49)</f>
        <v>648517.19653529045</v>
      </c>
    </row>
  </sheetData>
  <mergeCells count="2">
    <mergeCell ref="A2:A25"/>
    <mergeCell ref="A26:A49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70"/>
  <sheetViews>
    <sheetView tabSelected="1" topLeftCell="L46" zoomScale="182" zoomScaleNormal="182" workbookViewId="0">
      <selection activeCell="Q63" sqref="Q63"/>
    </sheetView>
  </sheetViews>
  <sheetFormatPr baseColWidth="10" defaultColWidth="8.83203125" defaultRowHeight="15" x14ac:dyDescent="0.2"/>
  <cols>
    <col min="1" max="1" width="60" customWidth="1"/>
    <col min="2" max="2" width="14" customWidth="1"/>
    <col min="8" max="8" width="12.1640625" bestFit="1" customWidth="1"/>
    <col min="17" max="17" width="11.83203125" bestFit="1" customWidth="1"/>
    <col min="21" max="21" width="11.83203125" bestFit="1" customWidth="1"/>
    <col min="33" max="33" width="19.5" bestFit="1" customWidth="1"/>
  </cols>
  <sheetData>
    <row r="1" spans="1:44" x14ac:dyDescent="0.2">
      <c r="A1" s="2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6" t="s">
        <v>37</v>
      </c>
      <c r="I1" s="5" t="s">
        <v>36</v>
      </c>
      <c r="J1" s="5" t="s">
        <v>38</v>
      </c>
      <c r="AD1" t="s">
        <v>37</v>
      </c>
      <c r="AG1" t="s">
        <v>42</v>
      </c>
      <c r="AH1" t="s">
        <v>43</v>
      </c>
    </row>
    <row r="2" spans="1:44" x14ac:dyDescent="0.2">
      <c r="A2" s="8" t="s">
        <v>10</v>
      </c>
      <c r="B2" s="1" t="s">
        <v>11</v>
      </c>
      <c r="C2">
        <v>20.590897794172161</v>
      </c>
      <c r="D2">
        <v>89.31395632646533</v>
      </c>
      <c r="E2">
        <v>114.2415134292601</v>
      </c>
      <c r="F2">
        <v>72.896407631913931</v>
      </c>
      <c r="G2">
        <v>14270.924170070541</v>
      </c>
      <c r="H2">
        <f>SUM(C2:G2)</f>
        <v>14567.966945252352</v>
      </c>
      <c r="I2">
        <v>29518.440865781562</v>
      </c>
      <c r="AC2" s="7">
        <v>0</v>
      </c>
      <c r="AD2">
        <v>272.552055</v>
      </c>
      <c r="AF2" t="s">
        <v>11</v>
      </c>
      <c r="AG2">
        <v>2784.8001571475979</v>
      </c>
      <c r="AH2">
        <f>(AG2-V26)/V26*100*-1</f>
        <v>31.609336942293304</v>
      </c>
    </row>
    <row r="3" spans="1:44" x14ac:dyDescent="0.2">
      <c r="A3" s="9"/>
      <c r="B3" s="1" t="s">
        <v>12</v>
      </c>
      <c r="C3">
        <v>9.2785497899251954</v>
      </c>
      <c r="D3">
        <v>40.243530420977912</v>
      </c>
      <c r="E3">
        <v>51.481214958435608</v>
      </c>
      <c r="F3">
        <v>32.844642717479203</v>
      </c>
      <c r="G3">
        <v>6430.156085530577</v>
      </c>
      <c r="H3">
        <f t="shared" ref="H3:H49" si="0">SUM(C3:G3)</f>
        <v>6564.0040234173948</v>
      </c>
      <c r="I3">
        <v>13285.052156395426</v>
      </c>
      <c r="AC3" s="7">
        <v>4.1666666666666664E-2</v>
      </c>
      <c r="AD3">
        <v>266.00684899999999</v>
      </c>
      <c r="AF3" t="s">
        <v>12</v>
      </c>
      <c r="AG3">
        <v>1216.5095648259294</v>
      </c>
      <c r="AH3">
        <f t="shared" ref="AH3:AH25" si="1">(AG3-V27)/V27*100*-1</f>
        <v>33.677220569903334</v>
      </c>
    </row>
    <row r="4" spans="1:44" x14ac:dyDescent="0.2">
      <c r="A4" s="9"/>
      <c r="B4" s="1" t="s">
        <v>13</v>
      </c>
      <c r="C4">
        <v>5.4305168793546832</v>
      </c>
      <c r="D4">
        <v>23.55093301365833</v>
      </c>
      <c r="E4">
        <v>30.126758716981371</v>
      </c>
      <c r="F4">
        <v>19.222647139158521</v>
      </c>
      <c r="G4">
        <v>3762.833222297686</v>
      </c>
      <c r="H4">
        <f t="shared" si="0"/>
        <v>3841.1640780468388</v>
      </c>
      <c r="I4">
        <v>7787.054129235954</v>
      </c>
      <c r="AC4" s="7">
        <v>8.3333333333333301E-2</v>
      </c>
      <c r="AD4">
        <v>248.772603</v>
      </c>
      <c r="AF4" t="s">
        <v>13</v>
      </c>
      <c r="AG4">
        <v>669.41002080051135</v>
      </c>
      <c r="AH4">
        <f t="shared" si="1"/>
        <v>37.429500713731514</v>
      </c>
    </row>
    <row r="5" spans="1:44" x14ac:dyDescent="0.2">
      <c r="A5" s="9"/>
      <c r="B5" s="1" t="s">
        <v>14</v>
      </c>
      <c r="C5">
        <v>4.6431546091902556</v>
      </c>
      <c r="D5">
        <v>20.137848981292599</v>
      </c>
      <c r="E5">
        <v>25.75733844957962</v>
      </c>
      <c r="F5">
        <v>16.43325143098259</v>
      </c>
      <c r="G5">
        <v>3217.57082807713</v>
      </c>
      <c r="H5">
        <f t="shared" si="0"/>
        <v>3284.5424215481753</v>
      </c>
      <c r="I5">
        <v>6654.6995705921772</v>
      </c>
      <c r="AC5" s="7">
        <v>0.125</v>
      </c>
      <c r="AD5">
        <v>248.97123300000001</v>
      </c>
      <c r="AF5" t="s">
        <v>14</v>
      </c>
      <c r="AG5">
        <v>569.10456702117585</v>
      </c>
      <c r="AH5">
        <f t="shared" si="1"/>
        <v>38.090803452518315</v>
      </c>
    </row>
    <row r="6" spans="1:44" x14ac:dyDescent="0.2">
      <c r="A6" s="9"/>
      <c r="B6" s="1" t="s">
        <v>15</v>
      </c>
      <c r="C6">
        <v>3.8439723304970981</v>
      </c>
      <c r="D6">
        <v>16.67234682818146</v>
      </c>
      <c r="E6">
        <v>21.327251848540389</v>
      </c>
      <c r="F6">
        <v>13.606651272046779</v>
      </c>
      <c r="G6">
        <v>2663.9114471746748</v>
      </c>
      <c r="H6">
        <f t="shared" si="0"/>
        <v>2719.3616694539405</v>
      </c>
      <c r="I6">
        <v>5505.5058186708466</v>
      </c>
      <c r="AC6" s="7">
        <v>0.16666666666666699</v>
      </c>
      <c r="AD6">
        <v>285.236986</v>
      </c>
      <c r="AF6" t="s">
        <v>15</v>
      </c>
      <c r="AG6">
        <v>541.81789975823199</v>
      </c>
      <c r="AH6">
        <f t="shared" si="1"/>
        <v>28.329038201786226</v>
      </c>
    </row>
    <row r="7" spans="1:44" x14ac:dyDescent="0.2">
      <c r="A7" s="9"/>
      <c r="B7" s="1" t="s">
        <v>16</v>
      </c>
      <c r="C7">
        <v>4.3354218502043942</v>
      </c>
      <c r="D7">
        <v>18.80276855600415</v>
      </c>
      <c r="E7">
        <v>24.053810026324228</v>
      </c>
      <c r="F7">
        <v>15.34658029146866</v>
      </c>
      <c r="G7">
        <v>3004.504554278868</v>
      </c>
      <c r="H7">
        <f t="shared" si="0"/>
        <v>3067.0431350028693</v>
      </c>
      <c r="I7">
        <v>6210.7397717970061</v>
      </c>
      <c r="AC7" s="7">
        <v>0.20833333333333301</v>
      </c>
      <c r="AD7">
        <v>334.45890400000002</v>
      </c>
      <c r="AF7" t="s">
        <v>16</v>
      </c>
      <c r="AG7">
        <v>722.19532156287551</v>
      </c>
      <c r="AH7">
        <f t="shared" si="1"/>
        <v>15.51582717337795</v>
      </c>
    </row>
    <row r="8" spans="1:44" x14ac:dyDescent="0.2">
      <c r="A8" s="9"/>
      <c r="B8" s="1" t="s">
        <v>17</v>
      </c>
      <c r="C8">
        <v>12.55375137325176</v>
      </c>
      <c r="D8">
        <v>54.447990637349491</v>
      </c>
      <c r="E8">
        <v>69.652680835721611</v>
      </c>
      <c r="F8">
        <v>44.438168064774842</v>
      </c>
      <c r="G8">
        <v>8700.2178903635686</v>
      </c>
      <c r="H8">
        <f t="shared" si="0"/>
        <v>8881.310481274666</v>
      </c>
      <c r="I8">
        <v>18050.017116946787</v>
      </c>
      <c r="AC8" s="7">
        <v>0.25</v>
      </c>
      <c r="AD8">
        <v>334.44383599999998</v>
      </c>
      <c r="AF8" t="s">
        <v>17</v>
      </c>
      <c r="AG8">
        <v>2100.0712642594099</v>
      </c>
      <c r="AH8">
        <f t="shared" si="1"/>
        <v>14.139683350960972</v>
      </c>
    </row>
    <row r="9" spans="1:44" x14ac:dyDescent="0.2">
      <c r="A9" s="9"/>
      <c r="B9" s="1" t="s">
        <v>18</v>
      </c>
      <c r="C9">
        <v>22.018914746857948</v>
      </c>
      <c r="D9">
        <v>95.49992142970838</v>
      </c>
      <c r="E9">
        <v>122.1600952372541</v>
      </c>
      <c r="F9">
        <v>77.934660722111531</v>
      </c>
      <c r="G9">
        <v>15258.385614456791</v>
      </c>
      <c r="H9">
        <f t="shared" si="0"/>
        <v>15575.999206592724</v>
      </c>
      <c r="I9">
        <v>31487.551085461168</v>
      </c>
      <c r="AC9" s="7">
        <v>0.29166666666666702</v>
      </c>
      <c r="AD9">
        <v>239.157534</v>
      </c>
      <c r="AF9" t="s">
        <v>18</v>
      </c>
      <c r="AG9">
        <v>2624.8538660446147</v>
      </c>
      <c r="AH9">
        <f t="shared" si="1"/>
        <v>39.828659018170619</v>
      </c>
    </row>
    <row r="10" spans="1:44" x14ac:dyDescent="0.2">
      <c r="A10" s="9"/>
      <c r="B10" s="1" t="s">
        <v>19</v>
      </c>
      <c r="C10">
        <v>24.761890772042019</v>
      </c>
      <c r="D10">
        <v>107.39661426279559</v>
      </c>
      <c r="E10">
        <v>137.37341206762281</v>
      </c>
      <c r="F10">
        <v>87.645087907114302</v>
      </c>
      <c r="G10">
        <v>17161.20461669446</v>
      </c>
      <c r="H10">
        <f t="shared" si="0"/>
        <v>17518.381621704037</v>
      </c>
      <c r="I10">
        <v>35337.698340652802</v>
      </c>
      <c r="AC10" s="7">
        <v>0.33333333333333298</v>
      </c>
      <c r="AD10">
        <v>151.635616</v>
      </c>
      <c r="AF10" t="s">
        <v>19</v>
      </c>
      <c r="AG10">
        <v>1871.037279811665</v>
      </c>
      <c r="AH10">
        <f t="shared" si="1"/>
        <v>62.121304583746237</v>
      </c>
    </row>
    <row r="11" spans="1:44" x14ac:dyDescent="0.2">
      <c r="A11" s="9"/>
      <c r="B11" s="1" t="s">
        <v>20</v>
      </c>
      <c r="C11">
        <v>24.093882959627731</v>
      </c>
      <c r="D11">
        <v>104.4923175904206</v>
      </c>
      <c r="E11">
        <v>133.66007602184379</v>
      </c>
      <c r="F11">
        <v>85.284654984285908</v>
      </c>
      <c r="G11">
        <v>16695.491904487699</v>
      </c>
      <c r="H11">
        <f t="shared" si="0"/>
        <v>17043.022836043878</v>
      </c>
      <c r="I11">
        <v>34603.949044946698</v>
      </c>
      <c r="AC11" s="7">
        <v>0.375</v>
      </c>
      <c r="AD11">
        <v>102.39588999999999</v>
      </c>
      <c r="AF11" t="s">
        <v>20</v>
      </c>
      <c r="AG11">
        <v>1216.9270370929098</v>
      </c>
      <c r="AH11">
        <f t="shared" si="1"/>
        <v>74.301663169162879</v>
      </c>
    </row>
    <row r="12" spans="1:44" x14ac:dyDescent="0.2">
      <c r="A12" s="9"/>
      <c r="B12" s="1" t="s">
        <v>21</v>
      </c>
      <c r="C12">
        <v>22.15743303908059</v>
      </c>
      <c r="D12">
        <v>96.103456361385554</v>
      </c>
      <c r="E12">
        <v>122.9355110598907</v>
      </c>
      <c r="F12">
        <v>78.433132067106754</v>
      </c>
      <c r="G12">
        <v>15354.29728594239</v>
      </c>
      <c r="H12">
        <f t="shared" si="0"/>
        <v>15673.926818469854</v>
      </c>
      <c r="I12">
        <v>31788.277539439448</v>
      </c>
      <c r="AC12" s="7">
        <v>0.41666666666666702</v>
      </c>
      <c r="AD12">
        <v>118.893151</v>
      </c>
      <c r="AF12" t="s">
        <v>21</v>
      </c>
      <c r="AG12">
        <v>1293.3258197850705</v>
      </c>
      <c r="AH12">
        <f t="shared" si="1"/>
        <v>70.44236579368814</v>
      </c>
    </row>
    <row r="13" spans="1:44" x14ac:dyDescent="0.2">
      <c r="A13" s="9"/>
      <c r="B13" s="1" t="s">
        <v>22</v>
      </c>
      <c r="C13">
        <v>21.053898990078931</v>
      </c>
      <c r="D13">
        <v>91.316492036766135</v>
      </c>
      <c r="E13">
        <v>116.80484078076501</v>
      </c>
      <c r="F13">
        <v>74.527760960776973</v>
      </c>
      <c r="G13">
        <v>14590.19934048335</v>
      </c>
      <c r="H13">
        <f t="shared" si="0"/>
        <v>14893.902333251737</v>
      </c>
      <c r="I13">
        <v>30194.767550834877</v>
      </c>
      <c r="AC13" s="7">
        <v>0.45833333333333298</v>
      </c>
      <c r="AD13">
        <v>148.57671199999999</v>
      </c>
      <c r="AF13" t="s">
        <v>22</v>
      </c>
      <c r="AG13">
        <v>1544.7784287246504</v>
      </c>
      <c r="AH13">
        <f t="shared" si="1"/>
        <v>62.80019525180397</v>
      </c>
    </row>
    <row r="14" spans="1:44" x14ac:dyDescent="0.2">
      <c r="A14" s="9"/>
      <c r="B14" s="1" t="s">
        <v>23</v>
      </c>
      <c r="C14">
        <v>22.889968999565941</v>
      </c>
      <c r="D14">
        <v>99.279081503605312</v>
      </c>
      <c r="E14">
        <v>126.9835253021227</v>
      </c>
      <c r="F14">
        <v>81.026908130195338</v>
      </c>
      <c r="G14">
        <v>15862.31012309891</v>
      </c>
      <c r="H14">
        <f t="shared" si="0"/>
        <v>16192.4896070344</v>
      </c>
      <c r="I14">
        <v>32780.189868294729</v>
      </c>
      <c r="AC14" s="7">
        <v>0.5</v>
      </c>
      <c r="AD14">
        <v>202.276712</v>
      </c>
      <c r="AF14" t="s">
        <v>23</v>
      </c>
      <c r="AG14">
        <v>2331.8025092957505</v>
      </c>
      <c r="AH14">
        <f t="shared" si="1"/>
        <v>48.307558301436934</v>
      </c>
      <c r="AJ14" s="11"/>
      <c r="AK14" s="11"/>
      <c r="AL14" s="11"/>
      <c r="AM14" s="11"/>
      <c r="AN14" s="11"/>
      <c r="AO14" s="11"/>
      <c r="AP14" s="11"/>
      <c r="AQ14" s="11"/>
      <c r="AR14" s="11"/>
    </row>
    <row r="15" spans="1:44" x14ac:dyDescent="0.2">
      <c r="A15" s="9"/>
      <c r="B15" s="1" t="s">
        <v>24</v>
      </c>
      <c r="C15">
        <v>24.86251094706223</v>
      </c>
      <c r="D15">
        <v>107.8280659671295</v>
      </c>
      <c r="E15">
        <v>137.92084280446599</v>
      </c>
      <c r="F15">
        <v>87.998998198779319</v>
      </c>
      <c r="G15">
        <v>17229.738884675429</v>
      </c>
      <c r="H15">
        <f t="shared" si="0"/>
        <v>17588.349302592866</v>
      </c>
      <c r="I15">
        <v>35554.837087566819</v>
      </c>
      <c r="AC15" s="7">
        <v>0.54166666666666696</v>
      </c>
      <c r="AD15">
        <v>154.60137</v>
      </c>
      <c r="AF15" t="s">
        <v>24</v>
      </c>
      <c r="AG15">
        <v>1891.950827181302</v>
      </c>
      <c r="AH15">
        <f t="shared" si="1"/>
        <v>61.604254789073352</v>
      </c>
      <c r="AJ15" s="11"/>
      <c r="AK15" s="11"/>
      <c r="AL15" s="11"/>
      <c r="AM15" s="11"/>
      <c r="AN15" s="11"/>
      <c r="AO15" s="11"/>
      <c r="AP15" s="11"/>
      <c r="AQ15" s="11"/>
      <c r="AR15" s="11"/>
    </row>
    <row r="16" spans="1:44" x14ac:dyDescent="0.2">
      <c r="A16" s="9"/>
      <c r="B16" s="1" t="s">
        <v>25</v>
      </c>
      <c r="C16">
        <v>23.143111220844709</v>
      </c>
      <c r="D16">
        <v>100.3763891312644</v>
      </c>
      <c r="E16">
        <v>128.40569092880179</v>
      </c>
      <c r="F16">
        <v>81.930770882839454</v>
      </c>
      <c r="G16">
        <v>16040.17343029879</v>
      </c>
      <c r="H16">
        <f t="shared" si="0"/>
        <v>16374.02939246254</v>
      </c>
      <c r="I16">
        <v>33179.660615060297</v>
      </c>
      <c r="AC16" s="7">
        <v>0.58333333333333304</v>
      </c>
      <c r="AD16">
        <v>124.07123300000001</v>
      </c>
      <c r="AF16" t="s">
        <v>25</v>
      </c>
      <c r="AG16">
        <v>1424.3988007841363</v>
      </c>
      <c r="AH16">
        <f t="shared" si="1"/>
        <v>68.742209674563924</v>
      </c>
      <c r="AJ16" s="11"/>
      <c r="AK16" s="11"/>
      <c r="AL16" s="11"/>
      <c r="AM16" s="11"/>
      <c r="AN16" s="11"/>
      <c r="AO16" s="11"/>
      <c r="AP16" s="11"/>
      <c r="AQ16" s="11"/>
      <c r="AR16" s="11"/>
    </row>
    <row r="17" spans="1:44" x14ac:dyDescent="0.2">
      <c r="A17" s="9"/>
      <c r="B17" s="1" t="s">
        <v>26</v>
      </c>
      <c r="C17">
        <v>26.207299262681261</v>
      </c>
      <c r="D17">
        <v>113.6661403470044</v>
      </c>
      <c r="E17">
        <v>145.39631915190091</v>
      </c>
      <c r="F17">
        <v>92.769584556599881</v>
      </c>
      <c r="G17">
        <v>18162.471614407579</v>
      </c>
      <c r="H17">
        <f t="shared" si="0"/>
        <v>18540.510957725764</v>
      </c>
      <c r="I17">
        <v>37580.156931640347</v>
      </c>
      <c r="AC17" s="7">
        <v>0.625</v>
      </c>
      <c r="AD17">
        <v>208.64657500000001</v>
      </c>
      <c r="AF17" t="s">
        <v>26</v>
      </c>
      <c r="AG17">
        <v>2700.9048629216159</v>
      </c>
      <c r="AH17">
        <f t="shared" si="1"/>
        <v>47.755216259254297</v>
      </c>
      <c r="AJ17" s="11"/>
      <c r="AK17" s="11"/>
      <c r="AL17" s="11"/>
      <c r="AM17" s="11"/>
      <c r="AN17" s="11"/>
      <c r="AO17" s="11"/>
      <c r="AP17" s="11"/>
      <c r="AQ17" s="11"/>
      <c r="AR17" s="11"/>
    </row>
    <row r="18" spans="1:44" x14ac:dyDescent="0.2">
      <c r="A18" s="9"/>
      <c r="B18" s="1" t="s">
        <v>27</v>
      </c>
      <c r="C18">
        <v>31.545694009264921</v>
      </c>
      <c r="D18">
        <v>136.82086038074229</v>
      </c>
      <c r="E18">
        <v>175.0259959730931</v>
      </c>
      <c r="F18">
        <v>111.6768749023996</v>
      </c>
      <c r="G18">
        <v>21861.145271208381</v>
      </c>
      <c r="H18">
        <f t="shared" si="0"/>
        <v>22316.214696473882</v>
      </c>
      <c r="I18">
        <v>45174.547633890099</v>
      </c>
      <c r="AC18" s="7">
        <v>0.66666666666666696</v>
      </c>
      <c r="AD18">
        <v>177.21643800000001</v>
      </c>
      <c r="AF18" t="s">
        <v>27</v>
      </c>
      <c r="AG18">
        <v>2757.2232299797388</v>
      </c>
      <c r="AH18">
        <f t="shared" si="1"/>
        <v>55.443559890131475</v>
      </c>
      <c r="AJ18" s="11"/>
      <c r="AK18" s="11"/>
      <c r="AL18" s="11"/>
      <c r="AM18" s="11"/>
      <c r="AN18" s="11"/>
      <c r="AO18" s="11"/>
      <c r="AP18" s="11"/>
      <c r="AQ18" s="11"/>
      <c r="AR18" s="11"/>
    </row>
    <row r="19" spans="1:44" x14ac:dyDescent="0.2">
      <c r="A19" s="9"/>
      <c r="B19" s="1" t="s">
        <v>28</v>
      </c>
      <c r="C19">
        <v>36.785127426506257</v>
      </c>
      <c r="D19">
        <v>159.53760695641199</v>
      </c>
      <c r="E19">
        <v>204.05115738932059</v>
      </c>
      <c r="F19">
        <v>130.19660526525089</v>
      </c>
      <c r="G19">
        <v>25487.790678501071</v>
      </c>
      <c r="H19">
        <f t="shared" si="0"/>
        <v>26018.361175538561</v>
      </c>
      <c r="I19">
        <v>52786.708189759811</v>
      </c>
      <c r="AC19" s="7">
        <v>0.70833333333333304</v>
      </c>
      <c r="AD19">
        <v>121.783562</v>
      </c>
      <c r="AF19" t="s">
        <v>28</v>
      </c>
      <c r="AG19">
        <v>2223.9177632952078</v>
      </c>
      <c r="AH19">
        <f t="shared" si="1"/>
        <v>69.252578779020141</v>
      </c>
      <c r="AJ19" s="11"/>
      <c r="AK19" s="11"/>
      <c r="AL19" s="11"/>
      <c r="AM19" s="11"/>
      <c r="AN19" s="11"/>
      <c r="AO19" s="11"/>
      <c r="AP19" s="11"/>
      <c r="AQ19" s="11"/>
      <c r="AR19" s="11"/>
    </row>
    <row r="20" spans="1:44" x14ac:dyDescent="0.2">
      <c r="A20" s="9"/>
      <c r="B20" s="1" t="s">
        <v>29</v>
      </c>
      <c r="C20">
        <v>42.191949390768933</v>
      </c>
      <c r="D20">
        <v>182.9932820031444</v>
      </c>
      <c r="E20">
        <v>234.1065817216591</v>
      </c>
      <c r="F20">
        <v>149.34595304667141</v>
      </c>
      <c r="G20">
        <v>29239.972855423221</v>
      </c>
      <c r="H20">
        <f t="shared" si="0"/>
        <v>29848.610621585463</v>
      </c>
      <c r="I20">
        <v>60437.567238977514</v>
      </c>
      <c r="AC20" s="7">
        <v>0.75</v>
      </c>
      <c r="AD20">
        <v>147.079452</v>
      </c>
      <c r="AF20" t="s">
        <v>29</v>
      </c>
      <c r="AG20">
        <v>3093.3783208397617</v>
      </c>
      <c r="AH20">
        <f t="shared" si="1"/>
        <v>62.977622495091502</v>
      </c>
      <c r="AJ20" s="11"/>
      <c r="AK20" s="11"/>
      <c r="AL20" s="11"/>
      <c r="AM20" s="11"/>
      <c r="AN20" s="11"/>
      <c r="AO20" s="11"/>
      <c r="AP20" s="11"/>
      <c r="AQ20" s="11"/>
      <c r="AR20" s="11"/>
    </row>
    <row r="21" spans="1:44" x14ac:dyDescent="0.2">
      <c r="A21" s="9"/>
      <c r="B21" s="1" t="s">
        <v>30</v>
      </c>
      <c r="C21">
        <v>46.266569094387833</v>
      </c>
      <c r="D21">
        <v>200.6828489254556</v>
      </c>
      <c r="E21">
        <v>256.71659974008992</v>
      </c>
      <c r="F21">
        <v>163.78450020098501</v>
      </c>
      <c r="G21">
        <v>32068.885387502389</v>
      </c>
      <c r="H21">
        <f t="shared" si="0"/>
        <v>32736.335905463307</v>
      </c>
      <c r="I21">
        <v>66277.618554385874</v>
      </c>
      <c r="AC21" s="7">
        <v>0.79166666666666696</v>
      </c>
      <c r="AD21">
        <v>175.157534</v>
      </c>
      <c r="AF21" t="s">
        <v>30</v>
      </c>
      <c r="AG21">
        <v>4009.7955432681229</v>
      </c>
      <c r="AH21">
        <f t="shared" si="1"/>
        <v>55.938890155096708</v>
      </c>
      <c r="AJ21" s="11"/>
      <c r="AK21" s="11"/>
      <c r="AL21" s="11"/>
      <c r="AM21" s="11"/>
      <c r="AN21" s="11"/>
      <c r="AO21" s="11"/>
      <c r="AP21" s="11"/>
      <c r="AQ21" s="11"/>
      <c r="AR21" s="11"/>
    </row>
    <row r="22" spans="1:44" x14ac:dyDescent="0.2">
      <c r="A22" s="9"/>
      <c r="B22" s="1" t="s">
        <v>31</v>
      </c>
      <c r="C22">
        <v>50.349090255026667</v>
      </c>
      <c r="D22">
        <v>218.3755740329706</v>
      </c>
      <c r="E22">
        <v>279.32929969545461</v>
      </c>
      <c r="F22">
        <v>178.23752736720209</v>
      </c>
      <c r="G22">
        <v>34893.152698268743</v>
      </c>
      <c r="H22">
        <f t="shared" si="0"/>
        <v>35619.444189619397</v>
      </c>
      <c r="I22">
        <v>72158.93860415816</v>
      </c>
      <c r="AC22" s="7">
        <v>0.83333333333333304</v>
      </c>
      <c r="AD22">
        <v>297.10000000000002</v>
      </c>
      <c r="AF22" t="s">
        <v>31</v>
      </c>
      <c r="AG22">
        <v>7389.3668112779378</v>
      </c>
      <c r="AH22">
        <f t="shared" si="1"/>
        <v>25.871124472036989</v>
      </c>
      <c r="AJ22" s="11"/>
      <c r="AK22" s="11"/>
      <c r="AL22" s="11"/>
      <c r="AM22" s="11"/>
      <c r="AN22" s="11"/>
      <c r="AO22" s="11"/>
      <c r="AP22" s="11"/>
      <c r="AQ22" s="11"/>
      <c r="AR22" s="11"/>
    </row>
    <row r="23" spans="1:44" x14ac:dyDescent="0.2">
      <c r="A23" s="9"/>
      <c r="B23" s="1" t="s">
        <v>32</v>
      </c>
      <c r="C23">
        <v>49.584622237091388</v>
      </c>
      <c r="D23">
        <v>215.05761752562</v>
      </c>
      <c r="E23">
        <v>275.09974981651629</v>
      </c>
      <c r="F23">
        <v>175.50470071972379</v>
      </c>
      <c r="G23">
        <v>34362.996677024807</v>
      </c>
      <c r="H23">
        <f t="shared" si="0"/>
        <v>35078.243367323761</v>
      </c>
      <c r="I23">
        <v>71173.062089258528</v>
      </c>
      <c r="AC23" s="7">
        <v>0.875</v>
      </c>
      <c r="AD23">
        <v>376.54520500000001</v>
      </c>
      <c r="AF23" t="s">
        <v>32</v>
      </c>
      <c r="AG23">
        <v>9172.0681273813752</v>
      </c>
      <c r="AH23">
        <f t="shared" si="1"/>
        <v>5.7699741762464569</v>
      </c>
      <c r="AJ23" s="11"/>
      <c r="AK23" s="11"/>
      <c r="AL23" s="11"/>
      <c r="AM23" s="11"/>
      <c r="AN23" s="11"/>
      <c r="AO23" s="11"/>
      <c r="AP23" s="11"/>
      <c r="AQ23" s="11"/>
      <c r="AR23" s="11"/>
    </row>
    <row r="24" spans="1:44" x14ac:dyDescent="0.2">
      <c r="A24" s="9"/>
      <c r="B24" s="1" t="s">
        <v>33</v>
      </c>
      <c r="C24">
        <v>51.308804781895468</v>
      </c>
      <c r="D24">
        <v>222.53497950647181</v>
      </c>
      <c r="E24">
        <v>284.62722045276581</v>
      </c>
      <c r="F24">
        <v>181.63033143915899</v>
      </c>
      <c r="G24">
        <v>35554.568696605049</v>
      </c>
      <c r="H24">
        <f t="shared" si="0"/>
        <v>36294.67003278534</v>
      </c>
      <c r="I24">
        <v>73429.616593058134</v>
      </c>
      <c r="AC24" s="7">
        <v>0.91666666666666696</v>
      </c>
      <c r="AD24">
        <v>382.26712300000003</v>
      </c>
      <c r="AF24" t="s">
        <v>33</v>
      </c>
      <c r="AG24">
        <v>9833.8832643866663</v>
      </c>
      <c r="AH24">
        <f t="shared" si="1"/>
        <v>2.86704562909736</v>
      </c>
      <c r="AJ24" s="11"/>
      <c r="AK24" s="11"/>
      <c r="AL24" s="11"/>
      <c r="AM24" s="11"/>
      <c r="AN24" s="11"/>
      <c r="AO24" s="11"/>
      <c r="AP24" s="11"/>
      <c r="AQ24" s="11"/>
      <c r="AR24" s="11"/>
    </row>
    <row r="25" spans="1:44" x14ac:dyDescent="0.2">
      <c r="A25" s="10"/>
      <c r="B25" s="1" t="s">
        <v>34</v>
      </c>
      <c r="C25">
        <v>44.890161532762122</v>
      </c>
      <c r="D25">
        <v>194.69390333694989</v>
      </c>
      <c r="E25">
        <v>249.03184362657689</v>
      </c>
      <c r="F25">
        <v>158.89320749861059</v>
      </c>
      <c r="G25">
        <v>31105.749924622491</v>
      </c>
      <c r="H25">
        <f t="shared" si="0"/>
        <v>31753.259040617391</v>
      </c>
      <c r="I25">
        <v>64180.86702224367</v>
      </c>
      <c r="P25" t="s">
        <v>39</v>
      </c>
      <c r="Q25" s="1" t="s">
        <v>5</v>
      </c>
      <c r="R25" s="1" t="s">
        <v>6</v>
      </c>
      <c r="S25" s="1" t="s">
        <v>7</v>
      </c>
      <c r="T25" s="1" t="s">
        <v>8</v>
      </c>
      <c r="U25" s="1" t="s">
        <v>9</v>
      </c>
      <c r="V25" s="13" t="s">
        <v>41</v>
      </c>
      <c r="AC25" s="7">
        <v>0.95833333333333304</v>
      </c>
      <c r="AD25">
        <v>360.48767099999998</v>
      </c>
      <c r="AF25" t="s">
        <v>34</v>
      </c>
      <c r="AG25">
        <v>8019.1150841296585</v>
      </c>
      <c r="AH25">
        <f t="shared" si="1"/>
        <v>9.8810952835541155</v>
      </c>
      <c r="AJ25" s="11"/>
      <c r="AK25" s="11"/>
      <c r="AL25" s="11"/>
      <c r="AM25" s="11"/>
      <c r="AN25" s="11"/>
      <c r="AO25" s="11"/>
      <c r="AP25" s="11"/>
      <c r="AQ25" s="11"/>
      <c r="AR25" s="11"/>
    </row>
    <row r="26" spans="1:44" x14ac:dyDescent="0.2">
      <c r="A26" s="8" t="s">
        <v>35</v>
      </c>
      <c r="B26" s="1" t="s">
        <v>11</v>
      </c>
      <c r="C26">
        <v>11.11835029354088</v>
      </c>
      <c r="D26">
        <v>48.143324861889383</v>
      </c>
      <c r="E26">
        <v>61.686650150793326</v>
      </c>
      <c r="F26">
        <v>39.279739588554612</v>
      </c>
      <c r="G26">
        <v>10335.837786493579</v>
      </c>
      <c r="H26">
        <f t="shared" si="0"/>
        <v>10496.065851388357</v>
      </c>
      <c r="K26">
        <v>15.472430436364711</v>
      </c>
      <c r="L26">
        <v>325.29051438076101</v>
      </c>
      <c r="M26">
        <v>221.6915120774791</v>
      </c>
      <c r="N26">
        <v>142.5231552169264</v>
      </c>
      <c r="O26">
        <v>28813.46325367003</v>
      </c>
      <c r="P26" s="7">
        <v>0</v>
      </c>
      <c r="Q26">
        <f>C2-C26</f>
        <v>9.4725475006312809</v>
      </c>
      <c r="R26">
        <f t="shared" ref="R26:U26" si="2">D2-D26</f>
        <v>41.170631464575948</v>
      </c>
      <c r="S26">
        <f t="shared" si="2"/>
        <v>52.554863278466769</v>
      </c>
      <c r="T26">
        <f t="shared" si="2"/>
        <v>33.616668043359319</v>
      </c>
      <c r="U26">
        <f t="shared" si="2"/>
        <v>3935.0863835769615</v>
      </c>
      <c r="V26">
        <f>SUM(Q26:U26)</f>
        <v>4071.9010938639949</v>
      </c>
      <c r="AG26">
        <f>SUM(AG2:AG25)</f>
        <v>72002.636371575922</v>
      </c>
      <c r="AJ26" s="11"/>
      <c r="AK26" s="11"/>
      <c r="AL26" s="11"/>
      <c r="AM26" s="11"/>
      <c r="AN26" s="11"/>
      <c r="AO26" s="11"/>
      <c r="AP26" s="11"/>
      <c r="AQ26" s="11"/>
      <c r="AR26" s="11"/>
    </row>
    <row r="27" spans="1:44" x14ac:dyDescent="0.2">
      <c r="A27" s="9"/>
      <c r="B27" s="1" t="s">
        <v>12</v>
      </c>
      <c r="C27">
        <v>5.0107961578334699</v>
      </c>
      <c r="D27">
        <v>21.695987539639951</v>
      </c>
      <c r="E27">
        <v>27.80366865230798</v>
      </c>
      <c r="F27">
        <v>17.701005649980139</v>
      </c>
      <c r="G27">
        <v>4657.5667152960859</v>
      </c>
      <c r="H27">
        <f t="shared" si="0"/>
        <v>4729.7781732958474</v>
      </c>
      <c r="K27">
        <v>6.9620615528527843</v>
      </c>
      <c r="L27">
        <v>146.37925893308429</v>
      </c>
      <c r="M27">
        <v>99.755191116147756</v>
      </c>
      <c r="N27">
        <v>64.143618741781424</v>
      </c>
      <c r="O27">
        <v>12967.812026051561</v>
      </c>
      <c r="P27" s="7">
        <v>4.1666666666666664E-2</v>
      </c>
      <c r="Q27">
        <f t="shared" ref="Q27:U27" si="3">C3-C27</f>
        <v>4.2677536320917255</v>
      </c>
      <c r="R27">
        <f t="shared" si="3"/>
        <v>18.547542881337961</v>
      </c>
      <c r="S27">
        <f t="shared" si="3"/>
        <v>23.677546306127628</v>
      </c>
      <c r="T27">
        <f t="shared" si="3"/>
        <v>15.143637067499064</v>
      </c>
      <c r="U27">
        <f t="shared" si="3"/>
        <v>1772.5893702344911</v>
      </c>
      <c r="V27">
        <f t="shared" ref="V27:V49" si="4">SUM(Q27:U27)</f>
        <v>1834.2258501215474</v>
      </c>
      <c r="AG27" t="s">
        <v>44</v>
      </c>
      <c r="AH27">
        <f>MIN(AH2:AH25)</f>
        <v>2.86704562909736</v>
      </c>
      <c r="AJ27" s="11"/>
      <c r="AK27" s="11"/>
      <c r="AL27" s="11"/>
      <c r="AM27" s="11"/>
      <c r="AN27" s="11"/>
      <c r="AO27" s="11"/>
      <c r="AP27" s="11"/>
      <c r="AQ27" s="11"/>
      <c r="AR27" s="11"/>
    </row>
    <row r="28" spans="1:44" x14ac:dyDescent="0.2">
      <c r="A28" s="9"/>
      <c r="B28" s="1" t="s">
        <v>13</v>
      </c>
      <c r="C28">
        <v>2.9359580585841658</v>
      </c>
      <c r="D28">
        <v>12.71241750144905</v>
      </c>
      <c r="E28">
        <v>16.287219375150329</v>
      </c>
      <c r="F28">
        <v>10.37171873365603</v>
      </c>
      <c r="G28">
        <v>2729.0075088400658</v>
      </c>
      <c r="H28">
        <f t="shared" si="0"/>
        <v>2771.3148225089053</v>
      </c>
      <c r="K28">
        <v>4.0809879949976704</v>
      </c>
      <c r="L28">
        <v>85.804750232849969</v>
      </c>
      <c r="M28">
        <v>58.471078736004984</v>
      </c>
      <c r="N28">
        <v>37.596555678569111</v>
      </c>
      <c r="O28">
        <v>7601.1007565935324</v>
      </c>
      <c r="P28" s="7">
        <v>8.3333333333333301E-2</v>
      </c>
      <c r="Q28">
        <f t="shared" ref="Q28:U28" si="5">C4-C28</f>
        <v>2.4945588207705174</v>
      </c>
      <c r="R28">
        <f t="shared" si="5"/>
        <v>10.83851551220928</v>
      </c>
      <c r="S28">
        <f t="shared" si="5"/>
        <v>13.839539341831042</v>
      </c>
      <c r="T28">
        <f t="shared" si="5"/>
        <v>8.8509284055024917</v>
      </c>
      <c r="U28">
        <f t="shared" si="5"/>
        <v>1033.8257134576202</v>
      </c>
      <c r="V28">
        <f t="shared" si="4"/>
        <v>1069.8492555379335</v>
      </c>
      <c r="AG28" t="s">
        <v>45</v>
      </c>
      <c r="AH28">
        <f>MAX(AH2:AH25)</f>
        <v>74.301663169162879</v>
      </c>
      <c r="AJ28" s="11"/>
      <c r="AK28" s="11"/>
      <c r="AL28" s="11"/>
      <c r="AM28" s="11"/>
      <c r="AN28" s="11"/>
      <c r="AO28" s="11"/>
      <c r="AP28" s="11"/>
      <c r="AQ28" s="11"/>
      <c r="AR28" s="11"/>
    </row>
    <row r="29" spans="1:44" x14ac:dyDescent="0.2">
      <c r="A29" s="9"/>
      <c r="B29" s="1" t="s">
        <v>14</v>
      </c>
      <c r="C29">
        <v>2.5059246481610011</v>
      </c>
      <c r="D29">
        <v>10.85036253731298</v>
      </c>
      <c r="E29">
        <v>13.903797492213419</v>
      </c>
      <c r="F29">
        <v>8.8526679044315717</v>
      </c>
      <c r="G29">
        <v>2329.1727592358561</v>
      </c>
      <c r="H29">
        <f t="shared" si="0"/>
        <v>2365.285511817975</v>
      </c>
      <c r="K29">
        <v>3.4879481449824392</v>
      </c>
      <c r="L29">
        <v>73.336606052594533</v>
      </c>
      <c r="M29">
        <v>49.978404208633997</v>
      </c>
      <c r="N29">
        <v>32.133016963288028</v>
      </c>
      <c r="O29">
        <v>6495.7635952226783</v>
      </c>
      <c r="P29" s="7">
        <v>0.125</v>
      </c>
      <c r="Q29">
        <f t="shared" ref="Q29:U29" si="6">C5-C29</f>
        <v>2.1372299610292544</v>
      </c>
      <c r="R29">
        <f t="shared" si="6"/>
        <v>9.2874864439796188</v>
      </c>
      <c r="S29">
        <f t="shared" si="6"/>
        <v>11.853540957366201</v>
      </c>
      <c r="T29">
        <f t="shared" si="6"/>
        <v>7.5805835265510186</v>
      </c>
      <c r="U29">
        <f t="shared" si="6"/>
        <v>888.39806884127393</v>
      </c>
      <c r="V29">
        <f t="shared" si="4"/>
        <v>919.25690973020005</v>
      </c>
      <c r="AJ29" s="11"/>
      <c r="AK29" s="11"/>
      <c r="AL29" s="11"/>
      <c r="AM29" s="11"/>
      <c r="AN29" s="11"/>
      <c r="AO29" s="11"/>
      <c r="AP29" s="11"/>
      <c r="AQ29" s="11"/>
      <c r="AR29" s="11"/>
    </row>
    <row r="30" spans="1:44" x14ac:dyDescent="0.2">
      <c r="A30" s="9"/>
      <c r="B30" s="1" t="s">
        <v>15</v>
      </c>
      <c r="C30">
        <v>2.0800134171367808</v>
      </c>
      <c r="D30">
        <v>9.0063189354056057</v>
      </c>
      <c r="E30">
        <v>11.540065343666299</v>
      </c>
      <c r="F30">
        <v>7.3483370719255507</v>
      </c>
      <c r="G30">
        <v>1933.407265703974</v>
      </c>
      <c r="H30">
        <f t="shared" si="0"/>
        <v>1963.3820004721083</v>
      </c>
      <c r="K30">
        <v>2.8852457719421598</v>
      </c>
      <c r="L30">
        <v>60.663981912599098</v>
      </c>
      <c r="M30">
        <v>41.337277076219053</v>
      </c>
      <c r="N30">
        <v>26.580894769765319</v>
      </c>
      <c r="O30">
        <v>5374.0384191403209</v>
      </c>
      <c r="P30" s="7">
        <v>0.16666666666666699</v>
      </c>
      <c r="Q30">
        <f t="shared" ref="Q30:U30" si="7">C6-C30</f>
        <v>1.7639589133603173</v>
      </c>
      <c r="R30">
        <f t="shared" si="7"/>
        <v>7.6660278927758547</v>
      </c>
      <c r="S30">
        <f t="shared" si="7"/>
        <v>9.7871865048740894</v>
      </c>
      <c r="T30">
        <f t="shared" si="7"/>
        <v>6.2583142001212284</v>
      </c>
      <c r="U30">
        <f t="shared" si="7"/>
        <v>730.50418147070081</v>
      </c>
      <c r="V30">
        <f t="shared" si="4"/>
        <v>755.97966898183233</v>
      </c>
      <c r="AJ30" s="11"/>
      <c r="AK30" s="11"/>
      <c r="AL30" s="11"/>
      <c r="AM30" s="11"/>
      <c r="AN30" s="11"/>
      <c r="AO30" s="11"/>
      <c r="AP30" s="11"/>
      <c r="AQ30" s="11"/>
      <c r="AR30" s="11"/>
    </row>
    <row r="31" spans="1:44" x14ac:dyDescent="0.2">
      <c r="A31" s="9"/>
      <c r="B31" s="1" t="s">
        <v>16</v>
      </c>
      <c r="C31">
        <v>2.343871365323936</v>
      </c>
      <c r="D31">
        <v>10.148363824232311</v>
      </c>
      <c r="E31">
        <v>13.003310214113871</v>
      </c>
      <c r="F31">
        <v>8.2802492583122547</v>
      </c>
      <c r="G31">
        <v>2178.438207971963</v>
      </c>
      <c r="H31">
        <f t="shared" si="0"/>
        <v>2212.2140026339453</v>
      </c>
      <c r="K31">
        <v>3.2547311736174049</v>
      </c>
      <c r="L31">
        <v>68.432466714487163</v>
      </c>
      <c r="M31">
        <v>46.628030644376182</v>
      </c>
      <c r="N31">
        <v>29.986252104900299</v>
      </c>
      <c r="O31">
        <v>6062.4382911596249</v>
      </c>
      <c r="P31" s="7">
        <v>0.20833333333333301</v>
      </c>
      <c r="Q31">
        <f t="shared" ref="Q31:U31" si="8">C7-C31</f>
        <v>1.9915504848804582</v>
      </c>
      <c r="R31">
        <f t="shared" si="8"/>
        <v>8.6544047317718391</v>
      </c>
      <c r="S31">
        <f t="shared" si="8"/>
        <v>11.050499812210358</v>
      </c>
      <c r="T31">
        <f t="shared" si="8"/>
        <v>7.0663310331564055</v>
      </c>
      <c r="U31">
        <f t="shared" si="8"/>
        <v>826.06634630690496</v>
      </c>
      <c r="V31">
        <f t="shared" si="4"/>
        <v>854.82913236892398</v>
      </c>
      <c r="AJ31" s="11"/>
      <c r="AK31" s="11"/>
      <c r="AL31" s="11"/>
      <c r="AM31" s="11"/>
      <c r="AN31" s="11"/>
      <c r="AO31" s="11"/>
      <c r="AP31" s="11"/>
      <c r="AQ31" s="11"/>
      <c r="AR31" s="11"/>
    </row>
    <row r="32" spans="1:44" x14ac:dyDescent="0.2">
      <c r="A32" s="9"/>
      <c r="B32" s="1" t="s">
        <v>17</v>
      </c>
      <c r="C32">
        <v>6.8182548056682926</v>
      </c>
      <c r="D32">
        <v>29.522216210351061</v>
      </c>
      <c r="E32">
        <v>37.829055201658178</v>
      </c>
      <c r="F32">
        <v>24.088480258296279</v>
      </c>
      <c r="G32">
        <v>6337.1364262431989</v>
      </c>
      <c r="H32">
        <f t="shared" si="0"/>
        <v>6435.394432719173</v>
      </c>
      <c r="K32">
        <v>9.4575061929459032</v>
      </c>
      <c r="L32">
        <v>198.84936296018739</v>
      </c>
      <c r="M32">
        <v>135.51345352717391</v>
      </c>
      <c r="N32">
        <v>87.137234063348501</v>
      </c>
      <c r="O32">
        <v>17619.059560203132</v>
      </c>
      <c r="P32" s="7">
        <v>0.25</v>
      </c>
      <c r="Q32">
        <f t="shared" ref="Q32:U32" si="9">C8-C32</f>
        <v>5.7354965675834677</v>
      </c>
      <c r="R32">
        <f t="shared" si="9"/>
        <v>24.92577442699843</v>
      </c>
      <c r="S32">
        <f t="shared" si="9"/>
        <v>31.823625634063433</v>
      </c>
      <c r="T32">
        <f t="shared" si="9"/>
        <v>20.349687806478563</v>
      </c>
      <c r="U32">
        <f t="shared" si="9"/>
        <v>2363.0814641203697</v>
      </c>
      <c r="V32">
        <f t="shared" si="4"/>
        <v>2445.9160485554935</v>
      </c>
    </row>
    <row r="33" spans="1:22" x14ac:dyDescent="0.2">
      <c r="A33" s="9"/>
      <c r="B33" s="1" t="s">
        <v>18</v>
      </c>
      <c r="C33">
        <v>11.879898618240651</v>
      </c>
      <c r="D33">
        <v>51.436889273191007</v>
      </c>
      <c r="E33">
        <v>65.908619470462341</v>
      </c>
      <c r="F33">
        <v>41.970212531226252</v>
      </c>
      <c r="G33">
        <v>11042.504486805399</v>
      </c>
      <c r="H33">
        <f t="shared" si="0"/>
        <v>11213.700106698519</v>
      </c>
      <c r="K33">
        <v>16.500695969435039</v>
      </c>
      <c r="L33">
        <v>346.93760886242308</v>
      </c>
      <c r="M33">
        <v>236.42685418862661</v>
      </c>
      <c r="N33">
        <v>152.01365847646301</v>
      </c>
      <c r="O33">
        <v>30735.672267964219</v>
      </c>
      <c r="P33" s="7">
        <v>0.29166666666666702</v>
      </c>
      <c r="Q33">
        <f t="shared" ref="Q33:U33" si="10">C9-C33</f>
        <v>10.139016128617298</v>
      </c>
      <c r="R33">
        <f t="shared" si="10"/>
        <v>44.063032156517373</v>
      </c>
      <c r="S33">
        <f t="shared" si="10"/>
        <v>56.251475766791756</v>
      </c>
      <c r="T33">
        <f t="shared" si="10"/>
        <v>35.964448190885278</v>
      </c>
      <c r="U33">
        <f t="shared" si="10"/>
        <v>4215.8811276513916</v>
      </c>
      <c r="V33">
        <f t="shared" si="4"/>
        <v>4362.2990998942032</v>
      </c>
    </row>
    <row r="34" spans="1:22" x14ac:dyDescent="0.2">
      <c r="A34" s="9"/>
      <c r="B34" s="1" t="s">
        <v>19</v>
      </c>
      <c r="C34">
        <v>13.32683661428041</v>
      </c>
      <c r="D34">
        <v>57.702838187516477</v>
      </c>
      <c r="E34">
        <v>73.941154362354396</v>
      </c>
      <c r="F34">
        <v>47.079401403561022</v>
      </c>
      <c r="G34">
        <v>12386.78091493697</v>
      </c>
      <c r="H34">
        <f t="shared" si="0"/>
        <v>12578.831145504682</v>
      </c>
      <c r="K34">
        <v>18.518560702713081</v>
      </c>
      <c r="L34">
        <v>389.3844937531818</v>
      </c>
      <c r="M34">
        <v>265.32752264709057</v>
      </c>
      <c r="N34">
        <v>170.60859572252329</v>
      </c>
      <c r="O34">
        <v>34493.859167827293</v>
      </c>
      <c r="P34" s="7">
        <v>0.33333333333333298</v>
      </c>
      <c r="Q34">
        <f t="shared" ref="Q34:U34" si="11">C10-C34</f>
        <v>11.435054157761609</v>
      </c>
      <c r="R34">
        <f t="shared" si="11"/>
        <v>49.693776075279118</v>
      </c>
      <c r="S34">
        <f t="shared" si="11"/>
        <v>63.432257705268412</v>
      </c>
      <c r="T34">
        <f t="shared" si="11"/>
        <v>40.56568650355328</v>
      </c>
      <c r="U34">
        <f t="shared" si="11"/>
        <v>4774.4237017574906</v>
      </c>
      <c r="V34">
        <f t="shared" si="4"/>
        <v>4939.5504761993534</v>
      </c>
    </row>
    <row r="35" spans="1:22" x14ac:dyDescent="0.2">
      <c r="A35" s="9"/>
      <c r="B35" s="1" t="s">
        <v>20</v>
      </c>
      <c r="C35">
        <v>13.03731242190187</v>
      </c>
      <c r="D35">
        <v>56.452592079636602</v>
      </c>
      <c r="E35">
        <v>72.342929946607285</v>
      </c>
      <c r="F35">
        <v>46.06516342216478</v>
      </c>
      <c r="G35">
        <v>12119.69372796787</v>
      </c>
      <c r="H35">
        <f t="shared" si="0"/>
        <v>12307.59172583818</v>
      </c>
      <c r="K35">
        <v>18.133120563339681</v>
      </c>
      <c r="L35">
        <v>381.25346553699842</v>
      </c>
      <c r="M35">
        <v>259.8277788364984</v>
      </c>
      <c r="N35">
        <v>167.0631224268455</v>
      </c>
      <c r="O35">
        <v>33777.671557583017</v>
      </c>
      <c r="P35" s="7">
        <v>0.375</v>
      </c>
      <c r="Q35">
        <f t="shared" ref="Q35:U35" si="12">C11-C35</f>
        <v>11.056570537725861</v>
      </c>
      <c r="R35">
        <f t="shared" si="12"/>
        <v>48.039725510783995</v>
      </c>
      <c r="S35">
        <f t="shared" si="12"/>
        <v>61.317146075236508</v>
      </c>
      <c r="T35">
        <f t="shared" si="12"/>
        <v>39.219491562121128</v>
      </c>
      <c r="U35">
        <f t="shared" si="12"/>
        <v>4575.7981765198292</v>
      </c>
      <c r="V35">
        <f t="shared" si="4"/>
        <v>4735.4311102056963</v>
      </c>
    </row>
    <row r="36" spans="1:22" x14ac:dyDescent="0.2">
      <c r="A36" s="9"/>
      <c r="B36" s="1" t="s">
        <v>21</v>
      </c>
      <c r="C36">
        <v>11.967592718481921</v>
      </c>
      <c r="D36">
        <v>51.819926017510269</v>
      </c>
      <c r="E36">
        <v>66.400089558039312</v>
      </c>
      <c r="F36">
        <v>42.283912326910198</v>
      </c>
      <c r="G36">
        <v>11125.84860768665</v>
      </c>
      <c r="H36">
        <f t="shared" si="0"/>
        <v>11298.320128307592</v>
      </c>
      <c r="K36">
        <v>16.65978024493246</v>
      </c>
      <c r="L36">
        <v>350.27390868890529</v>
      </c>
      <c r="M36">
        <v>238.70351977917369</v>
      </c>
      <c r="N36">
        <v>153.48435395878579</v>
      </c>
      <c r="O36">
        <v>31029.155976767652</v>
      </c>
      <c r="P36" s="7">
        <v>0.41666666666666702</v>
      </c>
      <c r="Q36">
        <f t="shared" ref="Q36:U36" si="13">C12-C36</f>
        <v>10.18984032059867</v>
      </c>
      <c r="R36">
        <f t="shared" si="13"/>
        <v>44.283530343875285</v>
      </c>
      <c r="S36">
        <f t="shared" si="13"/>
        <v>56.535421501851388</v>
      </c>
      <c r="T36">
        <f t="shared" si="13"/>
        <v>36.149219740196557</v>
      </c>
      <c r="U36">
        <f t="shared" si="13"/>
        <v>4228.4486782557397</v>
      </c>
      <c r="V36">
        <f t="shared" si="4"/>
        <v>4375.6066901622617</v>
      </c>
    </row>
    <row r="37" spans="1:22" x14ac:dyDescent="0.2">
      <c r="A37" s="9"/>
      <c r="B37" s="1" t="s">
        <v>22</v>
      </c>
      <c r="C37">
        <v>11.37991038117331</v>
      </c>
      <c r="D37">
        <v>49.270063447801917</v>
      </c>
      <c r="E37">
        <v>63.131963239715333</v>
      </c>
      <c r="F37">
        <v>40.196325140107433</v>
      </c>
      <c r="G37">
        <v>10577.2720902565</v>
      </c>
      <c r="H37">
        <f t="shared" si="0"/>
        <v>10741.250352465298</v>
      </c>
      <c r="K37">
        <v>15.82161770948926</v>
      </c>
      <c r="L37">
        <v>332.66688071518439</v>
      </c>
      <c r="M37">
        <v>226.71144004047349</v>
      </c>
      <c r="N37">
        <v>145.77670367788741</v>
      </c>
      <c r="O37">
        <v>29473.790908691841</v>
      </c>
      <c r="P37" s="7">
        <v>0.45833333333333298</v>
      </c>
      <c r="Q37">
        <f t="shared" ref="Q37:U37" si="14">C13-C37</f>
        <v>9.6739886089056206</v>
      </c>
      <c r="R37">
        <f t="shared" si="14"/>
        <v>42.046428588964218</v>
      </c>
      <c r="S37">
        <f t="shared" si="14"/>
        <v>53.672877541049672</v>
      </c>
      <c r="T37">
        <f t="shared" si="14"/>
        <v>34.33143582066954</v>
      </c>
      <c r="U37">
        <f t="shared" si="14"/>
        <v>4012.9272502268504</v>
      </c>
      <c r="V37">
        <f t="shared" si="4"/>
        <v>4152.6519807864397</v>
      </c>
    </row>
    <row r="38" spans="1:22" x14ac:dyDescent="0.2">
      <c r="A38" s="9"/>
      <c r="B38" s="1" t="s">
        <v>23</v>
      </c>
      <c r="C38">
        <v>12.37494365204468</v>
      </c>
      <c r="D38">
        <v>53.581954552870883</v>
      </c>
      <c r="E38">
        <v>68.660816246910983</v>
      </c>
      <c r="F38">
        <v>43.717014431573823</v>
      </c>
      <c r="G38">
        <v>11503.239098832009</v>
      </c>
      <c r="H38">
        <f t="shared" si="0"/>
        <v>11681.573827715411</v>
      </c>
      <c r="K38">
        <v>17.177603791442081</v>
      </c>
      <c r="L38">
        <v>361.16054080110467</v>
      </c>
      <c r="M38">
        <v>246.1304112380935</v>
      </c>
      <c r="N38">
        <v>158.25345908343891</v>
      </c>
      <c r="O38">
        <v>31997.467853380651</v>
      </c>
      <c r="P38" s="7">
        <v>0.5</v>
      </c>
      <c r="Q38">
        <f t="shared" ref="Q38:U38" si="15">C14-C38</f>
        <v>10.515025347521261</v>
      </c>
      <c r="R38">
        <f t="shared" si="15"/>
        <v>45.697126950734429</v>
      </c>
      <c r="S38">
        <f t="shared" si="15"/>
        <v>58.322709055211718</v>
      </c>
      <c r="T38">
        <f t="shared" si="15"/>
        <v>37.309893698621515</v>
      </c>
      <c r="U38">
        <f t="shared" si="15"/>
        <v>4359.0710242669011</v>
      </c>
      <c r="V38">
        <f t="shared" si="4"/>
        <v>4510.9157793189897</v>
      </c>
    </row>
    <row r="39" spans="1:22" x14ac:dyDescent="0.2">
      <c r="A39" s="9"/>
      <c r="B39" s="1" t="s">
        <v>24</v>
      </c>
      <c r="C39">
        <v>13.41292037261972</v>
      </c>
      <c r="D39">
        <v>58.07530985543162</v>
      </c>
      <c r="E39">
        <v>74.419185081170639</v>
      </c>
      <c r="F39">
        <v>47.387388379577281</v>
      </c>
      <c r="G39">
        <v>12467.55324378351</v>
      </c>
      <c r="H39">
        <f t="shared" si="0"/>
        <v>12660.848047472309</v>
      </c>
      <c r="K39">
        <v>18.633238623004889</v>
      </c>
      <c r="L39">
        <v>391.76394311588962</v>
      </c>
      <c r="M39">
        <v>266.96786466233277</v>
      </c>
      <c r="N39">
        <v>171.685040045345</v>
      </c>
      <c r="O39">
        <v>34705.787001120247</v>
      </c>
      <c r="P39" s="7">
        <v>0.54166666666666696</v>
      </c>
      <c r="Q39">
        <f t="shared" ref="Q39:U39" si="16">C15-C39</f>
        <v>11.44959057444251</v>
      </c>
      <c r="R39">
        <f t="shared" si="16"/>
        <v>49.752756111697884</v>
      </c>
      <c r="S39">
        <f t="shared" si="16"/>
        <v>63.501657723295352</v>
      </c>
      <c r="T39">
        <f t="shared" si="16"/>
        <v>40.611609819202037</v>
      </c>
      <c r="U39">
        <f t="shared" si="16"/>
        <v>4762.1856408919193</v>
      </c>
      <c r="V39">
        <f t="shared" si="4"/>
        <v>4927.5012551205573</v>
      </c>
    </row>
    <row r="40" spans="1:22" x14ac:dyDescent="0.2">
      <c r="A40" s="9"/>
      <c r="B40" s="1" t="s">
        <v>25</v>
      </c>
      <c r="C40">
        <v>12.51672582971201</v>
      </c>
      <c r="D40">
        <v>54.198022276705608</v>
      </c>
      <c r="E40">
        <v>69.45527312131064</v>
      </c>
      <c r="F40">
        <v>44.22119282833043</v>
      </c>
      <c r="G40">
        <v>11636.698017396349</v>
      </c>
      <c r="H40">
        <f t="shared" si="0"/>
        <v>11817.089231452408</v>
      </c>
      <c r="K40">
        <v>17.386330338356782</v>
      </c>
      <c r="L40">
        <v>365.56458773516431</v>
      </c>
      <c r="M40">
        <v>249.13848525659881</v>
      </c>
      <c r="N40">
        <v>160.1840261035984</v>
      </c>
      <c r="O40">
        <v>32387.38718562658</v>
      </c>
      <c r="P40" s="7">
        <v>0.58333333333333304</v>
      </c>
      <c r="Q40">
        <f t="shared" ref="Q40:U40" si="17">C16-C40</f>
        <v>10.626385391132699</v>
      </c>
      <c r="R40">
        <f t="shared" si="17"/>
        <v>46.178366854558796</v>
      </c>
      <c r="S40">
        <f t="shared" si="17"/>
        <v>58.950417807491149</v>
      </c>
      <c r="T40">
        <f t="shared" si="17"/>
        <v>37.709578054509024</v>
      </c>
      <c r="U40">
        <f t="shared" si="17"/>
        <v>4403.4754129024404</v>
      </c>
      <c r="V40">
        <f t="shared" si="4"/>
        <v>4556.9401610101322</v>
      </c>
    </row>
    <row r="41" spans="1:22" x14ac:dyDescent="0.2">
      <c r="A41" s="9"/>
      <c r="B41" s="1" t="s">
        <v>26</v>
      </c>
      <c r="C41">
        <v>14.163588162205469</v>
      </c>
      <c r="D41">
        <v>61.329448267196653</v>
      </c>
      <c r="E41">
        <v>78.588378616946144</v>
      </c>
      <c r="F41">
        <v>50.04444606789049</v>
      </c>
      <c r="G41">
        <v>13166.673080337679</v>
      </c>
      <c r="H41">
        <f t="shared" si="0"/>
        <v>13370.798941451918</v>
      </c>
      <c r="K41">
        <v>19.691419996377299</v>
      </c>
      <c r="L41">
        <v>414.0227693828781</v>
      </c>
      <c r="M41">
        <v>282.16145898559938</v>
      </c>
      <c r="N41">
        <v>181.42384438061691</v>
      </c>
      <c r="O41">
        <v>36682.857438894876</v>
      </c>
      <c r="P41" s="7">
        <v>0.625</v>
      </c>
      <c r="Q41">
        <f t="shared" ref="Q41:U41" si="18">C17-C41</f>
        <v>12.043711100475791</v>
      </c>
      <c r="R41">
        <f t="shared" si="18"/>
        <v>52.336692079807747</v>
      </c>
      <c r="S41">
        <f t="shared" si="18"/>
        <v>66.807940534954767</v>
      </c>
      <c r="T41">
        <f t="shared" si="18"/>
        <v>42.725138488709391</v>
      </c>
      <c r="U41">
        <f t="shared" si="18"/>
        <v>4995.7985340698997</v>
      </c>
      <c r="V41">
        <f t="shared" si="4"/>
        <v>5169.7120162738474</v>
      </c>
    </row>
    <row r="42" spans="1:22" x14ac:dyDescent="0.2">
      <c r="A42" s="9"/>
      <c r="B42" s="1" t="s">
        <v>27</v>
      </c>
      <c r="C42">
        <v>17.085486495434459</v>
      </c>
      <c r="D42">
        <v>73.97908634460066</v>
      </c>
      <c r="E42">
        <v>94.798621853202562</v>
      </c>
      <c r="F42">
        <v>60.358118293158263</v>
      </c>
      <c r="G42">
        <v>15881.834672466361</v>
      </c>
      <c r="H42">
        <f t="shared" si="0"/>
        <v>16128.055985452756</v>
      </c>
      <c r="K42">
        <v>23.674523223062529</v>
      </c>
      <c r="L42">
        <v>497.76859909617519</v>
      </c>
      <c r="M42">
        <v>339.17033329642089</v>
      </c>
      <c r="N42">
        <v>218.1118115367575</v>
      </c>
      <c r="O42">
        <v>44095.822366737681</v>
      </c>
      <c r="P42" s="7">
        <v>0.66666666666666696</v>
      </c>
      <c r="Q42">
        <f t="shared" ref="Q42:U42" si="19">C18-C42</f>
        <v>14.460207513830461</v>
      </c>
      <c r="R42">
        <f t="shared" si="19"/>
        <v>62.841774036141629</v>
      </c>
      <c r="S42">
        <f t="shared" si="19"/>
        <v>80.227374119890541</v>
      </c>
      <c r="T42">
        <f t="shared" si="19"/>
        <v>51.318756609241341</v>
      </c>
      <c r="U42">
        <f t="shared" si="19"/>
        <v>5979.3105987420204</v>
      </c>
      <c r="V42">
        <f t="shared" si="4"/>
        <v>6188.158711021124</v>
      </c>
    </row>
    <row r="43" spans="1:22" x14ac:dyDescent="0.2">
      <c r="A43" s="9"/>
      <c r="B43" s="1" t="s">
        <v>28</v>
      </c>
      <c r="C43">
        <v>19.900802668023761</v>
      </c>
      <c r="D43">
        <v>86.165380097381046</v>
      </c>
      <c r="E43">
        <v>110.4161238801357</v>
      </c>
      <c r="F43">
        <v>70.30637100885194</v>
      </c>
      <c r="G43">
        <v>18498.713041762479</v>
      </c>
      <c r="H43">
        <f t="shared" si="0"/>
        <v>18785.501719416872</v>
      </c>
      <c r="K43">
        <v>27.658795002927121</v>
      </c>
      <c r="L43">
        <v>581.58860610936119</v>
      </c>
      <c r="M43">
        <v>396.36746210465918</v>
      </c>
      <c r="N43">
        <v>254.8456784540179</v>
      </c>
      <c r="O43">
        <v>51526.247648088844</v>
      </c>
      <c r="P43" s="7">
        <v>0.70833333333333304</v>
      </c>
      <c r="Q43">
        <f t="shared" ref="Q43:U43" si="20">C19-C43</f>
        <v>16.884324758482496</v>
      </c>
      <c r="R43">
        <f t="shared" si="20"/>
        <v>73.372226859030945</v>
      </c>
      <c r="S43">
        <f t="shared" si="20"/>
        <v>93.635033509184893</v>
      </c>
      <c r="T43">
        <f t="shared" si="20"/>
        <v>59.890234256398955</v>
      </c>
      <c r="U43">
        <f t="shared" si="20"/>
        <v>6989.0776367385915</v>
      </c>
      <c r="V43">
        <f t="shared" si="4"/>
        <v>7232.8594561216887</v>
      </c>
    </row>
    <row r="44" spans="1:22" x14ac:dyDescent="0.2">
      <c r="A44" s="9"/>
      <c r="B44" s="1" t="s">
        <v>29</v>
      </c>
      <c r="C44">
        <v>22.769169904551291</v>
      </c>
      <c r="D44">
        <v>98.590696316118468</v>
      </c>
      <c r="E44">
        <v>126.3387253385515</v>
      </c>
      <c r="F44">
        <v>80.44724434473153</v>
      </c>
      <c r="G44">
        <v>21165.036179213341</v>
      </c>
      <c r="H44">
        <f t="shared" si="0"/>
        <v>21493.182015117294</v>
      </c>
      <c r="K44">
        <v>31.674269978150981</v>
      </c>
      <c r="L44">
        <v>665.94898442637657</v>
      </c>
      <c r="M44">
        <v>453.83607652548937</v>
      </c>
      <c r="N44">
        <v>291.75198427960072</v>
      </c>
      <c r="O44">
        <v>58994.355923767893</v>
      </c>
      <c r="P44" s="7">
        <v>0.75</v>
      </c>
      <c r="Q44">
        <f t="shared" ref="Q44:U44" si="21">C20-C44</f>
        <v>19.422779486217642</v>
      </c>
      <c r="R44">
        <f t="shared" si="21"/>
        <v>84.402585687025933</v>
      </c>
      <c r="S44">
        <f t="shared" si="21"/>
        <v>107.7678563831076</v>
      </c>
      <c r="T44">
        <f t="shared" si="21"/>
        <v>68.898708701939881</v>
      </c>
      <c r="U44">
        <f t="shared" si="21"/>
        <v>8074.9366762098798</v>
      </c>
      <c r="V44">
        <f t="shared" si="4"/>
        <v>8355.428606468171</v>
      </c>
    </row>
    <row r="45" spans="1:22" x14ac:dyDescent="0.2">
      <c r="A45" s="9"/>
      <c r="B45" s="1" t="s">
        <v>30</v>
      </c>
      <c r="C45">
        <v>25.038362412969551</v>
      </c>
      <c r="D45">
        <v>108.40766770789089</v>
      </c>
      <c r="E45">
        <v>138.9298961993895</v>
      </c>
      <c r="F45">
        <v>88.449034632999769</v>
      </c>
      <c r="G45">
        <v>23274.978621600469</v>
      </c>
      <c r="H45">
        <f t="shared" si="0"/>
        <v>23635.803582553719</v>
      </c>
      <c r="K45">
        <v>34.732773139097972</v>
      </c>
      <c r="L45">
        <v>730.26059201476301</v>
      </c>
      <c r="M45">
        <v>497.67302963160029</v>
      </c>
      <c r="N45">
        <v>319.97526140608721</v>
      </c>
      <c r="O45">
        <v>64694.97689819432</v>
      </c>
      <c r="P45" s="7">
        <v>0.79166666666666696</v>
      </c>
      <c r="Q45">
        <f t="shared" ref="Q45:U45" si="22">C21-C45</f>
        <v>21.228206681418282</v>
      </c>
      <c r="R45">
        <f t="shared" si="22"/>
        <v>92.275181217564707</v>
      </c>
      <c r="S45">
        <f t="shared" si="22"/>
        <v>117.78670354070042</v>
      </c>
      <c r="T45">
        <f t="shared" si="22"/>
        <v>75.335465567985239</v>
      </c>
      <c r="U45">
        <f t="shared" si="22"/>
        <v>8793.9067659019202</v>
      </c>
      <c r="V45">
        <f t="shared" si="4"/>
        <v>9100.5323229095884</v>
      </c>
    </row>
    <row r="46" spans="1:22" x14ac:dyDescent="0.2">
      <c r="A46" s="9"/>
      <c r="B46" s="1" t="s">
        <v>31</v>
      </c>
      <c r="C46">
        <v>27.17792764168685</v>
      </c>
      <c r="D46">
        <v>117.6790032428306</v>
      </c>
      <c r="E46">
        <v>150.79285553154409</v>
      </c>
      <c r="F46">
        <v>96.002863822888969</v>
      </c>
      <c r="G46">
        <v>25259.521066303449</v>
      </c>
      <c r="H46">
        <f t="shared" si="0"/>
        <v>25651.173716542398</v>
      </c>
      <c r="K46">
        <v>37.813922554905673</v>
      </c>
      <c r="L46">
        <v>795.01926797064675</v>
      </c>
      <c r="M46">
        <v>541.80346957955851</v>
      </c>
      <c r="N46">
        <v>348.36320112473192</v>
      </c>
      <c r="O46">
        <v>70435.938742928323</v>
      </c>
      <c r="P46" s="7">
        <v>0.83333333333333304</v>
      </c>
      <c r="Q46">
        <f t="shared" ref="Q46:U46" si="23">C22-C46</f>
        <v>23.171162613339817</v>
      </c>
      <c r="R46">
        <f t="shared" si="23"/>
        <v>100.69657079014</v>
      </c>
      <c r="S46">
        <f t="shared" si="23"/>
        <v>128.53644416391052</v>
      </c>
      <c r="T46">
        <f t="shared" si="23"/>
        <v>82.234663544313122</v>
      </c>
      <c r="U46">
        <f t="shared" si="23"/>
        <v>9633.6316319652942</v>
      </c>
      <c r="V46">
        <f t="shared" si="4"/>
        <v>9968.2704730769983</v>
      </c>
    </row>
    <row r="47" spans="1:22" x14ac:dyDescent="0.2">
      <c r="A47" s="9"/>
      <c r="B47" s="1" t="s">
        <v>32</v>
      </c>
      <c r="C47">
        <v>26.852468899763139</v>
      </c>
      <c r="D47">
        <v>116.25957897495481</v>
      </c>
      <c r="E47">
        <v>148.97270317134851</v>
      </c>
      <c r="F47">
        <v>94.850905202455522</v>
      </c>
      <c r="G47">
        <v>24957.607600946139</v>
      </c>
      <c r="H47">
        <f t="shared" si="0"/>
        <v>25344.543257194662</v>
      </c>
      <c r="K47">
        <v>37.293238675840428</v>
      </c>
      <c r="L47">
        <v>784.13609270001973</v>
      </c>
      <c r="M47">
        <v>534.35586459647254</v>
      </c>
      <c r="N47">
        <v>343.5573377601678</v>
      </c>
      <c r="O47">
        <v>69473.719555526026</v>
      </c>
      <c r="P47" s="7">
        <v>0.875</v>
      </c>
      <c r="Q47">
        <f t="shared" ref="Q47:U47" si="24">C23-C47</f>
        <v>22.732153337328249</v>
      </c>
      <c r="R47">
        <f t="shared" si="24"/>
        <v>98.798038550665197</v>
      </c>
      <c r="S47">
        <f t="shared" si="24"/>
        <v>126.12704664516778</v>
      </c>
      <c r="T47">
        <f t="shared" si="24"/>
        <v>80.653795517268264</v>
      </c>
      <c r="U47">
        <f t="shared" si="24"/>
        <v>9405.3890760786671</v>
      </c>
      <c r="V47">
        <f t="shared" si="4"/>
        <v>9733.7001101290971</v>
      </c>
    </row>
    <row r="48" spans="1:22" x14ac:dyDescent="0.2">
      <c r="A48" s="9"/>
      <c r="B48" s="1" t="s">
        <v>33</v>
      </c>
      <c r="C48">
        <v>27.72494455674871</v>
      </c>
      <c r="D48">
        <v>120.04687996576079</v>
      </c>
      <c r="E48">
        <v>153.8411152888707</v>
      </c>
      <c r="F48">
        <v>97.944674696479808</v>
      </c>
      <c r="G48">
        <v>25770.96523457715</v>
      </c>
      <c r="H48">
        <f t="shared" si="0"/>
        <v>26170.52284908501</v>
      </c>
      <c r="K48">
        <v>38.481061689282363</v>
      </c>
      <c r="L48">
        <v>809.06802746082246</v>
      </c>
      <c r="M48">
        <v>551.36084263195983</v>
      </c>
      <c r="N48">
        <v>354.51663970445679</v>
      </c>
      <c r="O48">
        <v>71676.190021571616</v>
      </c>
      <c r="P48" s="7">
        <v>0.91666666666666696</v>
      </c>
      <c r="Q48">
        <f t="shared" ref="Q48:U48" si="25">C24-C48</f>
        <v>23.583860225146758</v>
      </c>
      <c r="R48">
        <f t="shared" si="25"/>
        <v>102.48809954071102</v>
      </c>
      <c r="S48">
        <f t="shared" si="25"/>
        <v>130.78610516389512</v>
      </c>
      <c r="T48">
        <f t="shared" si="25"/>
        <v>83.685656742679186</v>
      </c>
      <c r="U48">
        <f t="shared" si="25"/>
        <v>9783.6034620278988</v>
      </c>
      <c r="V48">
        <f t="shared" si="4"/>
        <v>10124.14718370033</v>
      </c>
    </row>
    <row r="49" spans="1:25" x14ac:dyDescent="0.2">
      <c r="A49" s="10"/>
      <c r="B49" s="1" t="s">
        <v>34</v>
      </c>
      <c r="C49">
        <v>24.214674381541421</v>
      </c>
      <c r="D49">
        <v>104.8464522874105</v>
      </c>
      <c r="E49">
        <v>134.33957076637191</v>
      </c>
      <c r="F49">
        <v>85.536651750447547</v>
      </c>
      <c r="G49">
        <v>22505.95002417561</v>
      </c>
      <c r="H49">
        <f t="shared" si="0"/>
        <v>22854.88737336138</v>
      </c>
      <c r="K49">
        <v>33.632586597963417</v>
      </c>
      <c r="L49">
        <v>707.14995764624462</v>
      </c>
      <c r="M49">
        <v>481.88799918637011</v>
      </c>
      <c r="N49">
        <v>309.87487907702501</v>
      </c>
      <c r="O49">
        <v>62648.321599736068</v>
      </c>
      <c r="P49" s="7">
        <v>0.95833333333333304</v>
      </c>
      <c r="Q49">
        <f t="shared" ref="Q49:U49" si="26">C25-C49</f>
        <v>20.6754871512207</v>
      </c>
      <c r="R49">
        <f t="shared" si="26"/>
        <v>89.847451049539387</v>
      </c>
      <c r="S49">
        <f t="shared" si="26"/>
        <v>114.69227286020498</v>
      </c>
      <c r="T49">
        <f t="shared" si="26"/>
        <v>73.356555748163046</v>
      </c>
      <c r="U49">
        <f t="shared" si="26"/>
        <v>8599.7999004468802</v>
      </c>
      <c r="V49">
        <f t="shared" si="4"/>
        <v>8898.3716672560076</v>
      </c>
    </row>
    <row r="50" spans="1:25" x14ac:dyDescent="0.2">
      <c r="V50">
        <f>SUM(V26:V49)</f>
        <v>123284.03505881441</v>
      </c>
      <c r="W50" t="s">
        <v>5</v>
      </c>
      <c r="X50">
        <v>419.45145807454276</v>
      </c>
      <c r="Y50">
        <f>X50/X$55</f>
        <v>5.4566968205404652E-4</v>
      </c>
    </row>
    <row r="51" spans="1:25" x14ac:dyDescent="0.2">
      <c r="G51">
        <v>1080</v>
      </c>
      <c r="H51" s="4">
        <f>SUM(H2:H25)</f>
        <v>441991.14385928115</v>
      </c>
      <c r="P51" t="s">
        <v>40</v>
      </c>
      <c r="Q51" s="12">
        <f>SUM(Q26:Q49)</f>
        <v>287.15045981451271</v>
      </c>
      <c r="R51" s="12">
        <f t="shared" ref="R51:U51" si="27">SUM(R26:R49)</f>
        <v>1247.9037457566867</v>
      </c>
      <c r="S51" s="12">
        <f t="shared" si="27"/>
        <v>1592.9375419321523</v>
      </c>
      <c r="T51" s="12">
        <f t="shared" si="27"/>
        <v>1018.8264886491248</v>
      </c>
      <c r="U51" s="12">
        <f t="shared" si="27"/>
        <v>119137.21682266195</v>
      </c>
      <c r="V51" s="12">
        <f>SUM(Q51:U51)</f>
        <v>123284.03505881444</v>
      </c>
      <c r="W51" t="s">
        <v>6</v>
      </c>
      <c r="X51">
        <v>8822.0247413178658</v>
      </c>
      <c r="Y51">
        <f t="shared" ref="Y51:Y54" si="28">X51/X$55</f>
        <v>1.1476683041622299E-2</v>
      </c>
    </row>
    <row r="52" spans="1:25" x14ac:dyDescent="0.2">
      <c r="G52">
        <v>720</v>
      </c>
      <c r="H52" s="4">
        <f>SUM(H26:H49)</f>
        <v>318707.1088004667</v>
      </c>
      <c r="W52" t="s">
        <v>7</v>
      </c>
      <c r="X52">
        <v>6010.5910648337504</v>
      </c>
      <c r="Y52">
        <f t="shared" si="28"/>
        <v>7.8192535802840309E-3</v>
      </c>
    </row>
    <row r="53" spans="1:25" x14ac:dyDescent="0.2">
      <c r="W53" t="s">
        <v>8</v>
      </c>
      <c r="X53">
        <v>3865.7051135340157</v>
      </c>
      <c r="Y53">
        <f t="shared" si="28"/>
        <v>5.0289444454426875E-3</v>
      </c>
    </row>
    <row r="54" spans="1:25" x14ac:dyDescent="0.2">
      <c r="W54" t="s">
        <v>9</v>
      </c>
      <c r="X54">
        <v>749573.38249017275</v>
      </c>
      <c r="Y54">
        <f t="shared" si="28"/>
        <v>0.97512944925059697</v>
      </c>
    </row>
    <row r="55" spans="1:25" x14ac:dyDescent="0.2">
      <c r="X55">
        <f>SUM(X50:X54)</f>
        <v>768691.1548679329</v>
      </c>
    </row>
    <row r="56" spans="1:25" x14ac:dyDescent="0.2">
      <c r="U56">
        <f>V51/1000</f>
        <v>123.28403505881444</v>
      </c>
    </row>
    <row r="59" spans="1:25" x14ac:dyDescent="0.2">
      <c r="P59" t="s">
        <v>63</v>
      </c>
      <c r="Q59">
        <f>50700000*0.15</f>
        <v>7605000</v>
      </c>
    </row>
    <row r="61" spans="1:25" x14ac:dyDescent="0.2">
      <c r="P61" t="s">
        <v>46</v>
      </c>
      <c r="Q61">
        <f>V51/31</f>
        <v>3976.9043567359495</v>
      </c>
      <c r="R61" t="s">
        <v>50</v>
      </c>
      <c r="T61" t="s">
        <v>51</v>
      </c>
      <c r="U61">
        <f>6.6-4</f>
        <v>2.5999999999999996</v>
      </c>
      <c r="V61" t="s">
        <v>52</v>
      </c>
    </row>
    <row r="62" spans="1:25" x14ac:dyDescent="0.2">
      <c r="P62" t="s">
        <v>47</v>
      </c>
      <c r="Q62">
        <f>Q61/Q59</f>
        <v>5.2293285427165671E-4</v>
      </c>
      <c r="R62" t="s">
        <v>50</v>
      </c>
      <c r="T62" t="s">
        <v>53</v>
      </c>
      <c r="U62">
        <v>42</v>
      </c>
      <c r="V62" t="s">
        <v>54</v>
      </c>
    </row>
    <row r="63" spans="1:25" x14ac:dyDescent="0.2">
      <c r="P63" t="s">
        <v>47</v>
      </c>
      <c r="Q63">
        <f>Q62*1000</f>
        <v>0.5229328542716567</v>
      </c>
      <c r="R63" t="s">
        <v>48</v>
      </c>
      <c r="T63" t="s">
        <v>53</v>
      </c>
      <c r="U63">
        <f>U62*60</f>
        <v>2520</v>
      </c>
      <c r="V63" t="s">
        <v>55</v>
      </c>
    </row>
    <row r="64" spans="1:25" x14ac:dyDescent="0.2">
      <c r="T64" t="s">
        <v>56</v>
      </c>
      <c r="U64">
        <f>U63*U61</f>
        <v>6551.9999999999991</v>
      </c>
      <c r="V64" t="s">
        <v>57</v>
      </c>
    </row>
    <row r="65" spans="20:22" x14ac:dyDescent="0.2">
      <c r="T65" t="s">
        <v>58</v>
      </c>
      <c r="U65">
        <f>U64*31</f>
        <v>203111.99999999997</v>
      </c>
      <c r="V65" t="s">
        <v>57</v>
      </c>
    </row>
    <row r="66" spans="20:22" x14ac:dyDescent="0.2">
      <c r="T66" t="s">
        <v>59</v>
      </c>
      <c r="U66">
        <f>U65*50700000*0.15</f>
        <v>1544666759999.9998</v>
      </c>
      <c r="V66" t="s">
        <v>57</v>
      </c>
    </row>
    <row r="67" spans="20:22" x14ac:dyDescent="0.2">
      <c r="T67" t="s">
        <v>60</v>
      </c>
      <c r="U67">
        <f>U66*0.000000277778</f>
        <v>429074.44325927994</v>
      </c>
      <c r="V67" t="s">
        <v>60</v>
      </c>
    </row>
    <row r="68" spans="20:22" x14ac:dyDescent="0.2">
      <c r="T68" t="s">
        <v>61</v>
      </c>
      <c r="U68">
        <v>0.39400000000000002</v>
      </c>
      <c r="V68" t="s">
        <v>62</v>
      </c>
    </row>
    <row r="69" spans="20:22" x14ac:dyDescent="0.2">
      <c r="U69">
        <f>U67*U68</f>
        <v>169055.33064415632</v>
      </c>
      <c r="V69" t="s">
        <v>50</v>
      </c>
    </row>
    <row r="70" spans="20:22" x14ac:dyDescent="0.2">
      <c r="U70">
        <f>U69/1000</f>
        <v>169.05533064415633</v>
      </c>
      <c r="V70" t="s">
        <v>49</v>
      </c>
    </row>
  </sheetData>
  <mergeCells count="2">
    <mergeCell ref="A2:A25"/>
    <mergeCell ref="A26:A49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toc</vt:lpstr>
      <vt:lpstr>mean default (comp)</vt:lpstr>
      <vt:lpstr>mean s720 (comp)</vt:lpstr>
      <vt:lpstr>mean energy</vt:lpstr>
      <vt:lpstr>mean carbon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Schien</cp:lastModifiedBy>
  <dcterms:created xsi:type="dcterms:W3CDTF">2023-02-17T14:55:36Z</dcterms:created>
  <dcterms:modified xsi:type="dcterms:W3CDTF">2023-02-24T13:58:35Z</dcterms:modified>
</cp:coreProperties>
</file>