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s" sheetId="1" state="visible" r:id="rId2"/>
    <sheet name="changes" sheetId="2" state="visible" r:id="rId3"/>
    <sheet name="meta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<sst xmlns="http://schemas.openxmlformats.org/spreadsheetml/2006/main" count="90" uniqueCount="61">
  <si>
    <t xml:space="preserve">variable</t>
  </si>
  <si>
    <t xml:space="preserve">type</t>
  </si>
  <si>
    <t xml:space="preserve">param</t>
  </si>
  <si>
    <t xml:space="preserve">ref value</t>
  </si>
  <si>
    <t xml:space="preserve">mean growth</t>
  </si>
  <si>
    <t xml:space="preserve">initial_value_proportional_variation</t>
  </si>
  <si>
    <t xml:space="preserve">variability growth</t>
  </si>
  <si>
    <t xml:space="preserve">ref date</t>
  </si>
  <si>
    <t xml:space="preserve">unit</t>
  </si>
  <si>
    <t xml:space="preserve">label</t>
  </si>
  <si>
    <t xml:space="preserve">source</t>
  </si>
  <si>
    <t xml:space="preserve">comment</t>
  </si>
  <si>
    <t xml:space="preserve">control</t>
  </si>
  <si>
    <t xml:space="preserve">scenario notes</t>
  </si>
  <si>
    <t xml:space="preserve">description</t>
  </si>
  <si>
    <t xml:space="preserve">ui variable</t>
  </si>
  <si>
    <t xml:space="preserve">user name</t>
  </si>
  <si>
    <t xml:space="preserve">id</t>
  </si>
  <si>
    <t xml:space="preserve">order</t>
  </si>
  <si>
    <t xml:space="preserve">power_laptop</t>
  </si>
  <si>
    <t xml:space="preserve">exp</t>
  </si>
  <si>
    <t xml:space="preserve">W</t>
  </si>
  <si>
    <t xml:space="preserve">what does it mean? How do collect this info?</t>
  </si>
  <si>
    <t xml:space="preserve">d</t>
  </si>
  <si>
    <t xml:space="preserve">power draw of laptop</t>
  </si>
  <si>
    <t xml:space="preserve">time_laptop</t>
  </si>
  <si>
    <t xml:space="preserve">interp</t>
  </si>
  <si>
    <t xml:space="preserve">linear</t>
  </si>
  <si>
    <t xml:space="preserve">{"2019-01-01":20,"2020-01-01":32}</t>
  </si>
  <si>
    <t xml:space="preserve">s</t>
  </si>
  <si>
    <t xml:space="preserve">time users use laptops for</t>
  </si>
  <si>
    <t xml:space="preserve">energy_intensity_network</t>
  </si>
  <si>
    <t xml:space="preserve">kWh/GB</t>
  </si>
  <si>
    <t xml:space="preserve">bitrate_laptop</t>
  </si>
  <si>
    <t xml:space="preserve">bps</t>
  </si>
  <si>
    <t xml:space="preserve">bitrate of laptop</t>
  </si>
  <si>
    <t xml:space="preserve">carbon_intensity</t>
  </si>
  <si>
    <t xml:space="preserve">kg/kWh</t>
  </si>
  <si>
    <t xml:space="preserve">carbon intensity of energy</t>
  </si>
  <si>
    <t xml:space="preserve">A</t>
  </si>
  <si>
    <t xml:space="preserve">s_to_Hr</t>
  </si>
  <si>
    <t xml:space="preserve">w_to_GW</t>
  </si>
  <si>
    <t xml:space="preserve">B</t>
  </si>
  <si>
    <t xml:space="preserve">b_to_GB</t>
  </si>
  <si>
    <t xml:space="preserve">to_year</t>
  </si>
  <si>
    <t xml:space="preserve">kwH_to_Gwh</t>
  </si>
  <si>
    <t xml:space="preserve">kg_to_Mt</t>
  </si>
  <si>
    <t xml:space="preserve">laptop</t>
  </si>
  <si>
    <t xml:space="preserve">energy</t>
  </si>
  <si>
    <t xml:space="preserve">data vol</t>
  </si>
  <si>
    <t xml:space="preserve">Laptop</t>
  </si>
  <si>
    <t xml:space="preserve">data_volume_laptop</t>
  </si>
  <si>
    <t xml:space="preserve">carbon</t>
  </si>
  <si>
    <t xml:space="preserve">internet</t>
  </si>
  <si>
    <t xml:space="preserve">Internet Network</t>
  </si>
  <si>
    <t xml:space="preserve">data_volume</t>
  </si>
  <si>
    <t xml:space="preserve">cdn</t>
  </si>
  <si>
    <t xml:space="preserve">CDN</t>
  </si>
  <si>
    <t xml:space="preserve">31.7.18</t>
  </si>
  <si>
    <t xml:space="preserve">DS change all to lowercase</t>
  </si>
  <si>
    <t xml:space="preserve">version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</si>
</sst>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yy"/>
    <numFmt numFmtId="166" formatCode="0.00E+00"/>
    <numFmt numFmtId="167" formatCode="General"/>
    <numFmt numFmtId="168" formatCode="0.000000"/>
    <numFmt numFmtId="169" formatCode="0.00000000000000000000000000000000000"/>
    <numFmt numFmtId="170" formatCode="0.0000"/>
    <numFmt numFmtId="171" formatCode="0.000E+00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70AD47"/>
        <bgColor rgb="FF548235"/>
      </patternFill>
    </fill>
    <fill>
      <patternFill patternType="solid">
        <fgColor rgb="FF548235"/>
        <bgColor rgb="FF33996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11.515625" defaultRowHeight="15" zeroHeight="false" outlineLevelRow="0" outlineLevelCol="0"/>
  <cols>
    <col collapsed="false" customWidth="true" hidden="false" outlineLevel="0" max="1" min="1" style="0" width="21.5"/>
    <col collapsed="false" customWidth="true" hidden="false" outlineLevel="0" max="3" min="3" style="0" width="13.17"/>
    <col collapsed="false" customWidth="true" hidden="false" outlineLevel="0" max="22" min="10" style="0" width="11.99"/>
    <col collapsed="false" customWidth="true" hidden="false" outlineLevel="0" max="24" min="24" style="0" width="41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3" t="s">
        <v>17</v>
      </c>
      <c r="S1" s="0" t="s">
        <v>18</v>
      </c>
    </row>
    <row r="2" customFormat="false" ht="13.8" hidden="false" customHeight="false" outlineLevel="0" collapsed="false">
      <c r="A2" s="0" t="s">
        <v>19</v>
      </c>
      <c r="B2" s="0" t="s">
        <v>20</v>
      </c>
      <c r="D2" s="0" t="n">
        <v>36000000</v>
      </c>
      <c r="E2" s="0" t="n">
        <v>0</v>
      </c>
      <c r="F2" s="4" t="n">
        <v>0.05</v>
      </c>
      <c r="G2" s="0" t="n">
        <v>0</v>
      </c>
      <c r="H2" s="5" t="n">
        <v>43617</v>
      </c>
      <c r="I2" s="0" t="s">
        <v>21</v>
      </c>
      <c r="O2" s="4" t="s">
        <v>22</v>
      </c>
      <c r="P2" s="4" t="s">
        <v>23</v>
      </c>
      <c r="Q2" s="4" t="s">
        <v>24</v>
      </c>
      <c r="R2" s="0" t="n">
        <v>0</v>
      </c>
      <c r="S2" s="0" t="n">
        <v>0</v>
      </c>
    </row>
    <row r="3" customFormat="false" ht="13.8" hidden="false" customHeight="false" outlineLevel="0" collapsed="false">
      <c r="A3" s="0" t="s">
        <v>25</v>
      </c>
      <c r="B3" s="4" t="s">
        <v>26</v>
      </c>
      <c r="C3" s="4" t="s">
        <v>27</v>
      </c>
      <c r="D3" s="4" t="s">
        <v>28</v>
      </c>
      <c r="E3" s="0" t="n">
        <v>0</v>
      </c>
      <c r="F3" s="4" t="n">
        <v>0.05</v>
      </c>
      <c r="G3" s="0" t="n">
        <v>0</v>
      </c>
      <c r="H3" s="5" t="n">
        <v>43617</v>
      </c>
      <c r="I3" s="4" t="s">
        <v>29</v>
      </c>
      <c r="P3" s="4" t="s">
        <v>23</v>
      </c>
      <c r="Q3" s="0" t="s">
        <v>30</v>
      </c>
      <c r="R3" s="0" t="n">
        <v>1</v>
      </c>
      <c r="S3" s="0" t="n">
        <v>1</v>
      </c>
    </row>
    <row r="4" customFormat="false" ht="13.8" hidden="false" customHeight="false" outlineLevel="0" collapsed="false">
      <c r="A4" s="0" t="s">
        <v>31</v>
      </c>
      <c r="B4" s="0" t="s">
        <v>20</v>
      </c>
      <c r="D4" s="0" t="n">
        <v>20</v>
      </c>
      <c r="E4" s="0" t="n">
        <v>0</v>
      </c>
      <c r="F4" s="4" t="n">
        <v>0.05</v>
      </c>
      <c r="G4" s="0" t="n">
        <v>0</v>
      </c>
      <c r="H4" s="5" t="n">
        <v>42522</v>
      </c>
      <c r="I4" s="4" t="s">
        <v>32</v>
      </c>
      <c r="R4" s="0" t="n">
        <v>2</v>
      </c>
      <c r="S4" s="0" t="n">
        <v>2</v>
      </c>
    </row>
    <row r="5" customFormat="false" ht="13.8" hidden="false" customHeight="false" outlineLevel="0" collapsed="false">
      <c r="A5" s="0" t="s">
        <v>33</v>
      </c>
      <c r="B5" s="0" t="s">
        <v>20</v>
      </c>
      <c r="D5" s="6" t="n">
        <v>1000000</v>
      </c>
      <c r="E5" s="0" t="n">
        <v>0</v>
      </c>
      <c r="F5" s="4" t="n">
        <v>0.05</v>
      </c>
      <c r="G5" s="0" t="n">
        <v>0</v>
      </c>
      <c r="H5" s="5" t="n">
        <v>43617</v>
      </c>
      <c r="I5" s="4" t="s">
        <v>34</v>
      </c>
      <c r="P5" s="4" t="s">
        <v>23</v>
      </c>
      <c r="Q5" s="0" t="s">
        <v>35</v>
      </c>
      <c r="R5" s="0" t="n">
        <v>3</v>
      </c>
      <c r="S5" s="0" t="n">
        <v>3</v>
      </c>
    </row>
    <row r="6" customFormat="false" ht="13.8" hidden="false" customHeight="false" outlineLevel="0" collapsed="false">
      <c r="A6" s="0" t="s">
        <v>36</v>
      </c>
      <c r="B6" s="0" t="s">
        <v>20</v>
      </c>
      <c r="D6" s="0" t="n">
        <v>0.5</v>
      </c>
      <c r="E6" s="0" t="n">
        <v>0</v>
      </c>
      <c r="F6" s="4" t="n">
        <v>0.05</v>
      </c>
      <c r="G6" s="0" t="n">
        <v>0</v>
      </c>
      <c r="H6" s="5" t="n">
        <v>43617</v>
      </c>
      <c r="I6" s="0" t="s">
        <v>37</v>
      </c>
      <c r="P6" s="4" t="s">
        <v>23</v>
      </c>
      <c r="Q6" s="0" t="s">
        <v>38</v>
      </c>
      <c r="R6" s="0" t="n">
        <v>4</v>
      </c>
      <c r="S6" s="0" t="n">
        <v>4</v>
      </c>
    </row>
    <row r="7" customFormat="false" ht="15" hidden="false" customHeight="false" outlineLevel="0" collapsed="false">
      <c r="H7" s="5"/>
    </row>
    <row r="8" customFormat="false" ht="15" hidden="false" customHeight="false" outlineLevel="0" collapsed="false">
      <c r="B8" s="7" t="s">
        <v>39</v>
      </c>
      <c r="C8" s="8"/>
    </row>
    <row r="9" customFormat="false" ht="15" hidden="false" customHeight="false" outlineLevel="0" collapsed="false">
      <c r="B9" s="9" t="s">
        <v>19</v>
      </c>
      <c r="C9" s="10" t="n">
        <v>72000000</v>
      </c>
      <c r="F9" s="4"/>
      <c r="K9" s="4" t="s">
        <v>19</v>
      </c>
      <c r="L9" s="0" t="n">
        <f aca="false">$D2</f>
        <v>36000000</v>
      </c>
      <c r="M9" s="11" t="n">
        <f aca="false">$D2</f>
        <v>36000000</v>
      </c>
      <c r="N9" s="11" t="n">
        <f aca="false">$D2</f>
        <v>36000000</v>
      </c>
      <c r="O9" s="11" t="n">
        <f aca="false">$D2</f>
        <v>36000000</v>
      </c>
      <c r="P9" s="11" t="n">
        <f aca="false">$D2</f>
        <v>36000000</v>
      </c>
      <c r="Q9" s="11" t="n">
        <f aca="false">$D2</f>
        <v>36000000</v>
      </c>
      <c r="R9" s="11" t="n">
        <f aca="false">$D2</f>
        <v>36000000</v>
      </c>
      <c r="S9" s="11" t="n">
        <f aca="false">$D2</f>
        <v>36000000</v>
      </c>
      <c r="T9" s="11" t="n">
        <f aca="false">$D2</f>
        <v>36000000</v>
      </c>
      <c r="U9" s="11" t="n">
        <f aca="false">$D2</f>
        <v>36000000</v>
      </c>
      <c r="V9" s="11" t="n">
        <f aca="false">$D2</f>
        <v>36000000</v>
      </c>
      <c r="W9" s="11" t="n">
        <f aca="false">$D2</f>
        <v>36000000</v>
      </c>
      <c r="X9" s="11" t="n">
        <f aca="false">$D2</f>
        <v>36000000</v>
      </c>
    </row>
    <row r="10" customFormat="false" ht="15" hidden="false" customHeight="false" outlineLevel="0" collapsed="false">
      <c r="B10" s="9" t="s">
        <v>25</v>
      </c>
      <c r="C10" s="12" t="n">
        <v>10</v>
      </c>
      <c r="E10" s="7" t="s">
        <v>40</v>
      </c>
      <c r="F10" s="8" t="n">
        <f aca="false">1/(60*60)</f>
        <v>0.000277777777777778</v>
      </c>
      <c r="K10" s="11" t="s">
        <v>25</v>
      </c>
      <c r="L10" s="0" t="n">
        <v>20</v>
      </c>
      <c r="M10" s="0" t="n">
        <f aca="false">L10+1</f>
        <v>21</v>
      </c>
      <c r="N10" s="11" t="n">
        <f aca="false">M10+1</f>
        <v>22</v>
      </c>
      <c r="O10" s="11" t="n">
        <f aca="false">N10+1</f>
        <v>23</v>
      </c>
      <c r="P10" s="11" t="n">
        <f aca="false">O10+1</f>
        <v>24</v>
      </c>
      <c r="Q10" s="11" t="n">
        <f aca="false">P10+1</f>
        <v>25</v>
      </c>
      <c r="R10" s="11" t="n">
        <f aca="false">Q10+1</f>
        <v>26</v>
      </c>
      <c r="S10" s="11" t="n">
        <f aca="false">R10+1</f>
        <v>27</v>
      </c>
      <c r="T10" s="11" t="n">
        <f aca="false">S10+1</f>
        <v>28</v>
      </c>
      <c r="U10" s="11" t="n">
        <f aca="false">T10+1</f>
        <v>29</v>
      </c>
      <c r="V10" s="11" t="n">
        <f aca="false">U10+1</f>
        <v>30</v>
      </c>
      <c r="W10" s="11" t="n">
        <f aca="false">V10+1</f>
        <v>31</v>
      </c>
      <c r="X10" s="11" t="n">
        <f aca="false">W10+1</f>
        <v>32</v>
      </c>
    </row>
    <row r="11" customFormat="false" ht="15" hidden="false" customHeight="false" outlineLevel="0" collapsed="false">
      <c r="B11" s="9"/>
      <c r="C11" s="12"/>
      <c r="E11" s="9" t="s">
        <v>41</v>
      </c>
      <c r="F11" s="12" t="n">
        <f aca="false">1/(1000*1000*1000)</f>
        <v>1E-009</v>
      </c>
      <c r="K11" s="11" t="s">
        <v>31</v>
      </c>
      <c r="L11" s="0" t="n">
        <f aca="false">$D4</f>
        <v>20</v>
      </c>
      <c r="M11" s="11" t="n">
        <f aca="false">$D4</f>
        <v>20</v>
      </c>
      <c r="N11" s="11" t="n">
        <f aca="false">$D4</f>
        <v>20</v>
      </c>
      <c r="O11" s="11" t="n">
        <f aca="false">$D4</f>
        <v>20</v>
      </c>
      <c r="P11" s="11" t="n">
        <f aca="false">$D4</f>
        <v>20</v>
      </c>
      <c r="Q11" s="11" t="n">
        <f aca="false">$D4</f>
        <v>20</v>
      </c>
      <c r="R11" s="11" t="n">
        <f aca="false">$D4</f>
        <v>20</v>
      </c>
      <c r="S11" s="11" t="n">
        <f aca="false">$D4</f>
        <v>20</v>
      </c>
      <c r="T11" s="11" t="n">
        <f aca="false">$D4</f>
        <v>20</v>
      </c>
      <c r="U11" s="11" t="n">
        <f aca="false">$D4</f>
        <v>20</v>
      </c>
      <c r="V11" s="11" t="n">
        <f aca="false">$D4</f>
        <v>20</v>
      </c>
      <c r="W11" s="11" t="n">
        <f aca="false">$D4</f>
        <v>20</v>
      </c>
      <c r="X11" s="11" t="n">
        <f aca="false">$D4</f>
        <v>20</v>
      </c>
    </row>
    <row r="12" customFormat="false" ht="15" hidden="false" customHeight="false" outlineLevel="0" collapsed="false">
      <c r="B12" s="9" t="s">
        <v>42</v>
      </c>
      <c r="C12" s="12"/>
      <c r="E12" s="9" t="s">
        <v>43</v>
      </c>
      <c r="F12" s="12" t="n">
        <f aca="false">1/(8*1000*1000*1000)</f>
        <v>1.25E-010</v>
      </c>
      <c r="K12" s="11" t="s">
        <v>33</v>
      </c>
      <c r="L12" s="13" t="n">
        <f aca="false">$D5</f>
        <v>1000000</v>
      </c>
      <c r="M12" s="13" t="n">
        <f aca="false">$D5</f>
        <v>1000000</v>
      </c>
      <c r="N12" s="13" t="n">
        <f aca="false">$D5</f>
        <v>1000000</v>
      </c>
      <c r="O12" s="13" t="n">
        <f aca="false">$D5</f>
        <v>1000000</v>
      </c>
      <c r="P12" s="13" t="n">
        <f aca="false">$D5</f>
        <v>1000000</v>
      </c>
      <c r="Q12" s="13" t="n">
        <f aca="false">$D5</f>
        <v>1000000</v>
      </c>
      <c r="R12" s="13" t="n">
        <f aca="false">$D5</f>
        <v>1000000</v>
      </c>
      <c r="S12" s="13" t="n">
        <f aca="false">$D5</f>
        <v>1000000</v>
      </c>
      <c r="T12" s="13" t="n">
        <f aca="false">$D5</f>
        <v>1000000</v>
      </c>
      <c r="U12" s="13" t="n">
        <f aca="false">$D5</f>
        <v>1000000</v>
      </c>
      <c r="V12" s="13" t="n">
        <f aca="false">$D5</f>
        <v>1000000</v>
      </c>
      <c r="W12" s="13" t="n">
        <f aca="false">$D5</f>
        <v>1000000</v>
      </c>
      <c r="X12" s="13" t="n">
        <f aca="false">$D5</f>
        <v>1000000</v>
      </c>
    </row>
    <row r="13" customFormat="false" ht="15" hidden="false" customHeight="false" outlineLevel="0" collapsed="false">
      <c r="B13" s="9" t="s">
        <v>19</v>
      </c>
      <c r="C13" s="10" t="n">
        <v>80000000</v>
      </c>
      <c r="E13" s="9" t="s">
        <v>44</v>
      </c>
      <c r="F13" s="12" t="n">
        <v>1</v>
      </c>
      <c r="K13" s="11" t="s">
        <v>36</v>
      </c>
      <c r="L13" s="0" t="n">
        <f aca="false">$D6</f>
        <v>0.5</v>
      </c>
      <c r="M13" s="11" t="n">
        <f aca="false">$D6</f>
        <v>0.5</v>
      </c>
      <c r="N13" s="11" t="n">
        <f aca="false">$D6</f>
        <v>0.5</v>
      </c>
      <c r="O13" s="11" t="n">
        <f aca="false">$D6</f>
        <v>0.5</v>
      </c>
      <c r="P13" s="11" t="n">
        <f aca="false">$D6</f>
        <v>0.5</v>
      </c>
      <c r="Q13" s="11" t="n">
        <f aca="false">$D6</f>
        <v>0.5</v>
      </c>
      <c r="R13" s="11" t="n">
        <f aca="false">$D6</f>
        <v>0.5</v>
      </c>
      <c r="S13" s="11" t="n">
        <f aca="false">$D6</f>
        <v>0.5</v>
      </c>
      <c r="T13" s="11" t="n">
        <f aca="false">$D6</f>
        <v>0.5</v>
      </c>
      <c r="U13" s="11" t="n">
        <f aca="false">$D6</f>
        <v>0.5</v>
      </c>
      <c r="V13" s="11" t="n">
        <f aca="false">$D6</f>
        <v>0.5</v>
      </c>
      <c r="W13" s="11" t="n">
        <f aca="false">$D6</f>
        <v>0.5</v>
      </c>
      <c r="X13" s="11" t="n">
        <f aca="false">$D6</f>
        <v>0.5</v>
      </c>
    </row>
    <row r="14" customFormat="false" ht="15" hidden="false" customHeight="false" outlineLevel="0" collapsed="false">
      <c r="B14" s="14" t="s">
        <v>25</v>
      </c>
      <c r="C14" s="15" t="n">
        <v>5</v>
      </c>
      <c r="E14" s="9" t="s">
        <v>45</v>
      </c>
      <c r="F14" s="12" t="n">
        <f aca="false">1/(1000*1000)</f>
        <v>1E-006</v>
      </c>
    </row>
    <row r="15" customFormat="false" ht="15" hidden="false" customHeight="false" outlineLevel="0" collapsed="false">
      <c r="E15" s="14" t="s">
        <v>46</v>
      </c>
      <c r="F15" s="15" t="n">
        <f aca="false">1/(1000*1000*1000)</f>
        <v>1E-009</v>
      </c>
      <c r="J15" s="4" t="s">
        <v>47</v>
      </c>
      <c r="K15" s="4" t="s">
        <v>48</v>
      </c>
      <c r="L15" s="16" t="n">
        <f aca="false">L9*$F10*L10*$F11*$F13</f>
        <v>0.0002</v>
      </c>
      <c r="M15" s="16" t="n">
        <f aca="false">M9*$F10*M10*$F11*$F13</f>
        <v>0.00021</v>
      </c>
      <c r="N15" s="16" t="n">
        <f aca="false">N9*$F10*N10*$F11*$F13</f>
        <v>0.00022</v>
      </c>
      <c r="O15" s="16" t="n">
        <f aca="false">O9*$F10*O10*$F11*$F13</f>
        <v>0.00023</v>
      </c>
      <c r="P15" s="16" t="n">
        <f aca="false">P9*$F10*P10*$F11*$F13</f>
        <v>0.00024</v>
      </c>
      <c r="Q15" s="16" t="n">
        <f aca="false">Q9*$F10*Q10*$F11*$F13</f>
        <v>0.00025</v>
      </c>
      <c r="R15" s="16" t="n">
        <f aca="false">R9*$F10*R10*$F11*$F13</f>
        <v>0.00026</v>
      </c>
      <c r="S15" s="16" t="n">
        <f aca="false">S9*$F10*S10*$F11*$F13</f>
        <v>0.00027</v>
      </c>
      <c r="T15" s="16" t="n">
        <f aca="false">T9*$F10*T10*$F11*$F13</f>
        <v>0.00028</v>
      </c>
      <c r="U15" s="16" t="n">
        <f aca="false">U9*$F10*U10*$F11*$F13</f>
        <v>0.00029</v>
      </c>
      <c r="V15" s="16" t="n">
        <f aca="false">V9*$F10*V10*$F11*$F13</f>
        <v>0.0003</v>
      </c>
      <c r="W15" s="16" t="n">
        <f aca="false">W9*$F10*W10*$F11*$F13</f>
        <v>0.00031</v>
      </c>
      <c r="X15" s="16" t="n">
        <f aca="false">X9*$F10*X10*$F11*$F13</f>
        <v>0.00032</v>
      </c>
      <c r="Z15" s="17" t="n">
        <f aca="false">SUM(L15:X15)</f>
        <v>0.00338</v>
      </c>
    </row>
    <row r="16" customFormat="false" ht="15" hidden="false" customHeight="false" outlineLevel="0" collapsed="false">
      <c r="K16" s="4" t="s">
        <v>49</v>
      </c>
      <c r="L16" s="13" t="n">
        <f aca="false">L10*L12*$F12</f>
        <v>0.0025</v>
      </c>
      <c r="M16" s="13" t="n">
        <f aca="false">M10*M12*$F12</f>
        <v>0.002625</v>
      </c>
      <c r="N16" s="13" t="n">
        <f aca="false">N10*N12*$F12</f>
        <v>0.00275</v>
      </c>
      <c r="O16" s="13" t="n">
        <f aca="false">O10*O12*$F12</f>
        <v>0.002875</v>
      </c>
      <c r="P16" s="13" t="n">
        <f aca="false">P10*P12*$F12</f>
        <v>0.003</v>
      </c>
      <c r="Q16" s="13" t="n">
        <f aca="false">Q10*Q12*$F12</f>
        <v>0.003125</v>
      </c>
      <c r="R16" s="13" t="n">
        <f aca="false">R10*R12*$F12</f>
        <v>0.00325</v>
      </c>
      <c r="S16" s="13" t="n">
        <f aca="false">S10*S12*$F12</f>
        <v>0.003375</v>
      </c>
      <c r="T16" s="13" t="n">
        <f aca="false">T10*T12*$F12</f>
        <v>0.0035</v>
      </c>
      <c r="U16" s="13" t="n">
        <f aca="false">U10*U12*$F12</f>
        <v>0.003625</v>
      </c>
      <c r="V16" s="13" t="n">
        <f aca="false">V10*V12*$F12</f>
        <v>0.00375</v>
      </c>
      <c r="W16" s="13" t="n">
        <f aca="false">W10*W12*$F12</f>
        <v>0.003875</v>
      </c>
      <c r="X16" s="13" t="n">
        <f aca="false">X10*X12*$F12</f>
        <v>0.004</v>
      </c>
    </row>
    <row r="17" customFormat="false" ht="15" hidden="false" customHeight="false" outlineLevel="0" collapsed="false">
      <c r="B17" s="7" t="s">
        <v>50</v>
      </c>
      <c r="C17" s="18"/>
      <c r="D17" s="18"/>
      <c r="E17" s="19" t="s">
        <v>48</v>
      </c>
      <c r="F17" s="19" t="s">
        <v>51</v>
      </c>
      <c r="G17" s="19" t="s">
        <v>52</v>
      </c>
      <c r="H17" s="18"/>
      <c r="I17" s="8"/>
    </row>
    <row r="18" customFormat="false" ht="15" hidden="false" customHeight="false" outlineLevel="0" collapsed="false">
      <c r="B18" s="9"/>
      <c r="D18" s="0" t="s">
        <v>39</v>
      </c>
      <c r="E18" s="20" t="n">
        <f aca="false">C9*F10*C10*F11*F13</f>
        <v>0.0002</v>
      </c>
      <c r="F18" s="13" t="n">
        <f aca="false">C10*D5*F12</f>
        <v>0.00125</v>
      </c>
      <c r="G18" s="0" t="n">
        <f aca="false">E18*D6/1000</f>
        <v>1E-007</v>
      </c>
      <c r="I18" s="12" t="n">
        <f aca="false">(E18+E19)/2</f>
        <v>0.000155555555555556</v>
      </c>
      <c r="J18" s="4" t="s">
        <v>53</v>
      </c>
      <c r="K18" s="4" t="s">
        <v>48</v>
      </c>
      <c r="L18" s="21" t="n">
        <f aca="false">L16*L11*$F13*$F14</f>
        <v>5E-008</v>
      </c>
      <c r="M18" s="21" t="n">
        <f aca="false">M16*M11*$F13*$F14</f>
        <v>5.25E-008</v>
      </c>
      <c r="N18" s="21" t="n">
        <f aca="false">N16*N11*$F13*$F14</f>
        <v>5.5E-008</v>
      </c>
      <c r="O18" s="21" t="n">
        <f aca="false">O16*O11*$F13*$F14</f>
        <v>5.75E-008</v>
      </c>
      <c r="P18" s="21" t="n">
        <f aca="false">P16*P11*$F13*$F14</f>
        <v>6E-008</v>
      </c>
      <c r="Q18" s="21" t="n">
        <f aca="false">Q16*Q11*$F13*$F14</f>
        <v>6.25E-008</v>
      </c>
      <c r="R18" s="21" t="n">
        <f aca="false">R16*R11*$F13*$F14</f>
        <v>6.5E-008</v>
      </c>
      <c r="S18" s="21" t="n">
        <f aca="false">S16*S11*$F13*$F14</f>
        <v>6.75E-008</v>
      </c>
      <c r="T18" s="21" t="n">
        <f aca="false">T16*T11*$F13*$F14</f>
        <v>7E-008</v>
      </c>
      <c r="U18" s="21" t="n">
        <f aca="false">U16*U11*$F13*$F14</f>
        <v>7.25E-008</v>
      </c>
      <c r="V18" s="21" t="n">
        <f aca="false">V16*V11*$F13*$F14</f>
        <v>7.5E-008</v>
      </c>
      <c r="W18" s="21" t="n">
        <f aca="false">W16*W11*$F13*$F14</f>
        <v>7.75E-008</v>
      </c>
      <c r="X18" s="21" t="n">
        <f aca="false">X16*X11*$F13*$F14</f>
        <v>8E-008</v>
      </c>
      <c r="Z18" s="17" t="n">
        <f aca="false">SUM(L18:X18)</f>
        <v>8.45E-007</v>
      </c>
    </row>
    <row r="19" customFormat="false" ht="15" hidden="false" customHeight="false" outlineLevel="0" collapsed="false">
      <c r="B19" s="9"/>
      <c r="D19" s="0" t="s">
        <v>42</v>
      </c>
      <c r="E19" s="20" t="n">
        <f aca="false">C13*C14*F10*F11*F13</f>
        <v>0.000111111111111111</v>
      </c>
      <c r="F19" s="11" t="n">
        <f aca="false">C14*D5*F12</f>
        <v>0.000625</v>
      </c>
      <c r="G19" s="11" t="n">
        <f aca="false">E19*D6/1000</f>
        <v>5.55555555555556E-008</v>
      </c>
      <c r="I19" s="12" t="n">
        <f aca="false">(G18+G19)/2</f>
        <v>7.77777777777778E-008</v>
      </c>
      <c r="K19" s="4" t="s">
        <v>49</v>
      </c>
      <c r="L19" s="13" t="n">
        <f aca="false">L16</f>
        <v>0.0025</v>
      </c>
      <c r="M19" s="13" t="n">
        <f aca="false">M16</f>
        <v>0.002625</v>
      </c>
      <c r="N19" s="13" t="n">
        <f aca="false">N16</f>
        <v>0.00275</v>
      </c>
      <c r="O19" s="13" t="n">
        <f aca="false">O16</f>
        <v>0.002875</v>
      </c>
      <c r="P19" s="13" t="n">
        <f aca="false">P16</f>
        <v>0.003</v>
      </c>
      <c r="Q19" s="13" t="n">
        <f aca="false">Q16</f>
        <v>0.003125</v>
      </c>
      <c r="R19" s="13" t="n">
        <f aca="false">R16</f>
        <v>0.00325</v>
      </c>
      <c r="S19" s="13" t="n">
        <f aca="false">S16</f>
        <v>0.003375</v>
      </c>
      <c r="T19" s="13" t="n">
        <f aca="false">T16</f>
        <v>0.0035</v>
      </c>
      <c r="U19" s="13" t="n">
        <f aca="false">U16</f>
        <v>0.003625</v>
      </c>
      <c r="V19" s="13" t="n">
        <f aca="false">V16</f>
        <v>0.00375</v>
      </c>
      <c r="W19" s="13" t="n">
        <f aca="false">W16</f>
        <v>0.003875</v>
      </c>
      <c r="X19" s="13" t="n">
        <f aca="false">X16</f>
        <v>0.004</v>
      </c>
    </row>
    <row r="20" customFormat="false" ht="15" hidden="false" customHeight="false" outlineLevel="0" collapsed="false">
      <c r="B20" s="9"/>
      <c r="I20" s="12"/>
    </row>
    <row r="21" customFormat="false" ht="15" hidden="false" customHeight="false" outlineLevel="0" collapsed="false">
      <c r="B21" s="9" t="s">
        <v>54</v>
      </c>
      <c r="E21" s="22" t="s">
        <v>48</v>
      </c>
      <c r="F21" s="22" t="s">
        <v>55</v>
      </c>
      <c r="G21" s="22" t="s">
        <v>52</v>
      </c>
      <c r="I21" s="12"/>
      <c r="J21" s="23" t="s">
        <v>56</v>
      </c>
      <c r="K21" s="4" t="s">
        <v>48</v>
      </c>
      <c r="L21" s="21" t="n">
        <f aca="false">L19*L11*$F14*$F13</f>
        <v>5E-008</v>
      </c>
      <c r="M21" s="21" t="n">
        <f aca="false">M19*M11*$F14*$F13</f>
        <v>5.25E-008</v>
      </c>
      <c r="N21" s="21" t="n">
        <f aca="false">N19*N11*$F14*$F13</f>
        <v>5.5E-008</v>
      </c>
      <c r="O21" s="21" t="n">
        <f aca="false">O19*O11*$F14*$F13</f>
        <v>5.75E-008</v>
      </c>
      <c r="P21" s="21" t="n">
        <f aca="false">P19*P11*$F14*$F13</f>
        <v>6E-008</v>
      </c>
      <c r="Q21" s="21" t="n">
        <f aca="false">Q19*Q11*$F14*$F13</f>
        <v>6.25E-008</v>
      </c>
      <c r="R21" s="21" t="n">
        <f aca="false">R19*R11*$F14*$F13</f>
        <v>6.5E-008</v>
      </c>
      <c r="S21" s="21" t="n">
        <f aca="false">S19*S11*$F14*$F13</f>
        <v>6.75E-008</v>
      </c>
      <c r="T21" s="21" t="n">
        <f aca="false">T19*T11*$F14*$F13</f>
        <v>7E-008</v>
      </c>
      <c r="U21" s="21" t="n">
        <f aca="false">U19*U11*$F14*$F13</f>
        <v>7.25E-008</v>
      </c>
      <c r="V21" s="21" t="n">
        <f aca="false">V19*V11*$F14*$F13</f>
        <v>7.5E-008</v>
      </c>
      <c r="W21" s="21" t="n">
        <f aca="false">W19*W11*$F14*$F13</f>
        <v>7.75E-008</v>
      </c>
      <c r="X21" s="21" t="n">
        <f aca="false">X19*X11*$F14*$F13</f>
        <v>8E-008</v>
      </c>
      <c r="Z21" s="17" t="n">
        <f aca="false">SUM(L21:X21)</f>
        <v>8.45E-007</v>
      </c>
    </row>
    <row r="22" customFormat="false" ht="15" hidden="false" customHeight="false" outlineLevel="0" collapsed="false">
      <c r="B22" s="9"/>
      <c r="D22" s="0" t="s">
        <v>39</v>
      </c>
      <c r="E22" s="13" t="n">
        <f aca="false">F18*D4*F13*F14</f>
        <v>2.5E-008</v>
      </c>
      <c r="F22" s="0" t="n">
        <f aca="false">F18</f>
        <v>0.00125</v>
      </c>
      <c r="G22" s="0" t="n">
        <f aca="false">E22*D6/F14*F15</f>
        <v>1.25E-011</v>
      </c>
      <c r="I22" s="12" t="n">
        <f aca="false">(E22+E23)/2</f>
        <v>1.875E-008</v>
      </c>
    </row>
    <row r="23" customFormat="false" ht="15" hidden="false" customHeight="false" outlineLevel="0" collapsed="false">
      <c r="B23" s="9"/>
      <c r="D23" s="0" t="s">
        <v>42</v>
      </c>
      <c r="E23" s="0" t="n">
        <f aca="false">F19*D4*F13*F14</f>
        <v>1.25E-008</v>
      </c>
      <c r="F23" s="0" t="n">
        <f aca="false">F19</f>
        <v>0.000625</v>
      </c>
      <c r="G23" s="11" t="n">
        <f aca="false">E23*D6/F14*F15</f>
        <v>6.25E-012</v>
      </c>
      <c r="I23" s="12" t="n">
        <f aca="false">(G22+G23)/2</f>
        <v>9.375E-012</v>
      </c>
    </row>
    <row r="24" customFormat="false" ht="15" hidden="false" customHeight="false" outlineLevel="0" collapsed="false">
      <c r="B24" s="9"/>
      <c r="I24" s="24"/>
    </row>
    <row r="25" customFormat="false" ht="15" hidden="false" customHeight="false" outlineLevel="0" collapsed="false">
      <c r="B25" s="9" t="s">
        <v>57</v>
      </c>
      <c r="E25" s="0" t="s">
        <v>48</v>
      </c>
      <c r="G25" s="0" t="s">
        <v>52</v>
      </c>
      <c r="I25" s="12"/>
    </row>
    <row r="26" customFormat="false" ht="15" hidden="false" customHeight="false" outlineLevel="0" collapsed="false">
      <c r="B26" s="9"/>
      <c r="D26" s="0" t="s">
        <v>39</v>
      </c>
      <c r="E26" s="0" t="n">
        <f aca="false">F22*D4*F14*F13</f>
        <v>2.5E-008</v>
      </c>
      <c r="G26" s="0" t="n">
        <f aca="false">E26*D6/F14*F15</f>
        <v>1.25E-011</v>
      </c>
      <c r="I26" s="12" t="n">
        <f aca="false">(E26+E27)/2</f>
        <v>1.875E-008</v>
      </c>
    </row>
    <row r="27" customFormat="false" ht="15" hidden="false" customHeight="false" outlineLevel="0" collapsed="false">
      <c r="B27" s="14"/>
      <c r="C27" s="25"/>
      <c r="D27" s="25" t="s">
        <v>42</v>
      </c>
      <c r="E27" s="25" t="n">
        <f aca="false">F23*D4*F14*F13</f>
        <v>1.25E-008</v>
      </c>
      <c r="F27" s="25"/>
      <c r="G27" s="25" t="n">
        <f aca="false">E27*D6/F14*F15</f>
        <v>6.25E-012</v>
      </c>
      <c r="H27" s="25"/>
      <c r="I27" s="15" t="n">
        <f aca="false">(G26+G27)/2</f>
        <v>9.375E-012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15625" defaultRowHeight="15" zeroHeight="false" outlineLevelRow="0" outlineLevelCol="0"/>
  <sheetData>
    <row r="1" customFormat="false" ht="15" hidden="false" customHeight="true" outlineLevel="0" collapsed="false">
      <c r="A1" s="26" t="s">
        <v>58</v>
      </c>
      <c r="B1" s="26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15625" defaultRowHeight="15" zeroHeight="false" outlineLevelRow="0" outlineLevelCol="0"/>
  <sheetData>
    <row r="1" customFormat="false" ht="15" hidden="false" customHeight="true" outlineLevel="0" collapsed="false">
      <c r="A1" s="26" t="s">
        <v>60</v>
      </c>
      <c r="B1" s="26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2020-04-23T17:14:05Z</dcterms:created>
  <dc:creator>openpyxl</dc:creator>
  <dc:description/>
  <dc:language>en-GB</dc:language>
  <cp:lastModifiedBy/>
  <dcterms:modified xsi:type="dcterms:W3CDTF">2021-09-15T15:13:08Z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