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filterPrivacy="1"/>
  <xr:revisionPtr revIDLastSave="1" documentId="11_4670260951FF86F7124ECD50E489A0D024BC05DD" xr6:coauthVersionLast="47" xr6:coauthVersionMax="47" xr10:uidLastSave="{BDC9E849-247B-E94B-A628-0ACB8CE178D5}"/>
  <bookViews>
    <workbookView xWindow="0" yWindow="500" windowWidth="28800" windowHeight="15960" tabRatio="961" activeTab="1" xr2:uid="{00000000-000D-0000-FFFF-FFFF00000000}"/>
  </bookViews>
  <sheets>
    <sheet name="Optimization overview" sheetId="2" r:id="rId1"/>
    <sheet name="Stock solutions" sheetId="1" r:id="rId2"/>
    <sheet name="Reaction data" sheetId="3" r:id="rId3"/>
    <sheet name="HPLC peak data" sheetId="7" r:id="rId4"/>
    <sheet name="Calibration overview" sheetId="9" r:id="rId5"/>
    <sheet name="HPLC methods" sheetId="8" r:id="rId6"/>
    <sheet name="Calibration curves" sheetId="10" r:id="rId7"/>
    <sheet name="Standards Aniline" sheetId="12" r:id="rId8"/>
    <sheet name="Standards Phenethylamine" sheetId="13" r:id="rId9"/>
    <sheet name="Standards Benzamide" sheetId="14" r:id="rId10"/>
    <sheet name="Standards Morpholine" sheetId="15" r:id="rId11"/>
    <sheet name="Standards p-tolyl triflate" sheetId="16" r:id="rId12"/>
  </sheets>
  <externalReferences>
    <externalReference r:id="rId13"/>
  </externalReferences>
  <definedNames>
    <definedName name="molarMass5nitroindole">'[1]Physical properties'!$C$7</definedName>
    <definedName name="Target_concentration_in_mol_l" localSheetId="7">#REF!</definedName>
    <definedName name="Target_concentration_in_mol_l" localSheetId="9">#REF!</definedName>
    <definedName name="Target_concentration_in_mol_l" localSheetId="10">#REF!</definedName>
    <definedName name="Target_concentration_in_mol_l" localSheetId="11">#REF!</definedName>
    <definedName name="Target_concentration_in_mol_l" localSheetId="8">#REF!</definedName>
    <definedName name="Target_concentration_in_mol_l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0" l="1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45" i="10"/>
  <c r="F34" i="16"/>
  <c r="F37" i="16"/>
  <c r="E34" i="16"/>
  <c r="E37" i="16" s="1"/>
  <c r="E38" i="16" s="1"/>
  <c r="D34" i="16"/>
  <c r="D37" i="16" s="1"/>
  <c r="D38" i="16" s="1"/>
  <c r="C34" i="16"/>
  <c r="C37" i="16" s="1"/>
  <c r="C38" i="16" s="1"/>
  <c r="B34" i="16"/>
  <c r="B37" i="16"/>
  <c r="B30" i="16"/>
  <c r="B31" i="16"/>
  <c r="B24" i="16"/>
  <c r="B26" i="16"/>
  <c r="B20" i="16"/>
  <c r="B21" i="16"/>
  <c r="F15" i="16"/>
  <c r="E15" i="16"/>
  <c r="D15" i="16"/>
  <c r="D16" i="16" s="1"/>
  <c r="C15" i="16"/>
  <c r="B15" i="16"/>
  <c r="F14" i="16"/>
  <c r="F30" i="16"/>
  <c r="F31" i="16" s="1"/>
  <c r="E14" i="16"/>
  <c r="E16" i="16" s="1"/>
  <c r="D14" i="16"/>
  <c r="D30" i="16" s="1"/>
  <c r="D31" i="16" s="1"/>
  <c r="C14" i="16"/>
  <c r="C16" i="16"/>
  <c r="B14" i="16"/>
  <c r="B16" i="16"/>
  <c r="G55" i="15"/>
  <c r="G57" i="15" s="1"/>
  <c r="G58" i="15" s="1"/>
  <c r="F55" i="15"/>
  <c r="F57" i="15" s="1"/>
  <c r="E55" i="15"/>
  <c r="E57" i="15" s="1"/>
  <c r="E58" i="15" s="1"/>
  <c r="D55" i="15"/>
  <c r="D57" i="15" s="1"/>
  <c r="D58" i="15" s="1"/>
  <c r="C55" i="15"/>
  <c r="C57" i="15" s="1"/>
  <c r="C58" i="15" s="1"/>
  <c r="B55" i="15"/>
  <c r="B57" i="15"/>
  <c r="G54" i="15"/>
  <c r="G56" i="15" s="1"/>
  <c r="G60" i="15" s="1"/>
  <c r="F54" i="15"/>
  <c r="F56" i="15" s="1"/>
  <c r="F60" i="15" s="1"/>
  <c r="F61" i="15" s="1"/>
  <c r="F62" i="15" s="1"/>
  <c r="E54" i="15"/>
  <c r="E56" i="15" s="1"/>
  <c r="E60" i="15" s="1"/>
  <c r="D54" i="15"/>
  <c r="D56" i="15" s="1"/>
  <c r="D60" i="15" s="1"/>
  <c r="C54" i="15"/>
  <c r="C56" i="15"/>
  <c r="C60" i="15" s="1"/>
  <c r="B54" i="15"/>
  <c r="B50" i="15"/>
  <c r="G49" i="15"/>
  <c r="G50" i="15" s="1"/>
  <c r="F49" i="15"/>
  <c r="F50" i="15" s="1"/>
  <c r="E49" i="15"/>
  <c r="E50" i="15" s="1"/>
  <c r="D49" i="15"/>
  <c r="D50" i="15" s="1"/>
  <c r="C49" i="15"/>
  <c r="C50" i="15" s="1"/>
  <c r="B49" i="15"/>
  <c r="G48" i="15"/>
  <c r="F48" i="15"/>
  <c r="E48" i="15"/>
  <c r="D48" i="15"/>
  <c r="C48" i="15"/>
  <c r="B48" i="15"/>
  <c r="B56" i="15" s="1"/>
  <c r="G42" i="15"/>
  <c r="F42" i="15"/>
  <c r="E42" i="15"/>
  <c r="D42" i="15"/>
  <c r="C42" i="15"/>
  <c r="B42" i="15"/>
  <c r="B30" i="15"/>
  <c r="B29" i="15"/>
  <c r="B31" i="15" s="1"/>
  <c r="B36" i="15" s="1"/>
  <c r="B25" i="15"/>
  <c r="B32" i="15" s="1"/>
  <c r="B24" i="15"/>
  <c r="B20" i="15"/>
  <c r="G15" i="15"/>
  <c r="F15" i="15"/>
  <c r="E15" i="15"/>
  <c r="D15" i="15"/>
  <c r="D16" i="15"/>
  <c r="C15" i="15"/>
  <c r="B15" i="15"/>
  <c r="G14" i="15"/>
  <c r="G43" i="15" s="1"/>
  <c r="G44" i="15" s="1"/>
  <c r="F14" i="15"/>
  <c r="F43" i="15" s="1"/>
  <c r="F44" i="15" s="1"/>
  <c r="E14" i="15"/>
  <c r="E16" i="15" s="1"/>
  <c r="E43" i="15"/>
  <c r="E44" i="15" s="1"/>
  <c r="D14" i="15"/>
  <c r="D43" i="15"/>
  <c r="D44" i="15"/>
  <c r="C14" i="15"/>
  <c r="C16" i="15"/>
  <c r="B14" i="15"/>
  <c r="B43" i="15" s="1"/>
  <c r="B44" i="15" s="1"/>
  <c r="B16" i="15"/>
  <c r="F55" i="14"/>
  <c r="E55" i="14"/>
  <c r="D55" i="14"/>
  <c r="D57" i="14"/>
  <c r="C55" i="14"/>
  <c r="C57" i="14"/>
  <c r="B55" i="14"/>
  <c r="B57" i="14"/>
  <c r="F54" i="14"/>
  <c r="E54" i="14"/>
  <c r="E56" i="14" s="1"/>
  <c r="E60" i="14" s="1"/>
  <c r="D54" i="14"/>
  <c r="D56" i="14" s="1"/>
  <c r="C54" i="14"/>
  <c r="C56" i="14"/>
  <c r="C60" i="14" s="1"/>
  <c r="B54" i="14"/>
  <c r="D50" i="14"/>
  <c r="C50" i="14"/>
  <c r="F49" i="14"/>
  <c r="F57" i="14" s="1"/>
  <c r="F58" i="14" s="1"/>
  <c r="E49" i="14"/>
  <c r="E57" i="14" s="1"/>
  <c r="E58" i="14" s="1"/>
  <c r="D49" i="14"/>
  <c r="C49" i="14"/>
  <c r="B49" i="14"/>
  <c r="B50" i="14"/>
  <c r="F48" i="14"/>
  <c r="F56" i="14" s="1"/>
  <c r="F60" i="14" s="1"/>
  <c r="E48" i="14"/>
  <c r="D48" i="14"/>
  <c r="C48" i="14"/>
  <c r="B48" i="14"/>
  <c r="B56" i="14" s="1"/>
  <c r="B60" i="14" s="1"/>
  <c r="F42" i="14"/>
  <c r="E42" i="14"/>
  <c r="D42" i="14"/>
  <c r="C42" i="14"/>
  <c r="B42" i="14"/>
  <c r="B30" i="14"/>
  <c r="B32" i="14" s="1"/>
  <c r="B29" i="14"/>
  <c r="B25" i="14"/>
  <c r="B24" i="14"/>
  <c r="B31" i="14" s="1"/>
  <c r="B36" i="14" s="1"/>
  <c r="D63" i="14" s="1"/>
  <c r="B20" i="14"/>
  <c r="F15" i="14"/>
  <c r="E15" i="14"/>
  <c r="E16" i="14" s="1"/>
  <c r="D15" i="14"/>
  <c r="C15" i="14"/>
  <c r="B15" i="14"/>
  <c r="F14" i="14"/>
  <c r="F43" i="14" s="1"/>
  <c r="F44" i="14" s="1"/>
  <c r="E14" i="14"/>
  <c r="E43" i="14"/>
  <c r="E44" i="14" s="1"/>
  <c r="D14" i="14"/>
  <c r="D16" i="14" s="1"/>
  <c r="D43" i="14"/>
  <c r="D44" i="14"/>
  <c r="C14" i="14"/>
  <c r="C16" i="14" s="1"/>
  <c r="B14" i="14"/>
  <c r="B43" i="14" s="1"/>
  <c r="B44" i="14" s="1"/>
  <c r="D57" i="13"/>
  <c r="D58" i="13" s="1"/>
  <c r="C57" i="13"/>
  <c r="C58" i="13" s="1"/>
  <c r="F55" i="13"/>
  <c r="F57" i="13"/>
  <c r="E55" i="13"/>
  <c r="E57" i="13" s="1"/>
  <c r="E58" i="13" s="1"/>
  <c r="D55" i="13"/>
  <c r="C55" i="13"/>
  <c r="B55" i="13"/>
  <c r="B57" i="13" s="1"/>
  <c r="F54" i="13"/>
  <c r="E54" i="13"/>
  <c r="E56" i="13"/>
  <c r="E60" i="13"/>
  <c r="D54" i="13"/>
  <c r="D56" i="13" s="1"/>
  <c r="D60" i="13" s="1"/>
  <c r="C54" i="13"/>
  <c r="C56" i="13" s="1"/>
  <c r="C60" i="13" s="1"/>
  <c r="B54" i="13"/>
  <c r="F49" i="13"/>
  <c r="E49" i="13"/>
  <c r="E50" i="13" s="1"/>
  <c r="D49" i="13"/>
  <c r="D50" i="13"/>
  <c r="C49" i="13"/>
  <c r="C50" i="13" s="1"/>
  <c r="B49" i="13"/>
  <c r="F48" i="13"/>
  <c r="F50" i="13" s="1"/>
  <c r="E48" i="13"/>
  <c r="D48" i="13"/>
  <c r="C48" i="13"/>
  <c r="B48" i="13"/>
  <c r="B50" i="13" s="1"/>
  <c r="F42" i="13"/>
  <c r="E42" i="13"/>
  <c r="D42" i="13"/>
  <c r="C42" i="13"/>
  <c r="B42" i="13"/>
  <c r="B30" i="13"/>
  <c r="B32" i="13" s="1"/>
  <c r="C32" i="13" s="1"/>
  <c r="B29" i="13"/>
  <c r="B25" i="13"/>
  <c r="B24" i="13"/>
  <c r="B31" i="13" s="1"/>
  <c r="B36" i="13" s="1"/>
  <c r="B20" i="13"/>
  <c r="F15" i="13"/>
  <c r="F16" i="13" s="1"/>
  <c r="E15" i="13"/>
  <c r="D15" i="13"/>
  <c r="C15" i="13"/>
  <c r="B15" i="13"/>
  <c r="F14" i="13"/>
  <c r="E14" i="13"/>
  <c r="E43" i="13" s="1"/>
  <c r="E44" i="13" s="1"/>
  <c r="E16" i="13"/>
  <c r="D14" i="13"/>
  <c r="D43" i="13" s="1"/>
  <c r="D44" i="13" s="1"/>
  <c r="C14" i="13"/>
  <c r="C43" i="13"/>
  <c r="C44" i="13" s="1"/>
  <c r="B14" i="13"/>
  <c r="B43" i="13"/>
  <c r="B44" i="13"/>
  <c r="F55" i="12"/>
  <c r="F57" i="12" s="1"/>
  <c r="E55" i="12"/>
  <c r="D55" i="12"/>
  <c r="D57" i="12"/>
  <c r="C55" i="12"/>
  <c r="C57" i="12" s="1"/>
  <c r="C58" i="12" s="1"/>
  <c r="B55" i="12"/>
  <c r="B57" i="12" s="1"/>
  <c r="B58" i="12" s="1"/>
  <c r="F54" i="12"/>
  <c r="F56" i="12" s="1"/>
  <c r="F60" i="12" s="1"/>
  <c r="E54" i="12"/>
  <c r="D54" i="12"/>
  <c r="D56" i="12" s="1"/>
  <c r="C54" i="12"/>
  <c r="C56" i="12"/>
  <c r="C60" i="12" s="1"/>
  <c r="B54" i="12"/>
  <c r="F49" i="12"/>
  <c r="F50" i="12" s="1"/>
  <c r="E49" i="12"/>
  <c r="E50" i="12" s="1"/>
  <c r="D49" i="12"/>
  <c r="C49" i="12"/>
  <c r="C50" i="12"/>
  <c r="B49" i="12"/>
  <c r="B50" i="12"/>
  <c r="F48" i="12"/>
  <c r="E48" i="12"/>
  <c r="E56" i="12" s="1"/>
  <c r="E60" i="12" s="1"/>
  <c r="D48" i="12"/>
  <c r="D50" i="12" s="1"/>
  <c r="C48" i="12"/>
  <c r="B48" i="12"/>
  <c r="B56" i="12" s="1"/>
  <c r="B60" i="12" s="1"/>
  <c r="B43" i="12"/>
  <c r="B44" i="12" s="1"/>
  <c r="F42" i="12"/>
  <c r="E42" i="12"/>
  <c r="D42" i="12"/>
  <c r="C42" i="12"/>
  <c r="B42" i="12"/>
  <c r="B30" i="12"/>
  <c r="B32" i="12"/>
  <c r="C32" i="12" s="1"/>
  <c r="B29" i="12"/>
  <c r="B31" i="12"/>
  <c r="B36" i="12"/>
  <c r="B25" i="12"/>
  <c r="C25" i="12"/>
  <c r="B24" i="12"/>
  <c r="D20" i="12"/>
  <c r="B20" i="12"/>
  <c r="F15" i="12"/>
  <c r="F16" i="12" s="1"/>
  <c r="E15" i="12"/>
  <c r="E16" i="12" s="1"/>
  <c r="D15" i="12"/>
  <c r="D16" i="12" s="1"/>
  <c r="C15" i="12"/>
  <c r="B15" i="12"/>
  <c r="B16" i="12" s="1"/>
  <c r="F14" i="12"/>
  <c r="E14" i="12"/>
  <c r="D14" i="12"/>
  <c r="D43" i="12" s="1"/>
  <c r="D44" i="12" s="1"/>
  <c r="C14" i="12"/>
  <c r="C16" i="12"/>
  <c r="B14" i="12"/>
  <c r="A175" i="10"/>
  <c r="A146" i="10"/>
  <c r="A123" i="10"/>
  <c r="A103" i="10"/>
  <c r="A82" i="10"/>
  <c r="A62" i="10"/>
  <c r="A42" i="10"/>
  <c r="A22" i="10"/>
  <c r="A2" i="10"/>
  <c r="G63" i="15"/>
  <c r="G65" i="15" s="1"/>
  <c r="B63" i="15"/>
  <c r="B38" i="16"/>
  <c r="E63" i="13"/>
  <c r="F61" i="14"/>
  <c r="F62" i="14"/>
  <c r="F38" i="16"/>
  <c r="G61" i="15"/>
  <c r="G62" i="15" s="1"/>
  <c r="C58" i="14"/>
  <c r="C30" i="16"/>
  <c r="C31" i="16" s="1"/>
  <c r="C43" i="12"/>
  <c r="C44" i="12"/>
  <c r="B16" i="13"/>
  <c r="C16" i="13"/>
  <c r="F43" i="13"/>
  <c r="F44" i="13"/>
  <c r="F16" i="16"/>
  <c r="E43" i="12"/>
  <c r="E44" i="12"/>
  <c r="C43" i="15"/>
  <c r="C44" i="15" s="1"/>
  <c r="F43" i="12"/>
  <c r="F44" i="12" s="1"/>
  <c r="E66" i="1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2" i="3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73" i="1"/>
  <c r="A77" i="1"/>
  <c r="A76" i="1"/>
  <c r="A75" i="1"/>
  <c r="A74" i="1"/>
  <c r="A72" i="1"/>
  <c r="A84" i="1"/>
  <c r="A80" i="1"/>
  <c r="A83" i="1"/>
  <c r="A82" i="1"/>
  <c r="A81" i="1"/>
  <c r="A79" i="1"/>
  <c r="A78" i="1"/>
  <c r="A66" i="1"/>
  <c r="A70" i="1"/>
  <c r="A69" i="1"/>
  <c r="A68" i="1"/>
  <c r="A67" i="1"/>
  <c r="A65" i="1"/>
  <c r="A71" i="1"/>
  <c r="A59" i="1"/>
  <c r="A63" i="1"/>
  <c r="A62" i="1"/>
  <c r="A61" i="1"/>
  <c r="A60" i="1"/>
  <c r="A58" i="1"/>
  <c r="A64" i="1"/>
  <c r="A52" i="1"/>
  <c r="A56" i="1"/>
  <c r="A55" i="1"/>
  <c r="A54" i="1"/>
  <c r="A53" i="1"/>
  <c r="A51" i="1"/>
  <c r="A57" i="1"/>
  <c r="A50" i="1"/>
  <c r="A45" i="1"/>
  <c r="A49" i="1"/>
  <c r="A48" i="1"/>
  <c r="A47" i="1"/>
  <c r="A46" i="1"/>
  <c r="A44" i="1"/>
  <c r="A38" i="1"/>
  <c r="A42" i="1"/>
  <c r="A41" i="1"/>
  <c r="A40" i="1"/>
  <c r="A39" i="1"/>
  <c r="A37" i="1"/>
  <c r="A43" i="1"/>
  <c r="A31" i="1"/>
  <c r="A35" i="1"/>
  <c r="A34" i="1"/>
  <c r="A33" i="1"/>
  <c r="A32" i="1"/>
  <c r="A30" i="1"/>
  <c r="A36" i="1"/>
  <c r="A10" i="1"/>
  <c r="A14" i="1"/>
  <c r="A13" i="1"/>
  <c r="A12" i="1"/>
  <c r="A11" i="1"/>
  <c r="A9" i="1"/>
  <c r="A22" i="1"/>
  <c r="A17" i="1"/>
  <c r="A21" i="1"/>
  <c r="A20" i="1"/>
  <c r="A19" i="1"/>
  <c r="A18" i="1"/>
  <c r="A16" i="1"/>
  <c r="A29" i="1"/>
  <c r="A24" i="1"/>
  <c r="A28" i="1"/>
  <c r="A27" i="1"/>
  <c r="A26" i="1"/>
  <c r="A25" i="1"/>
  <c r="A23" i="1"/>
  <c r="A15" i="1"/>
  <c r="F61" i="12" l="1"/>
  <c r="F62" i="12" s="1"/>
  <c r="C65" i="14"/>
  <c r="C66" i="14"/>
  <c r="C61" i="14"/>
  <c r="C62" i="14" s="1"/>
  <c r="B65" i="14"/>
  <c r="B61" i="14"/>
  <c r="B62" i="14" s="1"/>
  <c r="B61" i="12"/>
  <c r="B62" i="12" s="1"/>
  <c r="B56" i="13"/>
  <c r="B60" i="13" s="1"/>
  <c r="D60" i="14"/>
  <c r="D58" i="14"/>
  <c r="B63" i="12"/>
  <c r="D63" i="12"/>
  <c r="C63" i="12"/>
  <c r="E61" i="14"/>
  <c r="E62" i="14" s="1"/>
  <c r="B37" i="12"/>
  <c r="E57" i="12"/>
  <c r="E58" i="12" s="1"/>
  <c r="C66" i="13"/>
  <c r="E50" i="14"/>
  <c r="E61" i="15"/>
  <c r="E62" i="15" s="1"/>
  <c r="E66" i="15"/>
  <c r="F58" i="15"/>
  <c r="C65" i="12"/>
  <c r="C61" i="12"/>
  <c r="C62" i="12" s="1"/>
  <c r="C66" i="12"/>
  <c r="C63" i="15"/>
  <c r="C65" i="15" s="1"/>
  <c r="F63" i="15"/>
  <c r="E63" i="15"/>
  <c r="E65" i="15" s="1"/>
  <c r="B37" i="15"/>
  <c r="D63" i="15"/>
  <c r="D66" i="15"/>
  <c r="D65" i="15"/>
  <c r="E63" i="12"/>
  <c r="E65" i="12" s="1"/>
  <c r="D61" i="15"/>
  <c r="D62" i="15" s="1"/>
  <c r="D60" i="12"/>
  <c r="D58" i="12"/>
  <c r="D61" i="13"/>
  <c r="D62" i="13" s="1"/>
  <c r="B58" i="14"/>
  <c r="E63" i="14"/>
  <c r="E66" i="14" s="1"/>
  <c r="C63" i="14"/>
  <c r="F63" i="14"/>
  <c r="F65" i="14" s="1"/>
  <c r="B37" i="14"/>
  <c r="B63" i="14"/>
  <c r="B66" i="14" s="1"/>
  <c r="E61" i="12"/>
  <c r="E62" i="12" s="1"/>
  <c r="B58" i="13"/>
  <c r="F16" i="14"/>
  <c r="C61" i="13"/>
  <c r="C62" i="13" s="1"/>
  <c r="B60" i="15"/>
  <c r="B58" i="15"/>
  <c r="C61" i="15"/>
  <c r="C62" i="15" s="1"/>
  <c r="F63" i="12"/>
  <c r="F65" i="12" s="1"/>
  <c r="B65" i="12"/>
  <c r="B66" i="12"/>
  <c r="F58" i="12"/>
  <c r="B37" i="13"/>
  <c r="F63" i="13"/>
  <c r="D63" i="13"/>
  <c r="D65" i="13" s="1"/>
  <c r="C63" i="13"/>
  <c r="C65" i="13" s="1"/>
  <c r="B63" i="13"/>
  <c r="E65" i="13"/>
  <c r="E61" i="13"/>
  <c r="E62" i="13" s="1"/>
  <c r="F66" i="14"/>
  <c r="G66" i="15"/>
  <c r="F56" i="13"/>
  <c r="D16" i="13"/>
  <c r="C43" i="14"/>
  <c r="C44" i="14" s="1"/>
  <c r="B16" i="14"/>
  <c r="F16" i="15"/>
  <c r="G16" i="15"/>
  <c r="E30" i="16"/>
  <c r="E31" i="16" s="1"/>
  <c r="F50" i="14"/>
  <c r="C66" i="15" l="1"/>
  <c r="E66" i="12"/>
  <c r="F66" i="12"/>
  <c r="F67" i="12" s="1"/>
  <c r="F68" i="12" s="1"/>
  <c r="D67" i="15"/>
  <c r="D68" i="15" s="1"/>
  <c r="B67" i="14"/>
  <c r="B68" i="14" s="1"/>
  <c r="D64" i="14"/>
  <c r="C64" i="14"/>
  <c r="C67" i="14" s="1"/>
  <c r="C68" i="14" s="1"/>
  <c r="F64" i="14"/>
  <c r="E64" i="14"/>
  <c r="E67" i="14" s="1"/>
  <c r="E68" i="14" s="1"/>
  <c r="B64" i="14"/>
  <c r="F64" i="15"/>
  <c r="C64" i="15"/>
  <c r="D64" i="15"/>
  <c r="G64" i="15"/>
  <c r="B64" i="15"/>
  <c r="E64" i="15"/>
  <c r="B65" i="13"/>
  <c r="B66" i="13"/>
  <c r="B61" i="13"/>
  <c r="B62" i="13" s="1"/>
  <c r="F67" i="14"/>
  <c r="F68" i="14" s="1"/>
  <c r="E65" i="14"/>
  <c r="C64" i="12"/>
  <c r="C67" i="12" s="1"/>
  <c r="C68" i="12" s="1"/>
  <c r="B64" i="12"/>
  <c r="B67" i="12" s="1"/>
  <c r="B68" i="12" s="1"/>
  <c r="D64" i="12"/>
  <c r="C37" i="12"/>
  <c r="E64" i="12"/>
  <c r="F64" i="12"/>
  <c r="F60" i="13"/>
  <c r="F58" i="13"/>
  <c r="D66" i="13"/>
  <c r="D67" i="13" s="1"/>
  <c r="D68" i="13" s="1"/>
  <c r="D66" i="14"/>
  <c r="D65" i="14"/>
  <c r="D61" i="14"/>
  <c r="D62" i="14" s="1"/>
  <c r="G67" i="15"/>
  <c r="G68" i="15" s="1"/>
  <c r="B65" i="15"/>
  <c r="B61" i="15"/>
  <c r="B62" i="15" s="1"/>
  <c r="B66" i="15"/>
  <c r="E67" i="15"/>
  <c r="E68" i="15" s="1"/>
  <c r="C37" i="13"/>
  <c r="C64" i="13"/>
  <c r="C67" i="13" s="1"/>
  <c r="C68" i="13" s="1"/>
  <c r="B64" i="13"/>
  <c r="E64" i="13"/>
  <c r="E67" i="13" s="1"/>
  <c r="E68" i="13" s="1"/>
  <c r="F64" i="13"/>
  <c r="D64" i="13"/>
  <c r="D61" i="12"/>
  <c r="D62" i="12" s="1"/>
  <c r="D65" i="12"/>
  <c r="D66" i="12"/>
  <c r="F66" i="15"/>
  <c r="F67" i="15" s="1"/>
  <c r="F68" i="15" s="1"/>
  <c r="F65" i="15"/>
  <c r="B67" i="13" l="1"/>
  <c r="B68" i="13" s="1"/>
  <c r="D67" i="12"/>
  <c r="D68" i="12" s="1"/>
  <c r="B67" i="15"/>
  <c r="B68" i="15" s="1"/>
  <c r="C67" i="15"/>
  <c r="C68" i="15" s="1"/>
  <c r="E67" i="12"/>
  <c r="E68" i="12" s="1"/>
  <c r="F61" i="13"/>
  <c r="F62" i="13" s="1"/>
  <c r="F65" i="13"/>
  <c r="F66" i="13"/>
  <c r="F67" i="13" s="1"/>
  <c r="F68" i="13" s="1"/>
  <c r="D67" i="14"/>
  <c r="D68" i="14" s="1"/>
</calcChain>
</file>

<file path=xl/sharedStrings.xml><?xml version="1.0" encoding="utf-8"?>
<sst xmlns="http://schemas.openxmlformats.org/spreadsheetml/2006/main" count="3709" uniqueCount="237">
  <si>
    <t>Reagent Name</t>
  </si>
  <si>
    <t>Reagent Conc (M)</t>
  </si>
  <si>
    <t>ISTD Conc (g/L)</t>
  </si>
  <si>
    <t>Catalyst loading in mol%</t>
  </si>
  <si>
    <t>2-MeTHF</t>
  </si>
  <si>
    <t>Aniline</t>
  </si>
  <si>
    <t>TEA</t>
  </si>
  <si>
    <t>TMG</t>
  </si>
  <si>
    <t>DBU</t>
  </si>
  <si>
    <t>BTMG</t>
  </si>
  <si>
    <t>p-Toly triflate + 0.95 mol% tBuXPhos</t>
  </si>
  <si>
    <t>tBuXPhos</t>
  </si>
  <si>
    <t>tBuBrettPhos</t>
  </si>
  <si>
    <t>p-Toly triflate + 0.94 mol% tBuBrettPhos</t>
  </si>
  <si>
    <t>p-Toly triflate + 0.94 mol% AlPhos</t>
  </si>
  <si>
    <t>AlPhos</t>
  </si>
  <si>
    <t>Precatalyst</t>
  </si>
  <si>
    <t>DMSO</t>
  </si>
  <si>
    <t>Benzamide</t>
  </si>
  <si>
    <t>MTBD</t>
  </si>
  <si>
    <t>p-Tolyl triflate + 1.05 mol% tBuXPhos</t>
  </si>
  <si>
    <t>p-Tolyl triflate + 1.05mol% tBuBrettPhos</t>
  </si>
  <si>
    <t>p-Tolyl triflate + 1.03 mol% AlPhos</t>
  </si>
  <si>
    <t>-</t>
  </si>
  <si>
    <t>Phenethylamine</t>
  </si>
  <si>
    <t>BTTP</t>
  </si>
  <si>
    <t>p-Tolyl triflate + 0.99 mol% tBuXPhos</t>
  </si>
  <si>
    <t>p-Tolyl triflate + 0.99 mol% tBuBrettPhos</t>
  </si>
  <si>
    <t>p-Toly triflate + 1.05 mol% AlPhos</t>
  </si>
  <si>
    <t>Morpholine</t>
  </si>
  <si>
    <t>p-Toly triflate + 1.02 mol% tBuBrettPhos</t>
  </si>
  <si>
    <t>p-Toly triflate + 1.98 mol% AlPhos</t>
  </si>
  <si>
    <t>Type</t>
  </si>
  <si>
    <t>Make-up solvent</t>
  </si>
  <si>
    <t>N-H nucleophile</t>
  </si>
  <si>
    <t>Base</t>
  </si>
  <si>
    <t>Stock solution type number</t>
  </si>
  <si>
    <t>Figure</t>
  </si>
  <si>
    <t>Column in Figure</t>
  </si>
  <si>
    <t>EPhos</t>
  </si>
  <si>
    <t>p-Toly triflate + 1.03 mol% EPhos</t>
  </si>
  <si>
    <t>Optimization run</t>
  </si>
  <si>
    <t>Substrate / campaign</t>
  </si>
  <si>
    <t>Number of Experiments</t>
  </si>
  <si>
    <t>Make-Up Solvent ID</t>
  </si>
  <si>
    <t>Temperature (degC)</t>
  </si>
  <si>
    <t>Residence Time Actual (s)</t>
  </si>
  <si>
    <t>Reaction Yield</t>
  </si>
  <si>
    <t>Conversion</t>
  </si>
  <si>
    <t>Optimization</t>
  </si>
  <si>
    <t>2MeTHF</t>
  </si>
  <si>
    <t xml:space="preserve">p-Tolyl triflate + 1.95% mol% tBuBrettXPhos </t>
  </si>
  <si>
    <t>Triethylamine</t>
  </si>
  <si>
    <t>Aniline - EPhos</t>
  </si>
  <si>
    <t>Aniline - tBuXPhos</t>
  </si>
  <si>
    <t>Aniline - tBuBrettPhos</t>
  </si>
  <si>
    <t>Aniline - AlPhos</t>
  </si>
  <si>
    <t>Benzamide - tBuXPhos</t>
  </si>
  <si>
    <t>Benzamide - tBuBrettPhos</t>
  </si>
  <si>
    <t>Benzamide - AlPhos</t>
  </si>
  <si>
    <t>Phenethylamine - tBuXPhos</t>
  </si>
  <si>
    <t>Phenethylamine - tBuBrettPhos</t>
  </si>
  <si>
    <t>Phenethylamine - AlPhos</t>
  </si>
  <si>
    <t>Morpholine - tBuBrettPhos</t>
  </si>
  <si>
    <t>Morpholine (Preliminary)</t>
  </si>
  <si>
    <t>Morpholine - AlPhos</t>
  </si>
  <si>
    <t>Morpholine - tBuBrettPhos (Preliminary)</t>
  </si>
  <si>
    <t>Number within Run</t>
  </si>
  <si>
    <t>Overall number</t>
  </si>
  <si>
    <t>≥90%</t>
  </si>
  <si>
    <t>Liquid handler</t>
  </si>
  <si>
    <t>Online injection at reactor inlet</t>
  </si>
  <si>
    <t>N-H nucleophile addition method</t>
  </si>
  <si>
    <t xml:space="preserve">N-H nucleophile </t>
  </si>
  <si>
    <t>N-H nucleophile concentration (M)</t>
  </si>
  <si>
    <t>Base concentration (M)</t>
  </si>
  <si>
    <t>Aryl triflate + precatalyst + internal standard + solvent</t>
  </si>
  <si>
    <t>Aryl triflate concentration (M)</t>
  </si>
  <si>
    <t>Precatalyst loading in mol%</t>
  </si>
  <si>
    <t>Internal Standard Concentration 1-fluoronaphthalene (g/L)</t>
  </si>
  <si>
    <t>Quench Outlet Injection (uL)</t>
  </si>
  <si>
    <t>N-H nucleophile Inlet Injection (uL)</t>
  </si>
  <si>
    <t>Reaction Number within Campaign/Figure</t>
  </si>
  <si>
    <t>N-H nucleophile equivalents</t>
  </si>
  <si>
    <t>Base equivalents</t>
  </si>
  <si>
    <t>Residence Time Actual (min)</t>
  </si>
  <si>
    <t>p-Cresol Retention time in min</t>
  </si>
  <si>
    <t>1-fluoronaphthalene Retention time in min</t>
  </si>
  <si>
    <t>p-tolyltriflate Retention time in min</t>
  </si>
  <si>
    <t>4-methyl-N-phenylaniline Retention time in min</t>
  </si>
  <si>
    <t>p-Tolyl ether Retention time in min</t>
  </si>
  <si>
    <t>p-Cresol Peak area in a.u. at 285 nm</t>
  </si>
  <si>
    <t>1-fluoronaphthalene Peak area in a.u. at 250 nm</t>
  </si>
  <si>
    <t>p-tolyltriflate Peak area in a.u. at 270 nm</t>
  </si>
  <si>
    <t>4-methyl-N-phenylaniline Peak area in a.u. at 330 nm</t>
  </si>
  <si>
    <t>p-Tolyl ether Peak area in a.u. at 285 nm</t>
  </si>
  <si>
    <t>Unknown  Retention time in min</t>
  </si>
  <si>
    <t>Unknown  Peak area in a.u. at 285 nm</t>
  </si>
  <si>
    <t>N-(p-tolyl)benzamide Retention time in min</t>
  </si>
  <si>
    <t>p-Tolyl triflate Retention time in min</t>
  </si>
  <si>
    <t>Unknown Retention time in min</t>
  </si>
  <si>
    <t>N-(p-tolyl)benzamide Peak area in a.u. at 330 nm</t>
  </si>
  <si>
    <t>1-fluoronaphthalene Peak area in a.u. at 270 nm</t>
  </si>
  <si>
    <t>p-Tolyl triflate Peak area in a.u. at 270 nm</t>
  </si>
  <si>
    <t>Unknown Peak area in a.u. at 285 nm</t>
  </si>
  <si>
    <t>x</t>
  </si>
  <si>
    <t>phenylethylamine product Retention time in min</t>
  </si>
  <si>
    <t>phenylethylamine product Peak area in a.u. at 270 nm</t>
  </si>
  <si>
    <t>p-tolyl-morpholine Retention time in min</t>
  </si>
  <si>
    <t>p-tolyl-morpholine Peak area in a.u. at 300 nm</t>
  </si>
  <si>
    <t>Unknown Peak area in a.u. at 250 nm</t>
  </si>
  <si>
    <t>1-fluoronaphthalene Peak area in a.u. at 300 nm</t>
  </si>
  <si>
    <t>1-fluoronaphthalene Peak area in a.u. at 230 nm</t>
  </si>
  <si>
    <t>p-tolyl-morpholine Peak area in a.u. at 230 nm</t>
  </si>
  <si>
    <t>Peak tailing</t>
  </si>
  <si>
    <t>Comment</t>
  </si>
  <si>
    <t>HPLC method</t>
  </si>
  <si>
    <t>Run reaction number</t>
  </si>
  <si>
    <t xml:space="preserve">Campaign/Figure reaction number  </t>
  </si>
  <si>
    <t>HPLC method runtime in min</t>
  </si>
  <si>
    <t>Name</t>
  </si>
  <si>
    <t>Time</t>
  </si>
  <si>
    <t>Solvent A</t>
  </si>
  <si>
    <t>Solvent B</t>
  </si>
  <si>
    <t>Water with 0.1%vol TFA</t>
  </si>
  <si>
    <t>Acetonitrile with 0.1%vol TFA</t>
  </si>
  <si>
    <t>Flow rate in mL/min</t>
  </si>
  <si>
    <t>Solvent B in %</t>
  </si>
  <si>
    <t>Solvent A in %</t>
  </si>
  <si>
    <t xml:space="preserve">Injection volume in µL </t>
  </si>
  <si>
    <t>Method 1</t>
  </si>
  <si>
    <t>Method 2</t>
  </si>
  <si>
    <t>Method 3</t>
  </si>
  <si>
    <t>Calibration date</t>
  </si>
  <si>
    <t>Method 4</t>
  </si>
  <si>
    <t>Calibration curve number</t>
  </si>
  <si>
    <t>Calibration curve name</t>
  </si>
  <si>
    <t>Internal standard wavelength in nm</t>
  </si>
  <si>
    <t>Product wavelength in nm</t>
  </si>
  <si>
    <t>Calibration parameter (Inverse of slope) in M L/g ISTD</t>
  </si>
  <si>
    <t>R^2</t>
  </si>
  <si>
    <t>Aniline-Method 1-20180830</t>
  </si>
  <si>
    <t>Aniline-Method 1-20180904</t>
  </si>
  <si>
    <t>Benzamide-Method 2-20180918</t>
  </si>
  <si>
    <t>Benzamide-Method 1-20180914</t>
  </si>
  <si>
    <t>Phenethylamine-Method 3-20181002</t>
  </si>
  <si>
    <t>Morpholine-Method 3-20181003</t>
  </si>
  <si>
    <t>Morpholine (Preliminary)-Method 4-20180718</t>
  </si>
  <si>
    <t>p-tolyl triflate-20181012</t>
  </si>
  <si>
    <t>Morpholine (Preliminary) - tBuBrettPhos</t>
  </si>
  <si>
    <t>All runs - p-tolyl triflate</t>
  </si>
  <si>
    <t>All methods</t>
  </si>
  <si>
    <t>Curve name</t>
  </si>
  <si>
    <t>Substrate</t>
  </si>
  <si>
    <t>Standard</t>
  </si>
  <si>
    <t>Concentration ratio in M /(g/L)</t>
  </si>
  <si>
    <t>Standard 1.D</t>
  </si>
  <si>
    <t>Standard 2.D</t>
  </si>
  <si>
    <t>Standard 3.D</t>
  </si>
  <si>
    <t>Standard 4.D</t>
  </si>
  <si>
    <t>Standard 5.D</t>
  </si>
  <si>
    <t>4-methyl-N-phenethylaniline Peak area in a.u. at 270 nm</t>
  </si>
  <si>
    <t>4-(p-tolyl)morpholine Peak area in a.u. at 270 nm</t>
  </si>
  <si>
    <t>Standard 6.D</t>
  </si>
  <si>
    <t>4-(p-tolyl)morpholine Peak area in a.u. at 230 nm</t>
  </si>
  <si>
    <t>p-tolyl triflate</t>
  </si>
  <si>
    <t>Minimum concentration in mol/l</t>
  </si>
  <si>
    <t>Maximum concentation in mol/l</t>
  </si>
  <si>
    <t>Number of standards</t>
  </si>
  <si>
    <t>Density in g/ml</t>
  </si>
  <si>
    <t xml:space="preserve">Molar mass in g/mol </t>
  </si>
  <si>
    <t>Solvent</t>
  </si>
  <si>
    <t>Analyt</t>
  </si>
  <si>
    <t>4-methyl-N-phenylaniline</t>
  </si>
  <si>
    <t>Internal standard</t>
  </si>
  <si>
    <t>1-fluoronaphthalene</t>
  </si>
  <si>
    <t>*ISTD: in g/L</t>
  </si>
  <si>
    <t>Dilution with quench</t>
  </si>
  <si>
    <t>Dilution factor</t>
  </si>
  <si>
    <t>Standard levels</t>
  </si>
  <si>
    <t>#</t>
  </si>
  <si>
    <t>Standard number</t>
  </si>
  <si>
    <t>Yield percentage</t>
  </si>
  <si>
    <t xml:space="preserve">Target analyt concentration in mol/l </t>
  </si>
  <si>
    <t>Target internal standard concentration in g/l</t>
  </si>
  <si>
    <t>Concentration ratio in M * L /g</t>
  </si>
  <si>
    <t>Makeup solution</t>
  </si>
  <si>
    <t>Measuring flask volume in ml</t>
  </si>
  <si>
    <t>Volume in ml</t>
  </si>
  <si>
    <t>Target internal standard mass in g</t>
  </si>
  <si>
    <t>1. Flask mass in g</t>
  </si>
  <si>
    <t>Average flask mass in g</t>
  </si>
  <si>
    <t>Standard deviation flask mass in g</t>
  </si>
  <si>
    <t>1. Actual internal standard mass + flask in g</t>
  </si>
  <si>
    <t>2. Actual internal standard mass + flask in g</t>
  </si>
  <si>
    <t>3. Actual internal standard mass + flask in g</t>
  </si>
  <si>
    <t>Average Actual internal standard mass + flask in g</t>
  </si>
  <si>
    <t>Std Actual internal standard mass + flask in g</t>
  </si>
  <si>
    <t>Average internal standard mass in g</t>
  </si>
  <si>
    <t>Std internal standard mass in g</t>
  </si>
  <si>
    <t>Fill measuring flask with solvent:</t>
  </si>
  <si>
    <t>1:1 2MeTHF:Acetone</t>
  </si>
  <si>
    <t>Volumetric flask error in ml</t>
  </si>
  <si>
    <t>Actual internal standard concentration in g/L</t>
  </si>
  <si>
    <t>Error internal standard concentration in g/L</t>
  </si>
  <si>
    <t>Mixing of standards</t>
  </si>
  <si>
    <t>Volumetric error in ml</t>
  </si>
  <si>
    <t>Re. error</t>
  </si>
  <si>
    <t>Target analyt mass in g</t>
  </si>
  <si>
    <t>Target analyt volume in ml</t>
  </si>
  <si>
    <t>Average in g</t>
  </si>
  <si>
    <t>Std in g</t>
  </si>
  <si>
    <t>Rel. std</t>
  </si>
  <si>
    <t xml:space="preserve">1. Actual analyt mass in g </t>
  </si>
  <si>
    <t xml:space="preserve">2. Actual analyt mass in g </t>
  </si>
  <si>
    <t xml:space="preserve">3. Actual analyt mass in g </t>
  </si>
  <si>
    <t>Difference in g</t>
  </si>
  <si>
    <t>Resulting standards</t>
  </si>
  <si>
    <t>Actual analyt concentration in mol/l</t>
  </si>
  <si>
    <t>Std in mol/l</t>
  </si>
  <si>
    <t xml:space="preserve">Actual internal standard concentration in mol/l </t>
  </si>
  <si>
    <t>Actual analyt concentration / Actual internal standard concentration</t>
  </si>
  <si>
    <t>Concentration ratio</t>
  </si>
  <si>
    <t>Std</t>
  </si>
  <si>
    <t>4-methyl-N-phenethylaniline</t>
  </si>
  <si>
    <t>DMF</t>
  </si>
  <si>
    <t>N-(p-tolyl)benzamide</t>
  </si>
  <si>
    <t>4-(p-tolyl)-morpholine</t>
  </si>
  <si>
    <t>p-tolyl-triflate</t>
  </si>
  <si>
    <t>Target internal standard volume in ml</t>
  </si>
  <si>
    <t>Flask mass in g</t>
  </si>
  <si>
    <t>Actual internal standard mass + flask in g</t>
  </si>
  <si>
    <t>Actual internal standard mass in g</t>
  </si>
  <si>
    <t xml:space="preserve">Flask + Actual analyt mass in g </t>
  </si>
  <si>
    <t>Fill standards with Makeup solution</t>
  </si>
  <si>
    <t>p-tolyl-morpholine Peak area in a.u. at 270 nm</t>
  </si>
  <si>
    <t>Column in Figure (Main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</si>
</sst>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"/>
    <numFmt numFmtId="165" formatCode="0.0000"/>
    <numFmt numFmtId="166" formatCode="0.000"/>
    <numFmt numFmtId="167" formatCode="0.00000000"/>
    <numFmt numFmtId="168" formatCode="0.0000%"/>
    <numFmt numFmtId="169" formatCode="0.000000"/>
    <numFmt numFmtId="170" formatCode="0.00000"/>
    <numFmt numFmtId="171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/>
    <xf numFmtId="9" fontId="0" fillId="0" borderId="0" xfId="1" applyFont="1"/>
    <xf numFmtId="0" fontId="2" fillId="0" borderId="0" xfId="0" applyFont="1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3" borderId="1" xfId="3"/>
    <xf numFmtId="0" fontId="5" fillId="4" borderId="1" xfId="4"/>
    <xf numFmtId="166" fontId="5" fillId="4" borderId="1" xfId="4" applyNumberFormat="1"/>
    <xf numFmtId="168" fontId="0" fillId="0" borderId="0" xfId="1" applyNumberFormat="1" applyFont="1"/>
    <xf numFmtId="169" fontId="5" fillId="4" borderId="1" xfId="4" applyNumberFormat="1"/>
    <xf numFmtId="170" fontId="5" fillId="4" borderId="1" xfId="4" applyNumberFormat="1"/>
    <xf numFmtId="165" fontId="5" fillId="4" borderId="1" xfId="4" applyNumberFormat="1"/>
    <xf numFmtId="0" fontId="0" fillId="0" borderId="2" xfId="0" applyBorder="1"/>
    <xf numFmtId="0" fontId="4" fillId="3" borderId="2" xfId="3" applyBorder="1"/>
    <xf numFmtId="171" fontId="5" fillId="4" borderId="1" xfId="1" applyNumberFormat="1" applyFont="1" applyFill="1" applyBorder="1"/>
    <xf numFmtId="0" fontId="3" fillId="2" borderId="2" xfId="2" applyBorder="1"/>
    <xf numFmtId="166" fontId="3" fillId="2" borderId="2" xfId="2" applyNumberFormat="1" applyBorder="1"/>
    <xf numFmtId="0" fontId="5" fillId="4" borderId="0" xfId="4" applyBorder="1"/>
    <xf numFmtId="166" fontId="5" fillId="4" borderId="0" xfId="4" applyNumberFormat="1" applyBorder="1"/>
    <xf numFmtId="169" fontId="4" fillId="3" borderId="1" xfId="3" applyNumberFormat="1"/>
    <xf numFmtId="10" fontId="5" fillId="4" borderId="1" xfId="1" applyNumberFormat="1" applyFont="1" applyFill="1" applyBorder="1"/>
    <xf numFmtId="0" fontId="3" fillId="2" borderId="1" xfId="2" applyBorder="1"/>
    <xf numFmtId="169" fontId="3" fillId="2" borderId="1" xfId="2" applyNumberFormat="1" applyBorder="1"/>
    <xf numFmtId="171" fontId="5" fillId="4" borderId="1" xfId="4" applyNumberFormat="1"/>
    <xf numFmtId="166" fontId="3" fillId="2" borderId="1" xfId="2" applyNumberFormat="1" applyBorder="1"/>
    <xf numFmtId="165" fontId="3" fillId="2" borderId="1" xfId="2" applyNumberFormat="1" applyBorder="1"/>
    <xf numFmtId="0" fontId="5" fillId="4" borderId="3" xfId="4" applyBorder="1"/>
    <xf numFmtId="166" fontId="0" fillId="0" borderId="0" xfId="0" applyNumberFormat="1" applyAlignment="1">
      <alignment horizontal="left"/>
    </xf>
    <xf numFmtId="0" fontId="4" fillId="3" borderId="1" xfId="3" applyAlignment="1">
      <alignment horizontal="right"/>
    </xf>
    <xf numFmtId="0" fontId="6" fillId="0" borderId="0" xfId="5"/>
    <xf numFmtId="0" fontId="7" fillId="0" borderId="0" xfId="2" applyFont="1" applyFill="1"/>
    <xf numFmtId="1" fontId="7" fillId="0" borderId="0" xfId="2" applyNumberFormat="1" applyFont="1" applyFill="1"/>
    <xf numFmtId="2" fontId="7" fillId="0" borderId="0" xfId="2" applyNumberFormat="1" applyFont="1" applyFill="1"/>
    <xf numFmtId="164" fontId="7" fillId="0" borderId="0" xfId="2" applyNumberFormat="1" applyFont="1" applyFill="1"/>
    <xf numFmtId="10" fontId="7" fillId="0" borderId="0" xfId="2" applyNumberFormat="1" applyFont="1" applyFill="1" applyAlignment="1">
      <alignment horizontal="right"/>
    </xf>
    <xf numFmtId="0" fontId="7" fillId="0" borderId="0" xfId="2" applyFont="1" applyFill="1" applyAlignment="1">
      <alignment horizontal="right"/>
    </xf>
    <xf numFmtId="9" fontId="7" fillId="0" borderId="0" xfId="2" applyNumberFormat="1" applyFont="1" applyFill="1"/>
  </cellXfs>
  <cellStyles count="6">
    <cellStyle name="Calculation" xfId="4" builtinId="22"/>
    <cellStyle name="Input" xfId="3" builtinId="20"/>
    <cellStyle name="Neutral" xfId="2" builtinId="28"/>
    <cellStyle name="Normal" xfId="0" builtinId="0"/>
    <cellStyle name="Per cent" xfId="1" builtinId="5"/>
    <cellStyle name="Warning Text" xfId="5" builtinId="11"/>
  </cellStyles>
  <dxfs count="7">
    <dxf>
      <fill>
        <patternFill patternType="solid">
          <fgColor rgb="FFD8E4BC"/>
          <bgColor rgb="FFD8E4BC"/>
        </patternFill>
      </fill>
    </dxf>
    <dxf>
      <fill>
        <patternFill patternType="solid">
          <fgColor rgb="FFD8E4BC"/>
          <bgColor rgb="FFD8E4BC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9BBB59"/>
          <bgColor rgb="FF9BBB59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EBF1DE"/>
          <bgColor rgb="FFEBF1DE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1 2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ropbox%20(MIT)/Size%20Selective%20Catalysis_Shared/Experiments/Calibration/HPLC/5nitroindole/07072016%205-nitroind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et"/>
      <sheetName val="5-nitroindole"/>
      <sheetName val="Physical properties"/>
    </sheetNames>
    <sheetDataSet>
      <sheetData sheetId="0">
        <row r="4">
          <cell r="F4" t="str">
            <v>Actual analyt concentration in M / actucal internal standard concentration in M</v>
          </cell>
        </row>
      </sheetData>
      <sheetData sheetId="1"/>
      <sheetData sheetId="2">
        <row r="7">
          <cell r="C7">
            <v>162.15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29.1640625" customWidth="1"/>
    <col min="2" max="2" width="11.5" customWidth="1"/>
    <col min="3" max="3" width="10" customWidth="1"/>
    <col min="4" max="4" width="19.83203125" customWidth="1"/>
    <col min="5" max="5" width="20.5" customWidth="1"/>
    <col min="6" max="7" width="10.1640625" customWidth="1"/>
    <col min="8" max="8" width="28.33203125" customWidth="1"/>
    <col min="9" max="10" width="15.6640625" customWidth="1"/>
    <col min="11" max="11" width="13.1640625" customWidth="1"/>
    <col min="12" max="12" width="11.1640625" customWidth="1"/>
    <col min="13" max="13" width="19.1640625" customWidth="1"/>
    <col min="14" max="14" width="10.6640625" bestFit="1" customWidth="1"/>
  </cols>
  <sheetData>
    <row r="1" spans="1:18" x14ac:dyDescent="0.2">
      <c r="A1" t="s">
        <v>41</v>
      </c>
      <c r="B1" t="s">
        <v>37</v>
      </c>
      <c r="C1" t="s">
        <v>236</v>
      </c>
      <c r="D1" t="s">
        <v>42</v>
      </c>
      <c r="E1" t="s">
        <v>16</v>
      </c>
      <c r="F1" t="s">
        <v>43</v>
      </c>
    </row>
    <row r="2" spans="1:18" x14ac:dyDescent="0.2">
      <c r="A2" t="str">
        <f t="shared" ref="A2:A11" si="0">D2&amp;" - "&amp;E2</f>
        <v>Aniline - EPhos</v>
      </c>
      <c r="B2" s="7" t="s">
        <v>23</v>
      </c>
      <c r="C2" s="7" t="s">
        <v>23</v>
      </c>
      <c r="D2" t="s">
        <v>5</v>
      </c>
      <c r="E2" t="s">
        <v>39</v>
      </c>
      <c r="F2">
        <v>35</v>
      </c>
      <c r="M2" s="1"/>
      <c r="O2" s="2"/>
    </row>
    <row r="3" spans="1:18" x14ac:dyDescent="0.2">
      <c r="A3" t="str">
        <f t="shared" si="0"/>
        <v>Aniline - tBuXPhos</v>
      </c>
      <c r="B3">
        <v>3</v>
      </c>
      <c r="C3">
        <v>1</v>
      </c>
      <c r="D3" t="s">
        <v>5</v>
      </c>
      <c r="E3" t="s">
        <v>11</v>
      </c>
      <c r="F3">
        <v>36</v>
      </c>
      <c r="M3" s="1"/>
      <c r="O3" s="2"/>
    </row>
    <row r="4" spans="1:18" x14ac:dyDescent="0.2">
      <c r="A4" t="str">
        <f t="shared" si="0"/>
        <v>Aniline - tBuBrettPhos</v>
      </c>
      <c r="B4">
        <v>3</v>
      </c>
      <c r="C4">
        <v>2</v>
      </c>
      <c r="D4" t="s">
        <v>5</v>
      </c>
      <c r="E4" t="s">
        <v>12</v>
      </c>
      <c r="F4">
        <v>32</v>
      </c>
      <c r="M4" s="1"/>
      <c r="O4" s="2"/>
    </row>
    <row r="5" spans="1:18" x14ac:dyDescent="0.2">
      <c r="A5" t="str">
        <f t="shared" si="0"/>
        <v>Aniline - AlPhos</v>
      </c>
      <c r="B5">
        <v>3</v>
      </c>
      <c r="C5">
        <v>3</v>
      </c>
      <c r="D5" t="s">
        <v>5</v>
      </c>
      <c r="E5" t="s">
        <v>15</v>
      </c>
      <c r="F5">
        <v>28</v>
      </c>
      <c r="M5" s="1"/>
      <c r="O5" s="2"/>
    </row>
    <row r="6" spans="1:18" x14ac:dyDescent="0.2">
      <c r="A6" t="str">
        <f t="shared" si="0"/>
        <v>Benzamide - tBuXPhos</v>
      </c>
      <c r="B6">
        <v>4</v>
      </c>
      <c r="C6">
        <v>1</v>
      </c>
      <c r="D6" t="s">
        <v>18</v>
      </c>
      <c r="E6" t="s">
        <v>11</v>
      </c>
      <c r="F6">
        <v>32</v>
      </c>
      <c r="M6" s="1"/>
      <c r="O6" s="2"/>
      <c r="R6" s="1"/>
    </row>
    <row r="7" spans="1:18" x14ac:dyDescent="0.2">
      <c r="A7" t="str">
        <f t="shared" si="0"/>
        <v>Benzamide - tBuBrettPhos</v>
      </c>
      <c r="B7">
        <v>4</v>
      </c>
      <c r="C7">
        <v>2</v>
      </c>
      <c r="D7" t="s">
        <v>18</v>
      </c>
      <c r="E7" t="s">
        <v>12</v>
      </c>
      <c r="F7">
        <v>27</v>
      </c>
      <c r="M7" s="1"/>
      <c r="O7" s="2"/>
      <c r="R7" s="1"/>
    </row>
    <row r="8" spans="1:18" x14ac:dyDescent="0.2">
      <c r="A8" t="str">
        <f t="shared" si="0"/>
        <v>Benzamide - AlPhos</v>
      </c>
      <c r="B8">
        <v>4</v>
      </c>
      <c r="C8">
        <v>3</v>
      </c>
      <c r="D8" t="s">
        <v>18</v>
      </c>
      <c r="E8" t="s">
        <v>15</v>
      </c>
      <c r="F8">
        <v>25</v>
      </c>
      <c r="M8" s="1"/>
      <c r="O8" s="2"/>
    </row>
    <row r="9" spans="1:18" x14ac:dyDescent="0.2">
      <c r="A9" t="str">
        <f t="shared" si="0"/>
        <v>Phenethylamine - tBuXPhos</v>
      </c>
      <c r="B9">
        <v>5</v>
      </c>
      <c r="C9">
        <v>1</v>
      </c>
      <c r="D9" t="s">
        <v>24</v>
      </c>
      <c r="E9" t="s">
        <v>11</v>
      </c>
      <c r="F9">
        <v>35</v>
      </c>
      <c r="M9" s="1"/>
      <c r="O9" s="2"/>
    </row>
    <row r="10" spans="1:18" x14ac:dyDescent="0.2">
      <c r="A10" t="str">
        <f t="shared" si="0"/>
        <v>Phenethylamine - tBuBrettPhos</v>
      </c>
      <c r="B10">
        <v>5</v>
      </c>
      <c r="C10">
        <v>2</v>
      </c>
      <c r="D10" t="s">
        <v>24</v>
      </c>
      <c r="E10" t="s">
        <v>12</v>
      </c>
      <c r="F10">
        <v>34</v>
      </c>
      <c r="M10" s="1"/>
      <c r="O10" s="2"/>
    </row>
    <row r="11" spans="1:18" x14ac:dyDescent="0.2">
      <c r="A11" t="str">
        <f t="shared" si="0"/>
        <v>Phenethylamine - AlPhos</v>
      </c>
      <c r="B11">
        <v>5</v>
      </c>
      <c r="C11">
        <v>3</v>
      </c>
      <c r="D11" t="s">
        <v>24</v>
      </c>
      <c r="E11" t="s">
        <v>15</v>
      </c>
      <c r="F11">
        <v>23</v>
      </c>
      <c r="M11" s="1"/>
      <c r="O11" s="2"/>
    </row>
    <row r="12" spans="1:18" x14ac:dyDescent="0.2">
      <c r="A12" t="str">
        <f t="shared" ref="A12:A14" si="1">D12&amp;" - "&amp;E12</f>
        <v>Morpholine - tBuBrettPhos</v>
      </c>
      <c r="B12">
        <v>6</v>
      </c>
      <c r="C12">
        <v>1</v>
      </c>
      <c r="D12" t="s">
        <v>29</v>
      </c>
      <c r="E12" t="s">
        <v>12</v>
      </c>
      <c r="F12">
        <v>30</v>
      </c>
      <c r="M12" s="1"/>
      <c r="O12" s="2"/>
    </row>
    <row r="13" spans="1:18" x14ac:dyDescent="0.2">
      <c r="A13" t="str">
        <f t="shared" si="1"/>
        <v>Morpholine - AlPhos</v>
      </c>
      <c r="B13">
        <v>6</v>
      </c>
      <c r="C13">
        <v>2</v>
      </c>
      <c r="D13" t="s">
        <v>29</v>
      </c>
      <c r="E13" t="s">
        <v>15</v>
      </c>
      <c r="F13">
        <v>26</v>
      </c>
      <c r="M13" s="1"/>
      <c r="O13" s="2"/>
    </row>
    <row r="14" spans="1:18" x14ac:dyDescent="0.2">
      <c r="A14" t="str">
        <f t="shared" si="1"/>
        <v>Morpholine (Preliminary) - tBuBrettPhos</v>
      </c>
      <c r="B14" s="7" t="s">
        <v>23</v>
      </c>
      <c r="C14" s="7" t="s">
        <v>23</v>
      </c>
      <c r="D14" t="s">
        <v>64</v>
      </c>
      <c r="E14" t="s">
        <v>12</v>
      </c>
      <c r="F14">
        <v>11</v>
      </c>
      <c r="M14" s="1"/>
      <c r="O1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1"/>
  <sheetViews>
    <sheetView workbookViewId="0">
      <selection activeCell="D28" sqref="D28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225</v>
      </c>
    </row>
    <row r="3" spans="1:14" x14ac:dyDescent="0.2">
      <c r="A3" t="s">
        <v>172</v>
      </c>
      <c r="B3" s="17" t="s">
        <v>226</v>
      </c>
      <c r="C3" s="17">
        <v>0</v>
      </c>
      <c r="D3" s="17">
        <v>1</v>
      </c>
      <c r="E3" s="17"/>
      <c r="F3" s="17"/>
      <c r="G3" s="17">
        <v>211.26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N19" s="14"/>
    </row>
    <row r="20" spans="1:14" x14ac:dyDescent="0.2">
      <c r="A20" s="18" t="s">
        <v>189</v>
      </c>
      <c r="B20" s="19">
        <f>C4*B19*0.001</f>
        <v>0.05</v>
      </c>
      <c r="D20" s="15"/>
      <c r="N20" s="14"/>
    </row>
    <row r="21" spans="1:14" x14ac:dyDescent="0.2">
      <c r="A21" s="17" t="s">
        <v>190</v>
      </c>
      <c r="B21" s="17">
        <v>15.838825999999999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15.838825999999999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15.890741999999999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15.890741999999999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5.1916000000000295E-2</v>
      </c>
    </row>
    <row r="32" spans="1:14" x14ac:dyDescent="0.2">
      <c r="A32" s="18" t="s">
        <v>199</v>
      </c>
      <c r="B32" s="22">
        <f>B30-B25</f>
        <v>0</v>
      </c>
      <c r="C32" s="8"/>
    </row>
    <row r="33" spans="1:9" x14ac:dyDescent="0.2">
      <c r="A33" t="s">
        <v>200</v>
      </c>
      <c r="B33" t="s">
        <v>17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5.1916000000000295</v>
      </c>
    </row>
    <row r="37" spans="1:9" x14ac:dyDescent="0.2">
      <c r="A37" s="18" t="s">
        <v>204</v>
      </c>
      <c r="B37" s="23">
        <f>B36*(B25/B24+B35/B19)</f>
        <v>0</v>
      </c>
      <c r="C37" s="8"/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2.1125999999999999E-2</v>
      </c>
      <c r="C43" s="28">
        <f t="shared" si="4"/>
        <v>4.2251999999999998E-2</v>
      </c>
      <c r="D43" s="28">
        <f t="shared" si="4"/>
        <v>6.337799999999999E-2</v>
      </c>
      <c r="E43" s="28">
        <f t="shared" si="4"/>
        <v>8.4503999999999996E-2</v>
      </c>
      <c r="F43" s="28">
        <f t="shared" si="4"/>
        <v>0.116193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F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H44" s="15"/>
    </row>
    <row r="45" spans="1:9" x14ac:dyDescent="0.2">
      <c r="A45" s="17" t="s">
        <v>190</v>
      </c>
      <c r="B45" s="31">
        <v>3.3571140000000002</v>
      </c>
      <c r="C45" s="31">
        <v>3.3571149999999998</v>
      </c>
      <c r="D45" s="31">
        <v>6.3286670000000003</v>
      </c>
      <c r="E45" s="31">
        <v>6.5110010000000003</v>
      </c>
      <c r="F45" s="31">
        <v>6.7154619999999996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3.3571140000000002</v>
      </c>
      <c r="C48" s="21">
        <f t="shared" ref="C48:F48" si="6">AVERAGE(C45:C47)</f>
        <v>3.3571149999999998</v>
      </c>
      <c r="D48" s="21">
        <f t="shared" si="6"/>
        <v>6.3286670000000003</v>
      </c>
      <c r="E48" s="21">
        <f t="shared" si="6"/>
        <v>6.5110010000000003</v>
      </c>
      <c r="F48" s="21">
        <f t="shared" si="6"/>
        <v>6.7154619999999996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3.3787370000000001</v>
      </c>
      <c r="C51" s="31">
        <v>3.396461</v>
      </c>
      <c r="D51" s="31">
        <v>6.3908759999999996</v>
      </c>
      <c r="E51" s="31">
        <v>6.5957330000000001</v>
      </c>
      <c r="F51" s="31">
        <v>6.8304590000000003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3.3787370000000001</v>
      </c>
      <c r="C54" s="21">
        <f t="shared" ref="C54:F54" si="9">AVERAGE(C51:C53)</f>
        <v>3.396461</v>
      </c>
      <c r="D54" s="21">
        <f t="shared" si="9"/>
        <v>6.3908759999999996</v>
      </c>
      <c r="E54" s="21">
        <f t="shared" si="9"/>
        <v>6.5957330000000001</v>
      </c>
      <c r="F54" s="21">
        <f t="shared" si="9"/>
        <v>6.8304590000000003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2.1622999999999948E-2</v>
      </c>
      <c r="C56" s="34">
        <f t="shared" ref="C56:F56" si="11">C54-C48</f>
        <v>3.9346000000000103E-2</v>
      </c>
      <c r="D56" s="34">
        <f t="shared" si="11"/>
        <v>6.2208999999999293E-2</v>
      </c>
      <c r="E56" s="34">
        <f t="shared" si="11"/>
        <v>8.4731999999999807E-2</v>
      </c>
      <c r="F56" s="34">
        <f t="shared" si="11"/>
        <v>0.11499700000000068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0.10235255135851533</v>
      </c>
      <c r="C60" s="23">
        <f t="shared" si="14"/>
        <v>0.18624443813310662</v>
      </c>
      <c r="D60" s="23">
        <f t="shared" si="14"/>
        <v>0.29446653412855861</v>
      </c>
      <c r="E60" s="23">
        <f t="shared" si="14"/>
        <v>0.40107923885259777</v>
      </c>
      <c r="F60" s="23">
        <f t="shared" si="14"/>
        <v>0.54433872952759954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5.1916000000000295</v>
      </c>
      <c r="C63" s="23">
        <f t="shared" ref="C63:F63" si="17">$B$36</f>
        <v>5.1916000000000295</v>
      </c>
      <c r="D63" s="23">
        <f t="shared" si="17"/>
        <v>5.1916000000000295</v>
      </c>
      <c r="E63" s="23">
        <f t="shared" si="17"/>
        <v>5.1916000000000295</v>
      </c>
      <c r="F63" s="23">
        <f t="shared" si="17"/>
        <v>5.1916000000000295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1.971503031021549E-2</v>
      </c>
      <c r="C65" s="36">
        <f t="shared" si="19"/>
        <v>3.5874188715060013E-2</v>
      </c>
      <c r="D65" s="36">
        <f t="shared" si="19"/>
        <v>5.6719803938777437E-2</v>
      </c>
      <c r="E65" s="36">
        <f t="shared" si="19"/>
        <v>7.7255420073309863E-2</v>
      </c>
      <c r="F65" s="36">
        <f t="shared" si="19"/>
        <v>0.10484989782101789</v>
      </c>
    </row>
    <row r="66" spans="1:6" x14ac:dyDescent="0.2">
      <c r="A66" s="33" t="s">
        <v>222</v>
      </c>
      <c r="B66" s="37">
        <f t="shared" ref="B66:F66" si="20">B60/B63</f>
        <v>1.971503031021549E-2</v>
      </c>
      <c r="C66" s="37">
        <f t="shared" si="20"/>
        <v>3.5874188715060013E-2</v>
      </c>
      <c r="D66" s="37">
        <f t="shared" si="20"/>
        <v>5.6719803938777437E-2</v>
      </c>
      <c r="E66" s="37">
        <f t="shared" si="20"/>
        <v>7.7255420073309863E-2</v>
      </c>
      <c r="F66" s="37">
        <f t="shared" si="20"/>
        <v>0.10484989782101789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8" spans="1:6" x14ac:dyDescent="0.2">
      <c r="B78" s="15"/>
    </row>
    <row r="79" spans="1:6" x14ac:dyDescent="0.2">
      <c r="B79" s="15"/>
    </row>
    <row r="80" spans="1:6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91"/>
  <sheetViews>
    <sheetView workbookViewId="0">
      <selection activeCell="H82" sqref="H82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4</v>
      </c>
    </row>
    <row r="3" spans="1:14" x14ac:dyDescent="0.2">
      <c r="A3" t="s">
        <v>172</v>
      </c>
      <c r="B3" s="17" t="s">
        <v>227</v>
      </c>
      <c r="C3" s="17">
        <v>0</v>
      </c>
      <c r="D3" s="17">
        <v>1</v>
      </c>
      <c r="E3" s="17"/>
      <c r="F3" s="17"/>
      <c r="G3" s="17">
        <v>177.25</v>
      </c>
    </row>
    <row r="4" spans="1:14" x14ac:dyDescent="0.2">
      <c r="A4" t="s">
        <v>174</v>
      </c>
      <c r="B4" s="17" t="s">
        <v>175</v>
      </c>
      <c r="C4" s="17">
        <v>5.2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  <c r="G12" s="40">
        <v>6</v>
      </c>
    </row>
    <row r="13" spans="1:14" x14ac:dyDescent="0.2">
      <c r="A13" s="17" t="s">
        <v>182</v>
      </c>
      <c r="B13" s="17">
        <v>0.1</v>
      </c>
      <c r="C13" s="17">
        <v>0.25</v>
      </c>
      <c r="D13" s="17">
        <v>0.5</v>
      </c>
      <c r="E13" s="17">
        <v>0.7</v>
      </c>
      <c r="F13" s="17">
        <v>0.9</v>
      </c>
      <c r="G13" s="40">
        <v>1.1000000000000001</v>
      </c>
    </row>
    <row r="14" spans="1:14" x14ac:dyDescent="0.2">
      <c r="A14" s="18" t="s">
        <v>183</v>
      </c>
      <c r="B14" s="18">
        <f>$D$3*B13/$B$7</f>
        <v>0.05</v>
      </c>
      <c r="C14" s="18">
        <f t="shared" ref="C14:G14" si="0">$D$3*C13/$B$7</f>
        <v>0.125</v>
      </c>
      <c r="D14" s="18">
        <f t="shared" si="0"/>
        <v>0.25</v>
      </c>
      <c r="E14" s="18">
        <f t="shared" si="0"/>
        <v>0.35</v>
      </c>
      <c r="F14" s="18">
        <f t="shared" si="0"/>
        <v>0.45</v>
      </c>
      <c r="G14" s="18">
        <f t="shared" si="0"/>
        <v>0.55000000000000004</v>
      </c>
    </row>
    <row r="15" spans="1:14" x14ac:dyDescent="0.2">
      <c r="A15" s="18" t="s">
        <v>184</v>
      </c>
      <c r="B15" s="18">
        <f>$C$4</f>
        <v>5.2</v>
      </c>
      <c r="C15" s="18">
        <f>$C$4</f>
        <v>5.2</v>
      </c>
      <c r="D15" s="18">
        <f t="shared" ref="D15:G15" si="1">$C$4</f>
        <v>5.2</v>
      </c>
      <c r="E15" s="18">
        <f t="shared" si="1"/>
        <v>5.2</v>
      </c>
      <c r="F15" s="18">
        <f t="shared" si="1"/>
        <v>5.2</v>
      </c>
      <c r="G15" s="18">
        <f t="shared" si="1"/>
        <v>5.2</v>
      </c>
    </row>
    <row r="16" spans="1:14" x14ac:dyDescent="0.2">
      <c r="A16" t="s">
        <v>185</v>
      </c>
      <c r="B16" s="14">
        <f>B14/B15</f>
        <v>9.6153846153846159E-3</v>
      </c>
      <c r="C16" s="14">
        <f t="shared" ref="C16:G16" si="2">C14/C15</f>
        <v>2.4038461538461536E-2</v>
      </c>
      <c r="D16" s="14">
        <f t="shared" si="2"/>
        <v>4.8076923076923073E-2</v>
      </c>
      <c r="E16" s="14">
        <f t="shared" si="2"/>
        <v>6.7307692307692304E-2</v>
      </c>
      <c r="F16" s="14">
        <f t="shared" si="2"/>
        <v>8.6538461538461536E-2</v>
      </c>
      <c r="G16" s="14">
        <f t="shared" si="2"/>
        <v>0.10576923076923077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N19" s="14"/>
    </row>
    <row r="20" spans="1:14" x14ac:dyDescent="0.2">
      <c r="A20" s="18" t="s">
        <v>189</v>
      </c>
      <c r="B20" s="19">
        <f>C4*B19*0.001</f>
        <v>5.2000000000000005E-2</v>
      </c>
      <c r="D20" s="15"/>
      <c r="N20" s="14"/>
    </row>
    <row r="21" spans="1:14" x14ac:dyDescent="0.2">
      <c r="A21" s="17" t="s">
        <v>190</v>
      </c>
      <c r="B21" s="17">
        <v>15.832205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15.832205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15.884712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15.884712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5.2507000000000303E-2</v>
      </c>
    </row>
    <row r="32" spans="1:14" x14ac:dyDescent="0.2">
      <c r="A32" s="18" t="s">
        <v>199</v>
      </c>
      <c r="B32" s="22">
        <f>B30-B25</f>
        <v>0</v>
      </c>
      <c r="C32" s="8"/>
    </row>
    <row r="33" spans="1:9" x14ac:dyDescent="0.2">
      <c r="A33" t="s">
        <v>200</v>
      </c>
      <c r="B33" t="s">
        <v>201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5.2507000000000303</v>
      </c>
    </row>
    <row r="37" spans="1:9" x14ac:dyDescent="0.2">
      <c r="A37" s="18" t="s">
        <v>204</v>
      </c>
      <c r="B37" s="23">
        <f>B36*(B25/B24+B35/B19)</f>
        <v>0</v>
      </c>
      <c r="C37" s="8"/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  <c r="G39" s="24">
        <v>6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  <c r="G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  <c r="G41" s="25"/>
    </row>
    <row r="42" spans="1:9" x14ac:dyDescent="0.2">
      <c r="A42" s="18" t="s">
        <v>207</v>
      </c>
      <c r="B42" s="26">
        <f>B41/B40</f>
        <v>0</v>
      </c>
      <c r="C42" s="26">
        <f t="shared" ref="C42:G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  <c r="G42" s="26">
        <f t="shared" si="3"/>
        <v>0</v>
      </c>
    </row>
    <row r="43" spans="1:9" x14ac:dyDescent="0.2">
      <c r="A43" s="27" t="s">
        <v>208</v>
      </c>
      <c r="B43" s="28">
        <f t="shared" ref="B43:G43" si="4">B40*0.001*B14*$G$3</f>
        <v>8.8625000000000006E-3</v>
      </c>
      <c r="C43" s="28">
        <f t="shared" si="4"/>
        <v>2.2156249999999999E-2</v>
      </c>
      <c r="D43" s="28">
        <f t="shared" si="4"/>
        <v>4.4312499999999998E-2</v>
      </c>
      <c r="E43" s="28">
        <f t="shared" si="4"/>
        <v>6.2037500000000002E-2</v>
      </c>
      <c r="F43" s="28">
        <f t="shared" si="4"/>
        <v>7.9762500000000014E-2</v>
      </c>
      <c r="G43" s="28">
        <f t="shared" si="4"/>
        <v>9.7487500000000005E-2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G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G44" s="30" t="e">
        <f t="shared" si="5"/>
        <v>#DIV/0!</v>
      </c>
      <c r="H44" s="15"/>
    </row>
    <row r="45" spans="1:9" x14ac:dyDescent="0.2">
      <c r="A45" s="17" t="s">
        <v>190</v>
      </c>
      <c r="B45" s="31">
        <v>3.3614099999999998</v>
      </c>
      <c r="C45" s="31">
        <v>3.361405</v>
      </c>
      <c r="D45" s="31">
        <v>3.3614989999999998</v>
      </c>
      <c r="E45" s="31">
        <v>3.3614549999999999</v>
      </c>
      <c r="F45" s="31">
        <v>3.361513</v>
      </c>
      <c r="G45" s="31">
        <v>3.3615339999999998</v>
      </c>
    </row>
    <row r="46" spans="1:9" x14ac:dyDescent="0.2">
      <c r="A46" s="17" t="s">
        <v>190</v>
      </c>
      <c r="B46" s="31"/>
      <c r="C46" s="31"/>
      <c r="D46" s="31"/>
      <c r="E46" s="31"/>
      <c r="F46" s="31"/>
      <c r="G46" s="31"/>
    </row>
    <row r="47" spans="1:9" x14ac:dyDescent="0.2">
      <c r="A47" s="17" t="s">
        <v>190</v>
      </c>
      <c r="B47" s="31"/>
      <c r="C47" s="31"/>
      <c r="D47" s="31"/>
      <c r="E47" s="31"/>
      <c r="F47" s="31"/>
      <c r="G47" s="31"/>
    </row>
    <row r="48" spans="1:9" x14ac:dyDescent="0.2">
      <c r="A48" s="18" t="s">
        <v>210</v>
      </c>
      <c r="B48" s="21">
        <f>AVERAGE(B45:B47)</f>
        <v>3.3614099999999998</v>
      </c>
      <c r="C48" s="21">
        <f t="shared" ref="C48:G48" si="6">AVERAGE(C45:C47)</f>
        <v>3.361405</v>
      </c>
      <c r="D48" s="21">
        <f t="shared" si="6"/>
        <v>3.3614989999999998</v>
      </c>
      <c r="E48" s="21">
        <f t="shared" si="6"/>
        <v>3.3614549999999999</v>
      </c>
      <c r="F48" s="21">
        <f t="shared" si="6"/>
        <v>3.361513</v>
      </c>
      <c r="G48" s="21">
        <f t="shared" si="6"/>
        <v>3.3615339999999998</v>
      </c>
    </row>
    <row r="49" spans="1:7" x14ac:dyDescent="0.2">
      <c r="A49" s="18" t="s">
        <v>211</v>
      </c>
      <c r="B49" s="21">
        <f>_xlfn.STDEV.P(B45:B47)</f>
        <v>0</v>
      </c>
      <c r="C49" s="21">
        <f t="shared" ref="C49:G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  <c r="G49" s="21">
        <f t="shared" si="7"/>
        <v>0</v>
      </c>
    </row>
    <row r="50" spans="1:7" x14ac:dyDescent="0.2">
      <c r="A50" s="18" t="s">
        <v>212</v>
      </c>
      <c r="B50" s="32">
        <f>B49/B48</f>
        <v>0</v>
      </c>
      <c r="C50" s="32">
        <f t="shared" ref="C50:G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  <c r="G50" s="32">
        <f t="shared" si="8"/>
        <v>0</v>
      </c>
    </row>
    <row r="51" spans="1:7" x14ac:dyDescent="0.2">
      <c r="A51" s="17" t="s">
        <v>213</v>
      </c>
      <c r="B51" s="31">
        <v>3.3717450000000002</v>
      </c>
      <c r="C51" s="31">
        <v>3.3869980000000002</v>
      </c>
      <c r="D51" s="31">
        <v>3.4066869999999998</v>
      </c>
      <c r="E51" s="31">
        <v>3.4215019999999998</v>
      </c>
      <c r="F51" s="31">
        <v>3.4403450000000002</v>
      </c>
      <c r="G51" s="31">
        <v>3.4578500000000001</v>
      </c>
    </row>
    <row r="52" spans="1:7" x14ac:dyDescent="0.2">
      <c r="A52" s="17" t="s">
        <v>214</v>
      </c>
      <c r="B52" s="31"/>
      <c r="C52" s="31"/>
      <c r="D52" s="31"/>
      <c r="E52" s="31"/>
      <c r="F52" s="31"/>
      <c r="G52" s="31"/>
    </row>
    <row r="53" spans="1:7" x14ac:dyDescent="0.2">
      <c r="A53" s="17" t="s">
        <v>215</v>
      </c>
      <c r="B53" s="31"/>
      <c r="C53" s="31"/>
      <c r="D53" s="31"/>
      <c r="E53" s="31"/>
      <c r="F53" s="31"/>
      <c r="G53" s="31"/>
    </row>
    <row r="54" spans="1:7" x14ac:dyDescent="0.2">
      <c r="A54" s="18" t="s">
        <v>210</v>
      </c>
      <c r="B54" s="21">
        <f>AVERAGE(B51:B53)</f>
        <v>3.3717450000000002</v>
      </c>
      <c r="C54" s="21">
        <f t="shared" ref="C54:G54" si="9">AVERAGE(C51:C53)</f>
        <v>3.3869980000000002</v>
      </c>
      <c r="D54" s="21">
        <f t="shared" si="9"/>
        <v>3.4066869999999998</v>
      </c>
      <c r="E54" s="21">
        <f t="shared" si="9"/>
        <v>3.4215019999999998</v>
      </c>
      <c r="F54" s="21">
        <f t="shared" si="9"/>
        <v>3.4403450000000002</v>
      </c>
      <c r="G54" s="21">
        <f t="shared" si="9"/>
        <v>3.4578500000000001</v>
      </c>
    </row>
    <row r="55" spans="1:7" x14ac:dyDescent="0.2">
      <c r="A55" s="18" t="s">
        <v>211</v>
      </c>
      <c r="B55" s="21">
        <f>_xlfn.STDEV.P(B51:B53)</f>
        <v>0</v>
      </c>
      <c r="C55" s="21">
        <f t="shared" ref="C55:G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  <c r="G55" s="21">
        <f t="shared" si="10"/>
        <v>0</v>
      </c>
    </row>
    <row r="56" spans="1:7" x14ac:dyDescent="0.2">
      <c r="A56" s="33" t="s">
        <v>216</v>
      </c>
      <c r="B56" s="34">
        <f>B54-B48</f>
        <v>1.0335000000000427E-2</v>
      </c>
      <c r="C56" s="34">
        <f t="shared" ref="C56:G56" si="11">C54-C48</f>
        <v>2.5593000000000199E-2</v>
      </c>
      <c r="D56" s="34">
        <f t="shared" si="11"/>
        <v>4.5188000000000006E-2</v>
      </c>
      <c r="E56" s="34">
        <f t="shared" si="11"/>
        <v>6.0046999999999962E-2</v>
      </c>
      <c r="F56" s="34">
        <f t="shared" si="11"/>
        <v>7.8832000000000235E-2</v>
      </c>
      <c r="G56" s="34">
        <f t="shared" si="11"/>
        <v>9.631600000000029E-2</v>
      </c>
    </row>
    <row r="57" spans="1:7" x14ac:dyDescent="0.2">
      <c r="A57" s="18" t="s">
        <v>211</v>
      </c>
      <c r="B57" s="21">
        <f>ABS( B55-B49)</f>
        <v>0</v>
      </c>
      <c r="C57" s="21">
        <f t="shared" ref="C57:G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  <c r="G57" s="21">
        <f t="shared" si="12"/>
        <v>0</v>
      </c>
    </row>
    <row r="58" spans="1:7" x14ac:dyDescent="0.2">
      <c r="A58" s="18" t="s">
        <v>212</v>
      </c>
      <c r="B58" s="32">
        <f>B57/B56</f>
        <v>0</v>
      </c>
      <c r="C58" s="32">
        <f t="shared" ref="C58:G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  <c r="G58" s="32">
        <f t="shared" si="13"/>
        <v>0</v>
      </c>
    </row>
    <row r="59" spans="1:7" x14ac:dyDescent="0.2">
      <c r="A59" t="s">
        <v>217</v>
      </c>
    </row>
    <row r="60" spans="1:7" x14ac:dyDescent="0.2">
      <c r="A60" s="18" t="s">
        <v>218</v>
      </c>
      <c r="B60" s="23">
        <f t="shared" ref="B60:G60" si="14">B56/$G$3/(B40*0.001)</f>
        <v>5.8307475317350789E-2</v>
      </c>
      <c r="C60" s="23">
        <f t="shared" si="14"/>
        <v>0.14438928067701098</v>
      </c>
      <c r="D60" s="23">
        <f t="shared" si="14"/>
        <v>0.25493935119887168</v>
      </c>
      <c r="E60" s="23">
        <f t="shared" si="14"/>
        <v>0.33877009873060626</v>
      </c>
      <c r="F60" s="23">
        <f t="shared" si="14"/>
        <v>0.44475035260931023</v>
      </c>
      <c r="G60" s="23">
        <f t="shared" si="14"/>
        <v>0.54339069111424698</v>
      </c>
    </row>
    <row r="61" spans="1:7" x14ac:dyDescent="0.2">
      <c r="A61" s="18" t="s">
        <v>219</v>
      </c>
      <c r="B61" s="23">
        <f t="shared" ref="B61:G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  <c r="G61" s="23">
        <f t="shared" si="15"/>
        <v>0</v>
      </c>
    </row>
    <row r="62" spans="1:7" x14ac:dyDescent="0.2">
      <c r="A62" s="18" t="s">
        <v>212</v>
      </c>
      <c r="B62" s="35">
        <f>B61/B60</f>
        <v>0</v>
      </c>
      <c r="C62" s="35">
        <f t="shared" ref="C62:G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  <c r="G62" s="35">
        <f t="shared" si="16"/>
        <v>0</v>
      </c>
    </row>
    <row r="63" spans="1:7" x14ac:dyDescent="0.2">
      <c r="A63" s="18" t="s">
        <v>220</v>
      </c>
      <c r="B63" s="23">
        <f>$B$36</f>
        <v>5.2507000000000303</v>
      </c>
      <c r="C63" s="23">
        <f t="shared" ref="C63:G63" si="17">$B$36</f>
        <v>5.2507000000000303</v>
      </c>
      <c r="D63" s="23">
        <f t="shared" si="17"/>
        <v>5.2507000000000303</v>
      </c>
      <c r="E63" s="23">
        <f t="shared" si="17"/>
        <v>5.2507000000000303</v>
      </c>
      <c r="F63" s="23">
        <f t="shared" si="17"/>
        <v>5.2507000000000303</v>
      </c>
      <c r="G63" s="23">
        <f t="shared" si="17"/>
        <v>5.2507000000000303</v>
      </c>
    </row>
    <row r="64" spans="1:7" x14ac:dyDescent="0.2">
      <c r="A64" s="18" t="s">
        <v>219</v>
      </c>
      <c r="B64" s="23">
        <f>$B$37</f>
        <v>0</v>
      </c>
      <c r="C64" s="23">
        <f t="shared" ref="C64:G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  <c r="G64" s="23">
        <f t="shared" si="18"/>
        <v>0</v>
      </c>
    </row>
    <row r="65" spans="1:7" x14ac:dyDescent="0.2">
      <c r="A65" s="33" t="s">
        <v>221</v>
      </c>
      <c r="B65" s="36">
        <f t="shared" ref="B65:G65" si="19">B60/B63</f>
        <v>1.1104705147380435E-2</v>
      </c>
      <c r="C65" s="36">
        <f t="shared" si="19"/>
        <v>2.749905358847585E-2</v>
      </c>
      <c r="D65" s="36">
        <f t="shared" si="19"/>
        <v>4.8553402631814846E-2</v>
      </c>
      <c r="E65" s="36">
        <f t="shared" si="19"/>
        <v>6.4519035315406384E-2</v>
      </c>
      <c r="F65" s="36">
        <f t="shared" si="19"/>
        <v>8.4703059136745126E-2</v>
      </c>
      <c r="G65" s="36">
        <f t="shared" si="19"/>
        <v>0.10348919022496883</v>
      </c>
    </row>
    <row r="66" spans="1:7" x14ac:dyDescent="0.2">
      <c r="A66" s="33" t="s">
        <v>222</v>
      </c>
      <c r="B66" s="37">
        <f t="shared" ref="B66:G66" si="20">B60/B63</f>
        <v>1.1104705147380435E-2</v>
      </c>
      <c r="C66" s="37">
        <f t="shared" si="20"/>
        <v>2.749905358847585E-2</v>
      </c>
      <c r="D66" s="37">
        <f t="shared" si="20"/>
        <v>4.8553402631814846E-2</v>
      </c>
      <c r="E66" s="37">
        <f t="shared" si="20"/>
        <v>6.4519035315406384E-2</v>
      </c>
      <c r="F66" s="37">
        <f t="shared" si="20"/>
        <v>8.4703059136745126E-2</v>
      </c>
      <c r="G66" s="37">
        <f t="shared" si="20"/>
        <v>0.10348919022496883</v>
      </c>
    </row>
    <row r="67" spans="1:7" x14ac:dyDescent="0.2">
      <c r="A67" s="18" t="s">
        <v>223</v>
      </c>
      <c r="B67" s="23">
        <f t="shared" ref="B67:G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  <c r="G67" s="23">
        <f t="shared" si="21"/>
        <v>0</v>
      </c>
    </row>
    <row r="68" spans="1:7" x14ac:dyDescent="0.2">
      <c r="A68" s="38" t="s">
        <v>212</v>
      </c>
      <c r="B68" s="35">
        <f>B67/B66</f>
        <v>0</v>
      </c>
      <c r="C68" s="35">
        <f t="shared" ref="C68:G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  <c r="G68" s="35">
        <f t="shared" si="22"/>
        <v>0</v>
      </c>
    </row>
    <row r="72" spans="1:7" x14ac:dyDescent="0.2">
      <c r="A72" s="14"/>
      <c r="B72" s="14"/>
      <c r="C72" s="14"/>
      <c r="D72" s="14"/>
      <c r="E72" s="14"/>
      <c r="F72" s="14"/>
      <c r="G72" s="14"/>
    </row>
    <row r="73" spans="1:7" x14ac:dyDescent="0.2">
      <c r="A73" s="14"/>
      <c r="B73" s="14"/>
      <c r="C73" s="14"/>
      <c r="D73" s="14"/>
      <c r="E73" s="14"/>
      <c r="F73" s="14"/>
      <c r="G73" s="14"/>
    </row>
    <row r="74" spans="1:7" x14ac:dyDescent="0.2">
      <c r="A74" s="14"/>
      <c r="B74" s="14"/>
    </row>
    <row r="75" spans="1:7" x14ac:dyDescent="0.2">
      <c r="A75" s="14"/>
      <c r="B75" s="14"/>
    </row>
    <row r="76" spans="1:7" x14ac:dyDescent="0.2">
      <c r="A76" s="14"/>
      <c r="B76" s="14"/>
    </row>
    <row r="77" spans="1:7" x14ac:dyDescent="0.2">
      <c r="B77" s="14"/>
    </row>
    <row r="78" spans="1:7" x14ac:dyDescent="0.2">
      <c r="B78" s="14"/>
    </row>
    <row r="79" spans="1:7" x14ac:dyDescent="0.2">
      <c r="B79" s="14"/>
    </row>
    <row r="80" spans="1:7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1"/>
  <sheetViews>
    <sheetView workbookViewId="0">
      <selection activeCell="H19" sqref="H19"/>
    </sheetView>
  </sheetViews>
  <sheetFormatPr baseColWidth="10" defaultColWidth="11.5" defaultRowHeight="15" x14ac:dyDescent="0.2"/>
  <cols>
    <col min="1" max="1" width="37.6640625" customWidth="1"/>
    <col min="2" max="2" width="30.5" customWidth="1"/>
    <col min="3" max="3" width="9.1640625" customWidth="1"/>
    <col min="4" max="4" width="11.33203125" customWidth="1"/>
    <col min="5" max="5" width="10.83203125" customWidth="1"/>
    <col min="6" max="6" width="12.1640625" customWidth="1"/>
    <col min="7" max="7" width="12" customWidth="1"/>
    <col min="8" max="8" width="15.6640625" customWidth="1"/>
    <col min="10" max="10" width="12.5" customWidth="1"/>
  </cols>
  <sheetData>
    <row r="1" spans="1:13" x14ac:dyDescent="0.2">
      <c r="C1" t="s">
        <v>166</v>
      </c>
      <c r="D1" t="s">
        <v>167</v>
      </c>
      <c r="E1" t="s">
        <v>169</v>
      </c>
      <c r="F1" t="s">
        <v>170</v>
      </c>
    </row>
    <row r="2" spans="1:13" x14ac:dyDescent="0.2">
      <c r="A2" t="s">
        <v>171</v>
      </c>
      <c r="B2" s="17" t="s">
        <v>4</v>
      </c>
    </row>
    <row r="3" spans="1:13" x14ac:dyDescent="0.2">
      <c r="A3" t="s">
        <v>172</v>
      </c>
      <c r="B3" s="17" t="s">
        <v>228</v>
      </c>
      <c r="C3" s="17">
        <v>0</v>
      </c>
      <c r="D3" s="17">
        <v>1</v>
      </c>
      <c r="E3" s="17">
        <v>1.3420000000000001</v>
      </c>
      <c r="F3" s="17">
        <v>240.2</v>
      </c>
    </row>
    <row r="4" spans="1:13" x14ac:dyDescent="0.2">
      <c r="A4" t="s">
        <v>174</v>
      </c>
      <c r="B4" s="17" t="s">
        <v>175</v>
      </c>
      <c r="C4" s="17">
        <v>5.2</v>
      </c>
      <c r="D4" s="17"/>
      <c r="E4" s="17">
        <v>1.1322000000000001</v>
      </c>
      <c r="F4" s="17">
        <v>146.16</v>
      </c>
    </row>
    <row r="5" spans="1:13" x14ac:dyDescent="0.2">
      <c r="C5" t="s">
        <v>176</v>
      </c>
    </row>
    <row r="6" spans="1:13" x14ac:dyDescent="0.2">
      <c r="A6" t="s">
        <v>177</v>
      </c>
    </row>
    <row r="7" spans="1:13" x14ac:dyDescent="0.2">
      <c r="A7" t="s">
        <v>178</v>
      </c>
      <c r="B7">
        <v>2</v>
      </c>
    </row>
    <row r="10" spans="1:13" x14ac:dyDescent="0.2">
      <c r="A10" t="s">
        <v>179</v>
      </c>
    </row>
    <row r="11" spans="1:13" x14ac:dyDescent="0.2">
      <c r="A11" t="s">
        <v>180</v>
      </c>
    </row>
    <row r="12" spans="1:13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3" x14ac:dyDescent="0.2">
      <c r="A13" s="17" t="s">
        <v>182</v>
      </c>
      <c r="B13" s="17">
        <v>0.1</v>
      </c>
      <c r="C13" s="17">
        <v>0.3</v>
      </c>
      <c r="D13" s="17">
        <v>0.55000000000000004</v>
      </c>
      <c r="E13" s="17">
        <v>0.8</v>
      </c>
      <c r="F13" s="17">
        <v>1.05</v>
      </c>
    </row>
    <row r="14" spans="1:13" x14ac:dyDescent="0.2">
      <c r="A14" s="18" t="s">
        <v>183</v>
      </c>
      <c r="B14" s="18">
        <f>$D$3*B13/$B$7</f>
        <v>0.05</v>
      </c>
      <c r="C14" s="18">
        <f t="shared" ref="C14:F14" si="0">$D$3*C13/$B$7</f>
        <v>0.15</v>
      </c>
      <c r="D14" s="18">
        <f t="shared" si="0"/>
        <v>0.27500000000000002</v>
      </c>
      <c r="E14" s="18">
        <f t="shared" si="0"/>
        <v>0.4</v>
      </c>
      <c r="F14" s="18">
        <f t="shared" si="0"/>
        <v>0.52500000000000002</v>
      </c>
    </row>
    <row r="15" spans="1:13" x14ac:dyDescent="0.2">
      <c r="A15" s="18" t="s">
        <v>184</v>
      </c>
      <c r="B15" s="18">
        <f>$C$4</f>
        <v>5.2</v>
      </c>
      <c r="C15" s="18">
        <f>$C$4</f>
        <v>5.2</v>
      </c>
      <c r="D15" s="18">
        <f t="shared" ref="D15:F15" si="1">$C$4</f>
        <v>5.2</v>
      </c>
      <c r="E15" s="18">
        <f t="shared" si="1"/>
        <v>5.2</v>
      </c>
      <c r="F15" s="18">
        <f t="shared" si="1"/>
        <v>5.2</v>
      </c>
    </row>
    <row r="16" spans="1:13" x14ac:dyDescent="0.2">
      <c r="A16" t="s">
        <v>185</v>
      </c>
      <c r="B16" s="14">
        <f>B14/B15</f>
        <v>9.6153846153846159E-3</v>
      </c>
      <c r="C16" s="14">
        <f t="shared" ref="C16:F16" si="2">C14/C15</f>
        <v>2.8846153846153844E-2</v>
      </c>
      <c r="D16" s="14">
        <f t="shared" si="2"/>
        <v>5.2884615384615384E-2</v>
      </c>
      <c r="E16" s="14">
        <f t="shared" si="2"/>
        <v>7.6923076923076927E-2</v>
      </c>
      <c r="F16" s="14">
        <f t="shared" si="2"/>
        <v>0.10096153846153846</v>
      </c>
      <c r="H16" s="14"/>
      <c r="I16" s="14"/>
      <c r="J16" s="14"/>
      <c r="K16" s="14"/>
      <c r="L16" s="14"/>
      <c r="M16" s="14"/>
    </row>
    <row r="18" spans="1:13" x14ac:dyDescent="0.2">
      <c r="A18" t="s">
        <v>186</v>
      </c>
      <c r="M18" s="14"/>
    </row>
    <row r="19" spans="1:13" x14ac:dyDescent="0.2">
      <c r="A19" s="17" t="s">
        <v>187</v>
      </c>
      <c r="B19" s="17">
        <v>5</v>
      </c>
      <c r="M19" s="14"/>
    </row>
    <row r="20" spans="1:13" x14ac:dyDescent="0.2">
      <c r="A20" s="18" t="s">
        <v>189</v>
      </c>
      <c r="B20" s="19">
        <f>C4*B19*0.001</f>
        <v>2.6000000000000002E-2</v>
      </c>
      <c r="D20" s="15"/>
      <c r="M20" s="14"/>
    </row>
    <row r="21" spans="1:13" x14ac:dyDescent="0.2">
      <c r="A21" s="18" t="s">
        <v>229</v>
      </c>
      <c r="B21" s="19">
        <f>B20/E4</f>
        <v>2.2964140611199436E-2</v>
      </c>
      <c r="D21" s="15"/>
      <c r="M21" s="14"/>
    </row>
    <row r="22" spans="1:13" x14ac:dyDescent="0.2">
      <c r="A22" s="17" t="s">
        <v>230</v>
      </c>
      <c r="B22" s="17">
        <v>13.109680000000001</v>
      </c>
      <c r="M22" s="14"/>
    </row>
    <row r="23" spans="1:13" x14ac:dyDescent="0.2">
      <c r="A23" s="17" t="s">
        <v>231</v>
      </c>
      <c r="B23" s="17">
        <v>13.137168000000001</v>
      </c>
    </row>
    <row r="24" spans="1:13" x14ac:dyDescent="0.2">
      <c r="A24" s="18" t="s">
        <v>232</v>
      </c>
      <c r="B24" s="18">
        <f>B23-B22</f>
        <v>2.7487999999999957E-2</v>
      </c>
    </row>
    <row r="25" spans="1:13" x14ac:dyDescent="0.2">
      <c r="A25" s="41" t="s">
        <v>200</v>
      </c>
      <c r="B25" t="s">
        <v>50</v>
      </c>
    </row>
    <row r="26" spans="1:13" x14ac:dyDescent="0.2">
      <c r="A26" s="18" t="s">
        <v>203</v>
      </c>
      <c r="B26" s="23">
        <f>B24/B19*1000</f>
        <v>5.4975999999999914</v>
      </c>
    </row>
    <row r="27" spans="1:13" x14ac:dyDescent="0.2">
      <c r="H27" s="14"/>
    </row>
    <row r="28" spans="1:13" x14ac:dyDescent="0.2">
      <c r="A28" s="24" t="s">
        <v>205</v>
      </c>
      <c r="B28" s="24">
        <v>1</v>
      </c>
      <c r="C28" s="24">
        <v>2</v>
      </c>
      <c r="D28" s="24">
        <v>3</v>
      </c>
      <c r="E28" s="24">
        <v>4</v>
      </c>
      <c r="F28" s="24">
        <v>5</v>
      </c>
    </row>
    <row r="29" spans="1:13" x14ac:dyDescent="0.2">
      <c r="A29" s="25" t="s">
        <v>187</v>
      </c>
      <c r="B29" s="25">
        <v>1</v>
      </c>
      <c r="C29" s="25">
        <v>1</v>
      </c>
      <c r="D29" s="25">
        <v>1</v>
      </c>
      <c r="E29" s="25">
        <v>1</v>
      </c>
      <c r="F29" s="25">
        <v>1</v>
      </c>
    </row>
    <row r="30" spans="1:13" x14ac:dyDescent="0.2">
      <c r="A30" s="27" t="s">
        <v>208</v>
      </c>
      <c r="B30" s="28">
        <f>B29*0.001*B14*$F$3</f>
        <v>1.201E-2</v>
      </c>
      <c r="C30" s="28">
        <f>C29*0.001*C14*$F$3</f>
        <v>3.6029999999999993E-2</v>
      </c>
      <c r="D30" s="28">
        <f>D29*0.001*D14*$F$3</f>
        <v>6.6055000000000003E-2</v>
      </c>
      <c r="E30" s="28">
        <f>E29*0.001*E14*$F$3</f>
        <v>9.6079999999999999E-2</v>
      </c>
      <c r="F30" s="28">
        <f>F29*0.001*F14*$F$3</f>
        <v>0.12610500000000002</v>
      </c>
      <c r="G30" s="15"/>
    </row>
    <row r="31" spans="1:13" x14ac:dyDescent="0.2">
      <c r="A31" s="29" t="s">
        <v>209</v>
      </c>
      <c r="B31" s="30">
        <f>B30/$E$3</f>
        <v>8.9493293591654238E-3</v>
      </c>
      <c r="C31" s="30">
        <f>C30/$E$3</f>
        <v>2.6847988077496266E-2</v>
      </c>
      <c r="D31" s="30">
        <f>D30/$E$3</f>
        <v>4.9221311475409833E-2</v>
      </c>
      <c r="E31" s="30">
        <f>E30/$E$3</f>
        <v>7.159463487332339E-2</v>
      </c>
      <c r="F31" s="30">
        <f>F30/$E$3</f>
        <v>9.3967958271236968E-2</v>
      </c>
      <c r="G31" s="15"/>
    </row>
    <row r="32" spans="1:13" x14ac:dyDescent="0.2">
      <c r="A32" s="17" t="s">
        <v>230</v>
      </c>
      <c r="B32" s="31">
        <v>6.3285640000000001</v>
      </c>
      <c r="C32" s="31">
        <v>6.7154439999999997</v>
      </c>
      <c r="D32" s="31">
        <v>6.3285530000000003</v>
      </c>
      <c r="E32" s="31">
        <v>6.5110419999999998</v>
      </c>
      <c r="F32" s="31">
        <v>6.71549</v>
      </c>
    </row>
    <row r="33" spans="1:6" x14ac:dyDescent="0.2">
      <c r="A33" s="17" t="s">
        <v>233</v>
      </c>
      <c r="B33" s="31">
        <v>6.3414609999999998</v>
      </c>
      <c r="C33" s="31">
        <v>6.7500030000000004</v>
      </c>
      <c r="D33" s="31">
        <v>6.3929270000000002</v>
      </c>
      <c r="E33" s="31">
        <v>6.6069979999999999</v>
      </c>
      <c r="F33" s="31">
        <v>6.8402810000000001</v>
      </c>
    </row>
    <row r="34" spans="1:6" x14ac:dyDescent="0.2">
      <c r="A34" s="33" t="s">
        <v>216</v>
      </c>
      <c r="B34" s="34">
        <f>B33-B32</f>
        <v>1.2896999999999714E-2</v>
      </c>
      <c r="C34" s="34">
        <f t="shared" ref="C34:F34" si="3">C33-C32</f>
        <v>3.4559000000000673E-2</v>
      </c>
      <c r="D34" s="34">
        <f t="shared" si="3"/>
        <v>6.4373999999999931E-2</v>
      </c>
      <c r="E34" s="34">
        <f t="shared" si="3"/>
        <v>9.5956000000000152E-2</v>
      </c>
      <c r="F34" s="34">
        <f t="shared" si="3"/>
        <v>0.1247910000000001</v>
      </c>
    </row>
    <row r="35" spans="1:6" x14ac:dyDescent="0.2">
      <c r="A35" s="41" t="s">
        <v>234</v>
      </c>
    </row>
    <row r="36" spans="1:6" x14ac:dyDescent="0.2">
      <c r="A36" t="s">
        <v>217</v>
      </c>
    </row>
    <row r="37" spans="1:6" x14ac:dyDescent="0.2">
      <c r="A37" s="18" t="s">
        <v>218</v>
      </c>
      <c r="B37" s="23">
        <f>B34/$F$3/(B29*0.001)</f>
        <v>5.3692756036634946E-2</v>
      </c>
      <c r="C37" s="23">
        <f>C34/$F$3/(C29*0.001)</f>
        <v>0.1438759367194033</v>
      </c>
      <c r="D37" s="23">
        <f>D34/$F$3/(D29*0.001)</f>
        <v>0.26800166527893393</v>
      </c>
      <c r="E37" s="23">
        <f>E34/$F$3/(E29*0.001)</f>
        <v>0.39948376353039194</v>
      </c>
      <c r="F37" s="23">
        <f>F34/$F$3/(F29*0.001)</f>
        <v>0.51952955870108275</v>
      </c>
    </row>
    <row r="38" spans="1:6" x14ac:dyDescent="0.2">
      <c r="A38" s="33" t="s">
        <v>221</v>
      </c>
      <c r="B38" s="36">
        <f>B37/$B$26</f>
        <v>9.7665810602144635E-3</v>
      </c>
      <c r="C38" s="36">
        <f t="shared" ref="C38:F38" si="4">C37/$B$26</f>
        <v>2.6170681155304774E-2</v>
      </c>
      <c r="D38" s="36">
        <f t="shared" si="4"/>
        <v>4.8748847729724674E-2</v>
      </c>
      <c r="E38" s="36">
        <f t="shared" si="4"/>
        <v>7.2665119966966049E-2</v>
      </c>
      <c r="F38" s="36">
        <f t="shared" si="4"/>
        <v>9.4501156632181962E-2</v>
      </c>
    </row>
    <row r="41" spans="1:6" x14ac:dyDescent="0.2">
      <c r="B41" s="15"/>
      <c r="C41" s="15"/>
      <c r="D41" s="15"/>
      <c r="E41" s="15"/>
      <c r="F41" s="15"/>
    </row>
    <row r="42" spans="1:6" x14ac:dyDescent="0.2">
      <c r="A42" s="14"/>
      <c r="B42" s="14"/>
      <c r="C42" s="14"/>
      <c r="D42" s="14"/>
      <c r="E42" s="14"/>
      <c r="F42" s="14"/>
    </row>
    <row r="43" spans="1:6" x14ac:dyDescent="0.2">
      <c r="A43" s="14"/>
      <c r="B43" s="15"/>
      <c r="C43" s="14"/>
      <c r="D43" s="14"/>
      <c r="E43" s="14"/>
      <c r="F43" s="14"/>
    </row>
    <row r="44" spans="1:6" x14ac:dyDescent="0.2">
      <c r="A44" s="14"/>
      <c r="B44" s="15"/>
    </row>
    <row r="45" spans="1:6" x14ac:dyDescent="0.2">
      <c r="A45" s="14"/>
      <c r="B45" s="15"/>
    </row>
    <row r="46" spans="1:6" x14ac:dyDescent="0.2">
      <c r="A46" s="14"/>
      <c r="B46" s="15"/>
    </row>
    <row r="47" spans="1:6" x14ac:dyDescent="0.2">
      <c r="B47" s="15"/>
    </row>
    <row r="48" spans="1:6" x14ac:dyDescent="0.2">
      <c r="B48" s="14"/>
    </row>
    <row r="49" spans="1:9" x14ac:dyDescent="0.2">
      <c r="B49" s="14"/>
    </row>
    <row r="50" spans="1:9" x14ac:dyDescent="0.2">
      <c r="B50" s="14"/>
    </row>
    <row r="53" spans="1:9" x14ac:dyDescent="0.2">
      <c r="A53" s="13"/>
      <c r="B53" s="13"/>
      <c r="C53" s="13"/>
      <c r="D53" s="39"/>
      <c r="E53" s="39"/>
      <c r="F53" s="39"/>
    </row>
    <row r="54" spans="1:9" x14ac:dyDescent="0.2">
      <c r="A54" s="13"/>
      <c r="B54" s="13"/>
      <c r="C54" s="13"/>
      <c r="D54" s="39"/>
      <c r="E54" s="39"/>
      <c r="F54" s="39"/>
    </row>
    <row r="55" spans="1:9" x14ac:dyDescent="0.2">
      <c r="A55" s="13"/>
      <c r="B55" s="13"/>
      <c r="C55" s="13"/>
      <c r="D55" s="39"/>
      <c r="E55" s="39"/>
      <c r="F55" s="39"/>
    </row>
    <row r="56" spans="1:9" x14ac:dyDescent="0.2">
      <c r="A56" s="13"/>
      <c r="B56" s="13"/>
      <c r="C56" s="13"/>
      <c r="D56" s="39"/>
      <c r="E56" s="39"/>
      <c r="F56" s="39"/>
    </row>
    <row r="57" spans="1:9" x14ac:dyDescent="0.2">
      <c r="A57" s="13"/>
      <c r="B57" s="13"/>
      <c r="C57" s="13"/>
      <c r="D57" s="39"/>
      <c r="E57" s="39"/>
      <c r="F57" s="39"/>
    </row>
    <row r="58" spans="1:9" x14ac:dyDescent="0.2">
      <c r="D58" s="14"/>
      <c r="E58" s="14"/>
    </row>
    <row r="60" spans="1:9" x14ac:dyDescent="0.2">
      <c r="F60" s="15"/>
      <c r="G60" s="15"/>
      <c r="H60" s="15"/>
      <c r="I60" s="15"/>
    </row>
    <row r="61" spans="1:9" x14ac:dyDescent="0.2">
      <c r="H61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24.83203125" customWidth="1"/>
    <col min="2" max="2" width="11.5" customWidth="1"/>
    <col min="3" max="3" width="9.5" customWidth="1"/>
    <col min="4" max="4" width="19.83203125" customWidth="1"/>
    <col min="5" max="5" width="20.5" customWidth="1"/>
    <col min="6" max="6" width="35.1640625" style="2" customWidth="1"/>
    <col min="7" max="7" width="12.1640625" style="2" customWidth="1"/>
    <col min="8" max="8" width="25" style="2" customWidth="1"/>
    <col min="9" max="9" width="20.33203125" style="2" customWidth="1"/>
  </cols>
  <sheetData>
    <row r="1" spans="1:14" x14ac:dyDescent="0.2">
      <c r="A1" t="s">
        <v>41</v>
      </c>
      <c r="B1" t="s">
        <v>37</v>
      </c>
      <c r="C1" t="s">
        <v>38</v>
      </c>
      <c r="D1" t="s">
        <v>42</v>
      </c>
      <c r="E1" t="s">
        <v>16</v>
      </c>
      <c r="F1" t="s">
        <v>0</v>
      </c>
      <c r="G1" t="s">
        <v>36</v>
      </c>
      <c r="H1" t="s">
        <v>32</v>
      </c>
      <c r="I1" t="s">
        <v>1</v>
      </c>
      <c r="J1" t="s">
        <v>2</v>
      </c>
      <c r="K1" t="s">
        <v>3</v>
      </c>
    </row>
    <row r="2" spans="1:14" x14ac:dyDescent="0.2">
      <c r="A2" t="str">
        <f t="shared" ref="A2:A8" si="0">D2&amp;" - "&amp;E2</f>
        <v>Aniline - EPhos</v>
      </c>
      <c r="B2" s="7" t="s">
        <v>23</v>
      </c>
      <c r="C2" s="7" t="s">
        <v>23</v>
      </c>
      <c r="D2" t="s">
        <v>5</v>
      </c>
      <c r="E2" t="s">
        <v>39</v>
      </c>
      <c r="F2" t="s">
        <v>40</v>
      </c>
      <c r="G2">
        <v>1</v>
      </c>
      <c r="H2" t="s">
        <v>76</v>
      </c>
      <c r="I2" s="2">
        <v>3.877495017656285</v>
      </c>
      <c r="J2">
        <v>40.75</v>
      </c>
      <c r="K2" s="8">
        <v>1.0297330248292547E-2</v>
      </c>
    </row>
    <row r="3" spans="1:14" x14ac:dyDescent="0.2">
      <c r="A3" t="str">
        <f t="shared" si="0"/>
        <v>Aniline - EPhos</v>
      </c>
      <c r="B3" s="7" t="s">
        <v>23</v>
      </c>
      <c r="C3" s="7" t="s">
        <v>23</v>
      </c>
      <c r="D3" t="s">
        <v>5</v>
      </c>
      <c r="E3" t="s">
        <v>39</v>
      </c>
      <c r="F3" t="s">
        <v>5</v>
      </c>
      <c r="G3">
        <v>2</v>
      </c>
      <c r="H3" t="s">
        <v>34</v>
      </c>
      <c r="I3" s="2">
        <v>10.812842263502629</v>
      </c>
    </row>
    <row r="4" spans="1:14" x14ac:dyDescent="0.2">
      <c r="A4" t="str">
        <f t="shared" si="0"/>
        <v>Aniline - EPhos</v>
      </c>
      <c r="B4" s="7" t="s">
        <v>23</v>
      </c>
      <c r="C4" s="7" t="s">
        <v>23</v>
      </c>
      <c r="D4" t="s">
        <v>5</v>
      </c>
      <c r="E4" t="s">
        <v>39</v>
      </c>
      <c r="F4" t="s">
        <v>9</v>
      </c>
      <c r="G4">
        <v>3</v>
      </c>
      <c r="H4" t="s">
        <v>35</v>
      </c>
      <c r="I4" s="2">
        <v>4.9743110695936483</v>
      </c>
    </row>
    <row r="5" spans="1:14" x14ac:dyDescent="0.2">
      <c r="A5" t="str">
        <f t="shared" si="0"/>
        <v>Aniline - EPhos</v>
      </c>
      <c r="B5" s="7" t="s">
        <v>23</v>
      </c>
      <c r="C5" s="7" t="s">
        <v>23</v>
      </c>
      <c r="D5" t="s">
        <v>5</v>
      </c>
      <c r="E5" t="s">
        <v>39</v>
      </c>
      <c r="F5" t="s">
        <v>8</v>
      </c>
      <c r="G5">
        <v>4</v>
      </c>
      <c r="H5" t="s">
        <v>35</v>
      </c>
      <c r="I5" s="2">
        <v>6.6868102995270622</v>
      </c>
    </row>
    <row r="6" spans="1:14" x14ac:dyDescent="0.2">
      <c r="A6" t="str">
        <f t="shared" si="0"/>
        <v>Aniline - EPhos</v>
      </c>
      <c r="B6" s="7" t="s">
        <v>23</v>
      </c>
      <c r="C6" s="7" t="s">
        <v>23</v>
      </c>
      <c r="D6" t="s">
        <v>5</v>
      </c>
      <c r="E6" t="s">
        <v>39</v>
      </c>
      <c r="F6" t="s">
        <v>7</v>
      </c>
      <c r="G6">
        <v>5</v>
      </c>
      <c r="H6" t="s">
        <v>35</v>
      </c>
      <c r="I6" s="2">
        <v>7.9701337037680151</v>
      </c>
    </row>
    <row r="7" spans="1:14" x14ac:dyDescent="0.2">
      <c r="A7" t="str">
        <f t="shared" si="0"/>
        <v>Aniline - EPhos</v>
      </c>
      <c r="B7" s="7" t="s">
        <v>23</v>
      </c>
      <c r="C7" s="7" t="s">
        <v>23</v>
      </c>
      <c r="D7" t="s">
        <v>5</v>
      </c>
      <c r="E7" t="s">
        <v>39</v>
      </c>
      <c r="F7" t="s">
        <v>6</v>
      </c>
      <c r="G7">
        <v>6</v>
      </c>
      <c r="H7" t="s">
        <v>35</v>
      </c>
      <c r="I7" s="2">
        <v>7.1746219982211681</v>
      </c>
      <c r="N7" s="2"/>
    </row>
    <row r="8" spans="1:14" x14ac:dyDescent="0.2">
      <c r="A8" t="str">
        <f t="shared" si="0"/>
        <v>Aniline - EPhos</v>
      </c>
      <c r="B8" s="7" t="s">
        <v>23</v>
      </c>
      <c r="C8" s="7" t="s">
        <v>23</v>
      </c>
      <c r="D8" t="s">
        <v>5</v>
      </c>
      <c r="E8" t="s">
        <v>39</v>
      </c>
      <c r="F8" t="s">
        <v>4</v>
      </c>
      <c r="G8">
        <v>7</v>
      </c>
      <c r="H8" t="s">
        <v>33</v>
      </c>
      <c r="I8"/>
    </row>
    <row r="9" spans="1:14" x14ac:dyDescent="0.2">
      <c r="A9" t="str">
        <f t="shared" ref="A9:A40" si="1">D9&amp;" - "&amp;E9</f>
        <v>Aniline - tBuXPhos</v>
      </c>
      <c r="B9">
        <v>3</v>
      </c>
      <c r="C9">
        <v>1</v>
      </c>
      <c r="D9" t="s">
        <v>5</v>
      </c>
      <c r="E9" t="s">
        <v>11</v>
      </c>
      <c r="F9" t="s">
        <v>10</v>
      </c>
      <c r="G9">
        <v>1</v>
      </c>
      <c r="H9" t="s">
        <v>76</v>
      </c>
      <c r="I9" s="6">
        <v>3.5193634737984669</v>
      </c>
      <c r="J9" s="6">
        <v>37.100777283995917</v>
      </c>
      <c r="K9" s="5">
        <v>9.5301685566326136E-3</v>
      </c>
    </row>
    <row r="10" spans="1:14" x14ac:dyDescent="0.2">
      <c r="A10" t="str">
        <f t="shared" si="1"/>
        <v>Aniline - tBuXPhos</v>
      </c>
      <c r="B10">
        <v>3</v>
      </c>
      <c r="C10">
        <v>1</v>
      </c>
      <c r="D10" t="s">
        <v>5</v>
      </c>
      <c r="E10" t="s">
        <v>11</v>
      </c>
      <c r="F10" t="s">
        <v>5</v>
      </c>
      <c r="G10">
        <v>2</v>
      </c>
      <c r="H10" t="s">
        <v>34</v>
      </c>
      <c r="I10" s="6">
        <v>7.3246107591538712</v>
      </c>
      <c r="J10" s="6">
        <v>0</v>
      </c>
      <c r="K10" s="5">
        <v>0</v>
      </c>
    </row>
    <row r="11" spans="1:14" x14ac:dyDescent="0.2">
      <c r="A11" t="str">
        <f t="shared" si="1"/>
        <v>Aniline - tBuXPhos</v>
      </c>
      <c r="B11">
        <v>3</v>
      </c>
      <c r="C11">
        <v>1</v>
      </c>
      <c r="D11" t="s">
        <v>5</v>
      </c>
      <c r="E11" t="s">
        <v>11</v>
      </c>
      <c r="F11" t="s">
        <v>9</v>
      </c>
      <c r="G11">
        <v>3</v>
      </c>
      <c r="H11" t="s">
        <v>35</v>
      </c>
      <c r="I11" s="6">
        <v>4.9743110695936483</v>
      </c>
      <c r="J11" s="6">
        <v>0</v>
      </c>
      <c r="K11" s="5">
        <v>0</v>
      </c>
    </row>
    <row r="12" spans="1:14" x14ac:dyDescent="0.2">
      <c r="A12" t="str">
        <f t="shared" si="1"/>
        <v>Aniline - tBuXPhos</v>
      </c>
      <c r="B12">
        <v>3</v>
      </c>
      <c r="C12">
        <v>1</v>
      </c>
      <c r="D12" t="s">
        <v>5</v>
      </c>
      <c r="E12" t="s">
        <v>11</v>
      </c>
      <c r="F12" t="s">
        <v>8</v>
      </c>
      <c r="G12">
        <v>4</v>
      </c>
      <c r="H12" t="s">
        <v>35</v>
      </c>
      <c r="I12" s="6">
        <v>6.6868102995270622</v>
      </c>
      <c r="J12" s="6">
        <v>0</v>
      </c>
      <c r="K12" s="5">
        <v>0</v>
      </c>
    </row>
    <row r="13" spans="1:14" x14ac:dyDescent="0.2">
      <c r="A13" t="str">
        <f t="shared" si="1"/>
        <v>Aniline - tBuXPhos</v>
      </c>
      <c r="B13">
        <v>3</v>
      </c>
      <c r="C13">
        <v>1</v>
      </c>
      <c r="D13" t="s">
        <v>5</v>
      </c>
      <c r="E13" t="s">
        <v>11</v>
      </c>
      <c r="F13" t="s">
        <v>7</v>
      </c>
      <c r="G13">
        <v>5</v>
      </c>
      <c r="H13" t="s">
        <v>35</v>
      </c>
      <c r="I13" s="6">
        <v>7.9701337037680151</v>
      </c>
      <c r="J13" s="6">
        <v>0</v>
      </c>
      <c r="K13" s="5">
        <v>0</v>
      </c>
    </row>
    <row r="14" spans="1:14" x14ac:dyDescent="0.2">
      <c r="A14" t="str">
        <f t="shared" si="1"/>
        <v>Aniline - tBuXPhos</v>
      </c>
      <c r="B14">
        <v>3</v>
      </c>
      <c r="C14">
        <v>1</v>
      </c>
      <c r="D14" t="s">
        <v>5</v>
      </c>
      <c r="E14" t="s">
        <v>11</v>
      </c>
      <c r="F14" t="s">
        <v>6</v>
      </c>
      <c r="G14">
        <v>6</v>
      </c>
      <c r="H14" t="s">
        <v>35</v>
      </c>
      <c r="I14" s="6">
        <v>7.1746219982211681</v>
      </c>
      <c r="J14" s="6">
        <v>0</v>
      </c>
      <c r="K14" s="5">
        <v>0</v>
      </c>
    </row>
    <row r="15" spans="1:14" x14ac:dyDescent="0.2">
      <c r="A15" t="str">
        <f t="shared" si="1"/>
        <v>Aniline - tBuXPhos</v>
      </c>
      <c r="B15">
        <v>3</v>
      </c>
      <c r="C15">
        <v>1</v>
      </c>
      <c r="D15" t="s">
        <v>5</v>
      </c>
      <c r="E15" t="s">
        <v>11</v>
      </c>
      <c r="F15" t="s">
        <v>4</v>
      </c>
      <c r="G15">
        <v>7</v>
      </c>
      <c r="H15" t="s">
        <v>33</v>
      </c>
      <c r="I15" s="6" t="s">
        <v>23</v>
      </c>
      <c r="J15" s="6">
        <v>0</v>
      </c>
      <c r="K15" s="5">
        <v>0</v>
      </c>
    </row>
    <row r="16" spans="1:14" x14ac:dyDescent="0.2">
      <c r="A16" t="str">
        <f t="shared" si="1"/>
        <v>Aniline - tBuBrettPhos</v>
      </c>
      <c r="B16">
        <v>3</v>
      </c>
      <c r="C16">
        <v>2</v>
      </c>
      <c r="D16" t="s">
        <v>5</v>
      </c>
      <c r="E16" t="s">
        <v>12</v>
      </c>
      <c r="F16" t="s">
        <v>13</v>
      </c>
      <c r="G16">
        <v>1</v>
      </c>
      <c r="H16" t="s">
        <v>76</v>
      </c>
      <c r="I16" s="6">
        <v>3.4940150440120754</v>
      </c>
      <c r="J16" s="6">
        <v>36.833556675779256</v>
      </c>
      <c r="K16" s="5">
        <v>9.4337033590065605E-3</v>
      </c>
    </row>
    <row r="17" spans="1:11" x14ac:dyDescent="0.2">
      <c r="A17" t="str">
        <f t="shared" si="1"/>
        <v>Aniline - tBuBrettPhos</v>
      </c>
      <c r="B17">
        <v>3</v>
      </c>
      <c r="C17">
        <v>2</v>
      </c>
      <c r="D17" t="s">
        <v>5</v>
      </c>
      <c r="E17" t="s">
        <v>12</v>
      </c>
      <c r="F17" t="s">
        <v>5</v>
      </c>
      <c r="G17">
        <v>2</v>
      </c>
      <c r="H17" t="s">
        <v>34</v>
      </c>
      <c r="I17" s="6">
        <v>5.4822291420594853</v>
      </c>
      <c r="J17" s="6">
        <v>0</v>
      </c>
      <c r="K17" s="5">
        <v>0</v>
      </c>
    </row>
    <row r="18" spans="1:11" x14ac:dyDescent="0.2">
      <c r="A18" t="str">
        <f t="shared" si="1"/>
        <v>Aniline - tBuBrettPhos</v>
      </c>
      <c r="B18">
        <v>3</v>
      </c>
      <c r="C18">
        <v>2</v>
      </c>
      <c r="D18" t="s">
        <v>5</v>
      </c>
      <c r="E18" t="s">
        <v>12</v>
      </c>
      <c r="F18" t="s">
        <v>9</v>
      </c>
      <c r="G18">
        <v>3</v>
      </c>
      <c r="H18" t="s">
        <v>35</v>
      </c>
      <c r="I18" s="6">
        <v>4.9743110695936483</v>
      </c>
      <c r="J18" s="6">
        <v>0</v>
      </c>
      <c r="K18" s="5">
        <v>0</v>
      </c>
    </row>
    <row r="19" spans="1:11" x14ac:dyDescent="0.2">
      <c r="A19" t="str">
        <f t="shared" si="1"/>
        <v>Aniline - tBuBrettPhos</v>
      </c>
      <c r="B19">
        <v>3</v>
      </c>
      <c r="C19">
        <v>2</v>
      </c>
      <c r="D19" t="s">
        <v>5</v>
      </c>
      <c r="E19" t="s">
        <v>12</v>
      </c>
      <c r="F19" t="s">
        <v>8</v>
      </c>
      <c r="G19">
        <v>4</v>
      </c>
      <c r="H19" t="s">
        <v>35</v>
      </c>
      <c r="I19" s="6">
        <v>6.6868102995270622</v>
      </c>
      <c r="J19" s="6">
        <v>0</v>
      </c>
      <c r="K19" s="5">
        <v>0</v>
      </c>
    </row>
    <row r="20" spans="1:11" x14ac:dyDescent="0.2">
      <c r="A20" t="str">
        <f t="shared" si="1"/>
        <v>Aniline - tBuBrettPhos</v>
      </c>
      <c r="B20">
        <v>3</v>
      </c>
      <c r="C20">
        <v>2</v>
      </c>
      <c r="D20" t="s">
        <v>5</v>
      </c>
      <c r="E20" t="s">
        <v>12</v>
      </c>
      <c r="F20" t="s">
        <v>7</v>
      </c>
      <c r="G20">
        <v>5</v>
      </c>
      <c r="H20" t="s">
        <v>35</v>
      </c>
      <c r="I20" s="6">
        <v>7.9701337037680151</v>
      </c>
      <c r="J20" s="6">
        <v>0</v>
      </c>
      <c r="K20" s="5">
        <v>0</v>
      </c>
    </row>
    <row r="21" spans="1:11" x14ac:dyDescent="0.2">
      <c r="A21" t="str">
        <f t="shared" si="1"/>
        <v>Aniline - tBuBrettPhos</v>
      </c>
      <c r="B21">
        <v>3</v>
      </c>
      <c r="C21">
        <v>2</v>
      </c>
      <c r="D21" t="s">
        <v>5</v>
      </c>
      <c r="E21" t="s">
        <v>12</v>
      </c>
      <c r="F21" t="s">
        <v>6</v>
      </c>
      <c r="G21">
        <v>6</v>
      </c>
      <c r="H21" t="s">
        <v>35</v>
      </c>
      <c r="I21" s="6">
        <v>7.1746219982211681</v>
      </c>
      <c r="J21" s="6">
        <v>0</v>
      </c>
      <c r="K21" s="5">
        <v>0</v>
      </c>
    </row>
    <row r="22" spans="1:11" x14ac:dyDescent="0.2">
      <c r="A22" t="str">
        <f t="shared" si="1"/>
        <v>Aniline - tBuBrettPhos</v>
      </c>
      <c r="B22">
        <v>3</v>
      </c>
      <c r="C22">
        <v>2</v>
      </c>
      <c r="D22" t="s">
        <v>5</v>
      </c>
      <c r="E22" t="s">
        <v>12</v>
      </c>
      <c r="F22" t="s">
        <v>4</v>
      </c>
      <c r="G22">
        <v>7</v>
      </c>
      <c r="H22" t="s">
        <v>33</v>
      </c>
      <c r="I22" s="6" t="s">
        <v>23</v>
      </c>
      <c r="J22" s="6">
        <v>0</v>
      </c>
      <c r="K22" s="5">
        <v>0</v>
      </c>
    </row>
    <row r="23" spans="1:11" x14ac:dyDescent="0.2">
      <c r="A23" t="str">
        <f t="shared" si="1"/>
        <v>Aniline - AlPhos</v>
      </c>
      <c r="B23">
        <v>3</v>
      </c>
      <c r="C23">
        <v>3</v>
      </c>
      <c r="D23" t="s">
        <v>5</v>
      </c>
      <c r="E23" t="s">
        <v>15</v>
      </c>
      <c r="F23" s="2" t="s">
        <v>14</v>
      </c>
      <c r="G23">
        <v>1</v>
      </c>
      <c r="H23" t="s">
        <v>76</v>
      </c>
      <c r="I23" s="6">
        <v>3.4771160908211582</v>
      </c>
      <c r="J23" s="6">
        <v>36.655409603634929</v>
      </c>
      <c r="K23" s="5">
        <v>9.3982490924197654E-3</v>
      </c>
    </row>
    <row r="24" spans="1:11" x14ac:dyDescent="0.2">
      <c r="A24" t="str">
        <f t="shared" si="1"/>
        <v>Aniline - AlPhos</v>
      </c>
      <c r="B24">
        <v>3</v>
      </c>
      <c r="C24">
        <v>3</v>
      </c>
      <c r="D24" t="s">
        <v>5</v>
      </c>
      <c r="E24" t="s">
        <v>15</v>
      </c>
      <c r="F24" s="2" t="s">
        <v>5</v>
      </c>
      <c r="G24">
        <v>2</v>
      </c>
      <c r="H24" t="s">
        <v>34</v>
      </c>
      <c r="I24" s="6">
        <v>7.3752335445076769</v>
      </c>
      <c r="J24" s="6">
        <v>0</v>
      </c>
      <c r="K24" s="5">
        <v>0</v>
      </c>
    </row>
    <row r="25" spans="1:11" x14ac:dyDescent="0.2">
      <c r="A25" t="str">
        <f t="shared" si="1"/>
        <v>Aniline - AlPhos</v>
      </c>
      <c r="B25">
        <v>3</v>
      </c>
      <c r="C25">
        <v>3</v>
      </c>
      <c r="D25" t="s">
        <v>5</v>
      </c>
      <c r="E25" t="s">
        <v>15</v>
      </c>
      <c r="F25" s="2" t="s">
        <v>9</v>
      </c>
      <c r="G25">
        <v>3</v>
      </c>
      <c r="H25" t="s">
        <v>35</v>
      </c>
      <c r="I25" s="6">
        <v>4.9743110695936483</v>
      </c>
      <c r="J25" s="6">
        <v>0</v>
      </c>
      <c r="K25" s="5">
        <v>0</v>
      </c>
    </row>
    <row r="26" spans="1:11" x14ac:dyDescent="0.2">
      <c r="A26" t="str">
        <f t="shared" si="1"/>
        <v>Aniline - AlPhos</v>
      </c>
      <c r="B26">
        <v>3</v>
      </c>
      <c r="C26">
        <v>3</v>
      </c>
      <c r="D26" t="s">
        <v>5</v>
      </c>
      <c r="E26" t="s">
        <v>15</v>
      </c>
      <c r="F26" s="2" t="s">
        <v>8</v>
      </c>
      <c r="G26">
        <v>4</v>
      </c>
      <c r="H26" t="s">
        <v>35</v>
      </c>
      <c r="I26" s="6">
        <v>6.6868102995270622</v>
      </c>
      <c r="J26" s="6">
        <v>0</v>
      </c>
      <c r="K26" s="5">
        <v>0</v>
      </c>
    </row>
    <row r="27" spans="1:11" x14ac:dyDescent="0.2">
      <c r="A27" t="str">
        <f t="shared" si="1"/>
        <v>Aniline - AlPhos</v>
      </c>
      <c r="B27">
        <v>3</v>
      </c>
      <c r="C27">
        <v>3</v>
      </c>
      <c r="D27" t="s">
        <v>5</v>
      </c>
      <c r="E27" t="s">
        <v>15</v>
      </c>
      <c r="F27" s="2" t="s">
        <v>7</v>
      </c>
      <c r="G27">
        <v>5</v>
      </c>
      <c r="H27" t="s">
        <v>35</v>
      </c>
      <c r="I27" s="6">
        <v>7.9701337037680151</v>
      </c>
      <c r="J27" s="6">
        <v>0</v>
      </c>
      <c r="K27" s="5">
        <v>0</v>
      </c>
    </row>
    <row r="28" spans="1:11" x14ac:dyDescent="0.2">
      <c r="A28" t="str">
        <f t="shared" si="1"/>
        <v>Aniline - AlPhos</v>
      </c>
      <c r="B28">
        <v>3</v>
      </c>
      <c r="C28">
        <v>3</v>
      </c>
      <c r="D28" t="s">
        <v>5</v>
      </c>
      <c r="E28" t="s">
        <v>15</v>
      </c>
      <c r="F28" s="2" t="s">
        <v>6</v>
      </c>
      <c r="G28">
        <v>6</v>
      </c>
      <c r="H28" t="s">
        <v>35</v>
      </c>
      <c r="I28" s="6">
        <v>7.1746219982211681</v>
      </c>
      <c r="J28" s="6">
        <v>0</v>
      </c>
      <c r="K28" s="5">
        <v>0</v>
      </c>
    </row>
    <row r="29" spans="1:11" x14ac:dyDescent="0.2">
      <c r="A29" t="str">
        <f t="shared" si="1"/>
        <v>Aniline - AlPhos</v>
      </c>
      <c r="B29">
        <v>3</v>
      </c>
      <c r="C29">
        <v>3</v>
      </c>
      <c r="D29" t="s">
        <v>5</v>
      </c>
      <c r="E29" t="s">
        <v>15</v>
      </c>
      <c r="F29" s="2" t="s">
        <v>4</v>
      </c>
      <c r="G29">
        <v>7</v>
      </c>
      <c r="H29" t="s">
        <v>33</v>
      </c>
      <c r="I29" s="6" t="s">
        <v>23</v>
      </c>
      <c r="J29" s="6">
        <v>0</v>
      </c>
      <c r="K29" s="5">
        <v>0</v>
      </c>
    </row>
    <row r="30" spans="1:11" x14ac:dyDescent="0.2">
      <c r="A30" t="str">
        <f t="shared" si="1"/>
        <v>Benzamide - tBuXPhos</v>
      </c>
      <c r="B30">
        <v>4</v>
      </c>
      <c r="C30">
        <v>1</v>
      </c>
      <c r="D30" t="s">
        <v>18</v>
      </c>
      <c r="E30" t="s">
        <v>11</v>
      </c>
      <c r="F30" s="2" t="s">
        <v>20</v>
      </c>
      <c r="G30">
        <v>1</v>
      </c>
      <c r="H30" t="s">
        <v>76</v>
      </c>
      <c r="I30" s="6">
        <v>3.4581713064084343</v>
      </c>
      <c r="J30" s="6">
        <v>37.159202425625949</v>
      </c>
      <c r="K30" s="5">
        <v>1.0457718926874311E-2</v>
      </c>
    </row>
    <row r="31" spans="1:11" x14ac:dyDescent="0.2">
      <c r="A31" t="str">
        <f t="shared" si="1"/>
        <v>Benzamide - tBuXPhos</v>
      </c>
      <c r="B31">
        <v>4</v>
      </c>
      <c r="C31">
        <v>1</v>
      </c>
      <c r="D31" t="s">
        <v>18</v>
      </c>
      <c r="E31" t="s">
        <v>11</v>
      </c>
      <c r="F31" s="2" t="s">
        <v>18</v>
      </c>
      <c r="G31">
        <v>2</v>
      </c>
      <c r="H31" t="s">
        <v>34</v>
      </c>
      <c r="I31" s="6">
        <v>4.3449108469539377</v>
      </c>
      <c r="J31" s="6">
        <v>0</v>
      </c>
      <c r="K31" s="5">
        <v>0</v>
      </c>
    </row>
    <row r="32" spans="1:11" x14ac:dyDescent="0.2">
      <c r="A32" t="str">
        <f t="shared" si="1"/>
        <v>Benzamide - tBuXPhos</v>
      </c>
      <c r="B32">
        <v>4</v>
      </c>
      <c r="C32">
        <v>1</v>
      </c>
      <c r="D32" t="s">
        <v>18</v>
      </c>
      <c r="E32" t="s">
        <v>11</v>
      </c>
      <c r="F32" s="2" t="s">
        <v>19</v>
      </c>
      <c r="G32">
        <v>3</v>
      </c>
      <c r="H32" t="s">
        <v>35</v>
      </c>
      <c r="I32" s="6">
        <v>6.9638428403602664</v>
      </c>
      <c r="J32" s="6">
        <v>0</v>
      </c>
      <c r="K32" s="5">
        <v>0</v>
      </c>
    </row>
    <row r="33" spans="1:11" x14ac:dyDescent="0.2">
      <c r="A33" t="str">
        <f t="shared" si="1"/>
        <v>Benzamide - tBuXPhos</v>
      </c>
      <c r="B33">
        <v>4</v>
      </c>
      <c r="C33">
        <v>1</v>
      </c>
      <c r="D33" t="s">
        <v>18</v>
      </c>
      <c r="E33" t="s">
        <v>11</v>
      </c>
      <c r="F33" s="2" t="s">
        <v>9</v>
      </c>
      <c r="G33">
        <v>4</v>
      </c>
      <c r="H33" t="s">
        <v>35</v>
      </c>
      <c r="I33" s="6">
        <v>4.9743110695936483</v>
      </c>
      <c r="J33" s="6">
        <v>0</v>
      </c>
      <c r="K33" s="5">
        <v>0</v>
      </c>
    </row>
    <row r="34" spans="1:11" x14ac:dyDescent="0.2">
      <c r="A34" t="str">
        <f t="shared" si="1"/>
        <v>Benzamide - tBuXPhos</v>
      </c>
      <c r="B34">
        <v>4</v>
      </c>
      <c r="C34">
        <v>1</v>
      </c>
      <c r="D34" t="s">
        <v>18</v>
      </c>
      <c r="E34" t="s">
        <v>11</v>
      </c>
      <c r="F34" s="2" t="s">
        <v>8</v>
      </c>
      <c r="G34">
        <v>5</v>
      </c>
      <c r="H34" t="s">
        <v>35</v>
      </c>
      <c r="I34" s="6">
        <v>6.6868102995270622</v>
      </c>
      <c r="J34" s="6">
        <v>0</v>
      </c>
      <c r="K34" s="5">
        <v>0</v>
      </c>
    </row>
    <row r="35" spans="1:11" x14ac:dyDescent="0.2">
      <c r="A35" t="str">
        <f t="shared" si="1"/>
        <v>Benzamide - tBuXPhos</v>
      </c>
      <c r="B35">
        <v>4</v>
      </c>
      <c r="C35">
        <v>1</v>
      </c>
      <c r="D35" t="s">
        <v>18</v>
      </c>
      <c r="E35" t="s">
        <v>11</v>
      </c>
      <c r="F35" s="2" t="s">
        <v>7</v>
      </c>
      <c r="G35">
        <v>6</v>
      </c>
      <c r="H35" t="s">
        <v>35</v>
      </c>
      <c r="I35" s="6">
        <v>7.9701337037680151</v>
      </c>
      <c r="J35" s="6">
        <v>0</v>
      </c>
      <c r="K35" s="5">
        <v>0</v>
      </c>
    </row>
    <row r="36" spans="1:11" x14ac:dyDescent="0.2">
      <c r="A36" t="str">
        <f t="shared" si="1"/>
        <v>Benzamide - tBuXPhos</v>
      </c>
      <c r="B36">
        <v>4</v>
      </c>
      <c r="C36">
        <v>1</v>
      </c>
      <c r="D36" t="s">
        <v>18</v>
      </c>
      <c r="E36" t="s">
        <v>11</v>
      </c>
      <c r="F36" s="2" t="s">
        <v>17</v>
      </c>
      <c r="G36">
        <v>7</v>
      </c>
      <c r="H36" t="s">
        <v>33</v>
      </c>
      <c r="I36" s="6" t="s">
        <v>23</v>
      </c>
      <c r="J36" s="6">
        <v>0</v>
      </c>
      <c r="K36" s="5">
        <v>0</v>
      </c>
    </row>
    <row r="37" spans="1:11" x14ac:dyDescent="0.2">
      <c r="A37" t="str">
        <f t="shared" si="1"/>
        <v>Benzamide - tBuBrettPhos</v>
      </c>
      <c r="B37">
        <v>4</v>
      </c>
      <c r="C37">
        <v>2</v>
      </c>
      <c r="D37" t="s">
        <v>18</v>
      </c>
      <c r="E37" t="s">
        <v>12</v>
      </c>
      <c r="F37" t="s">
        <v>21</v>
      </c>
      <c r="G37">
        <v>1</v>
      </c>
      <c r="H37" t="s">
        <v>76</v>
      </c>
      <c r="I37" s="6">
        <v>3.4424190929295935</v>
      </c>
      <c r="J37" s="6">
        <v>36.310832229927556</v>
      </c>
      <c r="K37" s="5">
        <v>1.0477561217630714E-2</v>
      </c>
    </row>
    <row r="38" spans="1:11" x14ac:dyDescent="0.2">
      <c r="A38" t="str">
        <f t="shared" si="1"/>
        <v>Benzamide - tBuBrettPhos</v>
      </c>
      <c r="B38">
        <v>4</v>
      </c>
      <c r="C38">
        <v>2</v>
      </c>
      <c r="D38" t="s">
        <v>18</v>
      </c>
      <c r="E38" t="s">
        <v>12</v>
      </c>
      <c r="F38" t="s">
        <v>18</v>
      </c>
      <c r="G38">
        <v>2</v>
      </c>
      <c r="H38" t="s">
        <v>34</v>
      </c>
      <c r="I38" s="6">
        <v>4.3310632326234115</v>
      </c>
      <c r="J38" s="6">
        <v>0</v>
      </c>
      <c r="K38" s="5">
        <v>0</v>
      </c>
    </row>
    <row r="39" spans="1:11" x14ac:dyDescent="0.2">
      <c r="A39" t="str">
        <f t="shared" si="1"/>
        <v>Benzamide - tBuBrettPhos</v>
      </c>
      <c r="B39">
        <v>4</v>
      </c>
      <c r="C39">
        <v>2</v>
      </c>
      <c r="D39" t="s">
        <v>18</v>
      </c>
      <c r="E39" t="s">
        <v>12</v>
      </c>
      <c r="F39" t="s">
        <v>19</v>
      </c>
      <c r="G39">
        <v>3</v>
      </c>
      <c r="H39" t="s">
        <v>35</v>
      </c>
      <c r="I39" s="6">
        <v>6.9638428403602664</v>
      </c>
      <c r="J39" s="6">
        <v>0</v>
      </c>
      <c r="K39" s="5">
        <v>0</v>
      </c>
    </row>
    <row r="40" spans="1:11" x14ac:dyDescent="0.2">
      <c r="A40" t="str">
        <f t="shared" si="1"/>
        <v>Benzamide - tBuBrettPhos</v>
      </c>
      <c r="B40">
        <v>4</v>
      </c>
      <c r="C40">
        <v>2</v>
      </c>
      <c r="D40" t="s">
        <v>18</v>
      </c>
      <c r="E40" t="s">
        <v>12</v>
      </c>
      <c r="F40" t="s">
        <v>9</v>
      </c>
      <c r="G40">
        <v>4</v>
      </c>
      <c r="H40" t="s">
        <v>35</v>
      </c>
      <c r="I40" s="6">
        <v>4.9743110695936483</v>
      </c>
      <c r="J40" s="6">
        <v>0</v>
      </c>
      <c r="K40" s="5">
        <v>0</v>
      </c>
    </row>
    <row r="41" spans="1:11" x14ac:dyDescent="0.2">
      <c r="A41" t="str">
        <f t="shared" ref="A41:A72" si="2">D41&amp;" - "&amp;E41</f>
        <v>Benzamide - tBuBrettPhos</v>
      </c>
      <c r="B41">
        <v>4</v>
      </c>
      <c r="C41">
        <v>2</v>
      </c>
      <c r="D41" t="s">
        <v>18</v>
      </c>
      <c r="E41" t="s">
        <v>12</v>
      </c>
      <c r="F41" t="s">
        <v>8</v>
      </c>
      <c r="G41">
        <v>5</v>
      </c>
      <c r="H41" t="s">
        <v>35</v>
      </c>
      <c r="I41" s="6">
        <v>6.6868102995270622</v>
      </c>
      <c r="J41" s="6">
        <v>0</v>
      </c>
      <c r="K41" s="5">
        <v>0</v>
      </c>
    </row>
    <row r="42" spans="1:11" x14ac:dyDescent="0.2">
      <c r="A42" t="str">
        <f t="shared" si="2"/>
        <v>Benzamide - tBuBrettPhos</v>
      </c>
      <c r="B42">
        <v>4</v>
      </c>
      <c r="C42">
        <v>2</v>
      </c>
      <c r="D42" t="s">
        <v>18</v>
      </c>
      <c r="E42" t="s">
        <v>12</v>
      </c>
      <c r="F42" t="s">
        <v>7</v>
      </c>
      <c r="G42">
        <v>6</v>
      </c>
      <c r="H42" t="s">
        <v>35</v>
      </c>
      <c r="I42" s="6">
        <v>7.9701337037680151</v>
      </c>
      <c r="J42" s="6">
        <v>0</v>
      </c>
      <c r="K42" s="5">
        <v>0</v>
      </c>
    </row>
    <row r="43" spans="1:11" x14ac:dyDescent="0.2">
      <c r="A43" t="str">
        <f t="shared" si="2"/>
        <v>Benzamide - tBuBrettPhos</v>
      </c>
      <c r="B43">
        <v>4</v>
      </c>
      <c r="C43">
        <v>2</v>
      </c>
      <c r="D43" t="s">
        <v>18</v>
      </c>
      <c r="E43" t="s">
        <v>12</v>
      </c>
      <c r="F43" t="s">
        <v>17</v>
      </c>
      <c r="G43">
        <v>7</v>
      </c>
      <c r="H43" t="s">
        <v>33</v>
      </c>
      <c r="I43" s="6" t="s">
        <v>23</v>
      </c>
      <c r="J43" s="6">
        <v>0</v>
      </c>
      <c r="K43" s="5">
        <v>0</v>
      </c>
    </row>
    <row r="44" spans="1:11" x14ac:dyDescent="0.2">
      <c r="A44" t="str">
        <f t="shared" si="2"/>
        <v>Benzamide - AlPhos</v>
      </c>
      <c r="B44">
        <v>4</v>
      </c>
      <c r="C44">
        <v>3</v>
      </c>
      <c r="D44" t="s">
        <v>18</v>
      </c>
      <c r="E44" t="s">
        <v>15</v>
      </c>
      <c r="F44" s="2" t="s">
        <v>22</v>
      </c>
      <c r="G44">
        <v>1</v>
      </c>
      <c r="H44" t="s">
        <v>76</v>
      </c>
      <c r="I44" s="6">
        <v>3.504701518338508</v>
      </c>
      <c r="J44" s="6">
        <v>37.659185049625165</v>
      </c>
      <c r="K44" s="5">
        <v>1.0293728112778287E-2</v>
      </c>
    </row>
    <row r="45" spans="1:11" x14ac:dyDescent="0.2">
      <c r="A45" t="str">
        <f t="shared" si="2"/>
        <v>Benzamide - AlPhos</v>
      </c>
      <c r="B45">
        <v>4</v>
      </c>
      <c r="C45">
        <v>3</v>
      </c>
      <c r="D45" t="s">
        <v>18</v>
      </c>
      <c r="E45" t="s">
        <v>15</v>
      </c>
      <c r="F45" s="2" t="s">
        <v>18</v>
      </c>
      <c r="G45">
        <v>2</v>
      </c>
      <c r="H45" t="s">
        <v>34</v>
      </c>
      <c r="I45" s="6">
        <v>4.3449108469539377</v>
      </c>
      <c r="J45" s="6">
        <v>0</v>
      </c>
      <c r="K45" s="5">
        <v>0</v>
      </c>
    </row>
    <row r="46" spans="1:11" x14ac:dyDescent="0.2">
      <c r="A46" t="str">
        <f t="shared" si="2"/>
        <v>Benzamide - AlPhos</v>
      </c>
      <c r="B46">
        <v>4</v>
      </c>
      <c r="C46">
        <v>3</v>
      </c>
      <c r="D46" t="s">
        <v>18</v>
      </c>
      <c r="E46" t="s">
        <v>15</v>
      </c>
      <c r="F46" s="2" t="s">
        <v>19</v>
      </c>
      <c r="G46">
        <v>3</v>
      </c>
      <c r="H46" t="s">
        <v>35</v>
      </c>
      <c r="I46" s="6">
        <v>6.9638428403602664</v>
      </c>
      <c r="J46" s="6">
        <v>0</v>
      </c>
      <c r="K46" s="5">
        <v>0</v>
      </c>
    </row>
    <row r="47" spans="1:11" x14ac:dyDescent="0.2">
      <c r="A47" t="str">
        <f t="shared" si="2"/>
        <v>Benzamide - AlPhos</v>
      </c>
      <c r="B47">
        <v>4</v>
      </c>
      <c r="C47">
        <v>3</v>
      </c>
      <c r="D47" t="s">
        <v>18</v>
      </c>
      <c r="E47" t="s">
        <v>15</v>
      </c>
      <c r="F47" s="2" t="s">
        <v>9</v>
      </c>
      <c r="G47">
        <v>4</v>
      </c>
      <c r="H47" t="s">
        <v>35</v>
      </c>
      <c r="I47" s="6">
        <v>4.9743110695936483</v>
      </c>
      <c r="J47" s="6">
        <v>0</v>
      </c>
      <c r="K47" s="5">
        <v>0</v>
      </c>
    </row>
    <row r="48" spans="1:11" x14ac:dyDescent="0.2">
      <c r="A48" t="str">
        <f t="shared" si="2"/>
        <v>Benzamide - AlPhos</v>
      </c>
      <c r="B48">
        <v>4</v>
      </c>
      <c r="C48">
        <v>3</v>
      </c>
      <c r="D48" t="s">
        <v>18</v>
      </c>
      <c r="E48" t="s">
        <v>15</v>
      </c>
      <c r="F48" s="2" t="s">
        <v>8</v>
      </c>
      <c r="G48">
        <v>5</v>
      </c>
      <c r="H48" t="s">
        <v>35</v>
      </c>
      <c r="I48" s="6">
        <v>6.6868102995270622</v>
      </c>
      <c r="J48" s="6">
        <v>0</v>
      </c>
      <c r="K48" s="5">
        <v>0</v>
      </c>
    </row>
    <row r="49" spans="1:11" x14ac:dyDescent="0.2">
      <c r="A49" t="str">
        <f t="shared" si="2"/>
        <v>Benzamide - AlPhos</v>
      </c>
      <c r="B49">
        <v>4</v>
      </c>
      <c r="C49">
        <v>3</v>
      </c>
      <c r="D49" t="s">
        <v>18</v>
      </c>
      <c r="E49" t="s">
        <v>15</v>
      </c>
      <c r="F49" s="2" t="s">
        <v>7</v>
      </c>
      <c r="G49">
        <v>6</v>
      </c>
      <c r="H49" t="s">
        <v>35</v>
      </c>
      <c r="I49" s="6">
        <v>7.9701337037680151</v>
      </c>
      <c r="J49" s="6">
        <v>0</v>
      </c>
      <c r="K49" s="5">
        <v>0</v>
      </c>
    </row>
    <row r="50" spans="1:11" x14ac:dyDescent="0.2">
      <c r="A50" t="str">
        <f t="shared" si="2"/>
        <v>Benzamide - AlPhos</v>
      </c>
      <c r="B50">
        <v>4</v>
      </c>
      <c r="C50">
        <v>3</v>
      </c>
      <c r="D50" t="s">
        <v>18</v>
      </c>
      <c r="E50" t="s">
        <v>15</v>
      </c>
      <c r="F50" s="2" t="s">
        <v>17</v>
      </c>
      <c r="G50">
        <v>7</v>
      </c>
      <c r="H50" t="s">
        <v>33</v>
      </c>
      <c r="I50" s="6" t="s">
        <v>23</v>
      </c>
      <c r="J50" s="6">
        <v>0</v>
      </c>
      <c r="K50" s="5">
        <v>0</v>
      </c>
    </row>
    <row r="51" spans="1:11" x14ac:dyDescent="0.2">
      <c r="A51" t="str">
        <f t="shared" si="2"/>
        <v>Phenethylamine - tBuXPhos</v>
      </c>
      <c r="B51">
        <v>5</v>
      </c>
      <c r="C51">
        <v>1</v>
      </c>
      <c r="D51" t="s">
        <v>24</v>
      </c>
      <c r="E51" t="s">
        <v>11</v>
      </c>
      <c r="F51" t="s">
        <v>26</v>
      </c>
      <c r="G51">
        <v>1</v>
      </c>
      <c r="H51" t="s">
        <v>76</v>
      </c>
      <c r="I51" s="6">
        <v>3.4150319171902521</v>
      </c>
      <c r="J51" s="6">
        <v>35.652127928192293</v>
      </c>
      <c r="K51" s="5">
        <v>9.924619683233429E-3</v>
      </c>
    </row>
    <row r="52" spans="1:11" x14ac:dyDescent="0.2">
      <c r="A52" t="str">
        <f t="shared" si="2"/>
        <v>Phenethylamine - tBuXPhos</v>
      </c>
      <c r="B52">
        <v>5</v>
      </c>
      <c r="C52">
        <v>1</v>
      </c>
      <c r="D52" t="s">
        <v>24</v>
      </c>
      <c r="E52" t="s">
        <v>11</v>
      </c>
      <c r="F52" t="s">
        <v>24</v>
      </c>
      <c r="G52">
        <v>2</v>
      </c>
      <c r="H52" t="s">
        <v>34</v>
      </c>
      <c r="I52" s="6">
        <v>7.9386037299884453</v>
      </c>
      <c r="J52" s="6">
        <v>0</v>
      </c>
      <c r="K52" s="5">
        <v>0</v>
      </c>
    </row>
    <row r="53" spans="1:11" x14ac:dyDescent="0.2">
      <c r="A53" t="str">
        <f t="shared" si="2"/>
        <v>Phenethylamine - tBuXPhos</v>
      </c>
      <c r="B53">
        <v>5</v>
      </c>
      <c r="C53">
        <v>1</v>
      </c>
      <c r="D53" t="s">
        <v>24</v>
      </c>
      <c r="E53" t="s">
        <v>11</v>
      </c>
      <c r="F53" t="s">
        <v>25</v>
      </c>
      <c r="G53">
        <v>3</v>
      </c>
      <c r="H53" t="s">
        <v>35</v>
      </c>
      <c r="I53" s="6">
        <v>3.2711327337323559</v>
      </c>
      <c r="J53" s="6">
        <v>0</v>
      </c>
      <c r="K53" s="5">
        <v>0</v>
      </c>
    </row>
    <row r="54" spans="1:11" x14ac:dyDescent="0.2">
      <c r="A54" t="str">
        <f t="shared" si="2"/>
        <v>Phenethylamine - tBuXPhos</v>
      </c>
      <c r="B54">
        <v>5</v>
      </c>
      <c r="C54">
        <v>1</v>
      </c>
      <c r="D54" t="s">
        <v>24</v>
      </c>
      <c r="E54" t="s">
        <v>11</v>
      </c>
      <c r="F54" t="s">
        <v>19</v>
      </c>
      <c r="G54">
        <v>4</v>
      </c>
      <c r="H54" t="s">
        <v>35</v>
      </c>
      <c r="I54" s="6">
        <v>6.9638428403602664</v>
      </c>
      <c r="J54" s="6">
        <v>0</v>
      </c>
      <c r="K54" s="5">
        <v>0</v>
      </c>
    </row>
    <row r="55" spans="1:11" x14ac:dyDescent="0.2">
      <c r="A55" t="str">
        <f t="shared" si="2"/>
        <v>Phenethylamine - tBuXPhos</v>
      </c>
      <c r="B55">
        <v>5</v>
      </c>
      <c r="C55">
        <v>1</v>
      </c>
      <c r="D55" t="s">
        <v>24</v>
      </c>
      <c r="E55" t="s">
        <v>11</v>
      </c>
      <c r="F55" t="s">
        <v>9</v>
      </c>
      <c r="G55">
        <v>5</v>
      </c>
      <c r="H55" t="s">
        <v>35</v>
      </c>
      <c r="I55" s="6">
        <v>4.9743110695936483</v>
      </c>
      <c r="J55" s="6">
        <v>0</v>
      </c>
      <c r="K55" s="5">
        <v>0</v>
      </c>
    </row>
    <row r="56" spans="1:11" x14ac:dyDescent="0.2">
      <c r="A56" t="str">
        <f t="shared" si="2"/>
        <v>Phenethylamine - tBuXPhos</v>
      </c>
      <c r="B56">
        <v>5</v>
      </c>
      <c r="C56">
        <v>1</v>
      </c>
      <c r="D56" t="s">
        <v>24</v>
      </c>
      <c r="E56" t="s">
        <v>11</v>
      </c>
      <c r="F56" t="s">
        <v>8</v>
      </c>
      <c r="G56">
        <v>6</v>
      </c>
      <c r="H56" t="s">
        <v>35</v>
      </c>
      <c r="I56" s="6">
        <v>6.6868102995270622</v>
      </c>
      <c r="J56" s="6">
        <v>0</v>
      </c>
      <c r="K56" s="5">
        <v>0</v>
      </c>
    </row>
    <row r="57" spans="1:11" x14ac:dyDescent="0.2">
      <c r="A57" t="str">
        <f t="shared" si="2"/>
        <v>Phenethylamine - tBuXPhos</v>
      </c>
      <c r="B57">
        <v>5</v>
      </c>
      <c r="C57">
        <v>1</v>
      </c>
      <c r="D57" t="s">
        <v>24</v>
      </c>
      <c r="E57" t="s">
        <v>11</v>
      </c>
      <c r="F57" t="s">
        <v>4</v>
      </c>
      <c r="G57">
        <v>7</v>
      </c>
      <c r="H57" t="s">
        <v>33</v>
      </c>
      <c r="I57" s="6" t="s">
        <v>23</v>
      </c>
      <c r="J57" s="6">
        <v>0</v>
      </c>
      <c r="K57" s="5">
        <v>0</v>
      </c>
    </row>
    <row r="58" spans="1:11" x14ac:dyDescent="0.2">
      <c r="A58" t="str">
        <f t="shared" si="2"/>
        <v>Phenethylamine - tBuBrettPhos</v>
      </c>
      <c r="B58">
        <v>5</v>
      </c>
      <c r="C58">
        <v>2</v>
      </c>
      <c r="D58" t="s">
        <v>24</v>
      </c>
      <c r="E58" t="s">
        <v>12</v>
      </c>
      <c r="F58" t="s">
        <v>27</v>
      </c>
      <c r="G58">
        <v>1</v>
      </c>
      <c r="H58" t="s">
        <v>76</v>
      </c>
      <c r="I58" s="6">
        <v>3.5406464315677244</v>
      </c>
      <c r="J58" s="6">
        <v>36.963513837553883</v>
      </c>
      <c r="K58" s="5">
        <v>9.9029420263416022E-3</v>
      </c>
    </row>
    <row r="59" spans="1:11" x14ac:dyDescent="0.2">
      <c r="A59" t="str">
        <f t="shared" si="2"/>
        <v>Phenethylamine - tBuBrettPhos</v>
      </c>
      <c r="B59">
        <v>5</v>
      </c>
      <c r="C59">
        <v>2</v>
      </c>
      <c r="D59" t="s">
        <v>24</v>
      </c>
      <c r="E59" t="s">
        <v>12</v>
      </c>
      <c r="F59" t="s">
        <v>24</v>
      </c>
      <c r="G59">
        <v>2</v>
      </c>
      <c r="H59" t="s">
        <v>34</v>
      </c>
      <c r="I59" s="6">
        <v>7.9386037299884453</v>
      </c>
      <c r="J59" s="6">
        <v>0</v>
      </c>
      <c r="K59" s="5">
        <v>0</v>
      </c>
    </row>
    <row r="60" spans="1:11" x14ac:dyDescent="0.2">
      <c r="A60" t="str">
        <f t="shared" si="2"/>
        <v>Phenethylamine - tBuBrettPhos</v>
      </c>
      <c r="B60">
        <v>5</v>
      </c>
      <c r="C60">
        <v>2</v>
      </c>
      <c r="D60" t="s">
        <v>24</v>
      </c>
      <c r="E60" t="s">
        <v>12</v>
      </c>
      <c r="F60" t="s">
        <v>25</v>
      </c>
      <c r="G60">
        <v>3</v>
      </c>
      <c r="H60" t="s">
        <v>35</v>
      </c>
      <c r="I60" s="6">
        <v>3.2711327337323559</v>
      </c>
      <c r="J60" s="6">
        <v>0</v>
      </c>
      <c r="K60" s="5">
        <v>0</v>
      </c>
    </row>
    <row r="61" spans="1:11" x14ac:dyDescent="0.2">
      <c r="A61" t="str">
        <f t="shared" si="2"/>
        <v>Phenethylamine - tBuBrettPhos</v>
      </c>
      <c r="B61">
        <v>5</v>
      </c>
      <c r="C61">
        <v>2</v>
      </c>
      <c r="D61" t="s">
        <v>24</v>
      </c>
      <c r="E61" t="s">
        <v>12</v>
      </c>
      <c r="F61" t="s">
        <v>19</v>
      </c>
      <c r="G61">
        <v>4</v>
      </c>
      <c r="H61" t="s">
        <v>35</v>
      </c>
      <c r="I61" s="6">
        <v>6.9638428403602664</v>
      </c>
      <c r="J61" s="6">
        <v>0</v>
      </c>
      <c r="K61" s="5">
        <v>0</v>
      </c>
    </row>
    <row r="62" spans="1:11" x14ac:dyDescent="0.2">
      <c r="A62" t="str">
        <f t="shared" si="2"/>
        <v>Phenethylamine - tBuBrettPhos</v>
      </c>
      <c r="B62">
        <v>5</v>
      </c>
      <c r="C62">
        <v>2</v>
      </c>
      <c r="D62" t="s">
        <v>24</v>
      </c>
      <c r="E62" t="s">
        <v>12</v>
      </c>
      <c r="F62" t="s">
        <v>9</v>
      </c>
      <c r="G62">
        <v>5</v>
      </c>
      <c r="H62" t="s">
        <v>35</v>
      </c>
      <c r="I62" s="6">
        <v>4.9743110695936483</v>
      </c>
      <c r="J62" s="6">
        <v>0</v>
      </c>
      <c r="K62" s="5">
        <v>0</v>
      </c>
    </row>
    <row r="63" spans="1:11" x14ac:dyDescent="0.2">
      <c r="A63" t="str">
        <f t="shared" si="2"/>
        <v>Phenethylamine - tBuBrettPhos</v>
      </c>
      <c r="B63">
        <v>5</v>
      </c>
      <c r="C63">
        <v>2</v>
      </c>
      <c r="D63" t="s">
        <v>24</v>
      </c>
      <c r="E63" t="s">
        <v>12</v>
      </c>
      <c r="F63" t="s">
        <v>8</v>
      </c>
      <c r="G63">
        <v>6</v>
      </c>
      <c r="H63" t="s">
        <v>35</v>
      </c>
      <c r="I63" s="6">
        <v>6.6868102995270622</v>
      </c>
      <c r="J63" s="6">
        <v>0</v>
      </c>
      <c r="K63" s="5">
        <v>0</v>
      </c>
    </row>
    <row r="64" spans="1:11" x14ac:dyDescent="0.2">
      <c r="A64" t="str">
        <f t="shared" si="2"/>
        <v>Phenethylamine - tBuBrettPhos</v>
      </c>
      <c r="B64">
        <v>5</v>
      </c>
      <c r="C64">
        <v>2</v>
      </c>
      <c r="D64" t="s">
        <v>24</v>
      </c>
      <c r="E64" t="s">
        <v>12</v>
      </c>
      <c r="F64" t="s">
        <v>4</v>
      </c>
      <c r="G64">
        <v>7</v>
      </c>
      <c r="H64" t="s">
        <v>33</v>
      </c>
      <c r="I64" s="6" t="s">
        <v>23</v>
      </c>
      <c r="J64" s="6">
        <v>0</v>
      </c>
      <c r="K64" s="5">
        <v>0</v>
      </c>
    </row>
    <row r="65" spans="1:11" x14ac:dyDescent="0.2">
      <c r="A65" t="str">
        <f t="shared" si="2"/>
        <v>Phenethylamine - AlPhos</v>
      </c>
      <c r="B65">
        <v>5</v>
      </c>
      <c r="C65">
        <v>3</v>
      </c>
      <c r="D65" t="s">
        <v>24</v>
      </c>
      <c r="E65" t="s">
        <v>15</v>
      </c>
      <c r="F65" t="s">
        <v>28</v>
      </c>
      <c r="G65">
        <v>1</v>
      </c>
      <c r="H65" t="s">
        <v>76</v>
      </c>
      <c r="I65" s="6">
        <v>3.4210421810360581</v>
      </c>
      <c r="J65" s="6">
        <v>35.714873665482259</v>
      </c>
      <c r="K65" s="5">
        <v>1.046931500735016E-2</v>
      </c>
    </row>
    <row r="66" spans="1:11" x14ac:dyDescent="0.2">
      <c r="A66" t="str">
        <f t="shared" si="2"/>
        <v>Phenethylamine - AlPhos</v>
      </c>
      <c r="B66">
        <v>5</v>
      </c>
      <c r="C66">
        <v>3</v>
      </c>
      <c r="D66" t="s">
        <v>24</v>
      </c>
      <c r="E66" t="s">
        <v>15</v>
      </c>
      <c r="F66" t="s">
        <v>24</v>
      </c>
      <c r="G66">
        <v>2</v>
      </c>
      <c r="H66" t="s">
        <v>34</v>
      </c>
      <c r="I66" s="6">
        <v>7.9386037299884453</v>
      </c>
      <c r="J66" s="6">
        <v>0</v>
      </c>
      <c r="K66" s="5">
        <v>0</v>
      </c>
    </row>
    <row r="67" spans="1:11" x14ac:dyDescent="0.2">
      <c r="A67" t="str">
        <f t="shared" si="2"/>
        <v>Phenethylamine - AlPhos</v>
      </c>
      <c r="B67">
        <v>5</v>
      </c>
      <c r="C67">
        <v>3</v>
      </c>
      <c r="D67" t="s">
        <v>24</v>
      </c>
      <c r="E67" t="s">
        <v>15</v>
      </c>
      <c r="F67" t="s">
        <v>25</v>
      </c>
      <c r="G67">
        <v>3</v>
      </c>
      <c r="H67" t="s">
        <v>35</v>
      </c>
      <c r="I67" s="6">
        <v>3.2711327337323559</v>
      </c>
      <c r="J67" s="6">
        <v>0</v>
      </c>
      <c r="K67" s="5">
        <v>0</v>
      </c>
    </row>
    <row r="68" spans="1:11" x14ac:dyDescent="0.2">
      <c r="A68" t="str">
        <f t="shared" si="2"/>
        <v>Phenethylamine - AlPhos</v>
      </c>
      <c r="B68">
        <v>5</v>
      </c>
      <c r="C68">
        <v>3</v>
      </c>
      <c r="D68" t="s">
        <v>24</v>
      </c>
      <c r="E68" t="s">
        <v>15</v>
      </c>
      <c r="F68" t="s">
        <v>19</v>
      </c>
      <c r="G68">
        <v>4</v>
      </c>
      <c r="H68" t="s">
        <v>35</v>
      </c>
      <c r="I68" s="6">
        <v>6.9638428403602664</v>
      </c>
      <c r="J68" s="6">
        <v>0</v>
      </c>
      <c r="K68" s="5">
        <v>0</v>
      </c>
    </row>
    <row r="69" spans="1:11" x14ac:dyDescent="0.2">
      <c r="A69" t="str">
        <f t="shared" si="2"/>
        <v>Phenethylamine - AlPhos</v>
      </c>
      <c r="B69">
        <v>5</v>
      </c>
      <c r="C69">
        <v>3</v>
      </c>
      <c r="D69" t="s">
        <v>24</v>
      </c>
      <c r="E69" t="s">
        <v>15</v>
      </c>
      <c r="F69" t="s">
        <v>9</v>
      </c>
      <c r="G69">
        <v>5</v>
      </c>
      <c r="H69" t="s">
        <v>35</v>
      </c>
      <c r="I69" s="6">
        <v>4.9743110695936483</v>
      </c>
      <c r="J69" s="6">
        <v>0</v>
      </c>
      <c r="K69" s="5">
        <v>0</v>
      </c>
    </row>
    <row r="70" spans="1:11" x14ac:dyDescent="0.2">
      <c r="A70" t="str">
        <f t="shared" si="2"/>
        <v>Phenethylamine - AlPhos</v>
      </c>
      <c r="B70">
        <v>5</v>
      </c>
      <c r="C70">
        <v>3</v>
      </c>
      <c r="D70" t="s">
        <v>24</v>
      </c>
      <c r="E70" t="s">
        <v>15</v>
      </c>
      <c r="F70" t="s">
        <v>8</v>
      </c>
      <c r="G70">
        <v>6</v>
      </c>
      <c r="H70" t="s">
        <v>35</v>
      </c>
      <c r="I70" s="6">
        <v>6.6868102995270622</v>
      </c>
      <c r="J70" s="6">
        <v>0</v>
      </c>
      <c r="K70" s="5">
        <v>0</v>
      </c>
    </row>
    <row r="71" spans="1:11" x14ac:dyDescent="0.2">
      <c r="A71" t="str">
        <f t="shared" si="2"/>
        <v>Phenethylamine - AlPhos</v>
      </c>
      <c r="B71">
        <v>5</v>
      </c>
      <c r="C71">
        <v>3</v>
      </c>
      <c r="D71" t="s">
        <v>24</v>
      </c>
      <c r="E71" t="s">
        <v>15</v>
      </c>
      <c r="F71" t="s">
        <v>4</v>
      </c>
      <c r="G71">
        <v>7</v>
      </c>
      <c r="H71" t="s">
        <v>33</v>
      </c>
      <c r="I71" s="6">
        <v>1</v>
      </c>
      <c r="J71" s="6">
        <v>0</v>
      </c>
      <c r="K71" s="5">
        <v>0</v>
      </c>
    </row>
    <row r="72" spans="1:11" x14ac:dyDescent="0.2">
      <c r="A72" t="str">
        <f t="shared" si="2"/>
        <v>Morpholine - tBuBrettPhos</v>
      </c>
      <c r="B72">
        <v>6</v>
      </c>
      <c r="C72">
        <v>1</v>
      </c>
      <c r="D72" t="s">
        <v>29</v>
      </c>
      <c r="E72" t="s">
        <v>12</v>
      </c>
      <c r="F72" t="s">
        <v>30</v>
      </c>
      <c r="G72">
        <v>1</v>
      </c>
      <c r="H72" t="s">
        <v>76</v>
      </c>
      <c r="I72" s="6">
        <v>3.4171355095362808</v>
      </c>
      <c r="J72" s="6">
        <v>35.674088936243741</v>
      </c>
      <c r="K72" s="5">
        <v>1.0177228996536305E-2</v>
      </c>
    </row>
    <row r="73" spans="1:11" x14ac:dyDescent="0.2">
      <c r="A73" t="str">
        <f t="shared" ref="A73:A84" si="3">D73&amp;" - "&amp;E73</f>
        <v>Morpholine - tBuBrettPhos</v>
      </c>
      <c r="B73">
        <v>6</v>
      </c>
      <c r="C73">
        <v>1</v>
      </c>
      <c r="D73" t="s">
        <v>29</v>
      </c>
      <c r="E73" t="s">
        <v>12</v>
      </c>
      <c r="F73" t="s">
        <v>29</v>
      </c>
      <c r="G73">
        <v>2</v>
      </c>
      <c r="H73" t="s">
        <v>34</v>
      </c>
      <c r="I73" s="6">
        <v>11.558504166571014</v>
      </c>
      <c r="J73" s="6">
        <v>0</v>
      </c>
      <c r="K73" s="5">
        <v>0</v>
      </c>
    </row>
    <row r="74" spans="1:11" x14ac:dyDescent="0.2">
      <c r="A74" t="str">
        <f t="shared" si="3"/>
        <v>Morpholine - tBuBrettPhos</v>
      </c>
      <c r="B74">
        <v>6</v>
      </c>
      <c r="C74">
        <v>1</v>
      </c>
      <c r="D74" t="s">
        <v>29</v>
      </c>
      <c r="E74" t="s">
        <v>12</v>
      </c>
      <c r="F74" t="s">
        <v>25</v>
      </c>
      <c r="G74">
        <v>3</v>
      </c>
      <c r="H74" t="s">
        <v>35</v>
      </c>
      <c r="I74" s="6">
        <v>3.2711327337323559</v>
      </c>
      <c r="J74" s="6">
        <v>0</v>
      </c>
      <c r="K74" s="5">
        <v>0</v>
      </c>
    </row>
    <row r="75" spans="1:11" x14ac:dyDescent="0.2">
      <c r="A75" t="str">
        <f t="shared" si="3"/>
        <v>Morpholine - tBuBrettPhos</v>
      </c>
      <c r="B75">
        <v>6</v>
      </c>
      <c r="C75">
        <v>1</v>
      </c>
      <c r="D75" t="s">
        <v>29</v>
      </c>
      <c r="E75" t="s">
        <v>12</v>
      </c>
      <c r="F75" t="s">
        <v>19</v>
      </c>
      <c r="G75">
        <v>4</v>
      </c>
      <c r="H75" t="s">
        <v>35</v>
      </c>
      <c r="I75" s="6">
        <v>6.9638428403602664</v>
      </c>
      <c r="J75" s="6">
        <v>0</v>
      </c>
      <c r="K75" s="5">
        <v>0</v>
      </c>
    </row>
    <row r="76" spans="1:11" x14ac:dyDescent="0.2">
      <c r="A76" t="str">
        <f t="shared" si="3"/>
        <v>Morpholine - tBuBrettPhos</v>
      </c>
      <c r="B76">
        <v>6</v>
      </c>
      <c r="C76">
        <v>1</v>
      </c>
      <c r="D76" t="s">
        <v>29</v>
      </c>
      <c r="E76" t="s">
        <v>12</v>
      </c>
      <c r="F76" t="s">
        <v>9</v>
      </c>
      <c r="G76">
        <v>5</v>
      </c>
      <c r="H76" t="s">
        <v>35</v>
      </c>
      <c r="I76" s="6">
        <v>4.9743110695936483</v>
      </c>
      <c r="J76" s="6">
        <v>0</v>
      </c>
      <c r="K76" s="5">
        <v>0</v>
      </c>
    </row>
    <row r="77" spans="1:11" x14ac:dyDescent="0.2">
      <c r="A77" t="str">
        <f t="shared" si="3"/>
        <v>Morpholine - tBuBrettPhos</v>
      </c>
      <c r="B77">
        <v>6</v>
      </c>
      <c r="C77">
        <v>1</v>
      </c>
      <c r="D77" t="s">
        <v>29</v>
      </c>
      <c r="E77" t="s">
        <v>12</v>
      </c>
      <c r="F77" t="s">
        <v>8</v>
      </c>
      <c r="G77">
        <v>6</v>
      </c>
      <c r="H77" t="s">
        <v>35</v>
      </c>
      <c r="I77" s="6">
        <v>6.6868102995270622</v>
      </c>
      <c r="J77" s="6">
        <v>0</v>
      </c>
      <c r="K77" s="5">
        <v>0</v>
      </c>
    </row>
    <row r="78" spans="1:11" x14ac:dyDescent="0.2">
      <c r="A78" t="str">
        <f t="shared" si="3"/>
        <v>Morpholine - tBuBrettPhos</v>
      </c>
      <c r="B78">
        <v>6</v>
      </c>
      <c r="C78">
        <v>1</v>
      </c>
      <c r="D78" t="s">
        <v>29</v>
      </c>
      <c r="E78" t="s">
        <v>12</v>
      </c>
      <c r="F78" t="s">
        <v>4</v>
      </c>
      <c r="G78">
        <v>7</v>
      </c>
      <c r="H78" t="s">
        <v>33</v>
      </c>
      <c r="I78" s="6" t="s">
        <v>23</v>
      </c>
      <c r="J78" s="6">
        <v>0</v>
      </c>
      <c r="K78" s="5">
        <v>0</v>
      </c>
    </row>
    <row r="79" spans="1:11" x14ac:dyDescent="0.2">
      <c r="A79" t="str">
        <f t="shared" si="3"/>
        <v>Morpholine - AlPhos</v>
      </c>
      <c r="B79">
        <v>6</v>
      </c>
      <c r="C79">
        <v>2</v>
      </c>
      <c r="D79" t="s">
        <v>29</v>
      </c>
      <c r="E79" t="s">
        <v>15</v>
      </c>
      <c r="F79" t="s">
        <v>31</v>
      </c>
      <c r="G79">
        <v>1</v>
      </c>
      <c r="H79" t="s">
        <v>76</v>
      </c>
      <c r="I79" s="6">
        <v>3.3323907893103293</v>
      </c>
      <c r="J79" s="6">
        <v>34.789374040454341</v>
      </c>
      <c r="K79" s="5">
        <v>1.9753696449790553E-2</v>
      </c>
    </row>
    <row r="80" spans="1:11" x14ac:dyDescent="0.2">
      <c r="A80" t="str">
        <f t="shared" si="3"/>
        <v>Morpholine - AlPhos</v>
      </c>
      <c r="B80">
        <v>6</v>
      </c>
      <c r="C80">
        <v>2</v>
      </c>
      <c r="D80" t="s">
        <v>29</v>
      </c>
      <c r="E80" t="s">
        <v>15</v>
      </c>
      <c r="F80" t="s">
        <v>29</v>
      </c>
      <c r="G80">
        <v>2</v>
      </c>
      <c r="H80" t="s">
        <v>34</v>
      </c>
      <c r="I80" s="6">
        <v>11.558504166571014</v>
      </c>
      <c r="J80" s="6">
        <v>0</v>
      </c>
      <c r="K80" s="5">
        <v>0</v>
      </c>
    </row>
    <row r="81" spans="1:15" x14ac:dyDescent="0.2">
      <c r="A81" t="str">
        <f t="shared" si="3"/>
        <v>Morpholine - AlPhos</v>
      </c>
      <c r="B81">
        <v>6</v>
      </c>
      <c r="C81">
        <v>2</v>
      </c>
      <c r="D81" t="s">
        <v>29</v>
      </c>
      <c r="E81" t="s">
        <v>15</v>
      </c>
      <c r="F81" t="s">
        <v>25</v>
      </c>
      <c r="G81">
        <v>3</v>
      </c>
      <c r="H81" t="s">
        <v>35</v>
      </c>
      <c r="I81" s="6">
        <v>3.2711327337323559</v>
      </c>
      <c r="J81" s="6">
        <v>0</v>
      </c>
      <c r="K81" s="5">
        <v>0</v>
      </c>
    </row>
    <row r="82" spans="1:15" x14ac:dyDescent="0.2">
      <c r="A82" t="str">
        <f t="shared" si="3"/>
        <v>Morpholine - AlPhos</v>
      </c>
      <c r="B82">
        <v>6</v>
      </c>
      <c r="C82">
        <v>2</v>
      </c>
      <c r="D82" t="s">
        <v>29</v>
      </c>
      <c r="E82" t="s">
        <v>15</v>
      </c>
      <c r="F82" t="s">
        <v>19</v>
      </c>
      <c r="G82">
        <v>4</v>
      </c>
      <c r="H82" t="s">
        <v>35</v>
      </c>
      <c r="I82" s="6">
        <v>6.9638428403602664</v>
      </c>
      <c r="J82" s="6">
        <v>0</v>
      </c>
      <c r="K82" s="5">
        <v>0</v>
      </c>
    </row>
    <row r="83" spans="1:15" x14ac:dyDescent="0.2">
      <c r="A83" t="str">
        <f t="shared" si="3"/>
        <v>Morpholine - AlPhos</v>
      </c>
      <c r="B83">
        <v>6</v>
      </c>
      <c r="C83">
        <v>2</v>
      </c>
      <c r="D83" t="s">
        <v>29</v>
      </c>
      <c r="E83" t="s">
        <v>15</v>
      </c>
      <c r="F83" t="s">
        <v>9</v>
      </c>
      <c r="G83">
        <v>5</v>
      </c>
      <c r="H83" t="s">
        <v>35</v>
      </c>
      <c r="I83" s="6">
        <v>4.9743110695936483</v>
      </c>
      <c r="J83" s="6">
        <v>0</v>
      </c>
      <c r="K83" s="5">
        <v>0</v>
      </c>
    </row>
    <row r="84" spans="1:15" x14ac:dyDescent="0.2">
      <c r="A84" t="str">
        <f t="shared" si="3"/>
        <v>Morpholine - AlPhos</v>
      </c>
      <c r="B84">
        <v>6</v>
      </c>
      <c r="C84">
        <v>2</v>
      </c>
      <c r="D84" t="s">
        <v>29</v>
      </c>
      <c r="E84" t="s">
        <v>15</v>
      </c>
      <c r="F84" t="s">
        <v>4</v>
      </c>
      <c r="G84">
        <v>7</v>
      </c>
      <c r="H84" t="s">
        <v>33</v>
      </c>
      <c r="I84" s="6" t="s">
        <v>23</v>
      </c>
      <c r="J84" s="6">
        <v>0</v>
      </c>
      <c r="K84" s="5">
        <v>0</v>
      </c>
    </row>
    <row r="85" spans="1:15" x14ac:dyDescent="0.2">
      <c r="G85"/>
    </row>
    <row r="86" spans="1:15" x14ac:dyDescent="0.2">
      <c r="F86" s="1"/>
      <c r="G86" s="1"/>
      <c r="J86" s="1"/>
      <c r="K86" s="3"/>
    </row>
    <row r="87" spans="1:15" x14ac:dyDescent="0.2">
      <c r="F87" s="1"/>
      <c r="G87" s="1"/>
      <c r="I87" s="1"/>
      <c r="J87" s="1"/>
      <c r="K87" s="3"/>
    </row>
    <row r="88" spans="1:15" x14ac:dyDescent="0.2">
      <c r="F88" s="1"/>
      <c r="G88" s="1"/>
      <c r="J88" s="1"/>
      <c r="K88" s="3"/>
    </row>
    <row r="89" spans="1:15" x14ac:dyDescent="0.2">
      <c r="F89" s="1"/>
      <c r="G89" s="1"/>
      <c r="J89" s="1"/>
      <c r="K89" s="3"/>
    </row>
    <row r="90" spans="1:15" x14ac:dyDescent="0.2">
      <c r="F90" s="1"/>
      <c r="G90" s="1"/>
      <c r="J90" s="1"/>
      <c r="K90" s="3"/>
    </row>
    <row r="91" spans="1:15" x14ac:dyDescent="0.2">
      <c r="F91" s="1"/>
      <c r="G91" s="1"/>
      <c r="I91" s="1"/>
      <c r="J91" s="1"/>
      <c r="K91" s="3"/>
      <c r="O91" s="4"/>
    </row>
  </sheetData>
  <sortState xmlns:xlrd2="http://schemas.microsoft.com/office/spreadsheetml/2017/richdata2" ref="A2:K77">
    <sortCondition ref="B2:B77"/>
    <sortCondition ref="C2:C77"/>
    <sortCondition ref="G2:G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75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6640625" customWidth="1"/>
    <col min="3" max="3" width="12.33203125" customWidth="1"/>
    <col min="5" max="5" width="15.5" customWidth="1"/>
    <col min="10" max="10" width="33.1640625" customWidth="1"/>
    <col min="11" max="11" width="11" customWidth="1"/>
    <col min="12" max="12" width="17.83203125" customWidth="1"/>
  </cols>
  <sheetData>
    <row r="1" spans="1:24" x14ac:dyDescent="0.2">
      <c r="A1" t="s">
        <v>49</v>
      </c>
      <c r="B1" t="s">
        <v>68</v>
      </c>
      <c r="C1" t="s">
        <v>118</v>
      </c>
      <c r="D1" t="s">
        <v>117</v>
      </c>
      <c r="E1" t="s">
        <v>73</v>
      </c>
      <c r="F1" t="s">
        <v>72</v>
      </c>
      <c r="G1" t="s">
        <v>81</v>
      </c>
      <c r="H1" t="s">
        <v>74</v>
      </c>
      <c r="I1" t="s">
        <v>83</v>
      </c>
      <c r="J1" t="s">
        <v>76</v>
      </c>
      <c r="K1" t="s">
        <v>77</v>
      </c>
      <c r="L1" t="s">
        <v>78</v>
      </c>
      <c r="M1" t="s">
        <v>79</v>
      </c>
      <c r="N1" t="s">
        <v>35</v>
      </c>
      <c r="O1" t="s">
        <v>75</v>
      </c>
      <c r="P1" t="s">
        <v>84</v>
      </c>
      <c r="Q1" t="s">
        <v>44</v>
      </c>
      <c r="R1" t="s">
        <v>80</v>
      </c>
      <c r="S1" t="s">
        <v>45</v>
      </c>
      <c r="T1" t="s">
        <v>46</v>
      </c>
      <c r="U1" t="s">
        <v>85</v>
      </c>
      <c r="V1" t="s">
        <v>47</v>
      </c>
      <c r="W1" t="s">
        <v>48</v>
      </c>
    </row>
    <row r="2" spans="1:24" x14ac:dyDescent="0.2">
      <c r="A2" t="s">
        <v>53</v>
      </c>
      <c r="B2">
        <v>1</v>
      </c>
      <c r="C2" s="7" t="s">
        <v>23</v>
      </c>
      <c r="D2">
        <v>1</v>
      </c>
      <c r="E2" t="s">
        <v>5</v>
      </c>
      <c r="F2" t="s">
        <v>70</v>
      </c>
      <c r="G2" s="3">
        <v>0</v>
      </c>
      <c r="H2" s="1">
        <v>1.2014269181669586</v>
      </c>
      <c r="I2" s="2">
        <f>+H2/K2</f>
        <v>1.3194597761366456</v>
      </c>
      <c r="J2" t="s">
        <v>40</v>
      </c>
      <c r="K2" s="1">
        <v>0.91054455762548137</v>
      </c>
      <c r="L2" s="8">
        <v>1.0297330248292547E-2</v>
      </c>
      <c r="M2" s="3">
        <v>10.475396572947238</v>
      </c>
      <c r="N2" t="s">
        <v>9</v>
      </c>
      <c r="O2" s="1">
        <v>2.4982095593959213</v>
      </c>
      <c r="P2" s="2">
        <f>O2/K2</f>
        <v>2.7436433928184178</v>
      </c>
      <c r="Q2" t="s">
        <v>4</v>
      </c>
      <c r="R2" s="3">
        <v>15</v>
      </c>
      <c r="S2" s="3">
        <v>65</v>
      </c>
      <c r="T2" s="3">
        <v>1324.5777616500854</v>
      </c>
      <c r="U2" s="3">
        <f>T2/60</f>
        <v>22.076296027501424</v>
      </c>
      <c r="V2" s="9">
        <v>0.61873036198236986</v>
      </c>
      <c r="W2" s="9">
        <v>0.70968666738876085</v>
      </c>
      <c r="X2" s="1"/>
    </row>
    <row r="3" spans="1:24" x14ac:dyDescent="0.2">
      <c r="A3" t="s">
        <v>53</v>
      </c>
      <c r="B3">
        <v>2</v>
      </c>
      <c r="C3" s="7" t="s">
        <v>23</v>
      </c>
      <c r="D3">
        <v>2</v>
      </c>
      <c r="E3" t="s">
        <v>5</v>
      </c>
      <c r="F3" t="s">
        <v>70</v>
      </c>
      <c r="G3" s="3">
        <v>0</v>
      </c>
      <c r="H3" s="1">
        <v>1.2014269181669588</v>
      </c>
      <c r="I3" s="2">
        <f t="shared" ref="I3:I66" si="0">+H3/K3</f>
        <v>1.3194597761366456</v>
      </c>
      <c r="J3" t="s">
        <v>40</v>
      </c>
      <c r="K3" s="1">
        <v>0.91054455762548148</v>
      </c>
      <c r="L3" s="8">
        <v>1.0297330248292547E-2</v>
      </c>
      <c r="M3" s="3">
        <v>10.47539657294724</v>
      </c>
      <c r="N3" t="s">
        <v>8</v>
      </c>
      <c r="O3" s="1">
        <v>1.7534302563204298</v>
      </c>
      <c r="P3" s="2">
        <f t="shared" ref="P3:P66" si="1">O3/K3</f>
        <v>1.925694071351133</v>
      </c>
      <c r="Q3" t="s">
        <v>4</v>
      </c>
      <c r="R3" s="3">
        <v>15</v>
      </c>
      <c r="S3" s="3">
        <v>65</v>
      </c>
      <c r="T3" s="3">
        <v>374.84343957901001</v>
      </c>
      <c r="U3" s="3">
        <f t="shared" ref="U3:U66" si="2">T3/60</f>
        <v>6.2473906596501667</v>
      </c>
      <c r="V3" s="9">
        <v>1.4468053203115503E-2</v>
      </c>
      <c r="W3" s="9">
        <v>3.7284222648928278E-2</v>
      </c>
      <c r="X3" s="1"/>
    </row>
    <row r="4" spans="1:24" x14ac:dyDescent="0.2">
      <c r="A4" t="s">
        <v>53</v>
      </c>
      <c r="B4">
        <v>3</v>
      </c>
      <c r="C4" s="7" t="s">
        <v>23</v>
      </c>
      <c r="D4">
        <v>3</v>
      </c>
      <c r="E4" t="s">
        <v>5</v>
      </c>
      <c r="F4" t="s">
        <v>70</v>
      </c>
      <c r="G4" s="3">
        <v>0</v>
      </c>
      <c r="H4" s="1">
        <v>1.2014269181669588</v>
      </c>
      <c r="I4" s="2">
        <f t="shared" si="0"/>
        <v>1.3194597761366456</v>
      </c>
      <c r="J4" t="s">
        <v>40</v>
      </c>
      <c r="K4" s="1">
        <v>0.91054455762548148</v>
      </c>
      <c r="L4" s="8">
        <v>1.0297330248292547E-2</v>
      </c>
      <c r="M4" s="3">
        <v>10.47539657294724</v>
      </c>
      <c r="N4" t="s">
        <v>8</v>
      </c>
      <c r="O4" s="1">
        <v>2.4964091784901035</v>
      </c>
      <c r="P4" s="2">
        <f t="shared" si="1"/>
        <v>2.7416661354829692</v>
      </c>
      <c r="Q4" t="s">
        <v>4</v>
      </c>
      <c r="R4" s="3">
        <v>15</v>
      </c>
      <c r="S4" s="3">
        <v>100</v>
      </c>
      <c r="T4" s="3">
        <v>1296.3351464271545</v>
      </c>
      <c r="U4" s="3">
        <f t="shared" si="2"/>
        <v>21.605585773785908</v>
      </c>
      <c r="V4" s="9">
        <v>0.21348686007515791</v>
      </c>
      <c r="W4" s="9">
        <v>0.26340948361745015</v>
      </c>
      <c r="X4" s="1"/>
    </row>
    <row r="5" spans="1:24" x14ac:dyDescent="0.2">
      <c r="A5" t="s">
        <v>53</v>
      </c>
      <c r="B5">
        <v>4</v>
      </c>
      <c r="C5" s="7" t="s">
        <v>23</v>
      </c>
      <c r="D5">
        <v>4</v>
      </c>
      <c r="E5" t="s">
        <v>5</v>
      </c>
      <c r="F5" t="s">
        <v>70</v>
      </c>
      <c r="G5" s="3">
        <v>0</v>
      </c>
      <c r="H5" s="1">
        <v>1.2014269181669588</v>
      </c>
      <c r="I5" s="2">
        <f t="shared" si="0"/>
        <v>1.3194597761366456</v>
      </c>
      <c r="J5" t="s">
        <v>40</v>
      </c>
      <c r="K5" s="1">
        <v>0.91054455762548148</v>
      </c>
      <c r="L5" s="8">
        <v>1.0297330248292547E-2</v>
      </c>
      <c r="M5" s="3">
        <v>10.47539657294724</v>
      </c>
      <c r="N5" t="s">
        <v>6</v>
      </c>
      <c r="O5" s="1">
        <v>0.95661626642948905</v>
      </c>
      <c r="P5" s="2">
        <f t="shared" si="1"/>
        <v>1.0505979728484165</v>
      </c>
      <c r="Q5" t="s">
        <v>4</v>
      </c>
      <c r="R5" s="3">
        <v>15</v>
      </c>
      <c r="S5" s="3">
        <v>30</v>
      </c>
      <c r="T5" s="3">
        <v>595.0960373878479</v>
      </c>
      <c r="U5" s="3">
        <f t="shared" si="2"/>
        <v>9.9182672897974644</v>
      </c>
      <c r="V5" s="9">
        <v>2.7491322302810751E-3</v>
      </c>
      <c r="W5" s="9">
        <v>2.3556697464912912E-2</v>
      </c>
      <c r="X5" s="1"/>
    </row>
    <row r="6" spans="1:24" x14ac:dyDescent="0.2">
      <c r="A6" t="s">
        <v>53</v>
      </c>
      <c r="B6">
        <v>5</v>
      </c>
      <c r="C6" s="7" t="s">
        <v>23</v>
      </c>
      <c r="D6">
        <v>5</v>
      </c>
      <c r="E6" t="s">
        <v>5</v>
      </c>
      <c r="F6" t="s">
        <v>70</v>
      </c>
      <c r="G6" s="3">
        <v>0</v>
      </c>
      <c r="H6" s="1">
        <v>1.2014269181669588</v>
      </c>
      <c r="I6" s="2">
        <f t="shared" si="0"/>
        <v>1.3194597761366456</v>
      </c>
      <c r="J6" t="s">
        <v>40</v>
      </c>
      <c r="K6" s="1">
        <v>0.91054455762548148</v>
      </c>
      <c r="L6" s="8">
        <v>1.0297330248292547E-2</v>
      </c>
      <c r="M6" s="3">
        <v>10.47539657294724</v>
      </c>
      <c r="N6" t="s">
        <v>9</v>
      </c>
      <c r="O6" s="1">
        <v>0.99486221391872964</v>
      </c>
      <c r="P6" s="2">
        <f t="shared" si="1"/>
        <v>1.0926013511223787</v>
      </c>
      <c r="Q6" t="s">
        <v>4</v>
      </c>
      <c r="R6" s="3">
        <v>15</v>
      </c>
      <c r="S6" s="3">
        <v>65</v>
      </c>
      <c r="T6" s="3">
        <v>1346.5530185699463</v>
      </c>
      <c r="U6" s="3">
        <f t="shared" si="2"/>
        <v>22.442550309499104</v>
      </c>
      <c r="V6" s="9">
        <v>0.54948227330764787</v>
      </c>
      <c r="W6" s="9">
        <v>0.6137917546775733</v>
      </c>
      <c r="X6" s="1"/>
    </row>
    <row r="7" spans="1:24" x14ac:dyDescent="0.2">
      <c r="A7" t="s">
        <v>53</v>
      </c>
      <c r="B7">
        <v>6</v>
      </c>
      <c r="C7" s="7" t="s">
        <v>23</v>
      </c>
      <c r="D7">
        <v>6</v>
      </c>
      <c r="E7" t="s">
        <v>5</v>
      </c>
      <c r="F7" t="s">
        <v>70</v>
      </c>
      <c r="G7" s="3">
        <v>0</v>
      </c>
      <c r="H7" s="1">
        <v>1.2014269181669588</v>
      </c>
      <c r="I7" s="2">
        <f t="shared" si="0"/>
        <v>1.3194597761366456</v>
      </c>
      <c r="J7" t="s">
        <v>40</v>
      </c>
      <c r="K7" s="1">
        <v>0.91054455762548148</v>
      </c>
      <c r="L7" s="8">
        <v>1.0297330248292547E-2</v>
      </c>
      <c r="M7" s="3">
        <v>10.47539657294724</v>
      </c>
      <c r="N7" t="s">
        <v>8</v>
      </c>
      <c r="O7" s="1">
        <v>0.99559175570736269</v>
      </c>
      <c r="P7" s="2">
        <f t="shared" si="1"/>
        <v>1.0934025659366602</v>
      </c>
      <c r="Q7" t="s">
        <v>4</v>
      </c>
      <c r="R7" s="3">
        <v>15</v>
      </c>
      <c r="S7" s="3">
        <v>30</v>
      </c>
      <c r="T7" s="3">
        <v>75.935343265533447</v>
      </c>
      <c r="U7" s="3">
        <f t="shared" si="2"/>
        <v>1.2655890544255575</v>
      </c>
      <c r="V7" s="9">
        <v>1.1809769802123241E-2</v>
      </c>
      <c r="W7" s="9">
        <v>3.1032788676972501E-2</v>
      </c>
      <c r="X7" s="1"/>
    </row>
    <row r="8" spans="1:24" x14ac:dyDescent="0.2">
      <c r="A8" t="s">
        <v>53</v>
      </c>
      <c r="B8">
        <v>7</v>
      </c>
      <c r="C8" s="7" t="s">
        <v>23</v>
      </c>
      <c r="D8">
        <v>7</v>
      </c>
      <c r="E8" t="s">
        <v>5</v>
      </c>
      <c r="F8" t="s">
        <v>70</v>
      </c>
      <c r="G8" s="3">
        <v>0</v>
      </c>
      <c r="H8" s="1">
        <v>1.2014269181669588</v>
      </c>
      <c r="I8" s="2">
        <f t="shared" si="0"/>
        <v>1.3194597761366456</v>
      </c>
      <c r="J8" t="s">
        <v>40</v>
      </c>
      <c r="K8" s="1">
        <v>0.91054455762548148</v>
      </c>
      <c r="L8" s="8">
        <v>1.0297330248292547E-2</v>
      </c>
      <c r="M8" s="3">
        <v>10.47539657294724</v>
      </c>
      <c r="N8" t="s">
        <v>8</v>
      </c>
      <c r="O8" s="1">
        <v>2.4964091784901035</v>
      </c>
      <c r="P8" s="2">
        <f t="shared" si="1"/>
        <v>2.7416661354829692</v>
      </c>
      <c r="Q8" t="s">
        <v>4</v>
      </c>
      <c r="R8" s="3">
        <v>15</v>
      </c>
      <c r="S8" s="3">
        <v>30</v>
      </c>
      <c r="T8" s="3">
        <v>74.882283210754395</v>
      </c>
      <c r="U8" s="3">
        <f t="shared" si="2"/>
        <v>1.2480380535125732</v>
      </c>
      <c r="V8" s="9">
        <v>3.2948661088223938E-3</v>
      </c>
      <c r="W8" s="9">
        <v>1E-3</v>
      </c>
      <c r="X8" s="1"/>
    </row>
    <row r="9" spans="1:24" x14ac:dyDescent="0.2">
      <c r="A9" t="s">
        <v>53</v>
      </c>
      <c r="B9">
        <v>8</v>
      </c>
      <c r="C9" s="7" t="s">
        <v>23</v>
      </c>
      <c r="D9">
        <v>8</v>
      </c>
      <c r="E9" t="s">
        <v>5</v>
      </c>
      <c r="F9" t="s">
        <v>70</v>
      </c>
      <c r="G9" s="3">
        <v>0</v>
      </c>
      <c r="H9" s="1">
        <v>1.2014269181669586</v>
      </c>
      <c r="I9" s="2">
        <f t="shared" si="0"/>
        <v>1.3194597761366456</v>
      </c>
      <c r="J9" t="s">
        <v>40</v>
      </c>
      <c r="K9" s="1">
        <v>0.91054455762548137</v>
      </c>
      <c r="L9" s="8">
        <v>1.0297330248292547E-2</v>
      </c>
      <c r="M9" s="3">
        <v>10.475396572947238</v>
      </c>
      <c r="N9" t="s">
        <v>9</v>
      </c>
      <c r="O9" s="1">
        <v>2.4982095593959213</v>
      </c>
      <c r="P9" s="2">
        <f t="shared" si="1"/>
        <v>2.7436433928184178</v>
      </c>
      <c r="Q9" t="s">
        <v>4</v>
      </c>
      <c r="R9" s="3">
        <v>15</v>
      </c>
      <c r="S9" s="3">
        <v>100</v>
      </c>
      <c r="T9" s="3">
        <v>78.213473320007324</v>
      </c>
      <c r="U9" s="3">
        <f t="shared" si="2"/>
        <v>1.3035578886667887</v>
      </c>
      <c r="V9" s="9">
        <v>0.9862969405781733</v>
      </c>
      <c r="W9" s="9">
        <v>1</v>
      </c>
      <c r="X9" s="1"/>
    </row>
    <row r="10" spans="1:24" x14ac:dyDescent="0.2">
      <c r="A10" t="s">
        <v>53</v>
      </c>
      <c r="B10">
        <v>9</v>
      </c>
      <c r="C10" s="7" t="s">
        <v>23</v>
      </c>
      <c r="D10">
        <v>9</v>
      </c>
      <c r="E10" t="s">
        <v>5</v>
      </c>
      <c r="F10" t="s">
        <v>70</v>
      </c>
      <c r="G10" s="3">
        <v>0</v>
      </c>
      <c r="H10" s="1">
        <v>1.2014269181669588</v>
      </c>
      <c r="I10" s="2">
        <f t="shared" si="0"/>
        <v>1.3194597761366456</v>
      </c>
      <c r="J10" t="s">
        <v>40</v>
      </c>
      <c r="K10" s="1">
        <v>0.91054455762548148</v>
      </c>
      <c r="L10" s="8">
        <v>1.0297330248292547E-2</v>
      </c>
      <c r="M10" s="3">
        <v>10.47539657294724</v>
      </c>
      <c r="N10" t="s">
        <v>7</v>
      </c>
      <c r="O10" s="1">
        <v>0.99183886091335294</v>
      </c>
      <c r="P10" s="2">
        <f t="shared" si="1"/>
        <v>1.0892809721468995</v>
      </c>
      <c r="Q10" t="s">
        <v>4</v>
      </c>
      <c r="R10" s="3">
        <v>15</v>
      </c>
      <c r="S10" s="3">
        <v>100</v>
      </c>
      <c r="T10" s="3">
        <v>374.21840381622314</v>
      </c>
      <c r="U10" s="3">
        <f t="shared" si="2"/>
        <v>6.236973396937052</v>
      </c>
      <c r="V10" s="9">
        <v>7.2978438701966616E-2</v>
      </c>
      <c r="W10" s="9">
        <v>0.10445223612653483</v>
      </c>
      <c r="X10" s="1"/>
    </row>
    <row r="11" spans="1:24" x14ac:dyDescent="0.2">
      <c r="A11" t="s">
        <v>53</v>
      </c>
      <c r="B11">
        <v>10</v>
      </c>
      <c r="C11" s="7" t="s">
        <v>23</v>
      </c>
      <c r="D11">
        <v>10</v>
      </c>
      <c r="E11" t="s">
        <v>5</v>
      </c>
      <c r="F11" t="s">
        <v>70</v>
      </c>
      <c r="G11" s="3">
        <v>0</v>
      </c>
      <c r="H11" s="1">
        <v>1.2014269181669588</v>
      </c>
      <c r="I11" s="2">
        <f t="shared" si="0"/>
        <v>1.3194597761366456</v>
      </c>
      <c r="J11" t="s">
        <v>40</v>
      </c>
      <c r="K11" s="1">
        <v>0.91054455762548148</v>
      </c>
      <c r="L11" s="8">
        <v>1.0297330248292547E-2</v>
      </c>
      <c r="M11" s="3">
        <v>10.47539657294724</v>
      </c>
      <c r="N11" t="s">
        <v>7</v>
      </c>
      <c r="O11" s="1">
        <v>2.4973085605139778</v>
      </c>
      <c r="P11" s="2">
        <f t="shared" si="1"/>
        <v>2.7426538762984429</v>
      </c>
      <c r="Q11" t="s">
        <v>4</v>
      </c>
      <c r="R11" s="3">
        <v>15</v>
      </c>
      <c r="S11" s="3">
        <v>100</v>
      </c>
      <c r="T11" s="3">
        <v>342.85661029815674</v>
      </c>
      <c r="U11" s="3">
        <f t="shared" si="2"/>
        <v>5.7142768383026121</v>
      </c>
      <c r="V11" s="9">
        <v>5.7403950841831732E-2</v>
      </c>
      <c r="W11" s="9">
        <v>8.8190121405978456E-2</v>
      </c>
      <c r="X11" s="1"/>
    </row>
    <row r="12" spans="1:24" x14ac:dyDescent="0.2">
      <c r="A12" t="s">
        <v>53</v>
      </c>
      <c r="B12">
        <v>11</v>
      </c>
      <c r="C12" s="7" t="s">
        <v>23</v>
      </c>
      <c r="D12">
        <v>11</v>
      </c>
      <c r="E12" t="s">
        <v>5</v>
      </c>
      <c r="F12" t="s">
        <v>70</v>
      </c>
      <c r="G12" s="3">
        <v>0</v>
      </c>
      <c r="H12" s="1">
        <v>1.2014269181669588</v>
      </c>
      <c r="I12" s="2">
        <f t="shared" si="0"/>
        <v>1.3194597761366456</v>
      </c>
      <c r="J12" t="s">
        <v>40</v>
      </c>
      <c r="K12" s="1">
        <v>0.91054455762548148</v>
      </c>
      <c r="L12" s="8">
        <v>1.0297330248292547E-2</v>
      </c>
      <c r="M12" s="3">
        <v>10.47539657294724</v>
      </c>
      <c r="N12" t="s">
        <v>9</v>
      </c>
      <c r="O12" s="1">
        <v>0.99486221391872964</v>
      </c>
      <c r="P12" s="2">
        <f t="shared" si="1"/>
        <v>1.0926013511223787</v>
      </c>
      <c r="Q12" t="s">
        <v>4</v>
      </c>
      <c r="R12" s="3">
        <v>15</v>
      </c>
      <c r="S12" s="3">
        <v>100</v>
      </c>
      <c r="T12" s="3">
        <v>75.588323593139648</v>
      </c>
      <c r="U12" s="3">
        <f t="shared" si="2"/>
        <v>1.2598053932189941</v>
      </c>
      <c r="V12" s="9">
        <v>0.47243422890986014</v>
      </c>
      <c r="W12" s="9">
        <v>0.51322714884081477</v>
      </c>
      <c r="X12" s="1"/>
    </row>
    <row r="13" spans="1:24" x14ac:dyDescent="0.2">
      <c r="A13" t="s">
        <v>53</v>
      </c>
      <c r="B13">
        <v>12</v>
      </c>
      <c r="C13" s="7" t="s">
        <v>23</v>
      </c>
      <c r="D13">
        <v>12</v>
      </c>
      <c r="E13" t="s">
        <v>5</v>
      </c>
      <c r="F13" t="s">
        <v>70</v>
      </c>
      <c r="G13" s="3">
        <v>0</v>
      </c>
      <c r="H13" s="1">
        <v>1.2014269181669588</v>
      </c>
      <c r="I13" s="2">
        <f t="shared" si="0"/>
        <v>1.3194597761366456</v>
      </c>
      <c r="J13" t="s">
        <v>40</v>
      </c>
      <c r="K13" s="1">
        <v>0.91054455762548148</v>
      </c>
      <c r="L13" s="8">
        <v>1.0297330248292547E-2</v>
      </c>
      <c r="M13" s="3">
        <v>10.47539657294724</v>
      </c>
      <c r="N13" t="s">
        <v>7</v>
      </c>
      <c r="O13" s="1">
        <v>0.99183886091335294</v>
      </c>
      <c r="P13" s="2">
        <f t="shared" si="1"/>
        <v>1.0892809721468995</v>
      </c>
      <c r="Q13" t="s">
        <v>4</v>
      </c>
      <c r="R13" s="3">
        <v>15</v>
      </c>
      <c r="S13" s="3">
        <v>30</v>
      </c>
      <c r="T13" s="3">
        <v>1110.3675098419189</v>
      </c>
      <c r="U13" s="3">
        <f t="shared" si="2"/>
        <v>18.506125164031982</v>
      </c>
      <c r="V13" s="9">
        <v>9.1759726770029582E-3</v>
      </c>
      <c r="W13" s="9">
        <v>4.0802139402437647E-2</v>
      </c>
      <c r="X13" s="1"/>
    </row>
    <row r="14" spans="1:24" x14ac:dyDescent="0.2">
      <c r="A14" t="s">
        <v>53</v>
      </c>
      <c r="B14">
        <v>13</v>
      </c>
      <c r="C14" s="7" t="s">
        <v>23</v>
      </c>
      <c r="D14">
        <v>13</v>
      </c>
      <c r="E14" t="s">
        <v>5</v>
      </c>
      <c r="F14" t="s">
        <v>70</v>
      </c>
      <c r="G14" s="3">
        <v>0</v>
      </c>
      <c r="H14" s="1">
        <v>1.2014269181669588</v>
      </c>
      <c r="I14" s="2">
        <f t="shared" si="0"/>
        <v>1.3194597761366456</v>
      </c>
      <c r="J14" t="s">
        <v>40</v>
      </c>
      <c r="K14" s="1">
        <v>0.91054455762548148</v>
      </c>
      <c r="L14" s="8">
        <v>1.0297330248292547E-2</v>
      </c>
      <c r="M14" s="3">
        <v>10.47539657294724</v>
      </c>
      <c r="N14" t="s">
        <v>9</v>
      </c>
      <c r="O14" s="1">
        <v>1.7465358866573255</v>
      </c>
      <c r="P14" s="2">
        <f t="shared" si="1"/>
        <v>1.9181223719703984</v>
      </c>
      <c r="Q14" t="s">
        <v>4</v>
      </c>
      <c r="R14" s="3">
        <v>15</v>
      </c>
      <c r="S14" s="3">
        <v>30</v>
      </c>
      <c r="T14" s="3">
        <v>73.14418363571167</v>
      </c>
      <c r="U14" s="3">
        <f t="shared" si="2"/>
        <v>1.2190697272618611</v>
      </c>
      <c r="V14" s="9">
        <v>0.23328920923622287</v>
      </c>
      <c r="W14" s="9">
        <v>0.25179886160430082</v>
      </c>
      <c r="X14" s="1"/>
    </row>
    <row r="15" spans="1:24" x14ac:dyDescent="0.2">
      <c r="A15" t="s">
        <v>53</v>
      </c>
      <c r="B15">
        <v>14</v>
      </c>
      <c r="C15" s="7" t="s">
        <v>23</v>
      </c>
      <c r="D15">
        <v>14</v>
      </c>
      <c r="E15" t="s">
        <v>5</v>
      </c>
      <c r="F15" t="s">
        <v>70</v>
      </c>
      <c r="G15" s="3">
        <v>0</v>
      </c>
      <c r="H15" s="1">
        <v>1.2014269181669588</v>
      </c>
      <c r="I15" s="2">
        <f t="shared" si="0"/>
        <v>1.3194597761366456</v>
      </c>
      <c r="J15" t="s">
        <v>40</v>
      </c>
      <c r="K15" s="1">
        <v>0.91054455762548148</v>
      </c>
      <c r="L15" s="8">
        <v>1.0297330248292547E-2</v>
      </c>
      <c r="M15" s="3">
        <v>10.47539657294724</v>
      </c>
      <c r="N15" t="s">
        <v>6</v>
      </c>
      <c r="O15" s="1">
        <v>2.5509767104786376</v>
      </c>
      <c r="P15" s="2">
        <f t="shared" si="1"/>
        <v>2.8015945942624443</v>
      </c>
      <c r="Q15" t="s">
        <v>4</v>
      </c>
      <c r="R15" s="3">
        <v>15</v>
      </c>
      <c r="S15" s="3">
        <v>30</v>
      </c>
      <c r="T15" s="3">
        <v>334.60513830184937</v>
      </c>
      <c r="U15" s="3">
        <f t="shared" si="2"/>
        <v>5.5767523050308228</v>
      </c>
      <c r="V15" s="9">
        <v>1.3292687441037593E-2</v>
      </c>
      <c r="W15" s="9">
        <v>3.5806022278756393E-2</v>
      </c>
      <c r="X15" s="1"/>
    </row>
    <row r="16" spans="1:24" x14ac:dyDescent="0.2">
      <c r="A16" t="s">
        <v>53</v>
      </c>
      <c r="B16">
        <v>15</v>
      </c>
      <c r="C16" s="7" t="s">
        <v>23</v>
      </c>
      <c r="D16">
        <v>15</v>
      </c>
      <c r="E16" t="s">
        <v>5</v>
      </c>
      <c r="F16" t="s">
        <v>70</v>
      </c>
      <c r="G16" s="3">
        <v>0</v>
      </c>
      <c r="H16" s="1">
        <v>1.2014269181669588</v>
      </c>
      <c r="I16" s="2">
        <f t="shared" si="0"/>
        <v>1.3194597761366456</v>
      </c>
      <c r="J16" t="s">
        <v>40</v>
      </c>
      <c r="K16" s="1">
        <v>0.91054455762548148</v>
      </c>
      <c r="L16" s="8">
        <v>1.0297330248292547E-2</v>
      </c>
      <c r="M16" s="3">
        <v>10.47539657294724</v>
      </c>
      <c r="N16" t="s">
        <v>8</v>
      </c>
      <c r="O16" s="1">
        <v>0.99559175570736269</v>
      </c>
      <c r="P16" s="2">
        <f t="shared" si="1"/>
        <v>1.0934025659366602</v>
      </c>
      <c r="Q16" t="s">
        <v>4</v>
      </c>
      <c r="R16" s="3">
        <v>15</v>
      </c>
      <c r="S16" s="3">
        <v>100</v>
      </c>
      <c r="T16" s="3">
        <v>1301.1704225540161</v>
      </c>
      <c r="U16" s="3">
        <f t="shared" si="2"/>
        <v>21.686173709233604</v>
      </c>
      <c r="V16" s="9">
        <v>0.41838548046885238</v>
      </c>
      <c r="W16" s="9">
        <v>0.47455808973268371</v>
      </c>
      <c r="X16" s="1"/>
    </row>
    <row r="17" spans="1:24" x14ac:dyDescent="0.2">
      <c r="A17" t="s">
        <v>53</v>
      </c>
      <c r="B17">
        <v>16</v>
      </c>
      <c r="C17" s="7" t="s">
        <v>23</v>
      </c>
      <c r="D17">
        <v>16</v>
      </c>
      <c r="E17" t="s">
        <v>5</v>
      </c>
      <c r="F17" t="s">
        <v>70</v>
      </c>
      <c r="G17" s="3">
        <v>0</v>
      </c>
      <c r="H17" s="1">
        <v>1.2014269181669588</v>
      </c>
      <c r="I17" s="2">
        <f t="shared" si="0"/>
        <v>1.3194597761366456</v>
      </c>
      <c r="J17" t="s">
        <v>40</v>
      </c>
      <c r="K17" s="1">
        <v>0.91054455762548148</v>
      </c>
      <c r="L17" s="8">
        <v>1.0297330248292547E-2</v>
      </c>
      <c r="M17" s="3">
        <v>10.47539657294724</v>
      </c>
      <c r="N17" t="s">
        <v>7</v>
      </c>
      <c r="O17" s="1">
        <v>2.4973085605139778</v>
      </c>
      <c r="P17" s="2">
        <f t="shared" si="1"/>
        <v>2.7426538762984429</v>
      </c>
      <c r="Q17" t="s">
        <v>4</v>
      </c>
      <c r="R17" s="3">
        <v>15</v>
      </c>
      <c r="S17" s="3">
        <v>30</v>
      </c>
      <c r="T17" s="3">
        <v>1118.550977230072</v>
      </c>
      <c r="U17" s="3">
        <f t="shared" si="2"/>
        <v>18.642516287167869</v>
      </c>
      <c r="V17" s="9">
        <v>3.4787038090824773E-3</v>
      </c>
      <c r="W17" s="9">
        <v>3.1393764388769473E-2</v>
      </c>
      <c r="X17" s="1"/>
    </row>
    <row r="18" spans="1:24" x14ac:dyDescent="0.2">
      <c r="A18" t="s">
        <v>53</v>
      </c>
      <c r="B18">
        <v>17</v>
      </c>
      <c r="C18" s="7" t="s">
        <v>23</v>
      </c>
      <c r="D18">
        <v>17</v>
      </c>
      <c r="E18" t="s">
        <v>5</v>
      </c>
      <c r="F18" t="s">
        <v>70</v>
      </c>
      <c r="G18" s="3">
        <v>0</v>
      </c>
      <c r="H18" s="1">
        <v>1.2014269181669588</v>
      </c>
      <c r="I18" s="2">
        <f t="shared" si="0"/>
        <v>1.3194597761366456</v>
      </c>
      <c r="J18" t="s">
        <v>40</v>
      </c>
      <c r="K18" s="1">
        <v>0.91054455762548148</v>
      </c>
      <c r="L18" s="8">
        <v>1.0297330248292547E-2</v>
      </c>
      <c r="M18" s="3">
        <v>10.47539657294724</v>
      </c>
      <c r="N18" t="s">
        <v>6</v>
      </c>
      <c r="O18" s="1">
        <v>2.5509767104786376</v>
      </c>
      <c r="P18" s="2">
        <f t="shared" si="1"/>
        <v>2.8015945942624443</v>
      </c>
      <c r="Q18" t="s">
        <v>4</v>
      </c>
      <c r="R18" s="3">
        <v>15</v>
      </c>
      <c r="S18" s="3">
        <v>65</v>
      </c>
      <c r="T18" s="3">
        <v>75.146297931671143</v>
      </c>
      <c r="U18" s="3">
        <f t="shared" si="2"/>
        <v>1.2524382988611857</v>
      </c>
      <c r="V18" s="9">
        <v>3.1904504328193767E-3</v>
      </c>
      <c r="W18" s="9">
        <v>2.168315798585576E-2</v>
      </c>
      <c r="X18" s="1"/>
    </row>
    <row r="19" spans="1:24" x14ac:dyDescent="0.2">
      <c r="A19" t="s">
        <v>53</v>
      </c>
      <c r="B19">
        <v>18</v>
      </c>
      <c r="C19" s="7" t="s">
        <v>23</v>
      </c>
      <c r="D19">
        <v>18</v>
      </c>
      <c r="E19" t="s">
        <v>5</v>
      </c>
      <c r="F19" t="s">
        <v>70</v>
      </c>
      <c r="G19" s="3">
        <v>0</v>
      </c>
      <c r="H19" s="1">
        <v>1.2014269181669588</v>
      </c>
      <c r="I19" s="2">
        <f t="shared" si="0"/>
        <v>1.3194597761366456</v>
      </c>
      <c r="J19" t="s">
        <v>40</v>
      </c>
      <c r="K19" s="1">
        <v>0.91054455762548148</v>
      </c>
      <c r="L19" s="8">
        <v>1.0297330248292547E-2</v>
      </c>
      <c r="M19" s="3">
        <v>10.47539657294724</v>
      </c>
      <c r="N19" t="s">
        <v>6</v>
      </c>
      <c r="O19" s="1">
        <v>0.95661626642948905</v>
      </c>
      <c r="P19" s="2">
        <f t="shared" si="1"/>
        <v>1.0505979728484165</v>
      </c>
      <c r="Q19" t="s">
        <v>4</v>
      </c>
      <c r="R19" s="3">
        <v>15</v>
      </c>
      <c r="S19" s="3">
        <v>65</v>
      </c>
      <c r="T19" s="3">
        <v>75.437314510345459</v>
      </c>
      <c r="U19" s="3">
        <f t="shared" si="2"/>
        <v>1.2572885751724243</v>
      </c>
      <c r="V19" s="9">
        <v>1E-3</v>
      </c>
      <c r="W19" s="9">
        <v>1.0458751730125278E-2</v>
      </c>
      <c r="X19" s="1"/>
    </row>
    <row r="20" spans="1:24" x14ac:dyDescent="0.2">
      <c r="A20" t="s">
        <v>53</v>
      </c>
      <c r="B20">
        <v>19</v>
      </c>
      <c r="C20" s="7" t="s">
        <v>23</v>
      </c>
      <c r="D20">
        <v>19</v>
      </c>
      <c r="E20" t="s">
        <v>5</v>
      </c>
      <c r="F20" t="s">
        <v>70</v>
      </c>
      <c r="G20" s="3">
        <v>0</v>
      </c>
      <c r="H20" s="1">
        <v>1.2014269181669588</v>
      </c>
      <c r="I20" s="2">
        <f t="shared" si="0"/>
        <v>1.3194597761366456</v>
      </c>
      <c r="J20" t="s">
        <v>40</v>
      </c>
      <c r="K20" s="1">
        <v>0.91054455762548148</v>
      </c>
      <c r="L20" s="8">
        <v>1.0297330248292547E-2</v>
      </c>
      <c r="M20" s="3">
        <v>10.47539657294724</v>
      </c>
      <c r="N20" t="s">
        <v>6</v>
      </c>
      <c r="O20" s="1">
        <v>1.7537964884540633</v>
      </c>
      <c r="P20" s="2">
        <f t="shared" si="1"/>
        <v>1.9260962835554305</v>
      </c>
      <c r="Q20" t="s">
        <v>4</v>
      </c>
      <c r="R20" s="3">
        <v>15</v>
      </c>
      <c r="S20" s="3">
        <v>100</v>
      </c>
      <c r="T20" s="3">
        <v>1307.2477703094482</v>
      </c>
      <c r="U20" s="3">
        <f t="shared" si="2"/>
        <v>21.787462838490804</v>
      </c>
      <c r="V20" s="9">
        <v>1.0828513844080203E-2</v>
      </c>
      <c r="W20" s="9">
        <v>7.7187310555367775E-2</v>
      </c>
      <c r="X20" s="1"/>
    </row>
    <row r="21" spans="1:24" x14ac:dyDescent="0.2">
      <c r="A21" t="s">
        <v>53</v>
      </c>
      <c r="B21">
        <v>20</v>
      </c>
      <c r="C21" s="7" t="s">
        <v>23</v>
      </c>
      <c r="D21">
        <v>20</v>
      </c>
      <c r="E21" t="s">
        <v>5</v>
      </c>
      <c r="F21" t="s">
        <v>70</v>
      </c>
      <c r="G21" s="3">
        <v>0</v>
      </c>
      <c r="H21" s="1">
        <v>1.2014269181669588</v>
      </c>
      <c r="I21" s="2">
        <f t="shared" si="0"/>
        <v>1.3194597761366456</v>
      </c>
      <c r="J21" t="s">
        <v>40</v>
      </c>
      <c r="K21" s="1">
        <v>0.91054455762548148</v>
      </c>
      <c r="L21" s="8">
        <v>1.0297330248292547E-2</v>
      </c>
      <c r="M21" s="3">
        <v>10.47539657294724</v>
      </c>
      <c r="N21" t="s">
        <v>8</v>
      </c>
      <c r="O21" s="1">
        <v>2.4964091784901035</v>
      </c>
      <c r="P21" s="2">
        <f t="shared" si="1"/>
        <v>2.7416661354829692</v>
      </c>
      <c r="Q21" t="s">
        <v>4</v>
      </c>
      <c r="R21" s="3">
        <v>15</v>
      </c>
      <c r="S21" s="3">
        <v>100</v>
      </c>
      <c r="T21" s="3">
        <v>579.20712852478027</v>
      </c>
      <c r="U21" s="3">
        <f t="shared" si="2"/>
        <v>9.6534521420796704</v>
      </c>
      <c r="V21" s="9">
        <v>0.42857613064872191</v>
      </c>
      <c r="W21" s="9">
        <v>0.45482816475826704</v>
      </c>
      <c r="X21" s="1"/>
    </row>
    <row r="22" spans="1:24" x14ac:dyDescent="0.2">
      <c r="A22" t="s">
        <v>53</v>
      </c>
      <c r="B22">
        <v>21</v>
      </c>
      <c r="C22" s="7" t="s">
        <v>23</v>
      </c>
      <c r="D22">
        <v>21</v>
      </c>
      <c r="E22" t="s">
        <v>5</v>
      </c>
      <c r="F22" t="s">
        <v>70</v>
      </c>
      <c r="G22" s="3">
        <v>0</v>
      </c>
      <c r="H22" s="1">
        <v>1.2014269181669588</v>
      </c>
      <c r="I22" s="2">
        <f t="shared" si="0"/>
        <v>1.3194597761366456</v>
      </c>
      <c r="J22" t="s">
        <v>40</v>
      </c>
      <c r="K22" s="1">
        <v>0.91054455762548148</v>
      </c>
      <c r="L22" s="8">
        <v>1.0297330248292547E-2</v>
      </c>
      <c r="M22" s="3">
        <v>10.47539657294724</v>
      </c>
      <c r="N22" t="s">
        <v>6</v>
      </c>
      <c r="O22" s="1">
        <v>2.5509767104786376</v>
      </c>
      <c r="P22" s="2">
        <f t="shared" si="1"/>
        <v>2.8015945942624443</v>
      </c>
      <c r="Q22" t="s">
        <v>4</v>
      </c>
      <c r="R22" s="3">
        <v>15</v>
      </c>
      <c r="S22" s="3">
        <v>100</v>
      </c>
      <c r="T22" s="3">
        <v>677.11772871017456</v>
      </c>
      <c r="U22" s="3">
        <f t="shared" si="2"/>
        <v>11.28529547850291</v>
      </c>
      <c r="V22" s="9">
        <v>5.4097008256032107E-2</v>
      </c>
      <c r="W22" s="9">
        <v>7.3092067528373328E-2</v>
      </c>
      <c r="X22" s="1"/>
    </row>
    <row r="23" spans="1:24" x14ac:dyDescent="0.2">
      <c r="A23" t="s">
        <v>53</v>
      </c>
      <c r="B23">
        <v>22</v>
      </c>
      <c r="C23" s="7" t="s">
        <v>23</v>
      </c>
      <c r="D23">
        <v>22</v>
      </c>
      <c r="E23" t="s">
        <v>5</v>
      </c>
      <c r="F23" t="s">
        <v>70</v>
      </c>
      <c r="G23" s="3">
        <v>0</v>
      </c>
      <c r="H23" s="1">
        <v>1.2014269181669588</v>
      </c>
      <c r="I23" s="2">
        <f t="shared" si="0"/>
        <v>1.3194597761366456</v>
      </c>
      <c r="J23" t="s">
        <v>40</v>
      </c>
      <c r="K23" s="1">
        <v>0.91054455762548148</v>
      </c>
      <c r="L23" s="8">
        <v>1.0297330248292547E-2</v>
      </c>
      <c r="M23" s="3">
        <v>10.47539657294724</v>
      </c>
      <c r="N23" t="s">
        <v>7</v>
      </c>
      <c r="O23" s="1">
        <v>2.4973085605139778</v>
      </c>
      <c r="P23" s="2">
        <f t="shared" si="1"/>
        <v>2.7426538762984429</v>
      </c>
      <c r="Q23" t="s">
        <v>4</v>
      </c>
      <c r="R23" s="3">
        <v>15</v>
      </c>
      <c r="S23" s="3">
        <v>100</v>
      </c>
      <c r="T23" s="3">
        <v>592.3568811416626</v>
      </c>
      <c r="U23" s="3">
        <f t="shared" si="2"/>
        <v>9.8726146856943764</v>
      </c>
      <c r="V23" s="9">
        <v>8.0096868719226555E-2</v>
      </c>
      <c r="W23" s="9">
        <v>0.11052764066950919</v>
      </c>
      <c r="X23" s="1"/>
    </row>
    <row r="24" spans="1:24" x14ac:dyDescent="0.2">
      <c r="A24" t="s">
        <v>53</v>
      </c>
      <c r="B24">
        <v>23</v>
      </c>
      <c r="C24" s="7" t="s">
        <v>23</v>
      </c>
      <c r="D24">
        <v>23</v>
      </c>
      <c r="E24" t="s">
        <v>5</v>
      </c>
      <c r="F24" t="s">
        <v>70</v>
      </c>
      <c r="G24" s="3">
        <v>0</v>
      </c>
      <c r="H24" s="1">
        <v>1.2014269181669586</v>
      </c>
      <c r="I24" s="2">
        <f t="shared" si="0"/>
        <v>1.3194597761366456</v>
      </c>
      <c r="J24" t="s">
        <v>40</v>
      </c>
      <c r="K24" s="1">
        <v>0.91054455762548137</v>
      </c>
      <c r="L24" s="8">
        <v>1.0297330248292547E-2</v>
      </c>
      <c r="M24" s="3">
        <v>10.475396572947238</v>
      </c>
      <c r="N24" t="s">
        <v>9</v>
      </c>
      <c r="O24" s="1">
        <v>2.4982095593959213</v>
      </c>
      <c r="P24" s="2">
        <f t="shared" si="1"/>
        <v>2.7436433928184178</v>
      </c>
      <c r="Q24" t="s">
        <v>4</v>
      </c>
      <c r="R24" s="3">
        <v>15</v>
      </c>
      <c r="S24" s="3">
        <v>100</v>
      </c>
      <c r="T24" s="3">
        <v>672.18344640731812</v>
      </c>
      <c r="U24" s="3">
        <f t="shared" si="2"/>
        <v>11.203057440121968</v>
      </c>
      <c r="V24" s="9">
        <v>0.72694989321579939</v>
      </c>
      <c r="W24" s="9">
        <v>0.77528078707944414</v>
      </c>
      <c r="X24" s="1"/>
    </row>
    <row r="25" spans="1:24" x14ac:dyDescent="0.2">
      <c r="A25" t="s">
        <v>53</v>
      </c>
      <c r="B25">
        <v>24</v>
      </c>
      <c r="C25" s="7" t="s">
        <v>23</v>
      </c>
      <c r="D25">
        <v>24</v>
      </c>
      <c r="E25" t="s">
        <v>5</v>
      </c>
      <c r="F25" t="s">
        <v>70</v>
      </c>
      <c r="G25" s="3">
        <v>0</v>
      </c>
      <c r="H25" s="1">
        <v>1.2014269181669588</v>
      </c>
      <c r="I25" s="2">
        <f t="shared" si="0"/>
        <v>1.3194597761366456</v>
      </c>
      <c r="J25" t="s">
        <v>40</v>
      </c>
      <c r="K25" s="1">
        <v>0.91054455762548148</v>
      </c>
      <c r="L25" s="8">
        <v>1.0297330248292547E-2</v>
      </c>
      <c r="M25" s="3">
        <v>10.47539657294724</v>
      </c>
      <c r="N25" t="s">
        <v>8</v>
      </c>
      <c r="O25" s="1">
        <v>2.4964091784901035</v>
      </c>
      <c r="P25" s="2">
        <f t="shared" si="1"/>
        <v>2.7416661354829692</v>
      </c>
      <c r="Q25" t="s">
        <v>4</v>
      </c>
      <c r="R25" s="3">
        <v>15</v>
      </c>
      <c r="S25" s="3">
        <v>30</v>
      </c>
      <c r="T25" s="3">
        <v>77.402427196502686</v>
      </c>
      <c r="U25" s="3">
        <f t="shared" si="2"/>
        <v>1.2900404532750447</v>
      </c>
      <c r="V25" s="9">
        <v>6.8335509954001979E-3</v>
      </c>
      <c r="W25" s="9">
        <v>1E-3</v>
      </c>
      <c r="X25" s="1"/>
    </row>
    <row r="26" spans="1:24" x14ac:dyDescent="0.2">
      <c r="A26" t="s">
        <v>53</v>
      </c>
      <c r="B26">
        <v>25</v>
      </c>
      <c r="C26" s="7" t="s">
        <v>23</v>
      </c>
      <c r="D26">
        <v>25</v>
      </c>
      <c r="E26" t="s">
        <v>5</v>
      </c>
      <c r="F26" t="s">
        <v>70</v>
      </c>
      <c r="G26" s="3">
        <v>0</v>
      </c>
      <c r="H26" s="1">
        <v>1.2014269181669586</v>
      </c>
      <c r="I26" s="2">
        <f t="shared" si="0"/>
        <v>1.3194597761366456</v>
      </c>
      <c r="J26" t="s">
        <v>40</v>
      </c>
      <c r="K26" s="1">
        <v>0.91054455762548137</v>
      </c>
      <c r="L26" s="8">
        <v>1.0297330248292547E-2</v>
      </c>
      <c r="M26" s="3">
        <v>10.475396572947238</v>
      </c>
      <c r="N26" t="s">
        <v>9</v>
      </c>
      <c r="O26" s="1">
        <v>2.4982095593959213</v>
      </c>
      <c r="P26" s="2">
        <f t="shared" si="1"/>
        <v>2.7436433928184178</v>
      </c>
      <c r="Q26" t="s">
        <v>4</v>
      </c>
      <c r="R26" s="3">
        <v>15</v>
      </c>
      <c r="S26" s="3">
        <v>30</v>
      </c>
      <c r="T26" s="3">
        <v>73.782219886779785</v>
      </c>
      <c r="U26" s="3">
        <f t="shared" si="2"/>
        <v>1.2297036647796631</v>
      </c>
      <c r="V26" s="9">
        <v>0.1186983784688329</v>
      </c>
      <c r="W26" s="9">
        <v>0.15759132937495537</v>
      </c>
      <c r="X26" s="1"/>
    </row>
    <row r="27" spans="1:24" x14ac:dyDescent="0.2">
      <c r="A27" t="s">
        <v>53</v>
      </c>
      <c r="B27">
        <v>26</v>
      </c>
      <c r="C27" s="7" t="s">
        <v>23</v>
      </c>
      <c r="D27">
        <v>26</v>
      </c>
      <c r="E27" t="s">
        <v>5</v>
      </c>
      <c r="F27" t="s">
        <v>70</v>
      </c>
      <c r="G27" s="3">
        <v>0</v>
      </c>
      <c r="H27" s="1">
        <v>1.2014269181669588</v>
      </c>
      <c r="I27" s="2">
        <f t="shared" si="0"/>
        <v>1.3194597761366456</v>
      </c>
      <c r="J27" t="s">
        <v>40</v>
      </c>
      <c r="K27" s="1">
        <v>0.91054455762548148</v>
      </c>
      <c r="L27" s="8">
        <v>1.0297330248292547E-2</v>
      </c>
      <c r="M27" s="3">
        <v>10.47539657294724</v>
      </c>
      <c r="N27" t="s">
        <v>7</v>
      </c>
      <c r="O27" s="1">
        <v>2.4973085605139778</v>
      </c>
      <c r="P27" s="2">
        <f t="shared" si="1"/>
        <v>2.7426538762984429</v>
      </c>
      <c r="Q27" t="s">
        <v>4</v>
      </c>
      <c r="R27" s="3">
        <v>15</v>
      </c>
      <c r="S27" s="3">
        <v>30</v>
      </c>
      <c r="T27" s="3">
        <v>74.859281539916992</v>
      </c>
      <c r="U27" s="3">
        <f t="shared" si="2"/>
        <v>1.2476546923319498</v>
      </c>
      <c r="V27" s="9">
        <v>2.5866743784670383E-3</v>
      </c>
      <c r="W27" s="9">
        <v>1.5748523542950185E-2</v>
      </c>
      <c r="X27" s="1"/>
    </row>
    <row r="28" spans="1:24" x14ac:dyDescent="0.2">
      <c r="A28" t="s">
        <v>53</v>
      </c>
      <c r="B28">
        <v>27</v>
      </c>
      <c r="C28" s="7" t="s">
        <v>23</v>
      </c>
      <c r="D28">
        <v>27</v>
      </c>
      <c r="E28" t="s">
        <v>5</v>
      </c>
      <c r="F28" t="s">
        <v>70</v>
      </c>
      <c r="G28" s="3">
        <v>0</v>
      </c>
      <c r="H28" s="1">
        <v>1.2014269181669588</v>
      </c>
      <c r="I28" s="2">
        <f t="shared" si="0"/>
        <v>1.3194597761366456</v>
      </c>
      <c r="J28" t="s">
        <v>40</v>
      </c>
      <c r="K28" s="1">
        <v>0.91054455762548148</v>
      </c>
      <c r="L28" s="8">
        <v>1.0297330248292547E-2</v>
      </c>
      <c r="M28" s="3">
        <v>10.47539657294724</v>
      </c>
      <c r="N28" t="s">
        <v>7</v>
      </c>
      <c r="O28" s="1">
        <v>1.4877582913700296</v>
      </c>
      <c r="P28" s="2">
        <f t="shared" si="1"/>
        <v>1.6339214582203494</v>
      </c>
      <c r="Q28" t="s">
        <v>4</v>
      </c>
      <c r="R28" s="3">
        <v>15</v>
      </c>
      <c r="S28" s="3">
        <v>100</v>
      </c>
      <c r="T28" s="3">
        <v>1105.9702577590942</v>
      </c>
      <c r="U28" s="3">
        <f t="shared" si="2"/>
        <v>18.432837629318236</v>
      </c>
      <c r="V28" s="9">
        <v>9.551494757362386E-2</v>
      </c>
      <c r="W28" s="9">
        <v>0.13570426717291761</v>
      </c>
      <c r="X28" s="1"/>
    </row>
    <row r="29" spans="1:24" x14ac:dyDescent="0.2">
      <c r="A29" t="s">
        <v>53</v>
      </c>
      <c r="B29">
        <v>28</v>
      </c>
      <c r="C29" s="7" t="s">
        <v>23</v>
      </c>
      <c r="D29">
        <v>28</v>
      </c>
      <c r="E29" t="s">
        <v>5</v>
      </c>
      <c r="F29" t="s">
        <v>70</v>
      </c>
      <c r="G29" s="3">
        <v>0</v>
      </c>
      <c r="H29" s="1">
        <v>1.2014269181669588</v>
      </c>
      <c r="I29" s="2">
        <f t="shared" si="0"/>
        <v>1.3194597761366456</v>
      </c>
      <c r="J29" t="s">
        <v>40</v>
      </c>
      <c r="K29" s="1">
        <v>0.91054455762548148</v>
      </c>
      <c r="L29" s="8">
        <v>1.0297330248292547E-2</v>
      </c>
      <c r="M29" s="3">
        <v>10.47539657294724</v>
      </c>
      <c r="N29" t="s">
        <v>8</v>
      </c>
      <c r="O29" s="1">
        <v>1.5305365796695276</v>
      </c>
      <c r="P29" s="2">
        <f t="shared" si="1"/>
        <v>1.6809024521115821</v>
      </c>
      <c r="Q29" t="s">
        <v>4</v>
      </c>
      <c r="R29" s="3">
        <v>15</v>
      </c>
      <c r="S29" s="3">
        <v>100</v>
      </c>
      <c r="T29" s="3">
        <v>1246.6743054389954</v>
      </c>
      <c r="U29" s="3">
        <f t="shared" si="2"/>
        <v>20.777905090649924</v>
      </c>
      <c r="V29" s="9">
        <v>0.43738384608310427</v>
      </c>
      <c r="W29" s="9">
        <v>0.50162150652588255</v>
      </c>
      <c r="X29" s="1"/>
    </row>
    <row r="30" spans="1:24" x14ac:dyDescent="0.2">
      <c r="A30" t="s">
        <v>53</v>
      </c>
      <c r="B30">
        <v>29</v>
      </c>
      <c r="C30" s="7" t="s">
        <v>23</v>
      </c>
      <c r="D30">
        <v>29</v>
      </c>
      <c r="E30" t="s">
        <v>5</v>
      </c>
      <c r="F30" t="s">
        <v>70</v>
      </c>
      <c r="G30" s="3">
        <v>0</v>
      </c>
      <c r="H30" s="1">
        <v>1.2014269181669588</v>
      </c>
      <c r="I30" s="2">
        <f t="shared" si="0"/>
        <v>1.3194597761366456</v>
      </c>
      <c r="J30" t="s">
        <v>40</v>
      </c>
      <c r="K30" s="1">
        <v>0.91054455762548148</v>
      </c>
      <c r="L30" s="8">
        <v>1.0297330248292547E-2</v>
      </c>
      <c r="M30" s="3">
        <v>10.47539657294724</v>
      </c>
      <c r="N30" t="s">
        <v>9</v>
      </c>
      <c r="O30" s="1">
        <v>1.5365094192744826</v>
      </c>
      <c r="P30" s="2">
        <f t="shared" si="1"/>
        <v>1.6874620867334515</v>
      </c>
      <c r="Q30" t="s">
        <v>4</v>
      </c>
      <c r="R30" s="3">
        <v>15</v>
      </c>
      <c r="S30" s="3">
        <v>100</v>
      </c>
      <c r="T30" s="3">
        <v>1247.0973296165466</v>
      </c>
      <c r="U30" s="3">
        <f t="shared" si="2"/>
        <v>20.784955493609111</v>
      </c>
      <c r="V30" s="9">
        <v>0.90437227540701459</v>
      </c>
      <c r="W30" s="9">
        <v>0.96967817970892811</v>
      </c>
      <c r="X30" s="1"/>
    </row>
    <row r="31" spans="1:24" x14ac:dyDescent="0.2">
      <c r="A31" t="s">
        <v>53</v>
      </c>
      <c r="B31">
        <v>30</v>
      </c>
      <c r="C31" s="7" t="s">
        <v>23</v>
      </c>
      <c r="D31">
        <v>30</v>
      </c>
      <c r="E31" t="s">
        <v>5</v>
      </c>
      <c r="F31" t="s">
        <v>70</v>
      </c>
      <c r="G31" s="3">
        <v>0</v>
      </c>
      <c r="H31" s="1">
        <v>1.201426918166959</v>
      </c>
      <c r="I31" s="2">
        <f t="shared" si="0"/>
        <v>1.3194597761366458</v>
      </c>
      <c r="J31" t="s">
        <v>40</v>
      </c>
      <c r="K31" s="1">
        <v>0.91054455762548159</v>
      </c>
      <c r="L31" s="8">
        <v>1.0297330248292547E-2</v>
      </c>
      <c r="M31" s="3">
        <v>10.475396572947242</v>
      </c>
      <c r="N31" t="s">
        <v>8</v>
      </c>
      <c r="O31" s="1">
        <v>1.5156770012261342</v>
      </c>
      <c r="P31" s="2">
        <f t="shared" si="1"/>
        <v>1.6645830108289452</v>
      </c>
      <c r="Q31" t="s">
        <v>4</v>
      </c>
      <c r="R31" s="3">
        <v>15</v>
      </c>
      <c r="S31" s="3">
        <v>30</v>
      </c>
      <c r="T31" s="3">
        <v>1250.9005470275879</v>
      </c>
      <c r="U31" s="3">
        <f t="shared" si="2"/>
        <v>20.8483424504598</v>
      </c>
      <c r="V31" s="9">
        <v>4.8780897549038256E-3</v>
      </c>
      <c r="W31" s="9">
        <v>3.6177121435702765E-2</v>
      </c>
      <c r="X31" s="1"/>
    </row>
    <row r="32" spans="1:24" x14ac:dyDescent="0.2">
      <c r="A32" t="s">
        <v>53</v>
      </c>
      <c r="B32">
        <v>31</v>
      </c>
      <c r="C32" s="7" t="s">
        <v>23</v>
      </c>
      <c r="D32">
        <v>31</v>
      </c>
      <c r="E32" t="s">
        <v>5</v>
      </c>
      <c r="F32" t="s">
        <v>70</v>
      </c>
      <c r="G32" s="3">
        <v>0</v>
      </c>
      <c r="H32" s="1">
        <v>1.2014269181669588</v>
      </c>
      <c r="I32" s="2">
        <f t="shared" si="0"/>
        <v>1.3194597761366456</v>
      </c>
      <c r="J32" t="s">
        <v>40</v>
      </c>
      <c r="K32" s="1">
        <v>0.91054455762548148</v>
      </c>
      <c r="L32" s="8">
        <v>1.0297330248292547E-2</v>
      </c>
      <c r="M32" s="3">
        <v>10.47539657294724</v>
      </c>
      <c r="N32" t="s">
        <v>9</v>
      </c>
      <c r="O32" s="1">
        <v>1.6359956406663554</v>
      </c>
      <c r="P32" s="2">
        <f t="shared" si="1"/>
        <v>1.7967222218456893</v>
      </c>
      <c r="Q32" t="s">
        <v>4</v>
      </c>
      <c r="R32" s="3">
        <v>15</v>
      </c>
      <c r="S32" s="3">
        <v>30</v>
      </c>
      <c r="T32" s="3">
        <v>1224.5400400161743</v>
      </c>
      <c r="U32" s="3">
        <f t="shared" si="2"/>
        <v>20.40900066693624</v>
      </c>
      <c r="V32" s="9">
        <v>0.27309939944757022</v>
      </c>
      <c r="W32" s="9">
        <v>0.30028934957161418</v>
      </c>
      <c r="X32" s="1"/>
    </row>
    <row r="33" spans="1:24" x14ac:dyDescent="0.2">
      <c r="A33" t="s">
        <v>53</v>
      </c>
      <c r="B33">
        <v>32</v>
      </c>
      <c r="C33" s="7" t="s">
        <v>23</v>
      </c>
      <c r="D33">
        <v>32</v>
      </c>
      <c r="E33" t="s">
        <v>5</v>
      </c>
      <c r="F33" t="s">
        <v>70</v>
      </c>
      <c r="G33" s="3">
        <v>0</v>
      </c>
      <c r="H33" s="1">
        <v>1.2014269181669588</v>
      </c>
      <c r="I33" s="2">
        <f t="shared" si="0"/>
        <v>1.3194597761366456</v>
      </c>
      <c r="J33" t="s">
        <v>40</v>
      </c>
      <c r="K33" s="1">
        <v>0.91054455762548148</v>
      </c>
      <c r="L33" s="8">
        <v>1.0297330248292547E-2</v>
      </c>
      <c r="M33" s="3">
        <v>10.47539657294724</v>
      </c>
      <c r="N33" t="s">
        <v>9</v>
      </c>
      <c r="O33" s="1">
        <v>2.1444807722248171</v>
      </c>
      <c r="P33" s="2">
        <f t="shared" si="1"/>
        <v>2.3551629124193494</v>
      </c>
      <c r="Q33" t="s">
        <v>4</v>
      </c>
      <c r="R33" s="3">
        <v>15</v>
      </c>
      <c r="S33" s="3">
        <v>100</v>
      </c>
      <c r="T33" s="3">
        <v>79.41954231262207</v>
      </c>
      <c r="U33" s="3">
        <f t="shared" si="2"/>
        <v>1.3236590385437013</v>
      </c>
      <c r="V33" s="9">
        <v>0.77821548809118346</v>
      </c>
      <c r="W33" s="9">
        <v>0.86122221180154501</v>
      </c>
      <c r="X33" s="1"/>
    </row>
    <row r="34" spans="1:24" x14ac:dyDescent="0.2">
      <c r="A34" t="s">
        <v>53</v>
      </c>
      <c r="B34">
        <v>33</v>
      </c>
      <c r="C34" s="7" t="s">
        <v>23</v>
      </c>
      <c r="D34">
        <v>33</v>
      </c>
      <c r="E34" t="s">
        <v>5</v>
      </c>
      <c r="F34" t="s">
        <v>70</v>
      </c>
      <c r="G34" s="3">
        <v>0</v>
      </c>
      <c r="H34" s="1">
        <v>1.2014269181669588</v>
      </c>
      <c r="I34" s="2">
        <f t="shared" si="0"/>
        <v>1.3194597761366456</v>
      </c>
      <c r="J34" t="s">
        <v>40</v>
      </c>
      <c r="K34" s="1">
        <v>0.91054455762548148</v>
      </c>
      <c r="L34" s="8">
        <v>1.0297330248292547E-2</v>
      </c>
      <c r="M34" s="3">
        <v>10.47539657294724</v>
      </c>
      <c r="N34" t="s">
        <v>8</v>
      </c>
      <c r="O34" s="1">
        <v>1.4116599521223798</v>
      </c>
      <c r="P34" s="2">
        <f t="shared" si="1"/>
        <v>1.5503469218504884</v>
      </c>
      <c r="Q34" t="s">
        <v>4</v>
      </c>
      <c r="R34" s="3">
        <v>15</v>
      </c>
      <c r="S34" s="3">
        <v>98.7</v>
      </c>
      <c r="T34" s="3">
        <v>1202.7647938728333</v>
      </c>
      <c r="U34" s="3">
        <f t="shared" si="2"/>
        <v>20.046079897880553</v>
      </c>
      <c r="V34" s="9">
        <v>0.41669403004077565</v>
      </c>
      <c r="W34" s="9">
        <v>0.47159929038607951</v>
      </c>
      <c r="X34" s="1"/>
    </row>
    <row r="35" spans="1:24" x14ac:dyDescent="0.2">
      <c r="A35" t="s">
        <v>53</v>
      </c>
      <c r="B35">
        <v>34</v>
      </c>
      <c r="C35" s="7" t="s">
        <v>23</v>
      </c>
      <c r="D35">
        <v>34</v>
      </c>
      <c r="E35" t="s">
        <v>5</v>
      </c>
      <c r="F35" t="s">
        <v>70</v>
      </c>
      <c r="G35" s="3">
        <v>0</v>
      </c>
      <c r="H35" s="1">
        <v>1.2014269181669588</v>
      </c>
      <c r="I35" s="2">
        <f t="shared" si="0"/>
        <v>1.3238098760117882</v>
      </c>
      <c r="J35" t="s">
        <v>40</v>
      </c>
      <c r="K35" s="1">
        <v>0.90755246651163402</v>
      </c>
      <c r="L35" s="8">
        <v>1.0297330248292547E-2</v>
      </c>
      <c r="M35" s="3">
        <v>10.440973940098081</v>
      </c>
      <c r="N35" t="s">
        <v>9</v>
      </c>
      <c r="O35" s="1">
        <v>1.6359956406663554</v>
      </c>
      <c r="P35" s="2">
        <f t="shared" si="1"/>
        <v>1.802645798489914</v>
      </c>
      <c r="Q35" t="s">
        <v>4</v>
      </c>
      <c r="R35" s="3">
        <v>15</v>
      </c>
      <c r="S35" s="3">
        <v>100</v>
      </c>
      <c r="T35" s="3">
        <v>1260.5611000061035</v>
      </c>
      <c r="U35" s="3">
        <f t="shared" si="2"/>
        <v>21.009351666768392</v>
      </c>
      <c r="V35" s="9">
        <v>0.96444130148617424</v>
      </c>
      <c r="W35" s="9">
        <v>1</v>
      </c>
      <c r="X35" s="1"/>
    </row>
    <row r="36" spans="1:24" x14ac:dyDescent="0.2">
      <c r="A36" t="s">
        <v>53</v>
      </c>
      <c r="B36">
        <v>35</v>
      </c>
      <c r="C36" s="7" t="s">
        <v>23</v>
      </c>
      <c r="D36">
        <v>35</v>
      </c>
      <c r="E36" t="s">
        <v>5</v>
      </c>
      <c r="F36" t="s">
        <v>70</v>
      </c>
      <c r="G36" s="3">
        <v>0</v>
      </c>
      <c r="H36" s="1">
        <v>1.2014269181669586</v>
      </c>
      <c r="I36" s="2">
        <f t="shared" si="0"/>
        <v>1.323809876011788</v>
      </c>
      <c r="J36" t="s">
        <v>40</v>
      </c>
      <c r="K36" s="1">
        <v>0.9075524665116339</v>
      </c>
      <c r="L36" s="8">
        <v>1.0297330248292547E-2</v>
      </c>
      <c r="M36" s="3">
        <v>10.440973940098079</v>
      </c>
      <c r="N36" t="s">
        <v>9</v>
      </c>
      <c r="O36" s="1">
        <v>2.4982095593959213</v>
      </c>
      <c r="P36" s="2">
        <f t="shared" si="1"/>
        <v>2.752688854450815</v>
      </c>
      <c r="Q36" t="s">
        <v>4</v>
      </c>
      <c r="R36" s="3">
        <v>15</v>
      </c>
      <c r="S36" s="3">
        <v>100</v>
      </c>
      <c r="T36" s="3">
        <v>1225.0930714607239</v>
      </c>
      <c r="U36" s="3">
        <f t="shared" si="2"/>
        <v>20.41821785767873</v>
      </c>
      <c r="V36" s="9">
        <v>0.81591465292050558</v>
      </c>
      <c r="W36" s="9">
        <v>0.92651624985089942</v>
      </c>
      <c r="X36" s="1" t="s">
        <v>105</v>
      </c>
    </row>
    <row r="37" spans="1:24" x14ac:dyDescent="0.2">
      <c r="A37" t="s">
        <v>54</v>
      </c>
      <c r="B37">
        <v>36</v>
      </c>
      <c r="C37">
        <v>1</v>
      </c>
      <c r="D37">
        <v>1</v>
      </c>
      <c r="E37" t="s">
        <v>5</v>
      </c>
      <c r="F37" t="s">
        <v>71</v>
      </c>
      <c r="G37" s="3">
        <v>3.86291907397234</v>
      </c>
      <c r="H37" s="1">
        <v>1.5</v>
      </c>
      <c r="I37" s="2">
        <f t="shared" si="0"/>
        <v>1.6397306970849377</v>
      </c>
      <c r="J37" t="s">
        <v>10</v>
      </c>
      <c r="K37" s="1">
        <v>0.91478436225329773</v>
      </c>
      <c r="L37" s="5">
        <v>9.5301685566326136E-3</v>
      </c>
      <c r="M37" s="3">
        <v>10.555498010495082</v>
      </c>
      <c r="N37" t="s">
        <v>8</v>
      </c>
      <c r="O37" s="1">
        <v>1.9969884409873437</v>
      </c>
      <c r="P37" s="2">
        <f t="shared" si="1"/>
        <v>2.1830154989404935</v>
      </c>
      <c r="Q37" t="s">
        <v>4</v>
      </c>
      <c r="R37" s="3">
        <v>18.862919073972339</v>
      </c>
      <c r="S37" s="3">
        <v>30</v>
      </c>
      <c r="T37" s="3">
        <v>328.71780157089233</v>
      </c>
      <c r="U37" s="3">
        <f t="shared" si="2"/>
        <v>5.4786300261815386</v>
      </c>
      <c r="V37" s="9">
        <v>4.283263764803763E-2</v>
      </c>
      <c r="W37" s="9">
        <v>0.42273879993357694</v>
      </c>
    </row>
    <row r="38" spans="1:24" x14ac:dyDescent="0.2">
      <c r="A38" t="s">
        <v>54</v>
      </c>
      <c r="B38">
        <v>37</v>
      </c>
      <c r="C38">
        <v>2</v>
      </c>
      <c r="D38">
        <v>2</v>
      </c>
      <c r="E38" t="s">
        <v>5</v>
      </c>
      <c r="F38" t="s">
        <v>71</v>
      </c>
      <c r="G38" s="3">
        <v>3.86291907397234</v>
      </c>
      <c r="H38" s="1">
        <v>1.5</v>
      </c>
      <c r="I38" s="2">
        <f t="shared" si="0"/>
        <v>1.6397306970849377</v>
      </c>
      <c r="J38" t="s">
        <v>10</v>
      </c>
      <c r="K38" s="1">
        <v>0.91478436225329773</v>
      </c>
      <c r="L38" s="5">
        <v>9.5301685566326136E-3</v>
      </c>
      <c r="M38" s="3">
        <v>10.555498010495079</v>
      </c>
      <c r="N38" t="s">
        <v>9</v>
      </c>
      <c r="O38" s="1">
        <v>2.0041841870103738</v>
      </c>
      <c r="P38" s="2">
        <f t="shared" si="1"/>
        <v>2.1908815560354196</v>
      </c>
      <c r="Q38" t="s">
        <v>4</v>
      </c>
      <c r="R38" s="3">
        <v>18.862919073972339</v>
      </c>
      <c r="S38" s="3">
        <v>100</v>
      </c>
      <c r="T38" s="3">
        <v>73.331193923950195</v>
      </c>
      <c r="U38" s="3">
        <f t="shared" si="2"/>
        <v>1.2221865653991699</v>
      </c>
      <c r="V38" s="9">
        <v>0.95968958853156039</v>
      </c>
      <c r="W38" s="9">
        <v>1</v>
      </c>
    </row>
    <row r="39" spans="1:24" x14ac:dyDescent="0.2">
      <c r="A39" t="s">
        <v>54</v>
      </c>
      <c r="B39">
        <v>38</v>
      </c>
      <c r="C39">
        <v>3</v>
      </c>
      <c r="D39">
        <v>3</v>
      </c>
      <c r="E39" t="s">
        <v>5</v>
      </c>
      <c r="F39" t="s">
        <v>71</v>
      </c>
      <c r="G39" s="3">
        <v>3.86291907397234</v>
      </c>
      <c r="H39" s="1">
        <v>1.5</v>
      </c>
      <c r="I39" s="2">
        <f t="shared" si="0"/>
        <v>1.6397306970849377</v>
      </c>
      <c r="J39" t="s">
        <v>10</v>
      </c>
      <c r="K39" s="1">
        <v>0.91478436225329773</v>
      </c>
      <c r="L39" s="5">
        <v>9.5301685566326136E-3</v>
      </c>
      <c r="M39" s="3">
        <v>10.555498010495082</v>
      </c>
      <c r="N39" t="s">
        <v>7</v>
      </c>
      <c r="O39" s="1">
        <v>0.9999857228678668</v>
      </c>
      <c r="P39" s="2">
        <f t="shared" si="1"/>
        <v>1.0931381909554083</v>
      </c>
      <c r="Q39" t="s">
        <v>4</v>
      </c>
      <c r="R39" s="3">
        <v>18.862919073972339</v>
      </c>
      <c r="S39" s="3">
        <v>47.5</v>
      </c>
      <c r="T39" s="3">
        <v>75.121296882629395</v>
      </c>
      <c r="U39" s="3">
        <f t="shared" si="2"/>
        <v>1.2520216147104899</v>
      </c>
      <c r="V39" s="9">
        <v>3.1579429501284471E-2</v>
      </c>
      <c r="W39" s="9">
        <v>0.17103361290905381</v>
      </c>
    </row>
    <row r="40" spans="1:24" x14ac:dyDescent="0.2">
      <c r="A40" t="s">
        <v>54</v>
      </c>
      <c r="B40">
        <v>39</v>
      </c>
      <c r="C40">
        <v>4</v>
      </c>
      <c r="D40">
        <v>4</v>
      </c>
      <c r="E40" t="s">
        <v>5</v>
      </c>
      <c r="F40" t="s">
        <v>71</v>
      </c>
      <c r="G40" s="3">
        <v>3.86291907397234</v>
      </c>
      <c r="H40" s="1">
        <v>1.5</v>
      </c>
      <c r="I40" s="2">
        <f t="shared" si="0"/>
        <v>1.6397306970849377</v>
      </c>
      <c r="J40" t="s">
        <v>10</v>
      </c>
      <c r="K40" s="1">
        <v>0.91478436225329773</v>
      </c>
      <c r="L40" s="5">
        <v>9.5301685566326136E-3</v>
      </c>
      <c r="M40" s="3">
        <v>10.555498010495082</v>
      </c>
      <c r="N40" t="s">
        <v>7</v>
      </c>
      <c r="O40" s="1">
        <v>1.9999714457357336</v>
      </c>
      <c r="P40" s="2">
        <f t="shared" si="1"/>
        <v>2.1862763819108166</v>
      </c>
      <c r="Q40" t="s">
        <v>4</v>
      </c>
      <c r="R40" s="3">
        <v>18.862919073972339</v>
      </c>
      <c r="S40" s="3">
        <v>100</v>
      </c>
      <c r="T40" s="3">
        <v>673.25950813293457</v>
      </c>
      <c r="U40" s="3">
        <f t="shared" si="2"/>
        <v>11.220991802215575</v>
      </c>
      <c r="V40" s="9">
        <v>0.7667679229570783</v>
      </c>
      <c r="W40" s="9">
        <v>0.822496742144878</v>
      </c>
    </row>
    <row r="41" spans="1:24" x14ac:dyDescent="0.2">
      <c r="A41" t="s">
        <v>54</v>
      </c>
      <c r="B41">
        <v>40</v>
      </c>
      <c r="C41">
        <v>5</v>
      </c>
      <c r="D41">
        <v>5</v>
      </c>
      <c r="E41" t="s">
        <v>5</v>
      </c>
      <c r="F41" t="s">
        <v>71</v>
      </c>
      <c r="G41" s="3">
        <v>3.86291907397234</v>
      </c>
      <c r="H41" s="1">
        <v>1.5</v>
      </c>
      <c r="I41" s="2">
        <f t="shared" si="0"/>
        <v>1.6397306970849377</v>
      </c>
      <c r="J41" t="s">
        <v>10</v>
      </c>
      <c r="K41" s="1">
        <v>0.91478436225329773</v>
      </c>
      <c r="L41" s="5">
        <v>9.5301685566326136E-3</v>
      </c>
      <c r="M41" s="3">
        <v>10.555498010495082</v>
      </c>
      <c r="N41" t="s">
        <v>6</v>
      </c>
      <c r="O41" s="1">
        <v>1.0142823204383662</v>
      </c>
      <c r="P41" s="2">
        <f t="shared" si="1"/>
        <v>1.1087665708888867</v>
      </c>
      <c r="Q41" t="s">
        <v>4</v>
      </c>
      <c r="R41" s="3">
        <v>18.862919073972339</v>
      </c>
      <c r="S41" s="3">
        <v>30</v>
      </c>
      <c r="T41" s="3">
        <v>107.54115104675293</v>
      </c>
      <c r="U41" s="3">
        <f t="shared" si="2"/>
        <v>1.7923525174458821</v>
      </c>
      <c r="V41" s="9">
        <v>7.2298978989667737E-2</v>
      </c>
      <c r="W41" s="9">
        <v>0.13442666861219651</v>
      </c>
    </row>
    <row r="42" spans="1:24" x14ac:dyDescent="0.2">
      <c r="A42" t="s">
        <v>54</v>
      </c>
      <c r="B42">
        <v>41</v>
      </c>
      <c r="C42">
        <v>6</v>
      </c>
      <c r="D42">
        <v>6</v>
      </c>
      <c r="E42" t="s">
        <v>5</v>
      </c>
      <c r="F42" t="s">
        <v>71</v>
      </c>
      <c r="G42" s="3">
        <v>3.86291907397234</v>
      </c>
      <c r="H42" s="1">
        <v>1.5</v>
      </c>
      <c r="I42" s="2">
        <f t="shared" si="0"/>
        <v>1.6397306970849377</v>
      </c>
      <c r="J42" t="s">
        <v>10</v>
      </c>
      <c r="K42" s="1">
        <v>0.91478436225329773</v>
      </c>
      <c r="L42" s="5">
        <v>9.5301685566326136E-3</v>
      </c>
      <c r="M42" s="3">
        <v>10.555498010495082</v>
      </c>
      <c r="N42" t="s">
        <v>8</v>
      </c>
      <c r="O42" s="1">
        <v>1.9969884409873437</v>
      </c>
      <c r="P42" s="2">
        <f t="shared" si="1"/>
        <v>2.1830154989404935</v>
      </c>
      <c r="Q42" t="s">
        <v>4</v>
      </c>
      <c r="R42" s="3">
        <v>18.862919073972339</v>
      </c>
      <c r="S42" s="3">
        <v>100</v>
      </c>
      <c r="T42" s="3">
        <v>1088.5122594833374</v>
      </c>
      <c r="U42" s="3">
        <f t="shared" si="2"/>
        <v>18.141870991388956</v>
      </c>
      <c r="V42" s="9">
        <v>1.008695766002462</v>
      </c>
      <c r="W42" s="9">
        <v>1</v>
      </c>
    </row>
    <row r="43" spans="1:24" x14ac:dyDescent="0.2">
      <c r="A43" t="s">
        <v>54</v>
      </c>
      <c r="B43">
        <v>42</v>
      </c>
      <c r="C43">
        <v>7</v>
      </c>
      <c r="D43">
        <v>7</v>
      </c>
      <c r="E43" t="s">
        <v>5</v>
      </c>
      <c r="F43" t="s">
        <v>71</v>
      </c>
      <c r="G43" s="3">
        <v>3.86291907397234</v>
      </c>
      <c r="H43" s="1">
        <v>1.5</v>
      </c>
      <c r="I43" s="2">
        <f t="shared" si="0"/>
        <v>1.6397306970849377</v>
      </c>
      <c r="J43" t="s">
        <v>10</v>
      </c>
      <c r="K43" s="1">
        <v>0.91478436225329773</v>
      </c>
      <c r="L43" s="5">
        <v>9.5301685566326136E-3</v>
      </c>
      <c r="M43" s="3">
        <v>10.555498010495082</v>
      </c>
      <c r="N43" t="s">
        <v>8</v>
      </c>
      <c r="O43" s="1">
        <v>1.0044024703190781</v>
      </c>
      <c r="P43" s="2">
        <f t="shared" si="1"/>
        <v>1.097966375206757</v>
      </c>
      <c r="Q43" t="s">
        <v>4</v>
      </c>
      <c r="R43" s="3">
        <v>18.862919073972339</v>
      </c>
      <c r="S43" s="3">
        <v>100</v>
      </c>
      <c r="T43" s="3">
        <v>1208.7111344337463</v>
      </c>
      <c r="U43" s="3">
        <f t="shared" si="2"/>
        <v>20.145185573895773</v>
      </c>
      <c r="V43" s="9">
        <v>1.0012137649806032</v>
      </c>
      <c r="W43" s="9">
        <v>1</v>
      </c>
    </row>
    <row r="44" spans="1:24" x14ac:dyDescent="0.2">
      <c r="A44" t="s">
        <v>54</v>
      </c>
      <c r="B44">
        <v>43</v>
      </c>
      <c r="C44">
        <v>8</v>
      </c>
      <c r="D44">
        <v>8</v>
      </c>
      <c r="E44" t="s">
        <v>5</v>
      </c>
      <c r="F44" t="s">
        <v>71</v>
      </c>
      <c r="G44" s="3">
        <v>3.86291907397234</v>
      </c>
      <c r="H44" s="1">
        <v>1.5</v>
      </c>
      <c r="I44" s="2">
        <f t="shared" si="0"/>
        <v>1.6397306970849377</v>
      </c>
      <c r="J44" t="s">
        <v>10</v>
      </c>
      <c r="K44" s="1">
        <v>0.91478436225329773</v>
      </c>
      <c r="L44" s="5">
        <v>9.5301685566326136E-3</v>
      </c>
      <c r="M44" s="3">
        <v>10.555498010495082</v>
      </c>
      <c r="N44" t="s">
        <v>6</v>
      </c>
      <c r="O44" s="1">
        <v>1.0142823204383662</v>
      </c>
      <c r="P44" s="2">
        <f t="shared" si="1"/>
        <v>1.1087665708888867</v>
      </c>
      <c r="Q44" t="s">
        <v>4</v>
      </c>
      <c r="R44" s="3">
        <v>18.862919073972339</v>
      </c>
      <c r="S44" s="3">
        <v>65</v>
      </c>
      <c r="T44" s="3">
        <v>1061.6457223892212</v>
      </c>
      <c r="U44" s="3">
        <f t="shared" si="2"/>
        <v>17.694095373153687</v>
      </c>
      <c r="V44" s="9">
        <v>8.9740380763736166E-2</v>
      </c>
      <c r="W44" s="9">
        <v>0.11535116479533244</v>
      </c>
    </row>
    <row r="45" spans="1:24" x14ac:dyDescent="0.2">
      <c r="A45" t="s">
        <v>54</v>
      </c>
      <c r="B45">
        <v>44</v>
      </c>
      <c r="C45">
        <v>9</v>
      </c>
      <c r="D45">
        <v>9</v>
      </c>
      <c r="E45" t="s">
        <v>5</v>
      </c>
      <c r="F45" t="s">
        <v>71</v>
      </c>
      <c r="G45" s="3">
        <v>3.86291907397234</v>
      </c>
      <c r="H45" s="1">
        <v>1.5</v>
      </c>
      <c r="I45" s="2">
        <f t="shared" si="0"/>
        <v>1.6397306970849377</v>
      </c>
      <c r="J45" t="s">
        <v>10</v>
      </c>
      <c r="K45" s="1">
        <v>0.91478436225329773</v>
      </c>
      <c r="L45" s="5">
        <v>9.5301685566326136E-3</v>
      </c>
      <c r="M45" s="3">
        <v>10.555498010495082</v>
      </c>
      <c r="N45" t="s">
        <v>8</v>
      </c>
      <c r="O45" s="1">
        <v>1.0044024703190781</v>
      </c>
      <c r="P45" s="2">
        <f t="shared" si="1"/>
        <v>1.097966375206757</v>
      </c>
      <c r="Q45" t="s">
        <v>4</v>
      </c>
      <c r="R45" s="3">
        <v>18.862919073972339</v>
      </c>
      <c r="S45" s="3">
        <v>30</v>
      </c>
      <c r="T45" s="3">
        <v>377.93461656570435</v>
      </c>
      <c r="U45" s="3">
        <f t="shared" si="2"/>
        <v>6.2989102760950724</v>
      </c>
      <c r="V45" s="9">
        <v>9.3450374738737144E-2</v>
      </c>
      <c r="W45" s="9">
        <v>0.12756189020664266</v>
      </c>
    </row>
    <row r="46" spans="1:24" x14ac:dyDescent="0.2">
      <c r="A46" t="s">
        <v>54</v>
      </c>
      <c r="B46">
        <v>45</v>
      </c>
      <c r="C46">
        <v>10</v>
      </c>
      <c r="D46">
        <v>10</v>
      </c>
      <c r="E46" t="s">
        <v>5</v>
      </c>
      <c r="F46" t="s">
        <v>71</v>
      </c>
      <c r="G46" s="3">
        <v>3.86291907397234</v>
      </c>
      <c r="H46" s="1">
        <v>1.5</v>
      </c>
      <c r="I46" s="2">
        <f t="shared" si="0"/>
        <v>1.6397306970849377</v>
      </c>
      <c r="J46" t="s">
        <v>10</v>
      </c>
      <c r="K46" s="1">
        <v>0.91478436225329773</v>
      </c>
      <c r="L46" s="5">
        <v>9.5301685566326136E-3</v>
      </c>
      <c r="M46" s="3">
        <v>10.555498010495082</v>
      </c>
      <c r="N46" t="s">
        <v>9</v>
      </c>
      <c r="O46" s="1">
        <v>1.5031381402577806</v>
      </c>
      <c r="P46" s="2">
        <f t="shared" si="1"/>
        <v>1.6431611670265649</v>
      </c>
      <c r="Q46" t="s">
        <v>4</v>
      </c>
      <c r="R46" s="3">
        <v>18.862919073972339</v>
      </c>
      <c r="S46" s="3">
        <v>65</v>
      </c>
      <c r="T46" s="3">
        <v>325.58262252807617</v>
      </c>
      <c r="U46" s="3">
        <f t="shared" si="2"/>
        <v>5.4263770421346029</v>
      </c>
      <c r="V46" s="9">
        <v>0.91544691571871994</v>
      </c>
      <c r="W46" s="9">
        <v>1</v>
      </c>
    </row>
    <row r="47" spans="1:24" x14ac:dyDescent="0.2">
      <c r="A47" t="s">
        <v>54</v>
      </c>
      <c r="B47">
        <v>46</v>
      </c>
      <c r="C47">
        <v>11</v>
      </c>
      <c r="D47">
        <v>11</v>
      </c>
      <c r="E47" t="s">
        <v>5</v>
      </c>
      <c r="F47" t="s">
        <v>71</v>
      </c>
      <c r="G47" s="3">
        <v>3.86291907397234</v>
      </c>
      <c r="H47" s="1">
        <v>1.5</v>
      </c>
      <c r="I47" s="2">
        <f t="shared" si="0"/>
        <v>1.6397306970849377</v>
      </c>
      <c r="J47" t="s">
        <v>10</v>
      </c>
      <c r="K47" s="1">
        <v>0.91478436225329773</v>
      </c>
      <c r="L47" s="5">
        <v>9.5301685566326136E-3</v>
      </c>
      <c r="M47" s="3">
        <v>10.555498010495082</v>
      </c>
      <c r="N47" t="s">
        <v>6</v>
      </c>
      <c r="O47" s="1">
        <v>1.5214234806575493</v>
      </c>
      <c r="P47" s="2">
        <f t="shared" si="1"/>
        <v>1.6631498563333302</v>
      </c>
      <c r="Q47" t="s">
        <v>4</v>
      </c>
      <c r="R47" s="3">
        <v>18.862919073972339</v>
      </c>
      <c r="S47" s="3">
        <v>100</v>
      </c>
      <c r="T47" s="3">
        <v>74.294249534606934</v>
      </c>
      <c r="U47" s="3">
        <f t="shared" si="2"/>
        <v>1.2382374922434489</v>
      </c>
      <c r="V47" s="9">
        <v>3.4514933659981283E-2</v>
      </c>
      <c r="W47" s="9">
        <v>3.746552582663331E-2</v>
      </c>
    </row>
    <row r="48" spans="1:24" x14ac:dyDescent="0.2">
      <c r="A48" t="s">
        <v>54</v>
      </c>
      <c r="B48">
        <v>47</v>
      </c>
      <c r="C48">
        <v>12</v>
      </c>
      <c r="D48">
        <v>12</v>
      </c>
      <c r="E48" t="s">
        <v>5</v>
      </c>
      <c r="F48" t="s">
        <v>71</v>
      </c>
      <c r="G48" s="3">
        <v>3.86291907397234</v>
      </c>
      <c r="H48" s="1">
        <v>1.5</v>
      </c>
      <c r="I48" s="2">
        <f t="shared" si="0"/>
        <v>1.6397306970849377</v>
      </c>
      <c r="J48" t="s">
        <v>10</v>
      </c>
      <c r="K48" s="1">
        <v>0.91478436225329773</v>
      </c>
      <c r="L48" s="5">
        <v>9.5301685566326136E-3</v>
      </c>
      <c r="M48" s="3">
        <v>10.555498010495079</v>
      </c>
      <c r="N48" t="s">
        <v>9</v>
      </c>
      <c r="O48" s="1">
        <v>2.0041841870103738</v>
      </c>
      <c r="P48" s="2">
        <f t="shared" si="1"/>
        <v>2.1908815560354196</v>
      </c>
      <c r="Q48" t="s">
        <v>4</v>
      </c>
      <c r="R48" s="3">
        <v>18.862919073972339</v>
      </c>
      <c r="S48" s="3">
        <v>30</v>
      </c>
      <c r="T48" s="3">
        <v>1290.7638273239136</v>
      </c>
      <c r="U48" s="3">
        <f t="shared" si="2"/>
        <v>21.512730455398561</v>
      </c>
      <c r="V48" s="9">
        <v>0.85455167620383954</v>
      </c>
      <c r="W48" s="9">
        <v>1</v>
      </c>
    </row>
    <row r="49" spans="1:23" x14ac:dyDescent="0.2">
      <c r="A49" t="s">
        <v>54</v>
      </c>
      <c r="B49">
        <v>48</v>
      </c>
      <c r="C49">
        <v>13</v>
      </c>
      <c r="D49">
        <v>13</v>
      </c>
      <c r="E49" t="s">
        <v>5</v>
      </c>
      <c r="F49" t="s">
        <v>71</v>
      </c>
      <c r="G49" s="3">
        <v>3.86291907397234</v>
      </c>
      <c r="H49" s="1">
        <v>1.5</v>
      </c>
      <c r="I49" s="2">
        <f t="shared" si="0"/>
        <v>1.6397306970849377</v>
      </c>
      <c r="J49" t="s">
        <v>10</v>
      </c>
      <c r="K49" s="1">
        <v>0.91478436225329773</v>
      </c>
      <c r="L49" s="5">
        <v>9.5301685566326136E-3</v>
      </c>
      <c r="M49" s="3">
        <v>10.555498010495082</v>
      </c>
      <c r="N49" t="s">
        <v>9</v>
      </c>
      <c r="O49" s="1">
        <v>1.0020920935051869</v>
      </c>
      <c r="P49" s="2">
        <f t="shared" si="1"/>
        <v>1.0954407780177098</v>
      </c>
      <c r="Q49" t="s">
        <v>4</v>
      </c>
      <c r="R49" s="3">
        <v>18.862919073972339</v>
      </c>
      <c r="S49" s="3">
        <v>100</v>
      </c>
      <c r="T49" s="3">
        <v>74.566265106201172</v>
      </c>
      <c r="U49" s="3">
        <f t="shared" si="2"/>
        <v>1.2427710851033529</v>
      </c>
      <c r="V49" s="9">
        <v>0.91691282172272659</v>
      </c>
      <c r="W49" s="9">
        <v>1</v>
      </c>
    </row>
    <row r="50" spans="1:23" x14ac:dyDescent="0.2">
      <c r="A50" t="s">
        <v>54</v>
      </c>
      <c r="B50">
        <v>49</v>
      </c>
      <c r="C50">
        <v>14</v>
      </c>
      <c r="D50">
        <v>14</v>
      </c>
      <c r="E50" t="s">
        <v>5</v>
      </c>
      <c r="F50" t="s">
        <v>71</v>
      </c>
      <c r="G50" s="3">
        <v>3.86291907397234</v>
      </c>
      <c r="H50" s="1">
        <v>1.5</v>
      </c>
      <c r="I50" s="2">
        <f t="shared" si="0"/>
        <v>1.6397306970849377</v>
      </c>
      <c r="J50" t="s">
        <v>10</v>
      </c>
      <c r="K50" s="1">
        <v>0.91478436225329773</v>
      </c>
      <c r="L50" s="5">
        <v>9.5301685566326136E-3</v>
      </c>
      <c r="M50" s="3">
        <v>10.555498010495082</v>
      </c>
      <c r="N50" t="s">
        <v>9</v>
      </c>
      <c r="O50" s="1">
        <v>1.0020920935051869</v>
      </c>
      <c r="P50" s="2">
        <f t="shared" si="1"/>
        <v>1.0954407780177098</v>
      </c>
      <c r="Q50" t="s">
        <v>4</v>
      </c>
      <c r="R50" s="3">
        <v>18.862919073972339</v>
      </c>
      <c r="S50" s="3">
        <v>30</v>
      </c>
      <c r="T50" s="3">
        <v>1256.0268406867981</v>
      </c>
      <c r="U50" s="3">
        <f t="shared" si="2"/>
        <v>20.933780678113301</v>
      </c>
      <c r="V50" s="9">
        <v>0.84473371004824926</v>
      </c>
      <c r="W50" s="9">
        <v>1</v>
      </c>
    </row>
    <row r="51" spans="1:23" x14ac:dyDescent="0.2">
      <c r="A51" t="s">
        <v>54</v>
      </c>
      <c r="B51">
        <v>50</v>
      </c>
      <c r="C51">
        <v>15</v>
      </c>
      <c r="D51">
        <v>15</v>
      </c>
      <c r="E51" t="s">
        <v>5</v>
      </c>
      <c r="F51" t="s">
        <v>71</v>
      </c>
      <c r="G51" s="3">
        <v>3.86291907397234</v>
      </c>
      <c r="H51" s="1">
        <v>1.5</v>
      </c>
      <c r="I51" s="2">
        <f t="shared" si="0"/>
        <v>1.6397306970849377</v>
      </c>
      <c r="J51" t="s">
        <v>10</v>
      </c>
      <c r="K51" s="1">
        <v>0.91478436225329773</v>
      </c>
      <c r="L51" s="5">
        <v>9.5301685566326136E-3</v>
      </c>
      <c r="M51" s="3">
        <v>10.555498010495082</v>
      </c>
      <c r="N51" t="s">
        <v>6</v>
      </c>
      <c r="O51" s="1">
        <v>2.0285646408767324</v>
      </c>
      <c r="P51" s="2">
        <f t="shared" si="1"/>
        <v>2.2175331417777735</v>
      </c>
      <c r="Q51" t="s">
        <v>4</v>
      </c>
      <c r="R51" s="3">
        <v>18.862919073972339</v>
      </c>
      <c r="S51" s="3">
        <v>65</v>
      </c>
      <c r="T51" s="3">
        <v>1278.5461287498474</v>
      </c>
      <c r="U51" s="3">
        <f t="shared" si="2"/>
        <v>21.309102145830789</v>
      </c>
      <c r="V51" s="9">
        <v>8.7103149507883587E-2</v>
      </c>
      <c r="W51" s="9">
        <v>8.2081188595043306E-2</v>
      </c>
    </row>
    <row r="52" spans="1:23" x14ac:dyDescent="0.2">
      <c r="A52" t="s">
        <v>54</v>
      </c>
      <c r="B52">
        <v>51</v>
      </c>
      <c r="C52">
        <v>16</v>
      </c>
      <c r="D52">
        <v>16</v>
      </c>
      <c r="E52" t="s">
        <v>5</v>
      </c>
      <c r="F52" t="s">
        <v>71</v>
      </c>
      <c r="G52" s="3">
        <v>3.86291907397234</v>
      </c>
      <c r="H52" s="1">
        <v>1.5</v>
      </c>
      <c r="I52" s="2">
        <f t="shared" si="0"/>
        <v>1.6397306970849377</v>
      </c>
      <c r="J52" t="s">
        <v>10</v>
      </c>
      <c r="K52" s="1">
        <v>0.91478436225329773</v>
      </c>
      <c r="L52" s="5">
        <v>9.5301685566326136E-3</v>
      </c>
      <c r="M52" s="3">
        <v>10.555498010495082</v>
      </c>
      <c r="N52" t="s">
        <v>7</v>
      </c>
      <c r="O52" s="1">
        <v>1.5070207372797428</v>
      </c>
      <c r="P52" s="2">
        <f t="shared" si="1"/>
        <v>1.6474054427074463</v>
      </c>
      <c r="Q52" t="s">
        <v>4</v>
      </c>
      <c r="R52" s="3">
        <v>18.862919073972339</v>
      </c>
      <c r="S52" s="3">
        <v>30</v>
      </c>
      <c r="T52" s="3">
        <v>1119.230016708374</v>
      </c>
      <c r="U52" s="3">
        <f t="shared" si="2"/>
        <v>18.653833611806235</v>
      </c>
      <c r="V52" s="9">
        <v>7.2638335760067965E-2</v>
      </c>
      <c r="W52" s="9">
        <v>0.14567808601079674</v>
      </c>
    </row>
    <row r="53" spans="1:23" x14ac:dyDescent="0.2">
      <c r="A53" t="s">
        <v>54</v>
      </c>
      <c r="B53">
        <v>52</v>
      </c>
      <c r="C53">
        <v>17</v>
      </c>
      <c r="D53">
        <v>17</v>
      </c>
      <c r="E53" t="s">
        <v>5</v>
      </c>
      <c r="F53" t="s">
        <v>71</v>
      </c>
      <c r="G53" s="3">
        <v>3.86291907397234</v>
      </c>
      <c r="H53" s="1">
        <v>1.5</v>
      </c>
      <c r="I53" s="2">
        <f t="shared" si="0"/>
        <v>1.6397306970849377</v>
      </c>
      <c r="J53" t="s">
        <v>10</v>
      </c>
      <c r="K53" s="1">
        <v>0.91478436225329773</v>
      </c>
      <c r="L53" s="5">
        <v>9.5301685566326136E-3</v>
      </c>
      <c r="M53" s="3">
        <v>10.555498010495082</v>
      </c>
      <c r="N53" t="s">
        <v>6</v>
      </c>
      <c r="O53" s="1">
        <v>2.0285646408767324</v>
      </c>
      <c r="P53" s="2">
        <f t="shared" si="1"/>
        <v>2.2175331417777735</v>
      </c>
      <c r="Q53" t="s">
        <v>4</v>
      </c>
      <c r="R53" s="3">
        <v>18.862919073972339</v>
      </c>
      <c r="S53" s="3">
        <v>30</v>
      </c>
      <c r="T53" s="3">
        <v>74.046235084533691</v>
      </c>
      <c r="U53" s="3">
        <f t="shared" si="2"/>
        <v>1.2341039180755615</v>
      </c>
      <c r="V53" s="9">
        <v>1.1725953659552136E-2</v>
      </c>
      <c r="W53" s="9">
        <v>1.4690468213929357E-2</v>
      </c>
    </row>
    <row r="54" spans="1:23" x14ac:dyDescent="0.2">
      <c r="A54" t="s">
        <v>54</v>
      </c>
      <c r="B54">
        <v>53</v>
      </c>
      <c r="C54">
        <v>18</v>
      </c>
      <c r="D54">
        <v>18</v>
      </c>
      <c r="E54" t="s">
        <v>5</v>
      </c>
      <c r="F54" t="s">
        <v>71</v>
      </c>
      <c r="G54" s="3">
        <v>3.86291907397234</v>
      </c>
      <c r="H54" s="1">
        <v>1.5</v>
      </c>
      <c r="I54" s="2">
        <f t="shared" si="0"/>
        <v>1.6397306970849377</v>
      </c>
      <c r="J54" t="s">
        <v>10</v>
      </c>
      <c r="K54" s="1">
        <v>0.91478436225329773</v>
      </c>
      <c r="L54" s="5">
        <v>9.5301685566326136E-3</v>
      </c>
      <c r="M54" s="3">
        <v>10.555498010495082</v>
      </c>
      <c r="N54" t="s">
        <v>7</v>
      </c>
      <c r="O54" s="1">
        <v>0.9999857228678668</v>
      </c>
      <c r="P54" s="2">
        <f t="shared" si="1"/>
        <v>1.0931381909554083</v>
      </c>
      <c r="Q54" t="s">
        <v>4</v>
      </c>
      <c r="R54" s="3">
        <v>18.862919073972339</v>
      </c>
      <c r="S54" s="3">
        <v>100</v>
      </c>
      <c r="T54" s="3">
        <v>320.11630964279175</v>
      </c>
      <c r="U54" s="3">
        <f t="shared" si="2"/>
        <v>5.3352718273798621</v>
      </c>
      <c r="V54" s="9">
        <v>0.25665356147934953</v>
      </c>
      <c r="W54" s="9">
        <v>0.78667902200737028</v>
      </c>
    </row>
    <row r="55" spans="1:23" x14ac:dyDescent="0.2">
      <c r="A55" t="s">
        <v>54</v>
      </c>
      <c r="B55">
        <v>54</v>
      </c>
      <c r="C55">
        <v>19</v>
      </c>
      <c r="D55">
        <v>19</v>
      </c>
      <c r="E55" t="s">
        <v>5</v>
      </c>
      <c r="F55" t="s">
        <v>71</v>
      </c>
      <c r="G55" s="3">
        <v>3.86291907397234</v>
      </c>
      <c r="H55" s="1">
        <v>1.5</v>
      </c>
      <c r="I55" s="2">
        <f t="shared" si="0"/>
        <v>1.6397306970849377</v>
      </c>
      <c r="J55" t="s">
        <v>10</v>
      </c>
      <c r="K55" s="1">
        <v>0.91478436225329773</v>
      </c>
      <c r="L55" s="5">
        <v>9.5301685566326136E-3</v>
      </c>
      <c r="M55" s="3">
        <v>10.555498010495082</v>
      </c>
      <c r="N55" t="s">
        <v>7</v>
      </c>
      <c r="O55" s="1">
        <v>1.9999714457357336</v>
      </c>
      <c r="P55" s="2">
        <f t="shared" si="1"/>
        <v>2.1862763819108166</v>
      </c>
      <c r="Q55" t="s">
        <v>4</v>
      </c>
      <c r="R55" s="3">
        <v>18.862919073972339</v>
      </c>
      <c r="S55" s="3">
        <v>65</v>
      </c>
      <c r="T55" s="3">
        <v>75.661327362060547</v>
      </c>
      <c r="U55" s="3">
        <f t="shared" si="2"/>
        <v>1.2610221227010092</v>
      </c>
      <c r="V55" s="9">
        <v>0.10388345971267292</v>
      </c>
      <c r="W55" s="9">
        <v>0.11029790525210181</v>
      </c>
    </row>
    <row r="56" spans="1:23" x14ac:dyDescent="0.2">
      <c r="A56" t="s">
        <v>54</v>
      </c>
      <c r="B56">
        <v>55</v>
      </c>
      <c r="C56">
        <v>20</v>
      </c>
      <c r="D56">
        <v>20</v>
      </c>
      <c r="E56" t="s">
        <v>5</v>
      </c>
      <c r="F56" t="s">
        <v>71</v>
      </c>
      <c r="G56" s="3">
        <v>3.86291907397234</v>
      </c>
      <c r="H56" s="1">
        <v>1.5</v>
      </c>
      <c r="I56" s="2">
        <f t="shared" si="0"/>
        <v>1.6397306970849377</v>
      </c>
      <c r="J56" t="s">
        <v>10</v>
      </c>
      <c r="K56" s="1">
        <v>0.91478436225329773</v>
      </c>
      <c r="L56" s="5">
        <v>9.5301685566326136E-3</v>
      </c>
      <c r="M56" s="3">
        <v>10.555498010495082</v>
      </c>
      <c r="N56" t="s">
        <v>8</v>
      </c>
      <c r="O56" s="1">
        <v>1.0044024703190781</v>
      </c>
      <c r="P56" s="2">
        <f t="shared" si="1"/>
        <v>1.097966375206757</v>
      </c>
      <c r="Q56" t="s">
        <v>4</v>
      </c>
      <c r="R56" s="3">
        <v>18.862919073972339</v>
      </c>
      <c r="S56" s="3">
        <v>100</v>
      </c>
      <c r="T56" s="3">
        <v>1275.4929537773132</v>
      </c>
      <c r="U56" s="3">
        <f t="shared" si="2"/>
        <v>21.258215896288554</v>
      </c>
      <c r="V56" s="9">
        <v>1.0272031819939147</v>
      </c>
      <c r="W56" s="9">
        <v>1</v>
      </c>
    </row>
    <row r="57" spans="1:23" x14ac:dyDescent="0.2">
      <c r="A57" t="s">
        <v>54</v>
      </c>
      <c r="B57">
        <v>56</v>
      </c>
      <c r="C57">
        <v>21</v>
      </c>
      <c r="D57">
        <v>21</v>
      </c>
      <c r="E57" t="s">
        <v>5</v>
      </c>
      <c r="F57" t="s">
        <v>71</v>
      </c>
      <c r="G57" s="3">
        <v>3.86291907397234</v>
      </c>
      <c r="H57" s="1">
        <v>1.5</v>
      </c>
      <c r="I57" s="2">
        <f t="shared" si="0"/>
        <v>1.6397306970849377</v>
      </c>
      <c r="J57" t="s">
        <v>10</v>
      </c>
      <c r="K57" s="1">
        <v>0.91478436225329773</v>
      </c>
      <c r="L57" s="5">
        <v>9.5301685566326136E-3</v>
      </c>
      <c r="M57" s="3">
        <v>10.555498010495082</v>
      </c>
      <c r="N57" t="s">
        <v>6</v>
      </c>
      <c r="O57" s="1">
        <v>1.0142823204383662</v>
      </c>
      <c r="P57" s="2">
        <f t="shared" si="1"/>
        <v>1.1087665708888867</v>
      </c>
      <c r="Q57" t="s">
        <v>4</v>
      </c>
      <c r="R57" s="3">
        <v>18.862919073972339</v>
      </c>
      <c r="S57" s="3">
        <v>100</v>
      </c>
      <c r="T57" s="3">
        <v>1065.2189269065857</v>
      </c>
      <c r="U57" s="3">
        <f t="shared" si="2"/>
        <v>17.753648781776427</v>
      </c>
      <c r="V57" s="9">
        <v>0.12926449493360628</v>
      </c>
      <c r="W57" s="9">
        <v>0.1513234355334083</v>
      </c>
    </row>
    <row r="58" spans="1:23" x14ac:dyDescent="0.2">
      <c r="A58" t="s">
        <v>54</v>
      </c>
      <c r="B58">
        <v>57</v>
      </c>
      <c r="C58">
        <v>22</v>
      </c>
      <c r="D58">
        <v>22</v>
      </c>
      <c r="E58" t="s">
        <v>5</v>
      </c>
      <c r="F58" t="s">
        <v>71</v>
      </c>
      <c r="G58" s="3">
        <v>3.86291907397234</v>
      </c>
      <c r="H58" s="1">
        <v>1.5</v>
      </c>
      <c r="I58" s="2">
        <f t="shared" si="0"/>
        <v>1.6397306970849377</v>
      </c>
      <c r="J58" t="s">
        <v>10</v>
      </c>
      <c r="K58" s="1">
        <v>0.91478436225329773</v>
      </c>
      <c r="L58" s="5">
        <v>9.5301685566326136E-3</v>
      </c>
      <c r="M58" s="3">
        <v>10.555498010495082</v>
      </c>
      <c r="N58" t="s">
        <v>7</v>
      </c>
      <c r="O58" s="1">
        <v>1.9999714457357336</v>
      </c>
      <c r="P58" s="2">
        <f t="shared" si="1"/>
        <v>2.1862763819108166</v>
      </c>
      <c r="Q58" t="s">
        <v>4</v>
      </c>
      <c r="R58" s="3">
        <v>18.862919073972339</v>
      </c>
      <c r="S58" s="3">
        <v>100</v>
      </c>
      <c r="T58" s="3">
        <v>1218.1326732635498</v>
      </c>
      <c r="U58" s="3">
        <f t="shared" si="2"/>
        <v>20.302211221059164</v>
      </c>
      <c r="V58" s="9">
        <v>0.89505248003316029</v>
      </c>
      <c r="W58" s="9">
        <v>0.93180513425279532</v>
      </c>
    </row>
    <row r="59" spans="1:23" x14ac:dyDescent="0.2">
      <c r="A59" t="s">
        <v>54</v>
      </c>
      <c r="B59">
        <v>58</v>
      </c>
      <c r="C59">
        <v>23</v>
      </c>
      <c r="D59">
        <v>23</v>
      </c>
      <c r="E59" t="s">
        <v>5</v>
      </c>
      <c r="F59" t="s">
        <v>71</v>
      </c>
      <c r="G59" s="3">
        <v>3.86291907397234</v>
      </c>
      <c r="H59" s="1">
        <v>1.5</v>
      </c>
      <c r="I59" s="2">
        <f t="shared" si="0"/>
        <v>1.6397306970849377</v>
      </c>
      <c r="J59" t="s">
        <v>10</v>
      </c>
      <c r="K59" s="1">
        <v>0.91478436225329773</v>
      </c>
      <c r="L59" s="5">
        <v>9.5301685566326136E-3</v>
      </c>
      <c r="M59" s="3">
        <v>10.555498010495079</v>
      </c>
      <c r="N59" t="s">
        <v>9</v>
      </c>
      <c r="O59" s="1">
        <v>2.0041841870103738</v>
      </c>
      <c r="P59" s="2">
        <f t="shared" si="1"/>
        <v>2.1908815560354196</v>
      </c>
      <c r="Q59" t="s">
        <v>4</v>
      </c>
      <c r="R59" s="3">
        <v>18.862919073972339</v>
      </c>
      <c r="S59" s="3">
        <v>100</v>
      </c>
      <c r="T59" s="3">
        <v>1250.7185373306274</v>
      </c>
      <c r="U59" s="3">
        <f t="shared" si="2"/>
        <v>20.845308955510458</v>
      </c>
      <c r="V59" s="9">
        <v>1.0042907304836566</v>
      </c>
      <c r="W59" s="9">
        <v>1</v>
      </c>
    </row>
    <row r="60" spans="1:23" x14ac:dyDescent="0.2">
      <c r="A60" t="s">
        <v>54</v>
      </c>
      <c r="B60">
        <v>59</v>
      </c>
      <c r="C60">
        <v>24</v>
      </c>
      <c r="D60">
        <v>24</v>
      </c>
      <c r="E60" t="s">
        <v>5</v>
      </c>
      <c r="F60" t="s">
        <v>71</v>
      </c>
      <c r="G60" s="3">
        <v>3.86291907397234</v>
      </c>
      <c r="H60" s="1">
        <v>1.5</v>
      </c>
      <c r="I60" s="2">
        <f t="shared" si="0"/>
        <v>1.6397306970849377</v>
      </c>
      <c r="J60" t="s">
        <v>10</v>
      </c>
      <c r="K60" s="1">
        <v>0.91478436225329773</v>
      </c>
      <c r="L60" s="5">
        <v>9.5301685566326136E-3</v>
      </c>
      <c r="M60" s="3">
        <v>10.555498010495082</v>
      </c>
      <c r="N60" t="s">
        <v>7</v>
      </c>
      <c r="O60" s="1">
        <v>1.9999714457357336</v>
      </c>
      <c r="P60" s="2">
        <f t="shared" si="1"/>
        <v>2.1862763819108166</v>
      </c>
      <c r="Q60" t="s">
        <v>4</v>
      </c>
      <c r="R60" s="3">
        <v>18.862919073972339</v>
      </c>
      <c r="S60" s="3">
        <v>100</v>
      </c>
      <c r="T60" s="3">
        <v>1290.137791633606</v>
      </c>
      <c r="U60" s="3">
        <f t="shared" si="2"/>
        <v>21.502296527226765</v>
      </c>
      <c r="V60" s="9">
        <v>0.85725010953213865</v>
      </c>
      <c r="W60" s="9">
        <v>0.90452428545080443</v>
      </c>
    </row>
    <row r="61" spans="1:23" x14ac:dyDescent="0.2">
      <c r="A61" t="s">
        <v>54</v>
      </c>
      <c r="B61">
        <v>60</v>
      </c>
      <c r="C61">
        <v>25</v>
      </c>
      <c r="D61">
        <v>25</v>
      </c>
      <c r="E61" t="s">
        <v>5</v>
      </c>
      <c r="F61" t="s">
        <v>71</v>
      </c>
      <c r="G61" s="3">
        <v>3.86291907397234</v>
      </c>
      <c r="H61" s="1">
        <v>1.5</v>
      </c>
      <c r="I61" s="2">
        <f t="shared" si="0"/>
        <v>1.6397306970849377</v>
      </c>
      <c r="J61" t="s">
        <v>10</v>
      </c>
      <c r="K61" s="1">
        <v>0.91478436225329773</v>
      </c>
      <c r="L61" s="5">
        <v>9.5301685566326136E-3</v>
      </c>
      <c r="M61" s="3">
        <v>10.555498010495082</v>
      </c>
      <c r="N61" t="s">
        <v>8</v>
      </c>
      <c r="O61" s="1">
        <v>1.0044024703190781</v>
      </c>
      <c r="P61" s="2">
        <f t="shared" si="1"/>
        <v>1.097966375206757</v>
      </c>
      <c r="Q61" t="s">
        <v>4</v>
      </c>
      <c r="R61" s="3">
        <v>18.862919073972339</v>
      </c>
      <c r="S61" s="3">
        <v>100</v>
      </c>
      <c r="T61" s="3">
        <v>1427.9566745758057</v>
      </c>
      <c r="U61" s="3">
        <f t="shared" si="2"/>
        <v>23.799277909596761</v>
      </c>
      <c r="V61" s="9">
        <v>1.0246715412589276</v>
      </c>
      <c r="W61" s="9">
        <v>1</v>
      </c>
    </row>
    <row r="62" spans="1:23" x14ac:dyDescent="0.2">
      <c r="A62" t="s">
        <v>54</v>
      </c>
      <c r="B62">
        <v>61</v>
      </c>
      <c r="C62">
        <v>26</v>
      </c>
      <c r="D62">
        <v>26</v>
      </c>
      <c r="E62" t="s">
        <v>5</v>
      </c>
      <c r="F62" t="s">
        <v>71</v>
      </c>
      <c r="G62" s="3">
        <v>3.86291907397234</v>
      </c>
      <c r="H62" s="1">
        <v>1.5</v>
      </c>
      <c r="I62" s="2">
        <f t="shared" si="0"/>
        <v>1.6397306970849377</v>
      </c>
      <c r="J62" t="s">
        <v>10</v>
      </c>
      <c r="K62" s="1">
        <v>0.91478436225329773</v>
      </c>
      <c r="L62" s="5">
        <v>9.5301685566326136E-3</v>
      </c>
      <c r="M62" s="3">
        <v>10.555498010495082</v>
      </c>
      <c r="N62" t="s">
        <v>9</v>
      </c>
      <c r="O62" s="1">
        <v>1.0020920935051869</v>
      </c>
      <c r="P62" s="2">
        <f t="shared" si="1"/>
        <v>1.0954407780177098</v>
      </c>
      <c r="Q62" t="s">
        <v>4</v>
      </c>
      <c r="R62" s="3">
        <v>18.862919073972339</v>
      </c>
      <c r="S62" s="3">
        <v>100</v>
      </c>
      <c r="T62" s="3">
        <v>1178.9814338684082</v>
      </c>
      <c r="U62" s="3">
        <f t="shared" si="2"/>
        <v>19.64969056447347</v>
      </c>
      <c r="V62" s="9">
        <v>1.0060403975922254</v>
      </c>
      <c r="W62" s="9">
        <v>1</v>
      </c>
    </row>
    <row r="63" spans="1:23" x14ac:dyDescent="0.2">
      <c r="A63" t="s">
        <v>54</v>
      </c>
      <c r="B63">
        <v>62</v>
      </c>
      <c r="C63">
        <v>27</v>
      </c>
      <c r="D63">
        <v>27</v>
      </c>
      <c r="E63" t="s">
        <v>5</v>
      </c>
      <c r="F63" t="s">
        <v>71</v>
      </c>
      <c r="G63" s="3">
        <v>3.86291907397234</v>
      </c>
      <c r="H63" s="1">
        <v>1.5</v>
      </c>
      <c r="I63" s="2">
        <f t="shared" si="0"/>
        <v>1.6397306970849377</v>
      </c>
      <c r="J63" t="s">
        <v>10</v>
      </c>
      <c r="K63" s="1">
        <v>0.91478436225329773</v>
      </c>
      <c r="L63" s="5">
        <v>9.5301685566326136E-3</v>
      </c>
      <c r="M63" s="3">
        <v>10.555498010495082</v>
      </c>
      <c r="N63" t="s">
        <v>6</v>
      </c>
      <c r="O63" s="1">
        <v>1.0142823204383662</v>
      </c>
      <c r="P63" s="2">
        <f t="shared" si="1"/>
        <v>1.1087665708888867</v>
      </c>
      <c r="Q63" t="s">
        <v>4</v>
      </c>
      <c r="R63" s="3">
        <v>18.862919073972339</v>
      </c>
      <c r="S63" s="3">
        <v>100</v>
      </c>
      <c r="T63" s="3">
        <v>1400.800121307373</v>
      </c>
      <c r="U63" s="3">
        <f t="shared" si="2"/>
        <v>23.346668688456216</v>
      </c>
      <c r="V63" s="9">
        <v>0.12182106891002138</v>
      </c>
      <c r="W63" s="9">
        <v>0.12755913761808932</v>
      </c>
    </row>
    <row r="64" spans="1:23" x14ac:dyDescent="0.2">
      <c r="A64" t="s">
        <v>54</v>
      </c>
      <c r="B64">
        <v>63</v>
      </c>
      <c r="C64">
        <v>28</v>
      </c>
      <c r="D64">
        <v>28</v>
      </c>
      <c r="E64" t="s">
        <v>5</v>
      </c>
      <c r="F64" t="s">
        <v>71</v>
      </c>
      <c r="G64" s="3">
        <v>3.86291907397234</v>
      </c>
      <c r="H64" s="1">
        <v>1.5</v>
      </c>
      <c r="I64" s="2">
        <f t="shared" si="0"/>
        <v>1.6397306970849377</v>
      </c>
      <c r="J64" t="s">
        <v>10</v>
      </c>
      <c r="K64" s="1">
        <v>0.91478436225329773</v>
      </c>
      <c r="L64" s="5">
        <v>9.5301685566326136E-3</v>
      </c>
      <c r="M64" s="3">
        <v>10.555498010495079</v>
      </c>
      <c r="N64" t="s">
        <v>9</v>
      </c>
      <c r="O64" s="1">
        <v>2.0041841870103738</v>
      </c>
      <c r="P64" s="2">
        <f t="shared" si="1"/>
        <v>2.1908815560354196</v>
      </c>
      <c r="Q64" t="s">
        <v>4</v>
      </c>
      <c r="R64" s="3">
        <v>18.862919073972339</v>
      </c>
      <c r="S64" s="3">
        <v>63.1</v>
      </c>
      <c r="T64" s="3">
        <v>1163.4395446777344</v>
      </c>
      <c r="U64" s="3">
        <f t="shared" si="2"/>
        <v>19.390659077962241</v>
      </c>
      <c r="V64" s="9">
        <v>0.95052589932982923</v>
      </c>
      <c r="W64" s="9">
        <v>1</v>
      </c>
    </row>
    <row r="65" spans="1:24" x14ac:dyDescent="0.2">
      <c r="A65" t="s">
        <v>54</v>
      </c>
      <c r="B65">
        <v>64</v>
      </c>
      <c r="C65">
        <v>29</v>
      </c>
      <c r="D65">
        <v>29</v>
      </c>
      <c r="E65" t="s">
        <v>5</v>
      </c>
      <c r="F65" t="s">
        <v>71</v>
      </c>
      <c r="G65" s="3">
        <v>3.86291907397234</v>
      </c>
      <c r="H65" s="1">
        <v>1.5</v>
      </c>
      <c r="I65" s="2">
        <f t="shared" si="0"/>
        <v>1.6397306970849377</v>
      </c>
      <c r="J65" t="s">
        <v>10</v>
      </c>
      <c r="K65" s="1">
        <v>0.91478436225329773</v>
      </c>
      <c r="L65" s="5">
        <v>9.5301685566326136E-3</v>
      </c>
      <c r="M65" s="3">
        <v>10.555498010495082</v>
      </c>
      <c r="N65" t="s">
        <v>7</v>
      </c>
      <c r="O65" s="1">
        <v>1.9999714457357336</v>
      </c>
      <c r="P65" s="2">
        <f t="shared" si="1"/>
        <v>2.1862763819108166</v>
      </c>
      <c r="Q65" t="s">
        <v>4</v>
      </c>
      <c r="R65" s="3">
        <v>18.862919073972339</v>
      </c>
      <c r="S65" s="3">
        <v>63.1</v>
      </c>
      <c r="T65" s="3">
        <v>1242.8490872383118</v>
      </c>
      <c r="U65" s="3">
        <f t="shared" si="2"/>
        <v>20.714151453971862</v>
      </c>
      <c r="V65" s="9">
        <v>0.31536670318975951</v>
      </c>
      <c r="W65" s="9">
        <v>0.37290566501425515</v>
      </c>
    </row>
    <row r="66" spans="1:24" x14ac:dyDescent="0.2">
      <c r="A66" t="s">
        <v>54</v>
      </c>
      <c r="B66">
        <v>65</v>
      </c>
      <c r="C66">
        <v>30</v>
      </c>
      <c r="D66">
        <v>30</v>
      </c>
      <c r="E66" t="s">
        <v>5</v>
      </c>
      <c r="F66" t="s">
        <v>71</v>
      </c>
      <c r="G66" s="3">
        <v>3.86291907397234</v>
      </c>
      <c r="H66" s="1">
        <v>1.5</v>
      </c>
      <c r="I66" s="2">
        <f t="shared" si="0"/>
        <v>1.6409433199095844</v>
      </c>
      <c r="J66" t="s">
        <v>10</v>
      </c>
      <c r="K66" s="1">
        <v>0.91410835572471183</v>
      </c>
      <c r="L66" s="5">
        <v>9.5301685566326136E-3</v>
      </c>
      <c r="M66" s="3">
        <v>10.547697718030541</v>
      </c>
      <c r="N66" t="s">
        <v>8</v>
      </c>
      <c r="O66" s="1">
        <v>1.9969884409873437</v>
      </c>
      <c r="P66" s="2">
        <f t="shared" si="1"/>
        <v>2.1846298947832246</v>
      </c>
      <c r="Q66" t="s">
        <v>4</v>
      </c>
      <c r="R66" s="3">
        <v>18.862919073972339</v>
      </c>
      <c r="S66" s="3">
        <v>63.1</v>
      </c>
      <c r="T66" s="3">
        <v>1322.174623966217</v>
      </c>
      <c r="U66" s="3">
        <f t="shared" si="2"/>
        <v>22.036243732770284</v>
      </c>
      <c r="V66" s="9">
        <v>0.83307714065456839</v>
      </c>
      <c r="W66" s="9">
        <v>0.88019921944420598</v>
      </c>
    </row>
    <row r="67" spans="1:24" x14ac:dyDescent="0.2">
      <c r="A67" t="s">
        <v>54</v>
      </c>
      <c r="B67">
        <v>66</v>
      </c>
      <c r="C67">
        <v>31</v>
      </c>
      <c r="D67">
        <v>31</v>
      </c>
      <c r="E67" t="s">
        <v>5</v>
      </c>
      <c r="F67" t="s">
        <v>71</v>
      </c>
      <c r="G67" s="3">
        <v>3.86291907397234</v>
      </c>
      <c r="H67" s="1">
        <v>1.5</v>
      </c>
      <c r="I67" s="2">
        <f t="shared" ref="I67:I130" si="3">+H67/K67</f>
        <v>1.640943319909584</v>
      </c>
      <c r="J67" t="s">
        <v>10</v>
      </c>
      <c r="K67" s="1">
        <v>0.91410835572471205</v>
      </c>
      <c r="L67" s="5">
        <v>9.5301685566326136E-3</v>
      </c>
      <c r="M67" s="3">
        <v>10.547697718030541</v>
      </c>
      <c r="N67" t="s">
        <v>9</v>
      </c>
      <c r="O67" s="1">
        <v>1.4416061696039535</v>
      </c>
      <c r="P67" s="2">
        <f t="shared" ref="P67:P130" si="4">O67/K67</f>
        <v>1.5770626759680335</v>
      </c>
      <c r="Q67" t="s">
        <v>4</v>
      </c>
      <c r="R67" s="3">
        <v>18.862919073972339</v>
      </c>
      <c r="S67" s="3">
        <v>100</v>
      </c>
      <c r="T67" s="3">
        <v>503.98282623291016</v>
      </c>
      <c r="U67" s="3">
        <f t="shared" ref="U67:U130" si="5">T67/60</f>
        <v>8.3997137705485034</v>
      </c>
      <c r="V67" s="9">
        <v>0.98407439527213225</v>
      </c>
      <c r="W67" s="9">
        <v>1</v>
      </c>
    </row>
    <row r="68" spans="1:24" x14ac:dyDescent="0.2">
      <c r="A68" t="s">
        <v>54</v>
      </c>
      <c r="B68">
        <v>67</v>
      </c>
      <c r="C68">
        <v>32</v>
      </c>
      <c r="D68">
        <v>32</v>
      </c>
      <c r="E68" t="s">
        <v>5</v>
      </c>
      <c r="F68" t="s">
        <v>71</v>
      </c>
      <c r="G68" s="3">
        <v>3.86291907397234</v>
      </c>
      <c r="H68" s="1">
        <v>1.5</v>
      </c>
      <c r="I68" s="2">
        <f t="shared" si="3"/>
        <v>1.6409433199095844</v>
      </c>
      <c r="J68" t="s">
        <v>10</v>
      </c>
      <c r="K68" s="1">
        <v>0.91410835572471183</v>
      </c>
      <c r="L68" s="5">
        <v>9.5301685566326136E-3</v>
      </c>
      <c r="M68" s="3">
        <v>10.547697718030541</v>
      </c>
      <c r="N68" t="s">
        <v>8</v>
      </c>
      <c r="O68" s="1">
        <v>1.4061634584467095</v>
      </c>
      <c r="P68" s="2">
        <f t="shared" si="4"/>
        <v>1.5382896892260576</v>
      </c>
      <c r="Q68" t="s">
        <v>4</v>
      </c>
      <c r="R68" s="3">
        <v>18.862919073972339</v>
      </c>
      <c r="S68" s="3">
        <v>100</v>
      </c>
      <c r="T68" s="3">
        <v>493.42122173309326</v>
      </c>
      <c r="U68" s="3">
        <f t="shared" si="5"/>
        <v>8.2236870288848873</v>
      </c>
      <c r="V68" s="9">
        <v>0.98843334051902854</v>
      </c>
      <c r="W68" s="9">
        <v>1</v>
      </c>
    </row>
    <row r="69" spans="1:24" x14ac:dyDescent="0.2">
      <c r="A69" t="s">
        <v>54</v>
      </c>
      <c r="B69">
        <v>68</v>
      </c>
      <c r="C69">
        <v>33</v>
      </c>
      <c r="D69">
        <v>33</v>
      </c>
      <c r="E69" t="s">
        <v>5</v>
      </c>
      <c r="F69" t="s">
        <v>71</v>
      </c>
      <c r="G69" s="3">
        <v>3.86291907397234</v>
      </c>
      <c r="H69" s="1">
        <v>1.5</v>
      </c>
      <c r="I69" s="2">
        <f t="shared" si="3"/>
        <v>1.6409433199095844</v>
      </c>
      <c r="J69" t="s">
        <v>10</v>
      </c>
      <c r="K69" s="1">
        <v>0.91410835572471183</v>
      </c>
      <c r="L69" s="5">
        <v>9.5301685566326136E-3</v>
      </c>
      <c r="M69" s="3">
        <v>10.547697718030541</v>
      </c>
      <c r="N69" t="s">
        <v>7</v>
      </c>
      <c r="O69" s="1">
        <v>1.88729699808865</v>
      </c>
      <c r="P69" s="2">
        <f t="shared" si="4"/>
        <v>2.0646316011326546</v>
      </c>
      <c r="Q69" t="s">
        <v>4</v>
      </c>
      <c r="R69" s="3">
        <v>18.862919073972339</v>
      </c>
      <c r="S69" s="3">
        <v>100</v>
      </c>
      <c r="T69" s="3">
        <v>551.72055673599243</v>
      </c>
      <c r="U69" s="3">
        <f t="shared" si="5"/>
        <v>9.1953426122665398</v>
      </c>
      <c r="V69" s="9">
        <v>0.96879278112408318</v>
      </c>
      <c r="W69" s="9">
        <v>1</v>
      </c>
    </row>
    <row r="70" spans="1:24" x14ac:dyDescent="0.2">
      <c r="A70" t="s">
        <v>54</v>
      </c>
      <c r="B70">
        <v>69</v>
      </c>
      <c r="C70">
        <v>34</v>
      </c>
      <c r="D70">
        <v>34</v>
      </c>
      <c r="E70" t="s">
        <v>5</v>
      </c>
      <c r="F70" t="s">
        <v>71</v>
      </c>
      <c r="G70" s="3">
        <v>3.86291907397234</v>
      </c>
      <c r="H70" s="1">
        <v>1.5</v>
      </c>
      <c r="I70" s="2">
        <f t="shared" si="3"/>
        <v>1.6409433199095844</v>
      </c>
      <c r="J70" t="s">
        <v>10</v>
      </c>
      <c r="K70" s="1">
        <v>0.91410835572471183</v>
      </c>
      <c r="L70" s="5">
        <v>9.5301685566326136E-3</v>
      </c>
      <c r="M70" s="3">
        <v>10.547697718030541</v>
      </c>
      <c r="N70" t="s">
        <v>7</v>
      </c>
      <c r="O70" s="1">
        <v>1.9999714457357336</v>
      </c>
      <c r="P70" s="2">
        <f t="shared" si="4"/>
        <v>2.1878931892599773</v>
      </c>
      <c r="Q70" t="s">
        <v>4</v>
      </c>
      <c r="R70" s="3">
        <v>18.862919073972339</v>
      </c>
      <c r="S70" s="3">
        <v>100</v>
      </c>
      <c r="T70" s="3">
        <v>456.42110586166382</v>
      </c>
      <c r="U70" s="3">
        <f t="shared" si="5"/>
        <v>7.60701843102773</v>
      </c>
      <c r="V70" s="9">
        <v>0.79924163026904826</v>
      </c>
      <c r="W70" s="9">
        <v>0.8722267685636016</v>
      </c>
    </row>
    <row r="71" spans="1:24" x14ac:dyDescent="0.2">
      <c r="A71" t="s">
        <v>54</v>
      </c>
      <c r="B71">
        <v>70</v>
      </c>
      <c r="C71">
        <v>35</v>
      </c>
      <c r="D71">
        <v>35</v>
      </c>
      <c r="E71" t="s">
        <v>5</v>
      </c>
      <c r="F71" t="s">
        <v>71</v>
      </c>
      <c r="G71" s="3">
        <v>3.86291907397234</v>
      </c>
      <c r="H71" s="1">
        <v>1.5</v>
      </c>
      <c r="I71" s="2">
        <f t="shared" si="3"/>
        <v>1.6409433199095844</v>
      </c>
      <c r="J71" t="s">
        <v>10</v>
      </c>
      <c r="K71" s="1">
        <v>0.91410835572471183</v>
      </c>
      <c r="L71" s="5">
        <v>9.5301685566326136E-3</v>
      </c>
      <c r="M71" s="3">
        <v>10.547697718030541</v>
      </c>
      <c r="N71" t="s">
        <v>8</v>
      </c>
      <c r="O71" s="1">
        <v>1.0044024703190781</v>
      </c>
      <c r="P71" s="2">
        <f t="shared" si="4"/>
        <v>1.0987783494471839</v>
      </c>
      <c r="Q71" t="s">
        <v>4</v>
      </c>
      <c r="R71" s="3">
        <v>18.862919073972339</v>
      </c>
      <c r="S71" s="3">
        <v>100</v>
      </c>
      <c r="T71" s="3">
        <v>460.24132394790649</v>
      </c>
      <c r="U71" s="3">
        <f t="shared" si="5"/>
        <v>7.6706887324651083</v>
      </c>
      <c r="V71" s="9">
        <v>0.9833151739790138</v>
      </c>
      <c r="W71" s="9">
        <v>1</v>
      </c>
    </row>
    <row r="72" spans="1:24" x14ac:dyDescent="0.2">
      <c r="A72" t="s">
        <v>54</v>
      </c>
      <c r="B72">
        <v>71</v>
      </c>
      <c r="C72">
        <v>36</v>
      </c>
      <c r="D72">
        <v>36</v>
      </c>
      <c r="E72" t="s">
        <v>5</v>
      </c>
      <c r="F72" t="s">
        <v>71</v>
      </c>
      <c r="G72" s="3">
        <v>3.86291907397234</v>
      </c>
      <c r="H72" s="1">
        <v>1.5</v>
      </c>
      <c r="I72" s="2">
        <f t="shared" si="3"/>
        <v>1.6409433199095844</v>
      </c>
      <c r="J72" t="s">
        <v>10</v>
      </c>
      <c r="K72" s="1">
        <v>0.91410835572471183</v>
      </c>
      <c r="L72" s="5">
        <v>9.5301685566326136E-3</v>
      </c>
      <c r="M72" s="3">
        <v>10.547697718030541</v>
      </c>
      <c r="N72" t="s">
        <v>9</v>
      </c>
      <c r="O72" s="1">
        <v>2.0041841870103738</v>
      </c>
      <c r="P72" s="2">
        <f t="shared" si="4"/>
        <v>2.1925017690287296</v>
      </c>
      <c r="Q72" t="s">
        <v>4</v>
      </c>
      <c r="R72" s="3">
        <v>18.862919073972339</v>
      </c>
      <c r="S72" s="3">
        <v>100</v>
      </c>
      <c r="T72" s="3">
        <v>454.19197845458984</v>
      </c>
      <c r="U72" s="3">
        <f t="shared" si="5"/>
        <v>7.5698663075764978</v>
      </c>
      <c r="V72" s="9">
        <v>0.98816207422889313</v>
      </c>
      <c r="W72" s="9">
        <v>1</v>
      </c>
    </row>
    <row r="73" spans="1:24" x14ac:dyDescent="0.2">
      <c r="A73" t="s">
        <v>55</v>
      </c>
      <c r="B73">
        <v>72</v>
      </c>
      <c r="C73">
        <v>37</v>
      </c>
      <c r="D73">
        <v>1</v>
      </c>
      <c r="E73" t="s">
        <v>5</v>
      </c>
      <c r="F73" t="s">
        <v>71</v>
      </c>
      <c r="G73" s="3">
        <v>5.6501017890607113</v>
      </c>
      <c r="H73" s="1">
        <v>1.5</v>
      </c>
      <c r="I73" s="2">
        <f t="shared" si="3"/>
        <v>1.6446662625709456</v>
      </c>
      <c r="J73" t="s">
        <v>13</v>
      </c>
      <c r="K73" s="1">
        <v>0.91203913774895395</v>
      </c>
      <c r="L73" s="5">
        <v>9.4337033590065605E-3</v>
      </c>
      <c r="M73" s="3">
        <v>10.52382146136542</v>
      </c>
      <c r="N73" t="s">
        <v>8</v>
      </c>
      <c r="O73" s="1">
        <v>1.9968584465894055</v>
      </c>
      <c r="P73" s="2">
        <f t="shared" si="4"/>
        <v>2.1894438121569477</v>
      </c>
      <c r="Q73" t="s">
        <v>4</v>
      </c>
      <c r="R73" s="3">
        <v>20.650101789060713</v>
      </c>
      <c r="S73" s="3">
        <v>30</v>
      </c>
      <c r="T73" s="3">
        <v>369.07010936737061</v>
      </c>
      <c r="U73" s="3">
        <f t="shared" si="5"/>
        <v>6.1511684894561771</v>
      </c>
      <c r="V73" s="9">
        <v>0.36671888619475679</v>
      </c>
      <c r="W73" s="9">
        <v>0.33355713037700579</v>
      </c>
      <c r="X73" t="s">
        <v>105</v>
      </c>
    </row>
    <row r="74" spans="1:24" x14ac:dyDescent="0.2">
      <c r="A74" t="s">
        <v>55</v>
      </c>
      <c r="B74">
        <v>73</v>
      </c>
      <c r="C74">
        <v>38</v>
      </c>
      <c r="D74">
        <v>2</v>
      </c>
      <c r="E74" t="s">
        <v>5</v>
      </c>
      <c r="F74" t="s">
        <v>71</v>
      </c>
      <c r="G74" s="3">
        <v>5.6501017890607113</v>
      </c>
      <c r="H74" s="1">
        <v>1.5</v>
      </c>
      <c r="I74" s="2">
        <f t="shared" si="3"/>
        <v>1.6446662625709456</v>
      </c>
      <c r="J74" t="s">
        <v>13</v>
      </c>
      <c r="K74" s="1">
        <v>0.91203913774895395</v>
      </c>
      <c r="L74" s="5">
        <v>9.4337033590065605E-3</v>
      </c>
      <c r="M74" s="3">
        <v>10.52382146136542</v>
      </c>
      <c r="N74" t="s">
        <v>9</v>
      </c>
      <c r="O74" s="1">
        <v>1.9993500419207977</v>
      </c>
      <c r="P74" s="2">
        <f t="shared" si="4"/>
        <v>2.192175707344628</v>
      </c>
      <c r="Q74" t="s">
        <v>4</v>
      </c>
      <c r="R74" s="3">
        <v>20.650101789060713</v>
      </c>
      <c r="S74" s="3">
        <v>100</v>
      </c>
      <c r="T74" s="3">
        <v>74.539263248443604</v>
      </c>
      <c r="U74" s="3">
        <f t="shared" si="5"/>
        <v>1.2423210541407268</v>
      </c>
      <c r="V74" s="9">
        <v>1.0316002848577506</v>
      </c>
      <c r="W74" s="9">
        <v>1</v>
      </c>
    </row>
    <row r="75" spans="1:24" x14ac:dyDescent="0.2">
      <c r="A75" t="s">
        <v>55</v>
      </c>
      <c r="B75">
        <v>74</v>
      </c>
      <c r="C75">
        <v>39</v>
      </c>
      <c r="D75">
        <v>3</v>
      </c>
      <c r="E75" t="s">
        <v>5</v>
      </c>
      <c r="F75" t="s">
        <v>71</v>
      </c>
      <c r="G75" s="3">
        <v>5.6501017890607113</v>
      </c>
      <c r="H75" s="1">
        <v>1.5</v>
      </c>
      <c r="I75" s="2">
        <f t="shared" si="3"/>
        <v>1.6446662625709456</v>
      </c>
      <c r="J75" t="s">
        <v>13</v>
      </c>
      <c r="K75" s="1">
        <v>0.91203913774895395</v>
      </c>
      <c r="L75" s="5">
        <v>9.4337033590065605E-3</v>
      </c>
      <c r="M75" s="3">
        <v>10.52382146136542</v>
      </c>
      <c r="N75" t="s">
        <v>7</v>
      </c>
      <c r="O75" s="1">
        <v>1.0034985706837722</v>
      </c>
      <c r="P75" s="2">
        <f t="shared" si="4"/>
        <v>1.1002801624945104</v>
      </c>
      <c r="Q75" t="s">
        <v>4</v>
      </c>
      <c r="R75" s="3">
        <v>20.650101789060713</v>
      </c>
      <c r="S75" s="3">
        <v>47.5</v>
      </c>
      <c r="T75" s="3">
        <v>65.770761966705322</v>
      </c>
      <c r="U75" s="3">
        <f t="shared" si="5"/>
        <v>1.0961793661117554</v>
      </c>
      <c r="V75" s="9">
        <v>4.3402107312366663E-2</v>
      </c>
      <c r="W75" s="9">
        <v>5.8073264221681707E-2</v>
      </c>
    </row>
    <row r="76" spans="1:24" x14ac:dyDescent="0.2">
      <c r="A76" t="s">
        <v>55</v>
      </c>
      <c r="B76">
        <v>75</v>
      </c>
      <c r="C76">
        <v>40</v>
      </c>
      <c r="D76">
        <v>4</v>
      </c>
      <c r="E76" t="s">
        <v>5</v>
      </c>
      <c r="F76" t="s">
        <v>71</v>
      </c>
      <c r="G76" s="3">
        <v>5.6501017890607113</v>
      </c>
      <c r="H76" s="1">
        <v>1.5</v>
      </c>
      <c r="I76" s="2">
        <f t="shared" si="3"/>
        <v>1.6446662625709456</v>
      </c>
      <c r="J76" t="s">
        <v>13</v>
      </c>
      <c r="K76" s="1">
        <v>0.91203913774895395</v>
      </c>
      <c r="L76" s="5">
        <v>9.4337033590065605E-3</v>
      </c>
      <c r="M76" s="3">
        <v>10.52382146136542</v>
      </c>
      <c r="N76" t="s">
        <v>7</v>
      </c>
      <c r="O76" s="1">
        <v>1.9941317750767273</v>
      </c>
      <c r="P76" s="2">
        <f t="shared" si="4"/>
        <v>2.1864541690596044</v>
      </c>
      <c r="Q76" t="s">
        <v>4</v>
      </c>
      <c r="R76" s="3">
        <v>20.650101789060713</v>
      </c>
      <c r="S76" s="3">
        <v>100</v>
      </c>
      <c r="T76" s="3">
        <v>682.1440167427063</v>
      </c>
      <c r="U76" s="3">
        <f t="shared" si="5"/>
        <v>11.369066945711772</v>
      </c>
      <c r="V76" s="9">
        <v>0.97922042838085277</v>
      </c>
      <c r="W76" s="9">
        <v>1</v>
      </c>
    </row>
    <row r="77" spans="1:24" x14ac:dyDescent="0.2">
      <c r="A77" t="s">
        <v>55</v>
      </c>
      <c r="B77">
        <v>76</v>
      </c>
      <c r="C77">
        <v>41</v>
      </c>
      <c r="D77">
        <v>5</v>
      </c>
      <c r="E77" t="s">
        <v>5</v>
      </c>
      <c r="F77" t="s">
        <v>71</v>
      </c>
      <c r="G77" s="3">
        <v>5.6501017890607113</v>
      </c>
      <c r="H77" s="1">
        <v>1.5</v>
      </c>
      <c r="I77" s="2">
        <f t="shared" si="3"/>
        <v>1.6446662625709456</v>
      </c>
      <c r="J77" t="s">
        <v>13</v>
      </c>
      <c r="K77" s="1">
        <v>0.91203913774895395</v>
      </c>
      <c r="L77" s="5">
        <v>9.4337033590065605E-3</v>
      </c>
      <c r="M77" s="3">
        <v>10.52382146136542</v>
      </c>
      <c r="N77" t="s">
        <v>8</v>
      </c>
      <c r="O77" s="1">
        <v>1.9968584465894055</v>
      </c>
      <c r="P77" s="2">
        <f t="shared" si="4"/>
        <v>2.1894438121569477</v>
      </c>
      <c r="Q77" t="s">
        <v>4</v>
      </c>
      <c r="R77" s="3">
        <v>20.650101789060713</v>
      </c>
      <c r="S77" s="3">
        <v>100</v>
      </c>
      <c r="T77" s="3">
        <v>1250.1225028038025</v>
      </c>
      <c r="U77" s="3">
        <f t="shared" si="5"/>
        <v>20.835375046730043</v>
      </c>
      <c r="V77" s="9">
        <v>0.9910858963760929</v>
      </c>
      <c r="W77" s="9">
        <v>1</v>
      </c>
    </row>
    <row r="78" spans="1:24" x14ac:dyDescent="0.2">
      <c r="A78" t="s">
        <v>55</v>
      </c>
      <c r="B78">
        <v>77</v>
      </c>
      <c r="C78">
        <v>42</v>
      </c>
      <c r="D78">
        <v>6</v>
      </c>
      <c r="E78" t="s">
        <v>5</v>
      </c>
      <c r="F78" t="s">
        <v>71</v>
      </c>
      <c r="G78" s="3">
        <v>5.6501017890607113</v>
      </c>
      <c r="H78" s="1">
        <v>1.5</v>
      </c>
      <c r="I78" s="2">
        <f t="shared" si="3"/>
        <v>1.6446662625709456</v>
      </c>
      <c r="J78" t="s">
        <v>13</v>
      </c>
      <c r="K78" s="1">
        <v>0.91203913774895395</v>
      </c>
      <c r="L78" s="5">
        <v>9.4337033590065605E-3</v>
      </c>
      <c r="M78" s="3">
        <v>10.52382146136542</v>
      </c>
      <c r="N78" t="s">
        <v>6</v>
      </c>
      <c r="O78" s="1">
        <v>1.0423128280203278</v>
      </c>
      <c r="P78" s="2">
        <f t="shared" si="4"/>
        <v>1.1428378288599637</v>
      </c>
      <c r="Q78" t="s">
        <v>4</v>
      </c>
      <c r="R78" s="3">
        <v>20.650101789060713</v>
      </c>
      <c r="S78" s="3">
        <v>30</v>
      </c>
      <c r="T78" s="3">
        <v>73.841223239898682</v>
      </c>
      <c r="U78" s="3">
        <f t="shared" si="5"/>
        <v>1.2306870539983115</v>
      </c>
      <c r="V78" s="9">
        <v>0.17068467975124171</v>
      </c>
      <c r="W78" s="9">
        <v>0.20061983094106139</v>
      </c>
    </row>
    <row r="79" spans="1:24" x14ac:dyDescent="0.2">
      <c r="A79" t="s">
        <v>55</v>
      </c>
      <c r="B79">
        <v>78</v>
      </c>
      <c r="C79">
        <v>43</v>
      </c>
      <c r="D79">
        <v>7</v>
      </c>
      <c r="E79" t="s">
        <v>5</v>
      </c>
      <c r="F79" t="s">
        <v>71</v>
      </c>
      <c r="G79" s="3">
        <v>5.6501017890607113</v>
      </c>
      <c r="H79" s="1">
        <v>1.5</v>
      </c>
      <c r="I79" s="2">
        <f t="shared" si="3"/>
        <v>1.6446662625709456</v>
      </c>
      <c r="J79" t="s">
        <v>13</v>
      </c>
      <c r="K79" s="1">
        <v>0.91203913774895395</v>
      </c>
      <c r="L79" s="5">
        <v>9.4337033590065605E-3</v>
      </c>
      <c r="M79" s="3">
        <v>10.52382146136542</v>
      </c>
      <c r="N79" t="s">
        <v>8</v>
      </c>
      <c r="O79" s="1">
        <v>1.0038261380152147</v>
      </c>
      <c r="P79" s="2">
        <f t="shared" si="4"/>
        <v>1.1006393217870063</v>
      </c>
      <c r="Q79" t="s">
        <v>4</v>
      </c>
      <c r="R79" s="3">
        <v>20.650101789060713</v>
      </c>
      <c r="S79" s="3">
        <v>100</v>
      </c>
      <c r="T79" s="3">
        <v>1273.8228583335876</v>
      </c>
      <c r="U79" s="3">
        <f t="shared" si="5"/>
        <v>21.23038097222646</v>
      </c>
      <c r="V79" s="9">
        <v>1.0239926547870823</v>
      </c>
      <c r="W79" s="9">
        <v>1</v>
      </c>
    </row>
    <row r="80" spans="1:24" x14ac:dyDescent="0.2">
      <c r="A80" t="s">
        <v>55</v>
      </c>
      <c r="B80">
        <v>79</v>
      </c>
      <c r="C80">
        <v>44</v>
      </c>
      <c r="D80">
        <v>8</v>
      </c>
      <c r="E80" t="s">
        <v>5</v>
      </c>
      <c r="F80" t="s">
        <v>71</v>
      </c>
      <c r="G80" s="3">
        <v>5.6501017890607113</v>
      </c>
      <c r="H80" s="1">
        <v>1.5</v>
      </c>
      <c r="I80" s="2">
        <f t="shared" si="3"/>
        <v>1.6446662625709456</v>
      </c>
      <c r="J80" t="s">
        <v>13</v>
      </c>
      <c r="K80" s="1">
        <v>0.91203913774895395</v>
      </c>
      <c r="L80" s="5">
        <v>9.4337033590065605E-3</v>
      </c>
      <c r="M80" s="3">
        <v>10.52382146136542</v>
      </c>
      <c r="N80" t="s">
        <v>6</v>
      </c>
      <c r="O80" s="1">
        <v>1.0423128280203278</v>
      </c>
      <c r="P80" s="2">
        <f t="shared" si="4"/>
        <v>1.1428378288599637</v>
      </c>
      <c r="Q80" t="s">
        <v>4</v>
      </c>
      <c r="R80" s="3">
        <v>20.650101789060713</v>
      </c>
      <c r="S80" s="3">
        <v>65</v>
      </c>
      <c r="T80" s="3">
        <v>1250.9315495491028</v>
      </c>
      <c r="U80" s="3">
        <f t="shared" si="5"/>
        <v>20.848859159151711</v>
      </c>
      <c r="V80" s="9">
        <v>2.3792025741625176E-2</v>
      </c>
      <c r="W80" s="9">
        <v>4.719742872658067E-2</v>
      </c>
    </row>
    <row r="81" spans="1:23" x14ac:dyDescent="0.2">
      <c r="A81" t="s">
        <v>55</v>
      </c>
      <c r="B81">
        <v>80</v>
      </c>
      <c r="C81">
        <v>45</v>
      </c>
      <c r="D81">
        <v>9</v>
      </c>
      <c r="E81" t="s">
        <v>5</v>
      </c>
      <c r="F81" t="s">
        <v>71</v>
      </c>
      <c r="G81" s="3">
        <v>5.6501017890607113</v>
      </c>
      <c r="H81" s="1">
        <v>1.5</v>
      </c>
      <c r="I81" s="2">
        <f t="shared" si="3"/>
        <v>1.6446662625709456</v>
      </c>
      <c r="J81" t="s">
        <v>13</v>
      </c>
      <c r="K81" s="1">
        <v>0.91203913774895395</v>
      </c>
      <c r="L81" s="5">
        <v>9.4337033590065605E-3</v>
      </c>
      <c r="M81" s="3">
        <v>10.52382146136542</v>
      </c>
      <c r="N81" t="s">
        <v>8</v>
      </c>
      <c r="O81" s="1">
        <v>1.0038261380152147</v>
      </c>
      <c r="P81" s="2">
        <f t="shared" si="4"/>
        <v>1.1006393217870063</v>
      </c>
      <c r="Q81" t="s">
        <v>4</v>
      </c>
      <c r="R81" s="3">
        <v>20.650101789060713</v>
      </c>
      <c r="S81" s="3">
        <v>30</v>
      </c>
      <c r="T81" s="3">
        <v>357.99047565460205</v>
      </c>
      <c r="U81" s="3">
        <f t="shared" si="5"/>
        <v>5.9665079275767008</v>
      </c>
      <c r="V81" s="9">
        <v>0.51484445955249392</v>
      </c>
      <c r="W81" s="9">
        <v>0.57828459178681135</v>
      </c>
    </row>
    <row r="82" spans="1:23" x14ac:dyDescent="0.2">
      <c r="A82" t="s">
        <v>55</v>
      </c>
      <c r="B82">
        <v>81</v>
      </c>
      <c r="C82">
        <v>46</v>
      </c>
      <c r="D82">
        <v>10</v>
      </c>
      <c r="E82" t="s">
        <v>5</v>
      </c>
      <c r="F82" t="s">
        <v>71</v>
      </c>
      <c r="G82" s="3">
        <v>5.6501017890607113</v>
      </c>
      <c r="H82" s="1">
        <v>1.5</v>
      </c>
      <c r="I82" s="2">
        <f t="shared" si="3"/>
        <v>1.6446662625709452</v>
      </c>
      <c r="J82" t="s">
        <v>13</v>
      </c>
      <c r="K82" s="1">
        <v>0.91203913774895418</v>
      </c>
      <c r="L82" s="5">
        <v>9.4337033590065605E-3</v>
      </c>
      <c r="M82" s="3">
        <v>10.523821461365424</v>
      </c>
      <c r="N82" t="s">
        <v>9</v>
      </c>
      <c r="O82" s="1">
        <v>1.5015199110007598</v>
      </c>
      <c r="P82" s="2">
        <f t="shared" si="4"/>
        <v>1.6463327601343187</v>
      </c>
      <c r="Q82" t="s">
        <v>4</v>
      </c>
      <c r="R82" s="3">
        <v>20.650101789060713</v>
      </c>
      <c r="S82" s="3">
        <v>65</v>
      </c>
      <c r="T82" s="3">
        <v>320.09730863571167</v>
      </c>
      <c r="U82" s="3">
        <f t="shared" si="5"/>
        <v>5.3349551439285277</v>
      </c>
      <c r="V82" s="9">
        <v>0.96728558881147964</v>
      </c>
      <c r="W82" s="9">
        <v>1</v>
      </c>
    </row>
    <row r="83" spans="1:23" x14ac:dyDescent="0.2">
      <c r="A83" t="s">
        <v>55</v>
      </c>
      <c r="B83">
        <v>82</v>
      </c>
      <c r="C83">
        <v>47</v>
      </c>
      <c r="D83">
        <v>11</v>
      </c>
      <c r="E83" t="s">
        <v>5</v>
      </c>
      <c r="F83" t="s">
        <v>71</v>
      </c>
      <c r="G83" s="3">
        <v>5.6501017890607113</v>
      </c>
      <c r="H83" s="1">
        <v>1.5</v>
      </c>
      <c r="I83" s="2">
        <f t="shared" si="3"/>
        <v>1.6446662625709456</v>
      </c>
      <c r="J83" t="s">
        <v>13</v>
      </c>
      <c r="K83" s="1">
        <v>0.91203913774895395</v>
      </c>
      <c r="L83" s="5">
        <v>9.4337033590065605E-3</v>
      </c>
      <c r="M83" s="3">
        <v>10.52382146136542</v>
      </c>
      <c r="N83" t="s">
        <v>6</v>
      </c>
      <c r="O83" s="1">
        <v>1.5055629738071401</v>
      </c>
      <c r="P83" s="2">
        <f t="shared" si="4"/>
        <v>1.6507657527977251</v>
      </c>
      <c r="Q83" t="s">
        <v>4</v>
      </c>
      <c r="R83" s="3">
        <v>20.650101789060713</v>
      </c>
      <c r="S83" s="3">
        <v>100</v>
      </c>
      <c r="T83" s="3">
        <v>74.520262241363525</v>
      </c>
      <c r="U83" s="3">
        <f t="shared" si="5"/>
        <v>1.2420043706893922</v>
      </c>
      <c r="V83" s="9">
        <v>2.2204324352620174E-2</v>
      </c>
      <c r="W83" s="9">
        <v>4.0178498928310463E-2</v>
      </c>
    </row>
    <row r="84" spans="1:23" x14ac:dyDescent="0.2">
      <c r="A84" t="s">
        <v>55</v>
      </c>
      <c r="B84">
        <v>83</v>
      </c>
      <c r="C84">
        <v>48</v>
      </c>
      <c r="D84">
        <v>12</v>
      </c>
      <c r="E84" t="s">
        <v>5</v>
      </c>
      <c r="F84" t="s">
        <v>71</v>
      </c>
      <c r="G84" s="3">
        <v>5.6501017890607113</v>
      </c>
      <c r="H84" s="1">
        <v>1.5</v>
      </c>
      <c r="I84" s="2">
        <f t="shared" si="3"/>
        <v>1.6446662625709456</v>
      </c>
      <c r="J84" t="s">
        <v>13</v>
      </c>
      <c r="K84" s="1">
        <v>0.91203913774895395</v>
      </c>
      <c r="L84" s="5">
        <v>9.4337033590065605E-3</v>
      </c>
      <c r="M84" s="3">
        <v>10.52382146136542</v>
      </c>
      <c r="N84" t="s">
        <v>9</v>
      </c>
      <c r="O84" s="1">
        <v>1.9993500419207977</v>
      </c>
      <c r="P84" s="2">
        <f t="shared" si="4"/>
        <v>2.192175707344628</v>
      </c>
      <c r="Q84" t="s">
        <v>4</v>
      </c>
      <c r="R84" s="3">
        <v>20.650101789060713</v>
      </c>
      <c r="S84" s="3">
        <v>30</v>
      </c>
      <c r="T84" s="3">
        <v>1240.7199649810791</v>
      </c>
      <c r="U84" s="3">
        <f t="shared" si="5"/>
        <v>20.678666083017983</v>
      </c>
      <c r="V84" s="9">
        <v>1.0196715109737371</v>
      </c>
      <c r="W84" s="9">
        <v>1</v>
      </c>
    </row>
    <row r="85" spans="1:23" x14ac:dyDescent="0.2">
      <c r="A85" t="s">
        <v>55</v>
      </c>
      <c r="B85">
        <v>84</v>
      </c>
      <c r="C85">
        <v>49</v>
      </c>
      <c r="D85">
        <v>13</v>
      </c>
      <c r="E85" t="s">
        <v>5</v>
      </c>
      <c r="F85" t="s">
        <v>71</v>
      </c>
      <c r="G85" s="3">
        <v>5.6501017890607113</v>
      </c>
      <c r="H85" s="1">
        <v>1.5</v>
      </c>
      <c r="I85" s="2">
        <f t="shared" si="3"/>
        <v>1.6446662625709456</v>
      </c>
      <c r="J85" t="s">
        <v>13</v>
      </c>
      <c r="K85" s="1">
        <v>0.91203913774895395</v>
      </c>
      <c r="L85" s="5">
        <v>9.4337033590065605E-3</v>
      </c>
      <c r="M85" s="3">
        <v>10.52382146136542</v>
      </c>
      <c r="N85" t="s">
        <v>9</v>
      </c>
      <c r="O85" s="1">
        <v>1.0036897800807218</v>
      </c>
      <c r="P85" s="2">
        <f t="shared" si="4"/>
        <v>1.1004898129240102</v>
      </c>
      <c r="Q85" t="s">
        <v>4</v>
      </c>
      <c r="R85" s="3">
        <v>20.650101789060713</v>
      </c>
      <c r="S85" s="3">
        <v>100</v>
      </c>
      <c r="T85" s="3">
        <v>75.76033353805542</v>
      </c>
      <c r="U85" s="3">
        <f t="shared" si="5"/>
        <v>1.2626722256342571</v>
      </c>
      <c r="V85" s="9">
        <v>1.0101622476672056</v>
      </c>
      <c r="W85" s="9">
        <v>1</v>
      </c>
    </row>
    <row r="86" spans="1:23" x14ac:dyDescent="0.2">
      <c r="A86" t="s">
        <v>55</v>
      </c>
      <c r="B86">
        <v>85</v>
      </c>
      <c r="C86">
        <v>50</v>
      </c>
      <c r="D86">
        <v>14</v>
      </c>
      <c r="E86" t="s">
        <v>5</v>
      </c>
      <c r="F86" t="s">
        <v>71</v>
      </c>
      <c r="G86" s="3">
        <v>5.6501017890607113</v>
      </c>
      <c r="H86" s="1">
        <v>1.5</v>
      </c>
      <c r="I86" s="2">
        <f t="shared" si="3"/>
        <v>1.6446662625709456</v>
      </c>
      <c r="J86" t="s">
        <v>13</v>
      </c>
      <c r="K86" s="1">
        <v>0.91203913774895395</v>
      </c>
      <c r="L86" s="5">
        <v>9.4337033590065605E-3</v>
      </c>
      <c r="M86" s="3">
        <v>10.52382146136542</v>
      </c>
      <c r="N86" t="s">
        <v>9</v>
      </c>
      <c r="O86" s="1">
        <v>1.0036897800807218</v>
      </c>
      <c r="P86" s="2">
        <f t="shared" si="4"/>
        <v>1.1004898129240102</v>
      </c>
      <c r="Q86" t="s">
        <v>4</v>
      </c>
      <c r="R86" s="3">
        <v>20.650101789060713</v>
      </c>
      <c r="S86" s="3">
        <v>30</v>
      </c>
      <c r="T86" s="3">
        <v>1292.0509009361267</v>
      </c>
      <c r="U86" s="3">
        <f t="shared" si="5"/>
        <v>21.534181682268777</v>
      </c>
      <c r="V86" s="9">
        <v>1.0250976279679593</v>
      </c>
      <c r="W86" s="9">
        <v>1</v>
      </c>
    </row>
    <row r="87" spans="1:23" x14ac:dyDescent="0.2">
      <c r="A87" t="s">
        <v>55</v>
      </c>
      <c r="B87">
        <v>86</v>
      </c>
      <c r="C87">
        <v>51</v>
      </c>
      <c r="D87">
        <v>15</v>
      </c>
      <c r="E87" t="s">
        <v>5</v>
      </c>
      <c r="F87" t="s">
        <v>71</v>
      </c>
      <c r="G87" s="3">
        <v>5.6501017890607113</v>
      </c>
      <c r="H87" s="1">
        <v>1.5</v>
      </c>
      <c r="I87" s="2">
        <f t="shared" si="3"/>
        <v>1.6446662625709458</v>
      </c>
      <c r="J87" t="s">
        <v>13</v>
      </c>
      <c r="K87" s="1">
        <v>0.91203913774895384</v>
      </c>
      <c r="L87" s="5">
        <v>9.4337033590065605E-3</v>
      </c>
      <c r="M87" s="3">
        <v>10.523821461365419</v>
      </c>
      <c r="N87" t="s">
        <v>6</v>
      </c>
      <c r="O87" s="1">
        <v>1.9688131195939522</v>
      </c>
      <c r="P87" s="2">
        <f t="shared" si="4"/>
        <v>2.1586936767354867</v>
      </c>
      <c r="Q87" t="s">
        <v>4</v>
      </c>
      <c r="R87" s="3">
        <v>20.650101789060713</v>
      </c>
      <c r="S87" s="3">
        <v>65</v>
      </c>
      <c r="T87" s="3">
        <v>1061.7947311401367</v>
      </c>
      <c r="U87" s="3">
        <f t="shared" si="5"/>
        <v>17.696578852335612</v>
      </c>
      <c r="V87" s="9">
        <v>2.9545128286587449E-2</v>
      </c>
      <c r="W87" s="9">
        <v>5.7287681904730894E-2</v>
      </c>
    </row>
    <row r="88" spans="1:23" x14ac:dyDescent="0.2">
      <c r="A88" t="s">
        <v>55</v>
      </c>
      <c r="B88">
        <v>87</v>
      </c>
      <c r="C88">
        <v>52</v>
      </c>
      <c r="D88">
        <v>16</v>
      </c>
      <c r="E88" t="s">
        <v>5</v>
      </c>
      <c r="F88" t="s">
        <v>71</v>
      </c>
      <c r="G88" s="3">
        <v>5.6501017890607113</v>
      </c>
      <c r="H88" s="1">
        <v>1.5</v>
      </c>
      <c r="I88" s="2">
        <f t="shared" si="3"/>
        <v>1.6446662625709452</v>
      </c>
      <c r="J88" t="s">
        <v>13</v>
      </c>
      <c r="K88" s="1">
        <v>0.91203913774895418</v>
      </c>
      <c r="L88" s="5">
        <v>9.4337033590065605E-3</v>
      </c>
      <c r="M88" s="3">
        <v>10.523821461365424</v>
      </c>
      <c r="N88" t="s">
        <v>7</v>
      </c>
      <c r="O88" s="1">
        <v>1.505247856025659</v>
      </c>
      <c r="P88" s="2">
        <f t="shared" si="4"/>
        <v>1.6504202437417659</v>
      </c>
      <c r="Q88" t="s">
        <v>4</v>
      </c>
      <c r="R88" s="3">
        <v>20.650101789060713</v>
      </c>
      <c r="S88" s="3">
        <v>30</v>
      </c>
      <c r="T88" s="3">
        <v>1271.9877533912659</v>
      </c>
      <c r="U88" s="3">
        <f t="shared" si="5"/>
        <v>21.199795889854432</v>
      </c>
      <c r="V88" s="9">
        <v>7.5288426185652416E-2</v>
      </c>
      <c r="W88" s="9">
        <v>4.4820357224150821E-2</v>
      </c>
    </row>
    <row r="89" spans="1:23" x14ac:dyDescent="0.2">
      <c r="A89" t="s">
        <v>55</v>
      </c>
      <c r="B89">
        <v>88</v>
      </c>
      <c r="C89">
        <v>53</v>
      </c>
      <c r="D89">
        <v>17</v>
      </c>
      <c r="E89" t="s">
        <v>5</v>
      </c>
      <c r="F89" t="s">
        <v>71</v>
      </c>
      <c r="G89" s="3">
        <v>5.6501017890607113</v>
      </c>
      <c r="H89" s="1">
        <v>1.5</v>
      </c>
      <c r="I89" s="2">
        <f t="shared" si="3"/>
        <v>1.6446662625709456</v>
      </c>
      <c r="J89" t="s">
        <v>13</v>
      </c>
      <c r="K89" s="1">
        <v>0.91203913774895395</v>
      </c>
      <c r="L89" s="5">
        <v>9.4337033590065605E-3</v>
      </c>
      <c r="M89" s="3">
        <v>10.52382146136542</v>
      </c>
      <c r="N89" t="s">
        <v>6</v>
      </c>
      <c r="O89" s="1">
        <v>1.0423128280203278</v>
      </c>
      <c r="P89" s="2">
        <f t="shared" si="4"/>
        <v>1.1428378288599637</v>
      </c>
      <c r="Q89" t="s">
        <v>4</v>
      </c>
      <c r="R89" s="3">
        <v>20.650101789060713</v>
      </c>
      <c r="S89" s="3">
        <v>30</v>
      </c>
      <c r="T89" s="3">
        <v>75.307307243347168</v>
      </c>
      <c r="U89" s="3">
        <f t="shared" si="5"/>
        <v>1.2551217873891194</v>
      </c>
      <c r="V89" s="9">
        <v>5.4991462049238504E-3</v>
      </c>
      <c r="W89" s="9">
        <v>1E-3</v>
      </c>
    </row>
    <row r="90" spans="1:23" x14ac:dyDescent="0.2">
      <c r="A90" t="s">
        <v>55</v>
      </c>
      <c r="B90">
        <v>89</v>
      </c>
      <c r="C90">
        <v>54</v>
      </c>
      <c r="D90">
        <v>18</v>
      </c>
      <c r="E90" t="s">
        <v>5</v>
      </c>
      <c r="F90" t="s">
        <v>71</v>
      </c>
      <c r="G90" s="3">
        <v>5.6501017890607113</v>
      </c>
      <c r="H90" s="1">
        <v>1.5</v>
      </c>
      <c r="I90" s="2">
        <f t="shared" si="3"/>
        <v>1.6446662625709458</v>
      </c>
      <c r="J90" t="s">
        <v>13</v>
      </c>
      <c r="K90" s="1">
        <v>0.91203913774895384</v>
      </c>
      <c r="L90" s="5">
        <v>9.4337033590065605E-3</v>
      </c>
      <c r="M90" s="3">
        <v>10.523821461365419</v>
      </c>
      <c r="N90" t="s">
        <v>6</v>
      </c>
      <c r="O90" s="1">
        <v>1.9688131195939522</v>
      </c>
      <c r="P90" s="2">
        <f t="shared" si="4"/>
        <v>2.1586936767354867</v>
      </c>
      <c r="Q90" t="s">
        <v>4</v>
      </c>
      <c r="R90" s="3">
        <v>20.650101789060713</v>
      </c>
      <c r="S90" s="3">
        <v>30</v>
      </c>
      <c r="T90" s="3">
        <v>73.62221097946167</v>
      </c>
      <c r="U90" s="3">
        <f t="shared" si="5"/>
        <v>1.2270368496576944</v>
      </c>
      <c r="V90" s="9">
        <v>5.3402420047928218E-3</v>
      </c>
      <c r="W90" s="9">
        <v>6.0144229961503169E-3</v>
      </c>
    </row>
    <row r="91" spans="1:23" x14ac:dyDescent="0.2">
      <c r="A91" t="s">
        <v>55</v>
      </c>
      <c r="B91">
        <v>90</v>
      </c>
      <c r="C91">
        <v>55</v>
      </c>
      <c r="D91">
        <v>19</v>
      </c>
      <c r="E91" t="s">
        <v>5</v>
      </c>
      <c r="F91" t="s">
        <v>71</v>
      </c>
      <c r="G91" s="3">
        <v>5.6501017890607113</v>
      </c>
      <c r="H91" s="1">
        <v>1.5</v>
      </c>
      <c r="I91" s="2">
        <f t="shared" si="3"/>
        <v>1.6446662625709456</v>
      </c>
      <c r="J91" t="s">
        <v>13</v>
      </c>
      <c r="K91" s="1">
        <v>0.91203913774895395</v>
      </c>
      <c r="L91" s="5">
        <v>9.4337033590065605E-3</v>
      </c>
      <c r="M91" s="3">
        <v>10.52382146136542</v>
      </c>
      <c r="N91" t="s">
        <v>7</v>
      </c>
      <c r="O91" s="1">
        <v>1.0034985706837722</v>
      </c>
      <c r="P91" s="2">
        <f t="shared" si="4"/>
        <v>1.1002801624945104</v>
      </c>
      <c r="Q91" t="s">
        <v>4</v>
      </c>
      <c r="R91" s="3">
        <v>20.650101789060713</v>
      </c>
      <c r="S91" s="3">
        <v>100</v>
      </c>
      <c r="T91" s="3">
        <v>326.53467655181885</v>
      </c>
      <c r="U91" s="3">
        <f t="shared" si="5"/>
        <v>5.4422446091969805</v>
      </c>
      <c r="V91" s="9">
        <v>0.93231734375829101</v>
      </c>
      <c r="W91" s="9">
        <v>0.96053956317416833</v>
      </c>
    </row>
    <row r="92" spans="1:23" x14ac:dyDescent="0.2">
      <c r="A92" t="s">
        <v>55</v>
      </c>
      <c r="B92">
        <v>91</v>
      </c>
      <c r="C92">
        <v>56</v>
      </c>
      <c r="D92">
        <v>20</v>
      </c>
      <c r="E92" t="s">
        <v>5</v>
      </c>
      <c r="F92" t="s">
        <v>71</v>
      </c>
      <c r="G92" s="3">
        <v>5.6501017890607113</v>
      </c>
      <c r="H92" s="1">
        <v>1.5</v>
      </c>
      <c r="I92" s="2">
        <f t="shared" si="3"/>
        <v>1.6446662625709456</v>
      </c>
      <c r="J92" t="s">
        <v>13</v>
      </c>
      <c r="K92" s="1">
        <v>0.91203913774895395</v>
      </c>
      <c r="L92" s="5">
        <v>9.4337033590065605E-3</v>
      </c>
      <c r="M92" s="3">
        <v>10.52382146136542</v>
      </c>
      <c r="N92" t="s">
        <v>7</v>
      </c>
      <c r="O92" s="1">
        <v>1.9941317750767273</v>
      </c>
      <c r="P92" s="2">
        <f t="shared" si="4"/>
        <v>2.1864541690596044</v>
      </c>
      <c r="Q92" t="s">
        <v>4</v>
      </c>
      <c r="R92" s="3">
        <v>20.650101789060713</v>
      </c>
      <c r="S92" s="3">
        <v>65</v>
      </c>
      <c r="T92" s="3">
        <v>74.149240970611572</v>
      </c>
      <c r="U92" s="3">
        <f t="shared" si="5"/>
        <v>1.2358206828435263</v>
      </c>
      <c r="V92" s="9">
        <v>3.9293957067321111E-2</v>
      </c>
      <c r="W92" s="9">
        <v>1E-3</v>
      </c>
    </row>
    <row r="93" spans="1:23" x14ac:dyDescent="0.2">
      <c r="A93" t="s">
        <v>55</v>
      </c>
      <c r="B93">
        <v>92</v>
      </c>
      <c r="C93">
        <v>57</v>
      </c>
      <c r="D93">
        <v>21</v>
      </c>
      <c r="E93" t="s">
        <v>5</v>
      </c>
      <c r="F93" t="s">
        <v>71</v>
      </c>
      <c r="G93" s="3">
        <v>5.6501017890607113</v>
      </c>
      <c r="H93" s="1">
        <v>1.5</v>
      </c>
      <c r="I93" s="2">
        <f t="shared" si="3"/>
        <v>1.6446662625709458</v>
      </c>
      <c r="J93" t="s">
        <v>13</v>
      </c>
      <c r="K93" s="1">
        <v>0.91203913774895384</v>
      </c>
      <c r="L93" s="5">
        <v>9.4337033590065605E-3</v>
      </c>
      <c r="M93" s="3">
        <v>10.523821461365419</v>
      </c>
      <c r="N93" t="s">
        <v>6</v>
      </c>
      <c r="O93" s="1">
        <v>1.9688131195939522</v>
      </c>
      <c r="P93" s="2">
        <f t="shared" si="4"/>
        <v>2.1586936767354867</v>
      </c>
      <c r="Q93" t="s">
        <v>4</v>
      </c>
      <c r="R93" s="3">
        <v>20.650101789060713</v>
      </c>
      <c r="S93" s="3">
        <v>100</v>
      </c>
      <c r="T93" s="3">
        <v>391.34838390350342</v>
      </c>
      <c r="U93" s="3">
        <f t="shared" si="5"/>
        <v>6.5224730650583904</v>
      </c>
      <c r="V93" s="9">
        <v>6.6095339846277329E-2</v>
      </c>
      <c r="W93" s="9">
        <v>9.8214807548567651E-2</v>
      </c>
    </row>
    <row r="94" spans="1:23" x14ac:dyDescent="0.2">
      <c r="A94" t="s">
        <v>55</v>
      </c>
      <c r="B94">
        <v>93</v>
      </c>
      <c r="C94">
        <v>58</v>
      </c>
      <c r="D94">
        <v>22</v>
      </c>
      <c r="E94" t="s">
        <v>5</v>
      </c>
      <c r="F94" t="s">
        <v>71</v>
      </c>
      <c r="G94" s="3">
        <v>5.6501017890607113</v>
      </c>
      <c r="H94" s="1">
        <v>1.5</v>
      </c>
      <c r="I94" s="2">
        <f t="shared" si="3"/>
        <v>1.6446662625709456</v>
      </c>
      <c r="J94" t="s">
        <v>13</v>
      </c>
      <c r="K94" s="1">
        <v>0.91203913774895395</v>
      </c>
      <c r="L94" s="5">
        <v>9.4337033590065605E-3</v>
      </c>
      <c r="M94" s="3">
        <v>10.52382146136542</v>
      </c>
      <c r="N94" t="s">
        <v>8</v>
      </c>
      <c r="O94" s="1">
        <v>1.9968584465894055</v>
      </c>
      <c r="P94" s="2">
        <f t="shared" si="4"/>
        <v>2.1894438121569477</v>
      </c>
      <c r="Q94" t="s">
        <v>4</v>
      </c>
      <c r="R94" s="3">
        <v>20.650101789060713</v>
      </c>
      <c r="S94" s="3">
        <v>100</v>
      </c>
      <c r="T94" s="3">
        <v>477.48731088638306</v>
      </c>
      <c r="U94" s="3">
        <f t="shared" si="5"/>
        <v>7.9581218481063845</v>
      </c>
      <c r="V94" s="9">
        <v>1.030315127036767</v>
      </c>
      <c r="W94" s="9">
        <v>1</v>
      </c>
    </row>
    <row r="95" spans="1:23" x14ac:dyDescent="0.2">
      <c r="A95" t="s">
        <v>55</v>
      </c>
      <c r="B95">
        <v>94</v>
      </c>
      <c r="C95">
        <v>59</v>
      </c>
      <c r="D95">
        <v>23</v>
      </c>
      <c r="E95" t="s">
        <v>5</v>
      </c>
      <c r="F95" t="s">
        <v>71</v>
      </c>
      <c r="G95" s="3">
        <v>5.6501017890607113</v>
      </c>
      <c r="H95" s="1">
        <v>1.5</v>
      </c>
      <c r="I95" s="2">
        <f t="shared" si="3"/>
        <v>1.6446662625709456</v>
      </c>
      <c r="J95" t="s">
        <v>13</v>
      </c>
      <c r="K95" s="1">
        <v>0.91203913774895395</v>
      </c>
      <c r="L95" s="5">
        <v>9.4337033590065605E-3</v>
      </c>
      <c r="M95" s="3">
        <v>10.52382146136542</v>
      </c>
      <c r="N95" t="s">
        <v>7</v>
      </c>
      <c r="O95" s="1">
        <v>1.9941317750767273</v>
      </c>
      <c r="P95" s="2">
        <f t="shared" si="4"/>
        <v>2.1864541690596044</v>
      </c>
      <c r="Q95" t="s">
        <v>4</v>
      </c>
      <c r="R95" s="3">
        <v>20.650101789060713</v>
      </c>
      <c r="S95" s="3">
        <v>100</v>
      </c>
      <c r="T95" s="3">
        <v>472.89604806900024</v>
      </c>
      <c r="U95" s="3">
        <f t="shared" si="5"/>
        <v>7.8816008011500038</v>
      </c>
      <c r="V95" s="9">
        <v>1.003367028556827</v>
      </c>
      <c r="W95" s="9">
        <v>1</v>
      </c>
    </row>
    <row r="96" spans="1:23" x14ac:dyDescent="0.2">
      <c r="A96" t="s">
        <v>55</v>
      </c>
      <c r="B96">
        <v>95</v>
      </c>
      <c r="C96">
        <v>60</v>
      </c>
      <c r="D96">
        <v>24</v>
      </c>
      <c r="E96" t="s">
        <v>5</v>
      </c>
      <c r="F96" t="s">
        <v>71</v>
      </c>
      <c r="G96" s="3">
        <v>5.6501017890607113</v>
      </c>
      <c r="H96" s="1">
        <v>1.5</v>
      </c>
      <c r="I96" s="2">
        <f t="shared" si="3"/>
        <v>1.6446662625709456</v>
      </c>
      <c r="J96" t="s">
        <v>13</v>
      </c>
      <c r="K96" s="1">
        <v>0.91203913774895395</v>
      </c>
      <c r="L96" s="5">
        <v>9.4337033590065605E-3</v>
      </c>
      <c r="M96" s="3">
        <v>10.52382146136542</v>
      </c>
      <c r="N96" t="s">
        <v>8</v>
      </c>
      <c r="O96" s="1">
        <v>1.0470014557793099</v>
      </c>
      <c r="P96" s="2">
        <f t="shared" si="4"/>
        <v>1.1479786474552647</v>
      </c>
      <c r="Q96" t="s">
        <v>4</v>
      </c>
      <c r="R96" s="3">
        <v>20.650101789060713</v>
      </c>
      <c r="S96" s="3">
        <v>100</v>
      </c>
      <c r="T96" s="3">
        <v>532.96148347854614</v>
      </c>
      <c r="U96" s="3">
        <f t="shared" si="5"/>
        <v>8.8826913913091019</v>
      </c>
      <c r="V96" s="9">
        <v>1.025950003191902</v>
      </c>
      <c r="W96" s="9">
        <v>1</v>
      </c>
    </row>
    <row r="97" spans="1:23" x14ac:dyDescent="0.2">
      <c r="A97" t="s">
        <v>55</v>
      </c>
      <c r="B97">
        <v>96</v>
      </c>
      <c r="C97">
        <v>61</v>
      </c>
      <c r="D97">
        <v>25</v>
      </c>
      <c r="E97" t="s">
        <v>5</v>
      </c>
      <c r="F97" t="s">
        <v>71</v>
      </c>
      <c r="G97" s="3">
        <v>5.6501017890607113</v>
      </c>
      <c r="H97" s="1">
        <v>1.5</v>
      </c>
      <c r="I97" s="2">
        <f t="shared" si="3"/>
        <v>1.6446662625709456</v>
      </c>
      <c r="J97" t="s">
        <v>13</v>
      </c>
      <c r="K97" s="1">
        <v>0.91203913774895395</v>
      </c>
      <c r="L97" s="5">
        <v>9.4337033590065605E-3</v>
      </c>
      <c r="M97" s="3">
        <v>10.52382146136542</v>
      </c>
      <c r="N97" t="s">
        <v>7</v>
      </c>
      <c r="O97" s="1">
        <v>1.8140166470052808</v>
      </c>
      <c r="P97" s="2">
        <f t="shared" si="4"/>
        <v>1.9889679860477691</v>
      </c>
      <c r="Q97" t="s">
        <v>4</v>
      </c>
      <c r="R97" s="3">
        <v>20.650101789060713</v>
      </c>
      <c r="S97" s="3">
        <v>100</v>
      </c>
      <c r="T97" s="3">
        <v>476.99428272247314</v>
      </c>
      <c r="U97" s="3">
        <f t="shared" si="5"/>
        <v>7.949904712041219</v>
      </c>
      <c r="V97" s="9">
        <v>1.0062113462302127</v>
      </c>
      <c r="W97" s="9">
        <v>1</v>
      </c>
    </row>
    <row r="98" spans="1:23" x14ac:dyDescent="0.2">
      <c r="A98" t="s">
        <v>55</v>
      </c>
      <c r="B98">
        <v>97</v>
      </c>
      <c r="C98">
        <v>62</v>
      </c>
      <c r="D98">
        <v>26</v>
      </c>
      <c r="E98" t="s">
        <v>5</v>
      </c>
      <c r="F98" t="s">
        <v>71</v>
      </c>
      <c r="G98" s="3">
        <v>5.6501017890607113</v>
      </c>
      <c r="H98" s="1">
        <v>1.5</v>
      </c>
      <c r="I98" s="2">
        <f t="shared" si="3"/>
        <v>1.6446662625709456</v>
      </c>
      <c r="J98" t="s">
        <v>13</v>
      </c>
      <c r="K98" s="1">
        <v>0.91203913774895395</v>
      </c>
      <c r="L98" s="5">
        <v>9.4337033590065605E-3</v>
      </c>
      <c r="M98" s="3">
        <v>10.52382146136542</v>
      </c>
      <c r="N98" t="s">
        <v>9</v>
      </c>
      <c r="O98" s="1">
        <v>1.0036897800807218</v>
      </c>
      <c r="P98" s="2">
        <f t="shared" si="4"/>
        <v>1.1004898129240102</v>
      </c>
      <c r="Q98" t="s">
        <v>4</v>
      </c>
      <c r="R98" s="3">
        <v>20.650101789060713</v>
      </c>
      <c r="S98" s="3">
        <v>100</v>
      </c>
      <c r="T98" s="3">
        <v>526.48411321640015</v>
      </c>
      <c r="U98" s="3">
        <f t="shared" si="5"/>
        <v>8.7747352202733353</v>
      </c>
      <c r="V98" s="9">
        <v>1.0008081759743566</v>
      </c>
      <c r="W98" s="9">
        <v>1</v>
      </c>
    </row>
    <row r="99" spans="1:23" x14ac:dyDescent="0.2">
      <c r="A99" t="s">
        <v>55</v>
      </c>
      <c r="B99">
        <v>98</v>
      </c>
      <c r="C99">
        <v>63</v>
      </c>
      <c r="D99">
        <v>27</v>
      </c>
      <c r="E99" t="s">
        <v>5</v>
      </c>
      <c r="F99" t="s">
        <v>71</v>
      </c>
      <c r="G99" s="3">
        <v>5.6501017890607113</v>
      </c>
      <c r="H99" s="1">
        <v>1.5</v>
      </c>
      <c r="I99" s="2">
        <f t="shared" si="3"/>
        <v>1.6446662625709456</v>
      </c>
      <c r="J99" t="s">
        <v>13</v>
      </c>
      <c r="K99" s="1">
        <v>0.91203913774895395</v>
      </c>
      <c r="L99" s="5">
        <v>9.4337033590065605E-3</v>
      </c>
      <c r="M99" s="3">
        <v>10.52382146136542</v>
      </c>
      <c r="N99" t="s">
        <v>6</v>
      </c>
      <c r="O99" s="1">
        <v>1.0423128280203278</v>
      </c>
      <c r="P99" s="2">
        <f t="shared" si="4"/>
        <v>1.1428378288599637</v>
      </c>
      <c r="Q99" t="s">
        <v>4</v>
      </c>
      <c r="R99" s="3">
        <v>20.650101789060713</v>
      </c>
      <c r="S99" s="3">
        <v>100</v>
      </c>
      <c r="T99" s="3">
        <v>448.69066381454468</v>
      </c>
      <c r="U99" s="3">
        <f t="shared" si="5"/>
        <v>7.4781777302424111</v>
      </c>
      <c r="V99" s="9">
        <v>5.6448625545935903E-2</v>
      </c>
      <c r="W99" s="9">
        <v>9.4863584283180605E-2</v>
      </c>
    </row>
    <row r="100" spans="1:23" x14ac:dyDescent="0.2">
      <c r="A100" t="s">
        <v>55</v>
      </c>
      <c r="B100">
        <v>99</v>
      </c>
      <c r="C100">
        <v>64</v>
      </c>
      <c r="D100">
        <v>28</v>
      </c>
      <c r="E100" t="s">
        <v>5</v>
      </c>
      <c r="F100" t="s">
        <v>71</v>
      </c>
      <c r="G100" s="3">
        <v>5.6501017890607113</v>
      </c>
      <c r="H100" s="1">
        <v>1.5</v>
      </c>
      <c r="I100" s="2">
        <f t="shared" si="3"/>
        <v>1.6446662625709456</v>
      </c>
      <c r="J100" t="s">
        <v>13</v>
      </c>
      <c r="K100" s="1">
        <v>0.91203913774895395</v>
      </c>
      <c r="L100" s="5">
        <v>9.4337033590065605E-3</v>
      </c>
      <c r="M100" s="3">
        <v>10.52382146136542</v>
      </c>
      <c r="N100" t="s">
        <v>8</v>
      </c>
      <c r="O100" s="1">
        <v>1.0038261380152147</v>
      </c>
      <c r="P100" s="2">
        <f t="shared" si="4"/>
        <v>1.1006393217870063</v>
      </c>
      <c r="Q100" t="s">
        <v>4</v>
      </c>
      <c r="R100" s="3">
        <v>20.650101789060713</v>
      </c>
      <c r="S100" s="3">
        <v>57.1</v>
      </c>
      <c r="T100" s="3">
        <v>1277.3290591239929</v>
      </c>
      <c r="U100" s="3">
        <f t="shared" si="5"/>
        <v>21.288817652066548</v>
      </c>
      <c r="V100" s="9">
        <v>0.42191656184811105</v>
      </c>
      <c r="W100" s="9">
        <v>0.4127588464503868</v>
      </c>
    </row>
    <row r="101" spans="1:23" x14ac:dyDescent="0.2">
      <c r="A101" t="s">
        <v>55</v>
      </c>
      <c r="B101">
        <v>100</v>
      </c>
      <c r="C101">
        <v>65</v>
      </c>
      <c r="D101">
        <v>29</v>
      </c>
      <c r="E101" t="s">
        <v>5</v>
      </c>
      <c r="F101" t="s">
        <v>71</v>
      </c>
      <c r="G101" s="3">
        <v>5.6501017890607113</v>
      </c>
      <c r="H101" s="1">
        <v>1.5</v>
      </c>
      <c r="I101" s="2">
        <f t="shared" si="3"/>
        <v>1.6446662625709456</v>
      </c>
      <c r="J101" t="s">
        <v>13</v>
      </c>
      <c r="K101" s="1">
        <v>0.91203913774895395</v>
      </c>
      <c r="L101" s="5">
        <v>9.4337033590065605E-3</v>
      </c>
      <c r="M101" s="3">
        <v>10.52382146136542</v>
      </c>
      <c r="N101" t="s">
        <v>7</v>
      </c>
      <c r="O101" s="1">
        <v>1.9941317750767273</v>
      </c>
      <c r="P101" s="2">
        <f t="shared" si="4"/>
        <v>2.1864541690596044</v>
      </c>
      <c r="Q101" t="s">
        <v>4</v>
      </c>
      <c r="R101" s="3">
        <v>20.650101789060713</v>
      </c>
      <c r="S101" s="3">
        <v>62.7</v>
      </c>
      <c r="T101" s="3">
        <v>1072.451340675354</v>
      </c>
      <c r="U101" s="3">
        <f t="shared" si="5"/>
        <v>17.874189011255901</v>
      </c>
      <c r="V101" s="9">
        <v>0.35341924806631286</v>
      </c>
      <c r="W101" s="9">
        <v>0.35327638544541751</v>
      </c>
    </row>
    <row r="102" spans="1:23" x14ac:dyDescent="0.2">
      <c r="A102" t="s">
        <v>55</v>
      </c>
      <c r="B102">
        <v>101</v>
      </c>
      <c r="C102">
        <v>66</v>
      </c>
      <c r="D102">
        <v>30</v>
      </c>
      <c r="E102" t="s">
        <v>5</v>
      </c>
      <c r="F102" t="s">
        <v>71</v>
      </c>
      <c r="G102" s="3">
        <v>5.6501017890607113</v>
      </c>
      <c r="H102" s="1">
        <v>1.5</v>
      </c>
      <c r="I102" s="2">
        <f t="shared" si="3"/>
        <v>1.6446662625709456</v>
      </c>
      <c r="J102" t="s">
        <v>13</v>
      </c>
      <c r="K102" s="1">
        <v>0.91203913774895395</v>
      </c>
      <c r="L102" s="5">
        <v>9.4337033590065605E-3</v>
      </c>
      <c r="M102" s="3">
        <v>10.52382146136542</v>
      </c>
      <c r="N102" t="s">
        <v>9</v>
      </c>
      <c r="O102" s="1">
        <v>1.5336379839633429</v>
      </c>
      <c r="P102" s="2">
        <f t="shared" si="4"/>
        <v>1.6815484341478875</v>
      </c>
      <c r="Q102" t="s">
        <v>4</v>
      </c>
      <c r="R102" s="3">
        <v>20.650101789060713</v>
      </c>
      <c r="S102" s="3">
        <v>100</v>
      </c>
      <c r="T102" s="3">
        <v>386.23709154129028</v>
      </c>
      <c r="U102" s="3">
        <f t="shared" si="5"/>
        <v>6.4372848590215046</v>
      </c>
      <c r="V102" s="9">
        <v>0.99815142993947636</v>
      </c>
      <c r="W102" s="9">
        <v>1</v>
      </c>
    </row>
    <row r="103" spans="1:23" x14ac:dyDescent="0.2">
      <c r="A103" t="s">
        <v>55</v>
      </c>
      <c r="B103">
        <v>102</v>
      </c>
      <c r="C103">
        <v>67</v>
      </c>
      <c r="D103">
        <v>31</v>
      </c>
      <c r="E103" t="s">
        <v>5</v>
      </c>
      <c r="F103" t="s">
        <v>71</v>
      </c>
      <c r="G103" s="3">
        <v>5.6501017890607113</v>
      </c>
      <c r="H103" s="1">
        <v>1.5</v>
      </c>
      <c r="I103" s="2">
        <f t="shared" si="3"/>
        <v>1.6446662625709456</v>
      </c>
      <c r="J103" t="s">
        <v>13</v>
      </c>
      <c r="K103" s="1">
        <v>0.91203913774895395</v>
      </c>
      <c r="L103" s="5">
        <v>9.4337033590065605E-3</v>
      </c>
      <c r="M103" s="3">
        <v>10.52382146136542</v>
      </c>
      <c r="N103" t="s">
        <v>8</v>
      </c>
      <c r="O103" s="1">
        <v>1.4139916567741198</v>
      </c>
      <c r="P103" s="2">
        <f t="shared" si="4"/>
        <v>1.5503629156354606</v>
      </c>
      <c r="Q103" t="s">
        <v>4</v>
      </c>
      <c r="R103" s="3">
        <v>20.650101789060713</v>
      </c>
      <c r="S103" s="3">
        <v>100</v>
      </c>
      <c r="T103" s="3">
        <v>348.00390434265137</v>
      </c>
      <c r="U103" s="3">
        <f t="shared" si="5"/>
        <v>5.8000650723775227</v>
      </c>
      <c r="V103" s="9">
        <v>1.0267354641504545</v>
      </c>
      <c r="W103" s="9">
        <v>1</v>
      </c>
    </row>
    <row r="104" spans="1:23" x14ac:dyDescent="0.2">
      <c r="A104" t="s">
        <v>55</v>
      </c>
      <c r="B104">
        <v>103</v>
      </c>
      <c r="C104">
        <v>68</v>
      </c>
      <c r="D104">
        <v>32</v>
      </c>
      <c r="E104" t="s">
        <v>5</v>
      </c>
      <c r="F104" t="s">
        <v>71</v>
      </c>
      <c r="G104" s="3">
        <v>5.6501017890607113</v>
      </c>
      <c r="H104" s="1">
        <v>1.5</v>
      </c>
      <c r="I104" s="2">
        <f t="shared" si="3"/>
        <v>1.6446662625709456</v>
      </c>
      <c r="J104" t="s">
        <v>13</v>
      </c>
      <c r="K104" s="1">
        <v>0.91203913774895395</v>
      </c>
      <c r="L104" s="5">
        <v>9.4337033590065605E-3</v>
      </c>
      <c r="M104" s="3">
        <v>10.52382146136542</v>
      </c>
      <c r="N104" t="s">
        <v>7</v>
      </c>
      <c r="O104" s="1">
        <v>1.4537863908623885</v>
      </c>
      <c r="P104" s="2">
        <f t="shared" si="4"/>
        <v>1.593995620024099</v>
      </c>
      <c r="Q104" t="s">
        <v>4</v>
      </c>
      <c r="R104" s="3">
        <v>20.650101789060713</v>
      </c>
      <c r="S104" s="3">
        <v>100</v>
      </c>
      <c r="T104" s="3">
        <v>416.22080612182617</v>
      </c>
      <c r="U104" s="3">
        <f t="shared" si="5"/>
        <v>6.9370134353637694</v>
      </c>
      <c r="V104" s="9">
        <v>0.92406287820640198</v>
      </c>
      <c r="W104" s="9">
        <v>1</v>
      </c>
    </row>
    <row r="105" spans="1:23" x14ac:dyDescent="0.2">
      <c r="A105" t="s">
        <v>56</v>
      </c>
      <c r="B105">
        <v>104</v>
      </c>
      <c r="C105">
        <v>69</v>
      </c>
      <c r="D105">
        <v>1</v>
      </c>
      <c r="E105" t="s">
        <v>5</v>
      </c>
      <c r="F105" t="s">
        <v>71</v>
      </c>
      <c r="G105" s="3">
        <v>3.8296349974093529</v>
      </c>
      <c r="H105" s="1">
        <v>1.5</v>
      </c>
      <c r="I105" s="2">
        <f t="shared" si="3"/>
        <v>1.6464984270505152</v>
      </c>
      <c r="J105" t="s">
        <v>14</v>
      </c>
      <c r="K105" s="1">
        <v>0.91102425326154257</v>
      </c>
      <c r="L105" s="5">
        <v>9.3982490924197654E-3</v>
      </c>
      <c r="M105" s="3">
        <v>10.512110929758428</v>
      </c>
      <c r="N105" t="s">
        <v>8</v>
      </c>
      <c r="O105" s="1">
        <v>0.99434050852561728</v>
      </c>
      <c r="P105" s="2">
        <f t="shared" si="4"/>
        <v>1.0914533888266922</v>
      </c>
      <c r="Q105" t="s">
        <v>4</v>
      </c>
      <c r="R105" s="3">
        <v>18.829634997409354</v>
      </c>
      <c r="S105" s="3">
        <v>30</v>
      </c>
      <c r="T105" s="3">
        <v>1257.9239492416382</v>
      </c>
      <c r="U105" s="3">
        <f t="shared" si="5"/>
        <v>20.965399154027303</v>
      </c>
      <c r="V105" s="9">
        <v>0.97379310103685124</v>
      </c>
      <c r="W105" s="9">
        <v>1</v>
      </c>
    </row>
    <row r="106" spans="1:23" x14ac:dyDescent="0.2">
      <c r="A106" t="s">
        <v>56</v>
      </c>
      <c r="B106">
        <v>105</v>
      </c>
      <c r="C106">
        <v>70</v>
      </c>
      <c r="D106">
        <v>2</v>
      </c>
      <c r="E106" t="s">
        <v>5</v>
      </c>
      <c r="F106" t="s">
        <v>71</v>
      </c>
      <c r="G106" s="3">
        <v>3.8296349974093529</v>
      </c>
      <c r="H106" s="1">
        <v>1.5</v>
      </c>
      <c r="I106" s="2">
        <f t="shared" si="3"/>
        <v>1.646498427050515</v>
      </c>
      <c r="J106" t="s">
        <v>14</v>
      </c>
      <c r="K106" s="1">
        <v>0.91102425326154268</v>
      </c>
      <c r="L106" s="5">
        <v>9.3982490924197654E-3</v>
      </c>
      <c r="M106" s="3">
        <v>10.512110929758428</v>
      </c>
      <c r="N106" t="s">
        <v>7</v>
      </c>
      <c r="O106" s="1">
        <v>1.0017533408469943</v>
      </c>
      <c r="P106" s="2">
        <f t="shared" si="4"/>
        <v>1.0995901999981164</v>
      </c>
      <c r="Q106" t="s">
        <v>4</v>
      </c>
      <c r="R106" s="3">
        <v>18.829634997409354</v>
      </c>
      <c r="S106" s="3">
        <v>65</v>
      </c>
      <c r="T106" s="3">
        <v>75.239303588867188</v>
      </c>
      <c r="U106" s="3">
        <f t="shared" si="5"/>
        <v>1.2539883931477864</v>
      </c>
      <c r="V106" s="9">
        <v>0.20809093669124573</v>
      </c>
      <c r="W106" s="9">
        <v>0.2241823017422204</v>
      </c>
    </row>
    <row r="107" spans="1:23" x14ac:dyDescent="0.2">
      <c r="A107" t="s">
        <v>56</v>
      </c>
      <c r="B107">
        <v>106</v>
      </c>
      <c r="C107">
        <v>71</v>
      </c>
      <c r="D107">
        <v>3</v>
      </c>
      <c r="E107" t="s">
        <v>5</v>
      </c>
      <c r="F107" t="s">
        <v>71</v>
      </c>
      <c r="G107" s="3">
        <v>3.8296349974093529</v>
      </c>
      <c r="H107" s="1">
        <v>1.5</v>
      </c>
      <c r="I107" s="2">
        <f t="shared" si="3"/>
        <v>1.6464984270505152</v>
      </c>
      <c r="J107" t="s">
        <v>14</v>
      </c>
      <c r="K107" s="1">
        <v>0.91102425326154257</v>
      </c>
      <c r="L107" s="5">
        <v>9.3982490924197654E-3</v>
      </c>
      <c r="M107" s="3">
        <v>10.512110929758428</v>
      </c>
      <c r="N107" t="s">
        <v>6</v>
      </c>
      <c r="O107" s="1">
        <v>1.0160752097012011</v>
      </c>
      <c r="P107" s="2">
        <f t="shared" si="4"/>
        <v>1.1153108230253668</v>
      </c>
      <c r="Q107" t="s">
        <v>4</v>
      </c>
      <c r="R107" s="3">
        <v>18.829634997409354</v>
      </c>
      <c r="S107" s="3">
        <v>65</v>
      </c>
      <c r="T107" s="3">
        <v>1071.1122641563416</v>
      </c>
      <c r="U107" s="3">
        <f t="shared" si="5"/>
        <v>17.851871069272359</v>
      </c>
      <c r="V107" s="9">
        <v>7.3308685966616535E-2</v>
      </c>
      <c r="W107" s="9">
        <v>8.9558715705028089E-2</v>
      </c>
    </row>
    <row r="108" spans="1:23" x14ac:dyDescent="0.2">
      <c r="A108" t="s">
        <v>56</v>
      </c>
      <c r="B108">
        <v>107</v>
      </c>
      <c r="C108">
        <v>72</v>
      </c>
      <c r="D108">
        <v>4</v>
      </c>
      <c r="E108" t="s">
        <v>5</v>
      </c>
      <c r="F108" t="s">
        <v>71</v>
      </c>
      <c r="G108" s="3">
        <v>3.8296349974093529</v>
      </c>
      <c r="H108" s="1">
        <v>1.5</v>
      </c>
      <c r="I108" s="2">
        <f t="shared" si="3"/>
        <v>1.6464984270505152</v>
      </c>
      <c r="J108" t="s">
        <v>14</v>
      </c>
      <c r="K108" s="1">
        <v>0.91102425326154257</v>
      </c>
      <c r="L108" s="5">
        <v>9.3982490924197654E-3</v>
      </c>
      <c r="M108" s="3">
        <v>10.512110929758428</v>
      </c>
      <c r="N108" t="s">
        <v>9</v>
      </c>
      <c r="O108" s="1">
        <v>1.9989210499886891</v>
      </c>
      <c r="P108" s="2">
        <f t="shared" si="4"/>
        <v>2.1941469097363604</v>
      </c>
      <c r="Q108" t="s">
        <v>4</v>
      </c>
      <c r="R108" s="3">
        <v>18.829634997409354</v>
      </c>
      <c r="S108" s="3">
        <v>100</v>
      </c>
      <c r="T108" s="3">
        <v>1263.4492650032043</v>
      </c>
      <c r="U108" s="3">
        <f t="shared" si="5"/>
        <v>21.057487750053404</v>
      </c>
      <c r="V108" s="9">
        <v>0.94271346900089992</v>
      </c>
      <c r="W108" s="9">
        <v>1</v>
      </c>
    </row>
    <row r="109" spans="1:23" x14ac:dyDescent="0.2">
      <c r="A109" t="s">
        <v>56</v>
      </c>
      <c r="B109">
        <v>108</v>
      </c>
      <c r="C109">
        <v>73</v>
      </c>
      <c r="D109">
        <v>5</v>
      </c>
      <c r="E109" t="s">
        <v>5</v>
      </c>
      <c r="F109" t="s">
        <v>71</v>
      </c>
      <c r="G109" s="3">
        <v>3.8296349974093529</v>
      </c>
      <c r="H109" s="1">
        <v>1.5</v>
      </c>
      <c r="I109" s="2">
        <f t="shared" si="3"/>
        <v>1.646498427050515</v>
      </c>
      <c r="J109" t="s">
        <v>14</v>
      </c>
      <c r="K109" s="1">
        <v>0.91102425326154268</v>
      </c>
      <c r="L109" s="5">
        <v>9.3982490924197654E-3</v>
      </c>
      <c r="M109" s="3">
        <v>10.512110929758428</v>
      </c>
      <c r="N109" t="s">
        <v>8</v>
      </c>
      <c r="O109" s="1">
        <v>2.0005184040574919</v>
      </c>
      <c r="P109" s="2">
        <f t="shared" si="4"/>
        <v>2.1959002703775115</v>
      </c>
      <c r="Q109" t="s">
        <v>4</v>
      </c>
      <c r="R109" s="3">
        <v>18.829634997409354</v>
      </c>
      <c r="S109" s="3">
        <v>100</v>
      </c>
      <c r="T109" s="3">
        <v>73.541206359863281</v>
      </c>
      <c r="U109" s="3">
        <f t="shared" si="5"/>
        <v>1.2256867726643881</v>
      </c>
      <c r="V109" s="9">
        <v>0.97934425029065542</v>
      </c>
      <c r="W109" s="9">
        <v>1</v>
      </c>
    </row>
    <row r="110" spans="1:23" x14ac:dyDescent="0.2">
      <c r="A110" t="s">
        <v>56</v>
      </c>
      <c r="B110">
        <v>109</v>
      </c>
      <c r="C110">
        <v>74</v>
      </c>
      <c r="D110">
        <v>6</v>
      </c>
      <c r="E110" t="s">
        <v>5</v>
      </c>
      <c r="F110" t="s">
        <v>71</v>
      </c>
      <c r="G110" s="3">
        <v>3.8296349974093529</v>
      </c>
      <c r="H110" s="1">
        <v>1.5</v>
      </c>
      <c r="I110" s="2">
        <f t="shared" si="3"/>
        <v>1.6464984270505152</v>
      </c>
      <c r="J110" t="s">
        <v>14</v>
      </c>
      <c r="K110" s="1">
        <v>0.91102425326154257</v>
      </c>
      <c r="L110" s="5">
        <v>9.3982490924197654E-3</v>
      </c>
      <c r="M110" s="3">
        <v>10.512110929758428</v>
      </c>
      <c r="N110" t="s">
        <v>9</v>
      </c>
      <c r="O110" s="1">
        <v>1.0038634347960818</v>
      </c>
      <c r="P110" s="2">
        <f t="shared" si="4"/>
        <v>1.1019063775768507</v>
      </c>
      <c r="Q110" t="s">
        <v>4</v>
      </c>
      <c r="R110" s="3">
        <v>18.829634997409354</v>
      </c>
      <c r="S110" s="3">
        <v>30</v>
      </c>
      <c r="T110" s="3">
        <v>75.116296291351318</v>
      </c>
      <c r="U110" s="3">
        <f t="shared" si="5"/>
        <v>1.251938271522522</v>
      </c>
      <c r="V110" s="9">
        <v>0.92922897386773828</v>
      </c>
      <c r="W110" s="9">
        <v>1</v>
      </c>
    </row>
    <row r="111" spans="1:23" x14ac:dyDescent="0.2">
      <c r="A111" t="s">
        <v>56</v>
      </c>
      <c r="B111">
        <v>110</v>
      </c>
      <c r="C111">
        <v>75</v>
      </c>
      <c r="D111">
        <v>7</v>
      </c>
      <c r="E111" t="s">
        <v>5</v>
      </c>
      <c r="F111" t="s">
        <v>71</v>
      </c>
      <c r="G111" s="3">
        <v>3.8296349974093529</v>
      </c>
      <c r="H111" s="1">
        <v>1.5</v>
      </c>
      <c r="I111" s="2">
        <f t="shared" si="3"/>
        <v>1.6464984270505152</v>
      </c>
      <c r="J111" t="s">
        <v>14</v>
      </c>
      <c r="K111" s="1">
        <v>0.91102425326154257</v>
      </c>
      <c r="L111" s="5">
        <v>9.3982490924197654E-3</v>
      </c>
      <c r="M111" s="3">
        <v>10.512110929758428</v>
      </c>
      <c r="N111" t="s">
        <v>6</v>
      </c>
      <c r="O111" s="1">
        <v>2.0321504194024023</v>
      </c>
      <c r="P111" s="2">
        <f t="shared" si="4"/>
        <v>2.2306216460507335</v>
      </c>
      <c r="Q111" t="s">
        <v>4</v>
      </c>
      <c r="R111" s="3">
        <v>18.829634997409354</v>
      </c>
      <c r="S111" s="3">
        <v>100</v>
      </c>
      <c r="T111" s="3">
        <v>319.77228975296021</v>
      </c>
      <c r="U111" s="3">
        <f t="shared" si="5"/>
        <v>5.329538162549337</v>
      </c>
      <c r="V111" s="9">
        <v>0.2328251627877321</v>
      </c>
      <c r="W111" s="9">
        <v>0.2971036937340425</v>
      </c>
    </row>
    <row r="112" spans="1:23" x14ac:dyDescent="0.2">
      <c r="A112" t="s">
        <v>56</v>
      </c>
      <c r="B112">
        <v>111</v>
      </c>
      <c r="C112">
        <v>76</v>
      </c>
      <c r="D112">
        <v>8</v>
      </c>
      <c r="E112" t="s">
        <v>5</v>
      </c>
      <c r="F112" t="s">
        <v>71</v>
      </c>
      <c r="G112" s="3">
        <v>3.8296349974093529</v>
      </c>
      <c r="H112" s="1">
        <v>1.5</v>
      </c>
      <c r="I112" s="2">
        <f t="shared" si="3"/>
        <v>1.6464984270505152</v>
      </c>
      <c r="J112" t="s">
        <v>14</v>
      </c>
      <c r="K112" s="1">
        <v>0.91102425326154257</v>
      </c>
      <c r="L112" s="5">
        <v>9.3982490924197654E-3</v>
      </c>
      <c r="M112" s="3">
        <v>10.512110929758428</v>
      </c>
      <c r="N112" t="s">
        <v>6</v>
      </c>
      <c r="O112" s="1">
        <v>2.0321504194024023</v>
      </c>
      <c r="P112" s="2">
        <f t="shared" si="4"/>
        <v>2.2306216460507335</v>
      </c>
      <c r="Q112" t="s">
        <v>4</v>
      </c>
      <c r="R112" s="3">
        <v>18.829634997409354</v>
      </c>
      <c r="S112" s="3">
        <v>30</v>
      </c>
      <c r="T112" s="3">
        <v>1365.5071024894714</v>
      </c>
      <c r="U112" s="3">
        <f t="shared" si="5"/>
        <v>22.758451708157857</v>
      </c>
      <c r="V112" s="9">
        <v>0.14622501009887656</v>
      </c>
      <c r="W112" s="9">
        <v>0.17343867146602857</v>
      </c>
    </row>
    <row r="113" spans="1:23" x14ac:dyDescent="0.2">
      <c r="A113" t="s">
        <v>56</v>
      </c>
      <c r="B113">
        <v>112</v>
      </c>
      <c r="C113">
        <v>77</v>
      </c>
      <c r="D113">
        <v>9</v>
      </c>
      <c r="E113" t="s">
        <v>5</v>
      </c>
      <c r="F113" t="s">
        <v>71</v>
      </c>
      <c r="G113" s="3">
        <v>3.8296349974093529</v>
      </c>
      <c r="H113" s="1">
        <v>1.5</v>
      </c>
      <c r="I113" s="2">
        <f t="shared" si="3"/>
        <v>1.6464984270505152</v>
      </c>
      <c r="J113" t="s">
        <v>14</v>
      </c>
      <c r="K113" s="1">
        <v>0.91102425326154257</v>
      </c>
      <c r="L113" s="5">
        <v>9.3982490924197654E-3</v>
      </c>
      <c r="M113" s="3">
        <v>10.512110929758428</v>
      </c>
      <c r="N113" t="s">
        <v>9</v>
      </c>
      <c r="O113" s="1">
        <v>1.4969893325906483</v>
      </c>
      <c r="P113" s="2">
        <f t="shared" si="4"/>
        <v>1.6431937209479353</v>
      </c>
      <c r="Q113" t="s">
        <v>4</v>
      </c>
      <c r="R113" s="3">
        <v>18.829634997409354</v>
      </c>
      <c r="S113" s="3">
        <v>65</v>
      </c>
      <c r="T113" s="3">
        <v>341.41452789306641</v>
      </c>
      <c r="U113" s="3">
        <f t="shared" si="5"/>
        <v>5.6902421315511065</v>
      </c>
      <c r="V113" s="9">
        <v>0.94580495723470037</v>
      </c>
      <c r="W113" s="9">
        <v>1</v>
      </c>
    </row>
    <row r="114" spans="1:23" x14ac:dyDescent="0.2">
      <c r="A114" t="s">
        <v>56</v>
      </c>
      <c r="B114">
        <v>113</v>
      </c>
      <c r="C114">
        <v>78</v>
      </c>
      <c r="D114">
        <v>10</v>
      </c>
      <c r="E114" t="s">
        <v>5</v>
      </c>
      <c r="F114" t="s">
        <v>71</v>
      </c>
      <c r="G114" s="3">
        <v>3.8296349974093529</v>
      </c>
      <c r="H114" s="1">
        <v>1.5</v>
      </c>
      <c r="I114" s="2">
        <f t="shared" si="3"/>
        <v>1.646498427050515</v>
      </c>
      <c r="J114" t="s">
        <v>14</v>
      </c>
      <c r="K114" s="1">
        <v>0.91102425326154268</v>
      </c>
      <c r="L114" s="5">
        <v>9.3982490924197654E-3</v>
      </c>
      <c r="M114" s="3">
        <v>10.512110929758428</v>
      </c>
      <c r="N114" t="s">
        <v>8</v>
      </c>
      <c r="O114" s="1">
        <v>2.0005184040574919</v>
      </c>
      <c r="P114" s="2">
        <f t="shared" si="4"/>
        <v>2.1959002703775115</v>
      </c>
      <c r="Q114" t="s">
        <v>4</v>
      </c>
      <c r="R114" s="3">
        <v>18.829634997409354</v>
      </c>
      <c r="S114" s="3">
        <v>65</v>
      </c>
      <c r="T114" s="3">
        <v>1070.6502380371094</v>
      </c>
      <c r="U114" s="3">
        <f t="shared" si="5"/>
        <v>17.844170633951823</v>
      </c>
      <c r="V114" s="9">
        <v>0.98631985550231238</v>
      </c>
      <c r="W114" s="9">
        <v>1</v>
      </c>
    </row>
    <row r="115" spans="1:23" x14ac:dyDescent="0.2">
      <c r="A115" t="s">
        <v>56</v>
      </c>
      <c r="B115">
        <v>114</v>
      </c>
      <c r="C115">
        <v>79</v>
      </c>
      <c r="D115">
        <v>11</v>
      </c>
      <c r="E115" t="s">
        <v>5</v>
      </c>
      <c r="F115" t="s">
        <v>71</v>
      </c>
      <c r="G115" s="3">
        <v>3.8296349974093529</v>
      </c>
      <c r="H115" s="1">
        <v>1.5</v>
      </c>
      <c r="I115" s="2">
        <f t="shared" si="3"/>
        <v>1.646498427050515</v>
      </c>
      <c r="J115" t="s">
        <v>14</v>
      </c>
      <c r="K115" s="1">
        <v>0.91102425326154268</v>
      </c>
      <c r="L115" s="5">
        <v>9.3982490924197654E-3</v>
      </c>
      <c r="M115" s="3">
        <v>10.512110929758428</v>
      </c>
      <c r="N115" t="s">
        <v>7</v>
      </c>
      <c r="O115" s="1">
        <v>2.0035066816939886</v>
      </c>
      <c r="P115" s="2">
        <f t="shared" si="4"/>
        <v>2.1991803999962327</v>
      </c>
      <c r="Q115" t="s">
        <v>4</v>
      </c>
      <c r="R115" s="3">
        <v>18.829634997409354</v>
      </c>
      <c r="S115" s="3">
        <v>30</v>
      </c>
      <c r="T115" s="3">
        <v>381.76983594894409</v>
      </c>
      <c r="U115" s="3">
        <f t="shared" si="5"/>
        <v>6.3628305991490679</v>
      </c>
      <c r="V115" s="9">
        <v>4.5453974076329937E-2</v>
      </c>
      <c r="W115" s="9">
        <v>7.3148848048370491E-2</v>
      </c>
    </row>
    <row r="116" spans="1:23" x14ac:dyDescent="0.2">
      <c r="A116" t="s">
        <v>56</v>
      </c>
      <c r="B116">
        <v>115</v>
      </c>
      <c r="C116">
        <v>80</v>
      </c>
      <c r="D116">
        <v>12</v>
      </c>
      <c r="E116" t="s">
        <v>5</v>
      </c>
      <c r="F116" t="s">
        <v>71</v>
      </c>
      <c r="G116" s="3">
        <v>3.8296349974093529</v>
      </c>
      <c r="H116" s="1">
        <v>1.5</v>
      </c>
      <c r="I116" s="2">
        <f t="shared" si="3"/>
        <v>1.6464984270505152</v>
      </c>
      <c r="J116" t="s">
        <v>14</v>
      </c>
      <c r="K116" s="1">
        <v>0.91102425326154257</v>
      </c>
      <c r="L116" s="5">
        <v>9.3982490924197654E-3</v>
      </c>
      <c r="M116" s="3">
        <v>10.512110929758428</v>
      </c>
      <c r="N116" t="s">
        <v>6</v>
      </c>
      <c r="O116" s="1">
        <v>1.0160752097012011</v>
      </c>
      <c r="P116" s="2">
        <f t="shared" si="4"/>
        <v>1.1153108230253668</v>
      </c>
      <c r="Q116" t="s">
        <v>4</v>
      </c>
      <c r="R116" s="3">
        <v>18.829634997409354</v>
      </c>
      <c r="S116" s="3">
        <v>100</v>
      </c>
      <c r="T116" s="3">
        <v>75.661327838897705</v>
      </c>
      <c r="U116" s="3">
        <f t="shared" si="5"/>
        <v>1.2610221306482952</v>
      </c>
      <c r="V116" s="9">
        <v>5.6712652877235523E-2</v>
      </c>
      <c r="W116" s="9">
        <v>0.10105664037941252</v>
      </c>
    </row>
    <row r="117" spans="1:23" x14ac:dyDescent="0.2">
      <c r="A117" t="s">
        <v>56</v>
      </c>
      <c r="B117">
        <v>116</v>
      </c>
      <c r="C117">
        <v>81</v>
      </c>
      <c r="D117">
        <v>13</v>
      </c>
      <c r="E117" t="s">
        <v>5</v>
      </c>
      <c r="F117" t="s">
        <v>71</v>
      </c>
      <c r="G117" s="3">
        <v>3.8296349974093529</v>
      </c>
      <c r="H117" s="1">
        <v>1.5</v>
      </c>
      <c r="I117" s="2">
        <f t="shared" si="3"/>
        <v>1.646498427050515</v>
      </c>
      <c r="J117" t="s">
        <v>14</v>
      </c>
      <c r="K117" s="1">
        <v>0.91102425326154268</v>
      </c>
      <c r="L117" s="5">
        <v>9.3982490924197654E-3</v>
      </c>
      <c r="M117" s="3">
        <v>10.512110929758428</v>
      </c>
      <c r="N117" t="s">
        <v>7</v>
      </c>
      <c r="O117" s="1">
        <v>2.0035066816939886</v>
      </c>
      <c r="P117" s="2">
        <f t="shared" si="4"/>
        <v>2.1991803999962327</v>
      </c>
      <c r="Q117" t="s">
        <v>4</v>
      </c>
      <c r="R117" s="3">
        <v>18.829634997409354</v>
      </c>
      <c r="S117" s="3">
        <v>65</v>
      </c>
      <c r="T117" s="3">
        <v>75.435314655303955</v>
      </c>
      <c r="U117" s="3">
        <f t="shared" si="5"/>
        <v>1.257255244255066</v>
      </c>
      <c r="V117" s="9">
        <v>0.15654624541869422</v>
      </c>
      <c r="W117" s="9">
        <v>0.18742005791550717</v>
      </c>
    </row>
    <row r="118" spans="1:23" x14ac:dyDescent="0.2">
      <c r="A118" t="s">
        <v>56</v>
      </c>
      <c r="B118">
        <v>117</v>
      </c>
      <c r="C118">
        <v>82</v>
      </c>
      <c r="D118">
        <v>14</v>
      </c>
      <c r="E118" t="s">
        <v>5</v>
      </c>
      <c r="F118" t="s">
        <v>71</v>
      </c>
      <c r="G118" s="3">
        <v>3.8296349974093529</v>
      </c>
      <c r="H118" s="1">
        <v>1.5</v>
      </c>
      <c r="I118" s="2">
        <f t="shared" si="3"/>
        <v>1.6464984270505152</v>
      </c>
      <c r="J118" t="s">
        <v>14</v>
      </c>
      <c r="K118" s="1">
        <v>0.91102425326154257</v>
      </c>
      <c r="L118" s="5">
        <v>9.3982490924197654E-3</v>
      </c>
      <c r="M118" s="3">
        <v>10.512110929758428</v>
      </c>
      <c r="N118" t="s">
        <v>8</v>
      </c>
      <c r="O118" s="1">
        <v>1.503348149794683</v>
      </c>
      <c r="P118" s="2">
        <f t="shared" si="4"/>
        <v>1.6501735759641651</v>
      </c>
      <c r="Q118" t="s">
        <v>4</v>
      </c>
      <c r="R118" s="3">
        <v>18.829634997409354</v>
      </c>
      <c r="S118" s="3">
        <v>30</v>
      </c>
      <c r="T118" s="3">
        <v>89.511119842529297</v>
      </c>
      <c r="U118" s="3">
        <f t="shared" si="5"/>
        <v>1.4918519973754882</v>
      </c>
      <c r="V118" s="9">
        <v>0.56766646858563286</v>
      </c>
      <c r="W118" s="9">
        <v>0.62729970537490209</v>
      </c>
    </row>
    <row r="119" spans="1:23" x14ac:dyDescent="0.2">
      <c r="A119" t="s">
        <v>56</v>
      </c>
      <c r="B119">
        <v>118</v>
      </c>
      <c r="C119">
        <v>83</v>
      </c>
      <c r="D119">
        <v>15</v>
      </c>
      <c r="E119" t="s">
        <v>5</v>
      </c>
      <c r="F119" t="s">
        <v>71</v>
      </c>
      <c r="G119" s="3">
        <v>3.8296349974093529</v>
      </c>
      <c r="H119" s="1">
        <v>1.5</v>
      </c>
      <c r="I119" s="2">
        <f t="shared" si="3"/>
        <v>1.6464984270505152</v>
      </c>
      <c r="J119" t="s">
        <v>14</v>
      </c>
      <c r="K119" s="1">
        <v>0.91102425326154257</v>
      </c>
      <c r="L119" s="5">
        <v>9.3982490924197654E-3</v>
      </c>
      <c r="M119" s="3">
        <v>10.512110929758428</v>
      </c>
      <c r="N119" t="s">
        <v>9</v>
      </c>
      <c r="O119" s="1">
        <v>1.9989210499886891</v>
      </c>
      <c r="P119" s="2">
        <f t="shared" si="4"/>
        <v>2.1941469097363604</v>
      </c>
      <c r="Q119" t="s">
        <v>4</v>
      </c>
      <c r="R119" s="3">
        <v>18.829634997409354</v>
      </c>
      <c r="S119" s="3">
        <v>30</v>
      </c>
      <c r="T119" s="3">
        <v>75.047292709350586</v>
      </c>
      <c r="U119" s="3">
        <f t="shared" si="5"/>
        <v>1.2507882118225098</v>
      </c>
      <c r="V119" s="9">
        <v>0.95913770935572429</v>
      </c>
      <c r="W119" s="9">
        <v>1</v>
      </c>
    </row>
    <row r="120" spans="1:23" x14ac:dyDescent="0.2">
      <c r="A120" t="s">
        <v>56</v>
      </c>
      <c r="B120">
        <v>119</v>
      </c>
      <c r="C120">
        <v>84</v>
      </c>
      <c r="D120">
        <v>16</v>
      </c>
      <c r="E120" t="s">
        <v>5</v>
      </c>
      <c r="F120" t="s">
        <v>71</v>
      </c>
      <c r="G120" s="3">
        <v>3.8296349974093529</v>
      </c>
      <c r="H120" s="1">
        <v>1.5</v>
      </c>
      <c r="I120" s="2">
        <f t="shared" si="3"/>
        <v>1.6464984270505152</v>
      </c>
      <c r="J120" t="s">
        <v>14</v>
      </c>
      <c r="K120" s="1">
        <v>0.91102425326154257</v>
      </c>
      <c r="L120" s="5">
        <v>9.3982490924197654E-3</v>
      </c>
      <c r="M120" s="3">
        <v>10.512110929758428</v>
      </c>
      <c r="N120" t="s">
        <v>9</v>
      </c>
      <c r="O120" s="1">
        <v>1.0038634347960818</v>
      </c>
      <c r="P120" s="2">
        <f t="shared" si="4"/>
        <v>1.1019063775768507</v>
      </c>
      <c r="Q120" t="s">
        <v>4</v>
      </c>
      <c r="R120" s="3">
        <v>18.829634997409354</v>
      </c>
      <c r="S120" s="3">
        <v>100</v>
      </c>
      <c r="T120" s="3">
        <v>1279.138162612915</v>
      </c>
      <c r="U120" s="3">
        <f t="shared" si="5"/>
        <v>21.318969376881917</v>
      </c>
      <c r="V120" s="9">
        <v>0.96408097822913996</v>
      </c>
      <c r="W120" s="9">
        <v>1</v>
      </c>
    </row>
    <row r="121" spans="1:23" x14ac:dyDescent="0.2">
      <c r="A121" t="s">
        <v>56</v>
      </c>
      <c r="B121">
        <v>120</v>
      </c>
      <c r="C121">
        <v>85</v>
      </c>
      <c r="D121">
        <v>17</v>
      </c>
      <c r="E121" t="s">
        <v>5</v>
      </c>
      <c r="F121" t="s">
        <v>71</v>
      </c>
      <c r="G121" s="3">
        <v>3.8296349974093529</v>
      </c>
      <c r="H121" s="1">
        <v>1.5</v>
      </c>
      <c r="I121" s="2">
        <f t="shared" si="3"/>
        <v>1.646498427050515</v>
      </c>
      <c r="J121" t="s">
        <v>14</v>
      </c>
      <c r="K121" s="1">
        <v>0.91102425326154268</v>
      </c>
      <c r="L121" s="5">
        <v>9.3982490924197654E-3</v>
      </c>
      <c r="M121" s="3">
        <v>10.512110929758428</v>
      </c>
      <c r="N121" t="s">
        <v>7</v>
      </c>
      <c r="O121" s="1">
        <v>1.0017533408469943</v>
      </c>
      <c r="P121" s="2">
        <f t="shared" si="4"/>
        <v>1.0995901999981164</v>
      </c>
      <c r="Q121" t="s">
        <v>4</v>
      </c>
      <c r="R121" s="3">
        <v>18.829634997409354</v>
      </c>
      <c r="S121" s="3">
        <v>30</v>
      </c>
      <c r="T121" s="3">
        <v>327.6697416305542</v>
      </c>
      <c r="U121" s="3">
        <f t="shared" si="5"/>
        <v>5.4611623605092365</v>
      </c>
      <c r="V121" s="9">
        <v>6.3736927306223962E-2</v>
      </c>
      <c r="W121" s="9">
        <v>7.6996087454608314E-2</v>
      </c>
    </row>
    <row r="122" spans="1:23" x14ac:dyDescent="0.2">
      <c r="A122" t="s">
        <v>56</v>
      </c>
      <c r="B122">
        <v>121</v>
      </c>
      <c r="C122">
        <v>86</v>
      </c>
      <c r="D122">
        <v>18</v>
      </c>
      <c r="E122" t="s">
        <v>5</v>
      </c>
      <c r="F122" t="s">
        <v>71</v>
      </c>
      <c r="G122" s="3">
        <v>3.8296349974093529</v>
      </c>
      <c r="H122" s="1">
        <v>1.5</v>
      </c>
      <c r="I122" s="2">
        <f t="shared" si="3"/>
        <v>1.6464984270505152</v>
      </c>
      <c r="J122" t="s">
        <v>14</v>
      </c>
      <c r="K122" s="1">
        <v>0.91102425326154257</v>
      </c>
      <c r="L122" s="5">
        <v>9.3982490924197654E-3</v>
      </c>
      <c r="M122" s="3">
        <v>10.512110929758428</v>
      </c>
      <c r="N122" t="s">
        <v>7</v>
      </c>
      <c r="O122" s="1">
        <v>1.4955754102786112</v>
      </c>
      <c r="P122" s="2">
        <f t="shared" si="4"/>
        <v>1.6416417070394413</v>
      </c>
      <c r="Q122" t="s">
        <v>4</v>
      </c>
      <c r="R122" s="3">
        <v>18.829634997409354</v>
      </c>
      <c r="S122" s="3">
        <v>100</v>
      </c>
      <c r="T122" s="3">
        <v>1180.1865029335022</v>
      </c>
      <c r="U122" s="3">
        <f t="shared" si="5"/>
        <v>19.669775048891704</v>
      </c>
      <c r="V122" s="9">
        <v>0.99496114714211226</v>
      </c>
      <c r="W122" s="9">
        <v>1</v>
      </c>
    </row>
    <row r="123" spans="1:23" x14ac:dyDescent="0.2">
      <c r="A123" t="s">
        <v>56</v>
      </c>
      <c r="B123">
        <v>122</v>
      </c>
      <c r="C123">
        <v>87</v>
      </c>
      <c r="D123">
        <v>19</v>
      </c>
      <c r="E123" t="s">
        <v>5</v>
      </c>
      <c r="F123" t="s">
        <v>71</v>
      </c>
      <c r="G123" s="3">
        <v>3.8296349974093529</v>
      </c>
      <c r="H123" s="1">
        <v>1.5</v>
      </c>
      <c r="I123" s="2">
        <f t="shared" si="3"/>
        <v>1.6464984270505152</v>
      </c>
      <c r="J123" t="s">
        <v>14</v>
      </c>
      <c r="K123" s="1">
        <v>0.91102425326154257</v>
      </c>
      <c r="L123" s="5">
        <v>9.3982490924197654E-3</v>
      </c>
      <c r="M123" s="3">
        <v>10.512110929758428</v>
      </c>
      <c r="N123" t="s">
        <v>8</v>
      </c>
      <c r="O123" s="1">
        <v>0.99434050852561728</v>
      </c>
      <c r="P123" s="2">
        <f t="shared" si="4"/>
        <v>1.0914533888266922</v>
      </c>
      <c r="Q123" t="s">
        <v>4</v>
      </c>
      <c r="R123" s="3">
        <v>18.829634997409354</v>
      </c>
      <c r="S123" s="3">
        <v>100</v>
      </c>
      <c r="T123" s="3">
        <v>321.2633752822876</v>
      </c>
      <c r="U123" s="3">
        <f t="shared" si="5"/>
        <v>5.3543895880381269</v>
      </c>
      <c r="V123" s="9">
        <v>0.95902086955102195</v>
      </c>
      <c r="W123" s="9">
        <v>1</v>
      </c>
    </row>
    <row r="124" spans="1:23" x14ac:dyDescent="0.2">
      <c r="A124" t="s">
        <v>56</v>
      </c>
      <c r="B124">
        <v>123</v>
      </c>
      <c r="C124">
        <v>88</v>
      </c>
      <c r="D124">
        <v>20</v>
      </c>
      <c r="E124" t="s">
        <v>5</v>
      </c>
      <c r="F124" t="s">
        <v>71</v>
      </c>
      <c r="G124" s="3">
        <v>3.8296349974093529</v>
      </c>
      <c r="H124" s="1">
        <v>1.5</v>
      </c>
      <c r="I124" s="2">
        <f t="shared" si="3"/>
        <v>1.6464984270505152</v>
      </c>
      <c r="J124" t="s">
        <v>14</v>
      </c>
      <c r="K124" s="1">
        <v>0.91102425326154257</v>
      </c>
      <c r="L124" s="5">
        <v>9.3982490924197654E-3</v>
      </c>
      <c r="M124" s="3">
        <v>10.512110929758428</v>
      </c>
      <c r="N124" t="s">
        <v>8</v>
      </c>
      <c r="O124" s="1">
        <v>1.3731368927258523</v>
      </c>
      <c r="P124" s="2">
        <f t="shared" si="4"/>
        <v>1.5072451559987652</v>
      </c>
      <c r="Q124" t="s">
        <v>4</v>
      </c>
      <c r="R124" s="3">
        <v>18.829634997409354</v>
      </c>
      <c r="S124" s="3">
        <v>100</v>
      </c>
      <c r="T124" s="3">
        <v>1214.5824699401855</v>
      </c>
      <c r="U124" s="3">
        <f t="shared" si="5"/>
        <v>20.243041165669759</v>
      </c>
      <c r="V124" s="9">
        <v>0.99694148936624505</v>
      </c>
      <c r="W124" s="9">
        <v>1</v>
      </c>
    </row>
    <row r="125" spans="1:23" x14ac:dyDescent="0.2">
      <c r="A125" t="s">
        <v>56</v>
      </c>
      <c r="B125">
        <v>124</v>
      </c>
      <c r="C125">
        <v>89</v>
      </c>
      <c r="D125">
        <v>21</v>
      </c>
      <c r="E125" t="s">
        <v>5</v>
      </c>
      <c r="F125" t="s">
        <v>71</v>
      </c>
      <c r="G125" s="3">
        <v>3.8296349974093529</v>
      </c>
      <c r="H125" s="1">
        <v>1.5</v>
      </c>
      <c r="I125" s="2">
        <f t="shared" si="3"/>
        <v>1.6464984270505152</v>
      </c>
      <c r="J125" t="s">
        <v>14</v>
      </c>
      <c r="K125" s="1">
        <v>0.91102425326154257</v>
      </c>
      <c r="L125" s="5">
        <v>9.3982490924197654E-3</v>
      </c>
      <c r="M125" s="3">
        <v>10.512110929758428</v>
      </c>
      <c r="N125" t="s">
        <v>6</v>
      </c>
      <c r="O125" s="1">
        <v>1.9051410181897521</v>
      </c>
      <c r="P125" s="2">
        <f t="shared" si="4"/>
        <v>2.0912077931725626</v>
      </c>
      <c r="Q125" t="s">
        <v>4</v>
      </c>
      <c r="R125" s="3">
        <v>18.829634997409354</v>
      </c>
      <c r="S125" s="3">
        <v>100</v>
      </c>
      <c r="T125" s="3">
        <v>1350.9322686195374</v>
      </c>
      <c r="U125" s="3">
        <f t="shared" si="5"/>
        <v>22.515537810325622</v>
      </c>
      <c r="V125" s="9">
        <v>0.20735999874890554</v>
      </c>
      <c r="W125" s="9">
        <v>0.23762831909145748</v>
      </c>
    </row>
    <row r="126" spans="1:23" x14ac:dyDescent="0.2">
      <c r="A126" t="s">
        <v>56</v>
      </c>
      <c r="B126">
        <v>125</v>
      </c>
      <c r="C126">
        <v>90</v>
      </c>
      <c r="D126">
        <v>22</v>
      </c>
      <c r="E126" t="s">
        <v>5</v>
      </c>
      <c r="F126" t="s">
        <v>71</v>
      </c>
      <c r="G126" s="3">
        <v>3.8296349974093529</v>
      </c>
      <c r="H126" s="1">
        <v>1.5</v>
      </c>
      <c r="I126" s="2">
        <f t="shared" si="3"/>
        <v>1.6464984270505152</v>
      </c>
      <c r="J126" t="s">
        <v>14</v>
      </c>
      <c r="K126" s="1">
        <v>0.91102425326154257</v>
      </c>
      <c r="L126" s="5">
        <v>9.3982490924197654E-3</v>
      </c>
      <c r="M126" s="3">
        <v>10.512110929758428</v>
      </c>
      <c r="N126" t="s">
        <v>7</v>
      </c>
      <c r="O126" s="1">
        <v>1.4814662082948507</v>
      </c>
      <c r="P126" s="2">
        <f t="shared" si="4"/>
        <v>1.626154521123975</v>
      </c>
      <c r="Q126" t="s">
        <v>4</v>
      </c>
      <c r="R126" s="3">
        <v>18.829634997409354</v>
      </c>
      <c r="S126" s="3">
        <v>100</v>
      </c>
      <c r="T126" s="3">
        <v>1300.9744114875793</v>
      </c>
      <c r="U126" s="3">
        <f t="shared" si="5"/>
        <v>21.682906858126323</v>
      </c>
      <c r="V126" s="9">
        <v>0.98961562959647198</v>
      </c>
      <c r="W126" s="9">
        <v>1</v>
      </c>
    </row>
    <row r="127" spans="1:23" x14ac:dyDescent="0.2">
      <c r="A127" t="s">
        <v>56</v>
      </c>
      <c r="B127">
        <v>126</v>
      </c>
      <c r="C127">
        <v>91</v>
      </c>
      <c r="D127">
        <v>23</v>
      </c>
      <c r="E127" t="s">
        <v>5</v>
      </c>
      <c r="F127" t="s">
        <v>71</v>
      </c>
      <c r="G127" s="3">
        <v>3.8296349974093529</v>
      </c>
      <c r="H127" s="1">
        <v>1.5</v>
      </c>
      <c r="I127" s="2">
        <f t="shared" si="3"/>
        <v>1.6464984270505152</v>
      </c>
      <c r="J127" t="s">
        <v>14</v>
      </c>
      <c r="K127" s="1">
        <v>0.91102425326154257</v>
      </c>
      <c r="L127" s="5">
        <v>9.3982490924197654E-3</v>
      </c>
      <c r="M127" s="3">
        <v>10.512110929758428</v>
      </c>
      <c r="N127" t="s">
        <v>9</v>
      </c>
      <c r="O127" s="1">
        <v>1.444154414969802</v>
      </c>
      <c r="P127" s="2">
        <f t="shared" si="4"/>
        <v>1.5851986484438907</v>
      </c>
      <c r="Q127" t="s">
        <v>4</v>
      </c>
      <c r="R127" s="3">
        <v>18.829634997409354</v>
      </c>
      <c r="S127" s="3">
        <v>100</v>
      </c>
      <c r="T127" s="3">
        <v>1215.877543926239</v>
      </c>
      <c r="U127" s="3">
        <f t="shared" si="5"/>
        <v>20.264625732103983</v>
      </c>
      <c r="V127" s="9">
        <v>0.94735294578709017</v>
      </c>
      <c r="W127" s="9">
        <v>0.98304786420088408</v>
      </c>
    </row>
    <row r="128" spans="1:23" x14ac:dyDescent="0.2">
      <c r="A128" t="s">
        <v>56</v>
      </c>
      <c r="B128">
        <v>127</v>
      </c>
      <c r="C128">
        <v>92</v>
      </c>
      <c r="D128">
        <v>24</v>
      </c>
      <c r="E128" t="s">
        <v>5</v>
      </c>
      <c r="F128" t="s">
        <v>71</v>
      </c>
      <c r="G128" s="3">
        <v>3.8296349974093529</v>
      </c>
      <c r="H128" s="1">
        <v>1.5</v>
      </c>
      <c r="I128" s="2">
        <f t="shared" si="3"/>
        <v>1.6464984270505152</v>
      </c>
      <c r="J128" t="s">
        <v>14</v>
      </c>
      <c r="K128" s="1">
        <v>0.91102425326154257</v>
      </c>
      <c r="L128" s="5">
        <v>9.3982490924197654E-3</v>
      </c>
      <c r="M128" s="3">
        <v>10.512110929758427</v>
      </c>
      <c r="N128" t="s">
        <v>9</v>
      </c>
      <c r="O128" s="1">
        <v>1.4529602345732762</v>
      </c>
      <c r="P128" s="2">
        <f t="shared" si="4"/>
        <v>1.5948644938612311</v>
      </c>
      <c r="Q128" t="s">
        <v>4</v>
      </c>
      <c r="R128" s="3">
        <v>18.829634997409354</v>
      </c>
      <c r="S128" s="3">
        <v>100</v>
      </c>
      <c r="T128" s="3">
        <v>1275.0769300460815</v>
      </c>
      <c r="U128" s="3">
        <f t="shared" si="5"/>
        <v>21.251282167434692</v>
      </c>
      <c r="V128" s="9">
        <v>0.97183110206918177</v>
      </c>
      <c r="W128" s="9">
        <v>1</v>
      </c>
    </row>
    <row r="129" spans="1:23" x14ac:dyDescent="0.2">
      <c r="A129" t="s">
        <v>56</v>
      </c>
      <c r="B129">
        <v>128</v>
      </c>
      <c r="C129">
        <v>93</v>
      </c>
      <c r="D129">
        <v>25</v>
      </c>
      <c r="E129" t="s">
        <v>5</v>
      </c>
      <c r="F129" t="s">
        <v>71</v>
      </c>
      <c r="G129" s="3">
        <v>3.8296349974093529</v>
      </c>
      <c r="H129" s="1">
        <v>1.5</v>
      </c>
      <c r="I129" s="2">
        <f t="shared" si="3"/>
        <v>1.646498427050515</v>
      </c>
      <c r="J129" t="s">
        <v>14</v>
      </c>
      <c r="K129" s="1">
        <v>0.91102425326154268</v>
      </c>
      <c r="L129" s="5">
        <v>9.3982490924197654E-3</v>
      </c>
      <c r="M129" s="3">
        <v>10.512110929758428</v>
      </c>
      <c r="N129" t="s">
        <v>7</v>
      </c>
      <c r="O129" s="1">
        <v>2.0035066816939886</v>
      </c>
      <c r="P129" s="2">
        <f t="shared" si="4"/>
        <v>2.1991803999962327</v>
      </c>
      <c r="Q129" t="s">
        <v>4</v>
      </c>
      <c r="R129" s="3">
        <v>18.829634997409354</v>
      </c>
      <c r="S129" s="3">
        <v>30</v>
      </c>
      <c r="T129" s="3">
        <v>1369.5123314857483</v>
      </c>
      <c r="U129" s="3">
        <f t="shared" si="5"/>
        <v>22.82520552476247</v>
      </c>
      <c r="V129" s="9">
        <v>8.4292620472883689E-2</v>
      </c>
      <c r="W129" s="9">
        <v>9.393682530646115E-2</v>
      </c>
    </row>
    <row r="130" spans="1:23" x14ac:dyDescent="0.2">
      <c r="A130" t="s">
        <v>56</v>
      </c>
      <c r="B130">
        <v>129</v>
      </c>
      <c r="C130">
        <v>94</v>
      </c>
      <c r="D130">
        <v>26</v>
      </c>
      <c r="E130" t="s">
        <v>5</v>
      </c>
      <c r="F130" t="s">
        <v>71</v>
      </c>
      <c r="G130" s="3">
        <v>3.8296349974093529</v>
      </c>
      <c r="H130" s="1">
        <v>1.5</v>
      </c>
      <c r="I130" s="2">
        <f t="shared" si="3"/>
        <v>1.646498427050515</v>
      </c>
      <c r="J130" t="s">
        <v>14</v>
      </c>
      <c r="K130" s="1">
        <v>0.91102425326154268</v>
      </c>
      <c r="L130" s="5">
        <v>9.3982490924197654E-3</v>
      </c>
      <c r="M130" s="3">
        <v>10.512110929758428</v>
      </c>
      <c r="N130" t="s">
        <v>8</v>
      </c>
      <c r="O130" s="1">
        <v>1.5506976978197127</v>
      </c>
      <c r="P130" s="2">
        <f t="shared" si="4"/>
        <v>1.7021475468606744</v>
      </c>
      <c r="Q130" t="s">
        <v>4</v>
      </c>
      <c r="R130" s="3">
        <v>18.829634997409354</v>
      </c>
      <c r="S130" s="3">
        <v>100</v>
      </c>
      <c r="T130" s="3">
        <v>1308.5398440361023</v>
      </c>
      <c r="U130" s="3">
        <f t="shared" si="5"/>
        <v>21.808997400601704</v>
      </c>
      <c r="V130" s="9">
        <v>0.99490864634811971</v>
      </c>
      <c r="W130" s="9">
        <v>1</v>
      </c>
    </row>
    <row r="131" spans="1:23" x14ac:dyDescent="0.2">
      <c r="A131" t="s">
        <v>56</v>
      </c>
      <c r="B131">
        <v>130</v>
      </c>
      <c r="C131">
        <v>95</v>
      </c>
      <c r="D131">
        <v>27</v>
      </c>
      <c r="E131" t="s">
        <v>5</v>
      </c>
      <c r="F131" t="s">
        <v>71</v>
      </c>
      <c r="G131" s="3">
        <v>3.8296349974093529</v>
      </c>
      <c r="H131" s="1">
        <v>1.5</v>
      </c>
      <c r="I131" s="2">
        <f t="shared" ref="I131:I194" si="6">+H131/K131</f>
        <v>1.6464984270505152</v>
      </c>
      <c r="J131" t="s">
        <v>14</v>
      </c>
      <c r="K131" s="1">
        <v>0.91102425326154257</v>
      </c>
      <c r="L131" s="5">
        <v>9.3982490924197654E-3</v>
      </c>
      <c r="M131" s="3">
        <v>10.512110929758428</v>
      </c>
      <c r="N131" t="s">
        <v>9</v>
      </c>
      <c r="O131" s="1">
        <v>1.0038634347960818</v>
      </c>
      <c r="P131" s="2">
        <f t="shared" ref="P131:P194" si="7">O131/K131</f>
        <v>1.1019063775768507</v>
      </c>
      <c r="Q131" t="s">
        <v>4</v>
      </c>
      <c r="R131" s="3">
        <v>18.829634997409354</v>
      </c>
      <c r="S131" s="3">
        <v>88.5</v>
      </c>
      <c r="T131" s="3">
        <v>1092.5294895172119</v>
      </c>
      <c r="U131" s="3">
        <f t="shared" ref="U131:U194" si="8">T131/60</f>
        <v>18.208824825286865</v>
      </c>
      <c r="V131" s="9">
        <v>0.9270056870078156</v>
      </c>
      <c r="W131" s="9">
        <v>1</v>
      </c>
    </row>
    <row r="132" spans="1:23" x14ac:dyDescent="0.2">
      <c r="A132" t="s">
        <v>56</v>
      </c>
      <c r="B132">
        <v>131</v>
      </c>
      <c r="C132">
        <v>96</v>
      </c>
      <c r="D132">
        <v>28</v>
      </c>
      <c r="E132" t="s">
        <v>5</v>
      </c>
      <c r="F132" t="s">
        <v>71</v>
      </c>
      <c r="G132" s="3">
        <v>3.8296349974093529</v>
      </c>
      <c r="H132" s="1">
        <v>1.5</v>
      </c>
      <c r="I132" s="2">
        <f t="shared" si="6"/>
        <v>1.646498427050515</v>
      </c>
      <c r="J132" t="s">
        <v>14</v>
      </c>
      <c r="K132" s="1">
        <v>0.91102425326154268</v>
      </c>
      <c r="L132" s="5">
        <v>9.3982490924197654E-3</v>
      </c>
      <c r="M132" s="3">
        <v>10.512110929758428</v>
      </c>
      <c r="N132" t="s">
        <v>7</v>
      </c>
      <c r="O132" s="1">
        <v>1.0017533408469943</v>
      </c>
      <c r="P132" s="2">
        <f t="shared" si="7"/>
        <v>1.0995901999981164</v>
      </c>
      <c r="Q132" t="s">
        <v>4</v>
      </c>
      <c r="R132" s="3">
        <v>18.829634997409354</v>
      </c>
      <c r="S132" s="3">
        <v>88.5</v>
      </c>
      <c r="T132" s="3">
        <v>1393.3626956939697</v>
      </c>
      <c r="U132" s="3">
        <f t="shared" si="8"/>
        <v>23.222711594899497</v>
      </c>
      <c r="V132" s="9">
        <v>0.93970829797786692</v>
      </c>
      <c r="W132" s="9">
        <v>1</v>
      </c>
    </row>
    <row r="133" spans="1:23" x14ac:dyDescent="0.2">
      <c r="A133" t="s">
        <v>57</v>
      </c>
      <c r="B133">
        <v>132</v>
      </c>
      <c r="C133">
        <v>1</v>
      </c>
      <c r="D133">
        <v>1</v>
      </c>
      <c r="E133" t="s">
        <v>18</v>
      </c>
      <c r="F133" t="s">
        <v>70</v>
      </c>
      <c r="G133" s="3">
        <v>0</v>
      </c>
      <c r="H133" s="1">
        <v>1.1972643222717521</v>
      </c>
      <c r="I133" s="2">
        <f t="shared" si="6"/>
        <v>1.2488388240683628</v>
      </c>
      <c r="J133" t="s">
        <v>20</v>
      </c>
      <c r="K133" s="1">
        <v>0.95870203520051089</v>
      </c>
      <c r="L133" s="5">
        <v>1.0457718926874311E-2</v>
      </c>
      <c r="M133" s="3">
        <v>10.734880700736387</v>
      </c>
      <c r="N133" t="s">
        <v>19</v>
      </c>
      <c r="O133" s="1">
        <v>1.9963016142366099</v>
      </c>
      <c r="P133" s="2">
        <f t="shared" si="7"/>
        <v>2.0822962098115156</v>
      </c>
      <c r="Q133" t="s">
        <v>17</v>
      </c>
      <c r="R133" s="3">
        <v>15</v>
      </c>
      <c r="S133" s="3">
        <v>30</v>
      </c>
      <c r="T133" s="3">
        <v>82.529720306396484</v>
      </c>
      <c r="U133" s="3">
        <f t="shared" si="8"/>
        <v>1.3754953384399413</v>
      </c>
      <c r="V133" s="9">
        <v>2.0324315695747636E-2</v>
      </c>
      <c r="W133" s="9">
        <v>1.9350635196797226E-2</v>
      </c>
    </row>
    <row r="134" spans="1:23" x14ac:dyDescent="0.2">
      <c r="A134" t="s">
        <v>57</v>
      </c>
      <c r="B134">
        <v>133</v>
      </c>
      <c r="C134">
        <v>2</v>
      </c>
      <c r="D134">
        <v>2</v>
      </c>
      <c r="E134" t="s">
        <v>18</v>
      </c>
      <c r="F134" t="s">
        <v>70</v>
      </c>
      <c r="G134" s="3">
        <v>0</v>
      </c>
      <c r="H134" s="1">
        <v>1.1972643222717521</v>
      </c>
      <c r="I134" s="2">
        <f t="shared" si="6"/>
        <v>1.2488388240683628</v>
      </c>
      <c r="J134" t="s">
        <v>20</v>
      </c>
      <c r="K134" s="1">
        <v>0.95870203520051089</v>
      </c>
      <c r="L134" s="5">
        <v>1.0457718926874311E-2</v>
      </c>
      <c r="M134" s="3">
        <v>10.734880700736387</v>
      </c>
      <c r="N134" t="s">
        <v>19</v>
      </c>
      <c r="O134" s="1">
        <v>1.9963016142366099</v>
      </c>
      <c r="P134" s="2">
        <f t="shared" si="7"/>
        <v>2.0822962098115156</v>
      </c>
      <c r="Q134" t="s">
        <v>17</v>
      </c>
      <c r="R134" s="3">
        <v>15</v>
      </c>
      <c r="S134" s="3">
        <v>65</v>
      </c>
      <c r="T134" s="3">
        <v>1402.420214176178</v>
      </c>
      <c r="U134" s="3">
        <f t="shared" si="8"/>
        <v>23.373670236269632</v>
      </c>
      <c r="V134" s="9">
        <v>6.9157003200326472E-2</v>
      </c>
      <c r="W134" s="9">
        <v>0.14320240650716046</v>
      </c>
    </row>
    <row r="135" spans="1:23" x14ac:dyDescent="0.2">
      <c r="A135" t="s">
        <v>57</v>
      </c>
      <c r="B135">
        <v>134</v>
      </c>
      <c r="C135">
        <v>3</v>
      </c>
      <c r="D135">
        <v>3</v>
      </c>
      <c r="E135" t="s">
        <v>18</v>
      </c>
      <c r="F135" t="s">
        <v>70</v>
      </c>
      <c r="G135" s="3">
        <v>0</v>
      </c>
      <c r="H135" s="1">
        <v>1.1972643222717518</v>
      </c>
      <c r="I135" s="2">
        <f t="shared" si="6"/>
        <v>1.2488388240683626</v>
      </c>
      <c r="J135" t="s">
        <v>20</v>
      </c>
      <c r="K135" s="1">
        <v>0.95870203520051078</v>
      </c>
      <c r="L135" s="5">
        <v>1.0457718926874311E-2</v>
      </c>
      <c r="M135" s="3">
        <v>10.734880700736385</v>
      </c>
      <c r="N135" t="s">
        <v>8</v>
      </c>
      <c r="O135" s="1">
        <v>0.99559175570736269</v>
      </c>
      <c r="P135" s="2">
        <f t="shared" si="7"/>
        <v>1.0384788173513542</v>
      </c>
      <c r="Q135" t="s">
        <v>17</v>
      </c>
      <c r="R135" s="3">
        <v>15</v>
      </c>
      <c r="S135" s="3">
        <v>100</v>
      </c>
      <c r="T135" s="3">
        <v>496.99242639541626</v>
      </c>
      <c r="U135" s="3">
        <f t="shared" si="8"/>
        <v>8.2832071065902717</v>
      </c>
      <c r="V135" s="9">
        <v>0.1526395002386691</v>
      </c>
      <c r="W135" s="9">
        <v>0.21685560477796542</v>
      </c>
    </row>
    <row r="136" spans="1:23" x14ac:dyDescent="0.2">
      <c r="A136" t="s">
        <v>57</v>
      </c>
      <c r="B136">
        <v>135</v>
      </c>
      <c r="C136">
        <v>4</v>
      </c>
      <c r="D136">
        <v>4</v>
      </c>
      <c r="E136" t="s">
        <v>18</v>
      </c>
      <c r="F136" t="s">
        <v>70</v>
      </c>
      <c r="G136" s="3">
        <v>0</v>
      </c>
      <c r="H136" s="1">
        <v>1.1972643222717518</v>
      </c>
      <c r="I136" s="2">
        <f t="shared" si="6"/>
        <v>1.2488388240683626</v>
      </c>
      <c r="J136" t="s">
        <v>20</v>
      </c>
      <c r="K136" s="1">
        <v>0.95870203520051078</v>
      </c>
      <c r="L136" s="5">
        <v>1.0457718926874311E-2</v>
      </c>
      <c r="M136" s="3">
        <v>10.734880700736385</v>
      </c>
      <c r="N136" t="s">
        <v>7</v>
      </c>
      <c r="O136" s="1">
        <v>0.99183886091335294</v>
      </c>
      <c r="P136" s="2">
        <f t="shared" si="7"/>
        <v>1.0345642592757318</v>
      </c>
      <c r="Q136" t="s">
        <v>17</v>
      </c>
      <c r="R136" s="3">
        <v>15</v>
      </c>
      <c r="S136" s="3">
        <v>100</v>
      </c>
      <c r="T136" s="3">
        <v>80.087580680847168</v>
      </c>
      <c r="U136" s="3">
        <f t="shared" si="8"/>
        <v>1.3347930113474529</v>
      </c>
      <c r="V136" s="9">
        <v>4.3785858242337369E-2</v>
      </c>
      <c r="W136" s="9">
        <v>7.6668477279431879E-2</v>
      </c>
    </row>
    <row r="137" spans="1:23" x14ac:dyDescent="0.2">
      <c r="A137" t="s">
        <v>57</v>
      </c>
      <c r="B137">
        <v>136</v>
      </c>
      <c r="C137">
        <v>5</v>
      </c>
      <c r="D137">
        <v>5</v>
      </c>
      <c r="E137" t="s">
        <v>18</v>
      </c>
      <c r="F137" t="s">
        <v>70</v>
      </c>
      <c r="G137" s="3">
        <v>0</v>
      </c>
      <c r="H137" s="1">
        <v>1.1972643222717518</v>
      </c>
      <c r="I137" s="2">
        <f t="shared" si="6"/>
        <v>1.2488388240683626</v>
      </c>
      <c r="J137" t="s">
        <v>20</v>
      </c>
      <c r="K137" s="1">
        <v>0.95870203520051078</v>
      </c>
      <c r="L137" s="5">
        <v>1.0457718926874311E-2</v>
      </c>
      <c r="M137" s="3">
        <v>10.734880700736385</v>
      </c>
      <c r="N137" t="s">
        <v>19</v>
      </c>
      <c r="O137" s="1">
        <v>1.0058884102742607</v>
      </c>
      <c r="P137" s="2">
        <f t="shared" si="7"/>
        <v>1.0492190204476628</v>
      </c>
      <c r="Q137" t="s">
        <v>17</v>
      </c>
      <c r="R137" s="3">
        <v>15</v>
      </c>
      <c r="S137" s="3">
        <v>30</v>
      </c>
      <c r="T137" s="3">
        <v>77.4054274559021</v>
      </c>
      <c r="U137" s="3">
        <f t="shared" si="8"/>
        <v>1.2900904575983683</v>
      </c>
      <c r="V137" s="9">
        <v>1.3698054997477675E-2</v>
      </c>
      <c r="W137" s="9">
        <v>4.2861136288379925E-2</v>
      </c>
    </row>
    <row r="138" spans="1:23" x14ac:dyDescent="0.2">
      <c r="A138" t="s">
        <v>57</v>
      </c>
      <c r="B138">
        <v>137</v>
      </c>
      <c r="C138">
        <v>6</v>
      </c>
      <c r="D138">
        <v>6</v>
      </c>
      <c r="E138" t="s">
        <v>18</v>
      </c>
      <c r="F138" t="s">
        <v>70</v>
      </c>
      <c r="G138" s="3">
        <v>0</v>
      </c>
      <c r="H138" s="1">
        <v>1.1972643222717518</v>
      </c>
      <c r="I138" s="2">
        <f t="shared" si="6"/>
        <v>1.2488388240683626</v>
      </c>
      <c r="J138" t="s">
        <v>20</v>
      </c>
      <c r="K138" s="1">
        <v>0.95870203520051078</v>
      </c>
      <c r="L138" s="5">
        <v>1.0457718926874311E-2</v>
      </c>
      <c r="M138" s="3">
        <v>10.734880700736385</v>
      </c>
      <c r="N138" t="s">
        <v>19</v>
      </c>
      <c r="O138" s="1">
        <v>1.501095012255435</v>
      </c>
      <c r="P138" s="2">
        <f t="shared" si="7"/>
        <v>1.5657576151295889</v>
      </c>
      <c r="Q138" t="s">
        <v>17</v>
      </c>
      <c r="R138" s="3">
        <v>15</v>
      </c>
      <c r="S138" s="3">
        <v>100</v>
      </c>
      <c r="T138" s="3">
        <v>78.458487987518311</v>
      </c>
      <c r="U138" s="3">
        <f t="shared" si="8"/>
        <v>1.3076414664586384</v>
      </c>
      <c r="V138" s="9">
        <v>9.4074037752760534E-2</v>
      </c>
      <c r="W138" s="9">
        <v>0.13800552438719546</v>
      </c>
    </row>
    <row r="139" spans="1:23" x14ac:dyDescent="0.2">
      <c r="A139" t="s">
        <v>57</v>
      </c>
      <c r="B139">
        <v>138</v>
      </c>
      <c r="C139">
        <v>7</v>
      </c>
      <c r="D139">
        <v>7</v>
      </c>
      <c r="E139" t="s">
        <v>18</v>
      </c>
      <c r="F139" t="s">
        <v>70</v>
      </c>
      <c r="G139" s="3">
        <v>0</v>
      </c>
      <c r="H139" s="1">
        <v>1.1972643222717518</v>
      </c>
      <c r="I139" s="2">
        <f t="shared" si="6"/>
        <v>1.2488388240683626</v>
      </c>
      <c r="J139" t="s">
        <v>20</v>
      </c>
      <c r="K139" s="1">
        <v>0.95870203520051078</v>
      </c>
      <c r="L139" s="5">
        <v>1.0457718926874311E-2</v>
      </c>
      <c r="M139" s="3">
        <v>10.734880700736385</v>
      </c>
      <c r="N139" t="s">
        <v>9</v>
      </c>
      <c r="O139" s="1">
        <v>2.0007784524365566</v>
      </c>
      <c r="P139" s="2">
        <f t="shared" si="7"/>
        <v>2.0869658965708751</v>
      </c>
      <c r="Q139" t="s">
        <v>17</v>
      </c>
      <c r="R139" s="3">
        <v>15</v>
      </c>
      <c r="S139" s="3">
        <v>30</v>
      </c>
      <c r="T139" s="3">
        <v>475.15117692947388</v>
      </c>
      <c r="U139" s="3">
        <f t="shared" si="8"/>
        <v>7.9191862821578978</v>
      </c>
      <c r="V139" s="9">
        <v>8.8074255572695312E-2</v>
      </c>
      <c r="W139" s="9">
        <v>0.2133242703875004</v>
      </c>
    </row>
    <row r="140" spans="1:23" x14ac:dyDescent="0.2">
      <c r="A140" t="s">
        <v>57</v>
      </c>
      <c r="B140">
        <v>139</v>
      </c>
      <c r="C140">
        <v>8</v>
      </c>
      <c r="D140">
        <v>8</v>
      </c>
      <c r="E140" t="s">
        <v>18</v>
      </c>
      <c r="F140" t="s">
        <v>70</v>
      </c>
      <c r="G140" s="3">
        <v>0</v>
      </c>
      <c r="H140" s="1">
        <v>1.1972643222717518</v>
      </c>
      <c r="I140" s="2">
        <f t="shared" si="6"/>
        <v>1.2488388240683626</v>
      </c>
      <c r="J140" t="s">
        <v>20</v>
      </c>
      <c r="K140" s="1">
        <v>0.95870203520051078</v>
      </c>
      <c r="L140" s="5">
        <v>1.0457718926874311E-2</v>
      </c>
      <c r="M140" s="3">
        <v>10.734880700736385</v>
      </c>
      <c r="N140" t="s">
        <v>8</v>
      </c>
      <c r="O140" s="1">
        <v>1.5008174227827407</v>
      </c>
      <c r="P140" s="2">
        <f t="shared" si="7"/>
        <v>1.5654680679475634</v>
      </c>
      <c r="Q140" t="s">
        <v>17</v>
      </c>
      <c r="R140" s="3">
        <v>15</v>
      </c>
      <c r="S140" s="3">
        <v>30</v>
      </c>
      <c r="T140" s="3">
        <v>1414.1478843688965</v>
      </c>
      <c r="U140" s="3">
        <f t="shared" si="8"/>
        <v>23.569131406148276</v>
      </c>
      <c r="V140" s="9">
        <v>1.5083889569000305E-2</v>
      </c>
      <c r="W140" s="9">
        <v>5.7943610434868183E-2</v>
      </c>
    </row>
    <row r="141" spans="1:23" x14ac:dyDescent="0.2">
      <c r="A141" t="s">
        <v>57</v>
      </c>
      <c r="B141">
        <v>140</v>
      </c>
      <c r="C141">
        <v>9</v>
      </c>
      <c r="D141">
        <v>9</v>
      </c>
      <c r="E141" t="s">
        <v>18</v>
      </c>
      <c r="F141" t="s">
        <v>70</v>
      </c>
      <c r="G141" s="3">
        <v>0</v>
      </c>
      <c r="H141" s="1">
        <v>1.1972643222717518</v>
      </c>
      <c r="I141" s="2">
        <f t="shared" si="6"/>
        <v>1.2488388240683626</v>
      </c>
      <c r="J141" t="s">
        <v>20</v>
      </c>
      <c r="K141" s="1">
        <v>0.95870203520051078</v>
      </c>
      <c r="L141" s="5">
        <v>1.0457718926874311E-2</v>
      </c>
      <c r="M141" s="3">
        <v>10.734880700736385</v>
      </c>
      <c r="N141" t="s">
        <v>7</v>
      </c>
      <c r="O141" s="1">
        <v>1.5054696996006252</v>
      </c>
      <c r="P141" s="2">
        <f t="shared" si="7"/>
        <v>1.5703207506863788</v>
      </c>
      <c r="Q141" t="s">
        <v>17</v>
      </c>
      <c r="R141" s="3">
        <v>15</v>
      </c>
      <c r="S141" s="3">
        <v>65</v>
      </c>
      <c r="T141" s="3">
        <v>496.58840322494507</v>
      </c>
      <c r="U141" s="3">
        <f t="shared" si="8"/>
        <v>8.276473387082417</v>
      </c>
      <c r="V141" s="9">
        <v>2.418535859690055E-2</v>
      </c>
      <c r="W141" s="9">
        <v>8.4300417240954009E-2</v>
      </c>
    </row>
    <row r="142" spans="1:23" x14ac:dyDescent="0.2">
      <c r="A142" t="s">
        <v>57</v>
      </c>
      <c r="B142">
        <v>141</v>
      </c>
      <c r="C142">
        <v>10</v>
      </c>
      <c r="D142">
        <v>10</v>
      </c>
      <c r="E142" t="s">
        <v>18</v>
      </c>
      <c r="F142" t="s">
        <v>70</v>
      </c>
      <c r="G142" s="3">
        <v>0</v>
      </c>
      <c r="H142" s="1">
        <v>1.1972643222717521</v>
      </c>
      <c r="I142" s="2">
        <f t="shared" si="6"/>
        <v>1.2488388240683628</v>
      </c>
      <c r="J142" t="s">
        <v>20</v>
      </c>
      <c r="K142" s="1">
        <v>0.95870203520051089</v>
      </c>
      <c r="L142" s="5">
        <v>1.0457718926874311E-2</v>
      </c>
      <c r="M142" s="3">
        <v>10.734880700736387</v>
      </c>
      <c r="N142" t="s">
        <v>9</v>
      </c>
      <c r="O142" s="1">
        <v>0.99486221391872975</v>
      </c>
      <c r="P142" s="2">
        <f t="shared" si="7"/>
        <v>1.0377178491236394</v>
      </c>
      <c r="Q142" t="s">
        <v>17</v>
      </c>
      <c r="R142" s="3">
        <v>15</v>
      </c>
      <c r="S142" s="3">
        <v>100</v>
      </c>
      <c r="T142" s="3">
        <v>1378.4918451309204</v>
      </c>
      <c r="U142" s="3">
        <f t="shared" si="8"/>
        <v>22.974864085515339</v>
      </c>
      <c r="V142" s="9">
        <v>0.25897581339076425</v>
      </c>
      <c r="W142" s="9">
        <v>0.3775965799565309</v>
      </c>
    </row>
    <row r="143" spans="1:23" x14ac:dyDescent="0.2">
      <c r="A143" t="s">
        <v>57</v>
      </c>
      <c r="B143">
        <v>142</v>
      </c>
      <c r="C143">
        <v>11</v>
      </c>
      <c r="D143">
        <v>11</v>
      </c>
      <c r="E143" t="s">
        <v>18</v>
      </c>
      <c r="F143" t="s">
        <v>70</v>
      </c>
      <c r="G143" s="3">
        <v>0</v>
      </c>
      <c r="H143" s="1">
        <v>1.1972643222717521</v>
      </c>
      <c r="I143" s="2">
        <f t="shared" si="6"/>
        <v>1.2488388240683628</v>
      </c>
      <c r="J143" t="s">
        <v>20</v>
      </c>
      <c r="K143" s="1">
        <v>0.95870203520051089</v>
      </c>
      <c r="L143" s="5">
        <v>1.0457718926874311E-2</v>
      </c>
      <c r="M143" s="3">
        <v>10.734880700736387</v>
      </c>
      <c r="N143" t="s">
        <v>9</v>
      </c>
      <c r="O143" s="1">
        <v>0.99486221391872975</v>
      </c>
      <c r="P143" s="2">
        <f t="shared" si="7"/>
        <v>1.0377178491236394</v>
      </c>
      <c r="Q143" t="s">
        <v>17</v>
      </c>
      <c r="R143" s="3">
        <v>15</v>
      </c>
      <c r="S143" s="3">
        <v>30</v>
      </c>
      <c r="T143" s="3">
        <v>484.44770860671997</v>
      </c>
      <c r="U143" s="3">
        <f t="shared" si="8"/>
        <v>8.0741284767786663</v>
      </c>
      <c r="V143" s="9">
        <v>8.0404307704639078E-2</v>
      </c>
      <c r="W143" s="9">
        <v>0.16144784827592967</v>
      </c>
    </row>
    <row r="144" spans="1:23" x14ac:dyDescent="0.2">
      <c r="A144" t="s">
        <v>57</v>
      </c>
      <c r="B144">
        <v>143</v>
      </c>
      <c r="C144">
        <v>12</v>
      </c>
      <c r="D144">
        <v>12</v>
      </c>
      <c r="E144" t="s">
        <v>18</v>
      </c>
      <c r="F144" t="s">
        <v>70</v>
      </c>
      <c r="G144" s="3">
        <v>0</v>
      </c>
      <c r="H144" s="1">
        <v>1.1972643222717518</v>
      </c>
      <c r="I144" s="2">
        <f t="shared" si="6"/>
        <v>1.2488388240683626</v>
      </c>
      <c r="J144" t="s">
        <v>20</v>
      </c>
      <c r="K144" s="1">
        <v>0.95870203520051078</v>
      </c>
      <c r="L144" s="5">
        <v>1.0457718926874311E-2</v>
      </c>
      <c r="M144" s="3">
        <v>10.734880700736385</v>
      </c>
      <c r="N144" t="s">
        <v>7</v>
      </c>
      <c r="O144" s="1">
        <v>0.99183886091335294</v>
      </c>
      <c r="P144" s="2">
        <f t="shared" si="7"/>
        <v>1.0345642592757318</v>
      </c>
      <c r="Q144" t="s">
        <v>17</v>
      </c>
      <c r="R144" s="3">
        <v>15</v>
      </c>
      <c r="S144" s="3">
        <v>30</v>
      </c>
      <c r="T144" s="3">
        <v>1606.9769139289856</v>
      </c>
      <c r="U144" s="3">
        <f t="shared" si="8"/>
        <v>26.782948565483093</v>
      </c>
      <c r="V144" s="9">
        <v>2.4504764854838901E-3</v>
      </c>
      <c r="W144" s="9">
        <v>7.1072570223973855E-2</v>
      </c>
    </row>
    <row r="145" spans="1:23" x14ac:dyDescent="0.2">
      <c r="A145" t="s">
        <v>57</v>
      </c>
      <c r="B145">
        <v>144</v>
      </c>
      <c r="C145">
        <v>13</v>
      </c>
      <c r="D145">
        <v>13</v>
      </c>
      <c r="E145" t="s">
        <v>18</v>
      </c>
      <c r="F145" t="s">
        <v>70</v>
      </c>
      <c r="G145" s="3">
        <v>0</v>
      </c>
      <c r="H145" s="1">
        <v>1.1972643222717518</v>
      </c>
      <c r="I145" s="2">
        <f t="shared" si="6"/>
        <v>1.2488388240683626</v>
      </c>
      <c r="J145" t="s">
        <v>20</v>
      </c>
      <c r="K145" s="1">
        <v>0.95870203520051078</v>
      </c>
      <c r="L145" s="5">
        <v>1.0457718926874311E-2</v>
      </c>
      <c r="M145" s="3">
        <v>10.734880700736385</v>
      </c>
      <c r="N145" t="s">
        <v>8</v>
      </c>
      <c r="O145" s="1">
        <v>2.0060430898581183</v>
      </c>
      <c r="P145" s="2">
        <f t="shared" si="7"/>
        <v>2.0924573185437727</v>
      </c>
      <c r="Q145" t="s">
        <v>17</v>
      </c>
      <c r="R145" s="3">
        <v>15</v>
      </c>
      <c r="S145" s="3">
        <v>65</v>
      </c>
      <c r="T145" s="3">
        <v>78.709502220153809</v>
      </c>
      <c r="U145" s="3">
        <f t="shared" si="8"/>
        <v>1.3118250370025635</v>
      </c>
      <c r="V145" s="9">
        <v>3.4104470254440515E-2</v>
      </c>
      <c r="W145" s="9">
        <v>9.1155425413497207E-2</v>
      </c>
    </row>
    <row r="146" spans="1:23" x14ac:dyDescent="0.2">
      <c r="A146" t="s">
        <v>57</v>
      </c>
      <c r="B146">
        <v>145</v>
      </c>
      <c r="C146">
        <v>14</v>
      </c>
      <c r="D146">
        <v>14</v>
      </c>
      <c r="E146" t="s">
        <v>18</v>
      </c>
      <c r="F146" t="s">
        <v>70</v>
      </c>
      <c r="G146" s="3">
        <v>0</v>
      </c>
      <c r="H146" s="1">
        <v>1.1972643222717518</v>
      </c>
      <c r="I146" s="2">
        <f t="shared" si="6"/>
        <v>1.2488388240683626</v>
      </c>
      <c r="J146" t="s">
        <v>20</v>
      </c>
      <c r="K146" s="1">
        <v>0.95870203520051078</v>
      </c>
      <c r="L146" s="5">
        <v>1.0457718926874311E-2</v>
      </c>
      <c r="M146" s="3">
        <v>10.734880700736385</v>
      </c>
      <c r="N146" t="s">
        <v>19</v>
      </c>
      <c r="O146" s="1">
        <v>1.0058884102742607</v>
      </c>
      <c r="P146" s="2">
        <f t="shared" si="7"/>
        <v>1.0492190204476628</v>
      </c>
      <c r="Q146" t="s">
        <v>17</v>
      </c>
      <c r="R146" s="3">
        <v>15</v>
      </c>
      <c r="S146" s="3">
        <v>65</v>
      </c>
      <c r="T146" s="3">
        <v>1667.9003982543945</v>
      </c>
      <c r="U146" s="3">
        <f t="shared" si="8"/>
        <v>27.798339970906575</v>
      </c>
      <c r="V146" s="9">
        <v>0.15508368529600822</v>
      </c>
      <c r="W146" s="9">
        <v>0.22275165150295115</v>
      </c>
    </row>
    <row r="147" spans="1:23" x14ac:dyDescent="0.2">
      <c r="A147" t="s">
        <v>57</v>
      </c>
      <c r="B147">
        <v>146</v>
      </c>
      <c r="C147">
        <v>15</v>
      </c>
      <c r="D147">
        <v>15</v>
      </c>
      <c r="E147" t="s">
        <v>18</v>
      </c>
      <c r="F147" t="s">
        <v>70</v>
      </c>
      <c r="G147" s="3">
        <v>0</v>
      </c>
      <c r="H147" s="1">
        <v>1.1972643222717518</v>
      </c>
      <c r="I147" s="2">
        <f t="shared" si="6"/>
        <v>1.2488388240683626</v>
      </c>
      <c r="J147" t="s">
        <v>20</v>
      </c>
      <c r="K147" s="1">
        <v>0.95870203520051078</v>
      </c>
      <c r="L147" s="5">
        <v>1.0457718926874311E-2</v>
      </c>
      <c r="M147" s="3">
        <v>10.734880700736385</v>
      </c>
      <c r="N147" t="s">
        <v>9</v>
      </c>
      <c r="O147" s="1">
        <v>2.0007784524365566</v>
      </c>
      <c r="P147" s="2">
        <f t="shared" si="7"/>
        <v>2.0869658965708751</v>
      </c>
      <c r="Q147" t="s">
        <v>17</v>
      </c>
      <c r="R147" s="3">
        <v>15</v>
      </c>
      <c r="S147" s="3">
        <v>100</v>
      </c>
      <c r="T147" s="3">
        <v>1441.8004660606384</v>
      </c>
      <c r="U147" s="3">
        <f t="shared" si="8"/>
        <v>24.030007767677308</v>
      </c>
      <c r="V147" s="9">
        <v>0.24116686241441698</v>
      </c>
      <c r="W147" s="9">
        <v>0.40932039222279365</v>
      </c>
    </row>
    <row r="148" spans="1:23" x14ac:dyDescent="0.2">
      <c r="A148" t="s">
        <v>57</v>
      </c>
      <c r="B148">
        <v>147</v>
      </c>
      <c r="C148">
        <v>16</v>
      </c>
      <c r="D148">
        <v>16</v>
      </c>
      <c r="E148" t="s">
        <v>18</v>
      </c>
      <c r="F148" t="s">
        <v>70</v>
      </c>
      <c r="G148" s="3">
        <v>0</v>
      </c>
      <c r="H148" s="1">
        <v>1.1972643222717518</v>
      </c>
      <c r="I148" s="2">
        <f t="shared" si="6"/>
        <v>1.2488388240683626</v>
      </c>
      <c r="J148" t="s">
        <v>20</v>
      </c>
      <c r="K148" s="1">
        <v>0.95870203520051078</v>
      </c>
      <c r="L148" s="5">
        <v>1.0457718926874311E-2</v>
      </c>
      <c r="M148" s="3">
        <v>10.734880700736385</v>
      </c>
      <c r="N148" t="s">
        <v>8</v>
      </c>
      <c r="O148" s="1">
        <v>2.0060430898581183</v>
      </c>
      <c r="P148" s="2">
        <f t="shared" si="7"/>
        <v>2.0924573185437727</v>
      </c>
      <c r="Q148" t="s">
        <v>17</v>
      </c>
      <c r="R148" s="3">
        <v>15</v>
      </c>
      <c r="S148" s="3">
        <v>100</v>
      </c>
      <c r="T148" s="3">
        <v>464.27355480194092</v>
      </c>
      <c r="U148" s="3">
        <f t="shared" si="8"/>
        <v>7.7378925800323488</v>
      </c>
      <c r="V148" s="9">
        <v>0.1525148686698887</v>
      </c>
      <c r="W148" s="9">
        <v>0.27500006186476245</v>
      </c>
    </row>
    <row r="149" spans="1:23" x14ac:dyDescent="0.2">
      <c r="A149" t="s">
        <v>57</v>
      </c>
      <c r="B149">
        <v>148</v>
      </c>
      <c r="C149">
        <v>17</v>
      </c>
      <c r="D149">
        <v>17</v>
      </c>
      <c r="E149" t="s">
        <v>18</v>
      </c>
      <c r="F149" t="s">
        <v>70</v>
      </c>
      <c r="G149" s="3">
        <v>0</v>
      </c>
      <c r="H149" s="1">
        <v>1.1972643222717518</v>
      </c>
      <c r="I149" s="2">
        <f t="shared" si="6"/>
        <v>1.2488388240683626</v>
      </c>
      <c r="J149" t="s">
        <v>20</v>
      </c>
      <c r="K149" s="1">
        <v>0.95870203520051078</v>
      </c>
      <c r="L149" s="5">
        <v>1.0457718926874311E-2</v>
      </c>
      <c r="M149" s="3">
        <v>10.734880700736385</v>
      </c>
      <c r="N149" t="s">
        <v>8</v>
      </c>
      <c r="O149" s="1">
        <v>0.99559175570736269</v>
      </c>
      <c r="P149" s="2">
        <f t="shared" si="7"/>
        <v>1.0384788173513542</v>
      </c>
      <c r="Q149" t="s">
        <v>17</v>
      </c>
      <c r="R149" s="3">
        <v>15</v>
      </c>
      <c r="S149" s="3">
        <v>47.5</v>
      </c>
      <c r="T149" s="3">
        <v>78.604496002197266</v>
      </c>
      <c r="U149" s="3">
        <f t="shared" si="8"/>
        <v>1.3100749333699544</v>
      </c>
      <c r="V149" s="9">
        <v>1.1229935462472168E-2</v>
      </c>
      <c r="W149" s="9">
        <v>5.9737154522497213E-2</v>
      </c>
    </row>
    <row r="150" spans="1:23" x14ac:dyDescent="0.2">
      <c r="A150" t="s">
        <v>57</v>
      </c>
      <c r="B150">
        <v>149</v>
      </c>
      <c r="C150">
        <v>18</v>
      </c>
      <c r="D150">
        <v>18</v>
      </c>
      <c r="E150" t="s">
        <v>18</v>
      </c>
      <c r="F150" t="s">
        <v>70</v>
      </c>
      <c r="G150" s="3">
        <v>0</v>
      </c>
      <c r="H150" s="1">
        <v>1.1972643222717516</v>
      </c>
      <c r="I150" s="2">
        <f t="shared" si="6"/>
        <v>1.2488388240683626</v>
      </c>
      <c r="J150" t="s">
        <v>20</v>
      </c>
      <c r="K150" s="1">
        <v>0.95870203520051056</v>
      </c>
      <c r="L150" s="5">
        <v>1.0457718926874311E-2</v>
      </c>
      <c r="M150" s="3">
        <v>10.734880700736385</v>
      </c>
      <c r="N150" t="s">
        <v>7</v>
      </c>
      <c r="O150" s="1">
        <v>2.0013891300573015</v>
      </c>
      <c r="P150" s="2">
        <f t="shared" si="7"/>
        <v>2.087602880324245</v>
      </c>
      <c r="Q150" t="s">
        <v>17</v>
      </c>
      <c r="R150" s="3">
        <v>15</v>
      </c>
      <c r="S150" s="3">
        <v>100</v>
      </c>
      <c r="T150" s="3">
        <v>79.720560073852539</v>
      </c>
      <c r="U150" s="3">
        <f t="shared" si="8"/>
        <v>1.3286760012308756</v>
      </c>
      <c r="V150" s="9">
        <v>4.3509275210453266E-2</v>
      </c>
      <c r="W150" s="9">
        <v>7.2079036746956551E-2</v>
      </c>
    </row>
    <row r="151" spans="1:23" x14ac:dyDescent="0.2">
      <c r="A151" t="s">
        <v>57</v>
      </c>
      <c r="B151">
        <v>150</v>
      </c>
      <c r="C151">
        <v>19</v>
      </c>
      <c r="D151">
        <v>19</v>
      </c>
      <c r="E151" t="s">
        <v>18</v>
      </c>
      <c r="F151" t="s">
        <v>70</v>
      </c>
      <c r="G151" s="3">
        <v>0</v>
      </c>
      <c r="H151" s="1">
        <v>1.1972643222717516</v>
      </c>
      <c r="I151" s="2">
        <f t="shared" si="6"/>
        <v>1.2488388240683626</v>
      </c>
      <c r="J151" t="s">
        <v>20</v>
      </c>
      <c r="K151" s="1">
        <v>0.95870203520051056</v>
      </c>
      <c r="L151" s="5">
        <v>1.0457718926874311E-2</v>
      </c>
      <c r="M151" s="3">
        <v>10.734880700736385</v>
      </c>
      <c r="N151" t="s">
        <v>7</v>
      </c>
      <c r="O151" s="1">
        <v>2.0013891300573015</v>
      </c>
      <c r="P151" s="2">
        <f t="shared" si="7"/>
        <v>2.087602880324245</v>
      </c>
      <c r="Q151" t="s">
        <v>17</v>
      </c>
      <c r="R151" s="3">
        <v>15</v>
      </c>
      <c r="S151" s="3">
        <v>30</v>
      </c>
      <c r="T151" s="3">
        <v>1331.4351539611816</v>
      </c>
      <c r="U151" s="3">
        <f t="shared" si="8"/>
        <v>22.190585899353028</v>
      </c>
      <c r="V151" s="9">
        <v>2.5530504811449176E-3</v>
      </c>
      <c r="W151" s="9">
        <v>0.2216779771765475</v>
      </c>
    </row>
    <row r="152" spans="1:23" x14ac:dyDescent="0.2">
      <c r="A152" t="s">
        <v>57</v>
      </c>
      <c r="B152">
        <v>151</v>
      </c>
      <c r="C152">
        <v>20</v>
      </c>
      <c r="D152">
        <v>20</v>
      </c>
      <c r="E152" t="s">
        <v>18</v>
      </c>
      <c r="F152" t="s">
        <v>70</v>
      </c>
      <c r="G152" s="3">
        <v>0</v>
      </c>
      <c r="H152" s="1">
        <v>1.1972643222717518</v>
      </c>
      <c r="I152" s="2">
        <f t="shared" si="6"/>
        <v>1.2488388240683626</v>
      </c>
      <c r="J152" t="s">
        <v>20</v>
      </c>
      <c r="K152" s="1">
        <v>0.95870203520051078</v>
      </c>
      <c r="L152" s="5">
        <v>1.0457718926874311E-2</v>
      </c>
      <c r="M152" s="3">
        <v>10.734880700736385</v>
      </c>
      <c r="N152" t="s">
        <v>9</v>
      </c>
      <c r="O152" s="1">
        <v>2.0007784524365566</v>
      </c>
      <c r="P152" s="2">
        <f t="shared" si="7"/>
        <v>2.0869658965708751</v>
      </c>
      <c r="Q152" t="s">
        <v>17</v>
      </c>
      <c r="R152" s="3">
        <v>15</v>
      </c>
      <c r="S152" s="3">
        <v>100</v>
      </c>
      <c r="T152" s="3">
        <v>323.16248369216919</v>
      </c>
      <c r="U152" s="3">
        <f t="shared" si="8"/>
        <v>5.3860413948694861</v>
      </c>
      <c r="V152" s="9">
        <v>0.21470445440994887</v>
      </c>
      <c r="W152" s="9">
        <v>0.27380284089873957</v>
      </c>
    </row>
    <row r="153" spans="1:23" x14ac:dyDescent="0.2">
      <c r="A153" t="s">
        <v>57</v>
      </c>
      <c r="B153">
        <v>152</v>
      </c>
      <c r="C153">
        <v>21</v>
      </c>
      <c r="D153">
        <v>21</v>
      </c>
      <c r="E153" t="s">
        <v>18</v>
      </c>
      <c r="F153" t="s">
        <v>70</v>
      </c>
      <c r="G153" s="3">
        <v>0</v>
      </c>
      <c r="H153" s="1">
        <v>1.1972643222717518</v>
      </c>
      <c r="I153" s="2">
        <f t="shared" si="6"/>
        <v>1.2488388240683626</v>
      </c>
      <c r="J153" t="s">
        <v>20</v>
      </c>
      <c r="K153" s="1">
        <v>0.95870203520051078</v>
      </c>
      <c r="L153" s="5">
        <v>1.0457718926874311E-2</v>
      </c>
      <c r="M153" s="3">
        <v>10.734880700736385</v>
      </c>
      <c r="N153" t="s">
        <v>7</v>
      </c>
      <c r="O153" s="1">
        <v>0.99183886091335294</v>
      </c>
      <c r="P153" s="2">
        <f t="shared" si="7"/>
        <v>1.0345642592757318</v>
      </c>
      <c r="Q153" t="s">
        <v>17</v>
      </c>
      <c r="R153" s="3">
        <v>15</v>
      </c>
      <c r="S153" s="3">
        <v>100</v>
      </c>
      <c r="T153" s="3">
        <v>395.2876091003418</v>
      </c>
      <c r="U153" s="3">
        <f t="shared" si="8"/>
        <v>6.5881268183390302</v>
      </c>
      <c r="V153" s="9">
        <v>8.1496819374112142E-2</v>
      </c>
      <c r="W153" s="9">
        <v>0.14073951305597107</v>
      </c>
    </row>
    <row r="154" spans="1:23" x14ac:dyDescent="0.2">
      <c r="A154" t="s">
        <v>57</v>
      </c>
      <c r="B154">
        <v>153</v>
      </c>
      <c r="C154">
        <v>22</v>
      </c>
      <c r="D154">
        <v>22</v>
      </c>
      <c r="E154" t="s">
        <v>18</v>
      </c>
      <c r="F154" t="s">
        <v>70</v>
      </c>
      <c r="G154" s="3">
        <v>0</v>
      </c>
      <c r="H154" s="1">
        <v>1.1972643222717518</v>
      </c>
      <c r="I154" s="2">
        <f t="shared" si="6"/>
        <v>1.2488388240683626</v>
      </c>
      <c r="J154" t="s">
        <v>20</v>
      </c>
      <c r="K154" s="1">
        <v>0.95870203520051078</v>
      </c>
      <c r="L154" s="5">
        <v>1.0457718926874311E-2</v>
      </c>
      <c r="M154" s="3">
        <v>10.734880700736385</v>
      </c>
      <c r="N154" t="s">
        <v>8</v>
      </c>
      <c r="O154" s="1">
        <v>2.0060430898581183</v>
      </c>
      <c r="P154" s="2">
        <f t="shared" si="7"/>
        <v>2.0924573185437727</v>
      </c>
      <c r="Q154" t="s">
        <v>17</v>
      </c>
      <c r="R154" s="3">
        <v>15</v>
      </c>
      <c r="S154" s="3">
        <v>100</v>
      </c>
      <c r="T154" s="3">
        <v>312.32986450195312</v>
      </c>
      <c r="U154" s="3">
        <f t="shared" si="8"/>
        <v>5.2054977416992188</v>
      </c>
      <c r="V154" s="9">
        <v>0.12227690678815648</v>
      </c>
      <c r="W154" s="9">
        <v>0.19906759026698392</v>
      </c>
    </row>
    <row r="155" spans="1:23" x14ac:dyDescent="0.2">
      <c r="A155" t="s">
        <v>57</v>
      </c>
      <c r="B155">
        <v>154</v>
      </c>
      <c r="C155">
        <v>23</v>
      </c>
      <c r="D155">
        <v>23</v>
      </c>
      <c r="E155" t="s">
        <v>18</v>
      </c>
      <c r="F155" t="s">
        <v>70</v>
      </c>
      <c r="G155" s="3">
        <v>0</v>
      </c>
      <c r="H155" s="1">
        <v>1.1972643222717518</v>
      </c>
      <c r="I155" s="2">
        <f t="shared" si="6"/>
        <v>1.2488388240683626</v>
      </c>
      <c r="J155" t="s">
        <v>20</v>
      </c>
      <c r="K155" s="1">
        <v>0.95870203520051078</v>
      </c>
      <c r="L155" s="5">
        <v>1.0457718926874311E-2</v>
      </c>
      <c r="M155" s="3">
        <v>10.734880700736385</v>
      </c>
      <c r="N155" t="s">
        <v>19</v>
      </c>
      <c r="O155" s="1">
        <v>1.0058884102742607</v>
      </c>
      <c r="P155" s="2">
        <f t="shared" si="7"/>
        <v>1.0492190204476628</v>
      </c>
      <c r="Q155" t="s">
        <v>17</v>
      </c>
      <c r="R155" s="3">
        <v>15</v>
      </c>
      <c r="S155" s="3">
        <v>100</v>
      </c>
      <c r="T155" s="3">
        <v>417.19286203384399</v>
      </c>
      <c r="U155" s="3">
        <f t="shared" si="8"/>
        <v>6.9532143672307329</v>
      </c>
      <c r="V155" s="9">
        <v>0.11964007010330882</v>
      </c>
      <c r="W155" s="9">
        <v>0.19990692902208854</v>
      </c>
    </row>
    <row r="156" spans="1:23" x14ac:dyDescent="0.2">
      <c r="A156" t="s">
        <v>57</v>
      </c>
      <c r="B156">
        <v>155</v>
      </c>
      <c r="C156">
        <v>24</v>
      </c>
      <c r="D156">
        <v>24</v>
      </c>
      <c r="E156" t="s">
        <v>18</v>
      </c>
      <c r="F156" t="s">
        <v>70</v>
      </c>
      <c r="G156" s="3">
        <v>0</v>
      </c>
      <c r="H156" s="1">
        <v>1.1972643222717518</v>
      </c>
      <c r="I156" s="2">
        <f t="shared" si="6"/>
        <v>1.2488388240683626</v>
      </c>
      <c r="J156" t="s">
        <v>20</v>
      </c>
      <c r="K156" s="1">
        <v>0.95870203520051078</v>
      </c>
      <c r="L156" s="5">
        <v>1.0457718926874311E-2</v>
      </c>
      <c r="M156" s="3">
        <v>10.734880700736385</v>
      </c>
      <c r="N156" t="s">
        <v>9</v>
      </c>
      <c r="O156" s="1">
        <v>2.0007784524365566</v>
      </c>
      <c r="P156" s="2">
        <f t="shared" si="7"/>
        <v>2.0869658965708751</v>
      </c>
      <c r="Q156" t="s">
        <v>17</v>
      </c>
      <c r="R156" s="3">
        <v>15</v>
      </c>
      <c r="S156" s="3">
        <v>100</v>
      </c>
      <c r="T156" s="3">
        <v>1554.0158843994141</v>
      </c>
      <c r="U156" s="3">
        <f t="shared" si="8"/>
        <v>25.900264739990234</v>
      </c>
      <c r="V156" s="9">
        <v>0.23228949016886444</v>
      </c>
      <c r="W156" s="9">
        <v>0.31165175421438845</v>
      </c>
    </row>
    <row r="157" spans="1:23" x14ac:dyDescent="0.2">
      <c r="A157" t="s">
        <v>57</v>
      </c>
      <c r="B157">
        <v>156</v>
      </c>
      <c r="C157">
        <v>25</v>
      </c>
      <c r="D157">
        <v>25</v>
      </c>
      <c r="E157" t="s">
        <v>18</v>
      </c>
      <c r="F157" t="s">
        <v>70</v>
      </c>
      <c r="G157" s="3">
        <v>0</v>
      </c>
      <c r="H157" s="1">
        <v>1.1972643222717521</v>
      </c>
      <c r="I157" s="2">
        <f t="shared" si="6"/>
        <v>1.2488388240683628</v>
      </c>
      <c r="J157" t="s">
        <v>20</v>
      </c>
      <c r="K157" s="1">
        <v>0.95870203520051089</v>
      </c>
      <c r="L157" s="5">
        <v>1.0457718926874311E-2</v>
      </c>
      <c r="M157" s="3">
        <v>10.734880700736387</v>
      </c>
      <c r="N157" t="s">
        <v>19</v>
      </c>
      <c r="O157" s="1">
        <v>1.9963016142366099</v>
      </c>
      <c r="P157" s="2">
        <f t="shared" si="7"/>
        <v>2.0822962098115156</v>
      </c>
      <c r="Q157" t="s">
        <v>17</v>
      </c>
      <c r="R157" s="3">
        <v>15</v>
      </c>
      <c r="S157" s="3">
        <v>100</v>
      </c>
      <c r="T157" s="3">
        <v>1515.0726571083069</v>
      </c>
      <c r="U157" s="3">
        <f t="shared" si="8"/>
        <v>25.251210951805113</v>
      </c>
      <c r="V157" s="9">
        <v>5.3064279982948971E-2</v>
      </c>
      <c r="W157" s="9">
        <v>0.17382447990606531</v>
      </c>
    </row>
    <row r="158" spans="1:23" x14ac:dyDescent="0.2">
      <c r="A158" t="s">
        <v>57</v>
      </c>
      <c r="B158">
        <v>157</v>
      </c>
      <c r="C158">
        <v>26</v>
      </c>
      <c r="D158">
        <v>26</v>
      </c>
      <c r="E158" t="s">
        <v>18</v>
      </c>
      <c r="F158" t="s">
        <v>70</v>
      </c>
      <c r="G158" s="3">
        <v>0</v>
      </c>
      <c r="H158" s="1">
        <v>1.1972643222717518</v>
      </c>
      <c r="I158" s="2">
        <f t="shared" si="6"/>
        <v>1.2488388240683626</v>
      </c>
      <c r="J158" t="s">
        <v>20</v>
      </c>
      <c r="K158" s="1">
        <v>0.95870203520051078</v>
      </c>
      <c r="L158" s="5">
        <v>1.0457718926874311E-2</v>
      </c>
      <c r="M158" s="3">
        <v>10.734880700736385</v>
      </c>
      <c r="N158" t="s">
        <v>8</v>
      </c>
      <c r="O158" s="1">
        <v>2.0060430898581183</v>
      </c>
      <c r="P158" s="2">
        <f t="shared" si="7"/>
        <v>2.0924573185437727</v>
      </c>
      <c r="Q158" t="s">
        <v>17</v>
      </c>
      <c r="R158" s="3">
        <v>15</v>
      </c>
      <c r="S158" s="3">
        <v>100</v>
      </c>
      <c r="T158" s="3">
        <v>1651.7754764556885</v>
      </c>
      <c r="U158" s="3">
        <f t="shared" si="8"/>
        <v>27.529591274261474</v>
      </c>
      <c r="V158" s="9">
        <v>9.9309745054565177E-2</v>
      </c>
      <c r="W158" s="9">
        <v>0.20007236878740497</v>
      </c>
    </row>
    <row r="159" spans="1:23" x14ac:dyDescent="0.2">
      <c r="A159" t="s">
        <v>57</v>
      </c>
      <c r="B159">
        <v>158</v>
      </c>
      <c r="C159">
        <v>27</v>
      </c>
      <c r="D159">
        <v>27</v>
      </c>
      <c r="E159" t="s">
        <v>18</v>
      </c>
      <c r="F159" t="s">
        <v>70</v>
      </c>
      <c r="G159" s="3">
        <v>0</v>
      </c>
      <c r="H159" s="1">
        <v>1.1972643222717518</v>
      </c>
      <c r="I159" s="2">
        <f t="shared" si="6"/>
        <v>1.2488388240683626</v>
      </c>
      <c r="J159" t="s">
        <v>20</v>
      </c>
      <c r="K159" s="1">
        <v>0.95870203520051078</v>
      </c>
      <c r="L159" s="5">
        <v>1.0457718926874311E-2</v>
      </c>
      <c r="M159" s="3">
        <v>10.734880700736385</v>
      </c>
      <c r="N159" t="s">
        <v>8</v>
      </c>
      <c r="O159" s="1">
        <v>1.3968003736789862</v>
      </c>
      <c r="P159" s="2">
        <f t="shared" si="7"/>
        <v>1.4569702810601086</v>
      </c>
      <c r="Q159" t="s">
        <v>17</v>
      </c>
      <c r="R159" s="3">
        <v>15</v>
      </c>
      <c r="S159" s="3">
        <v>80.900000000000006</v>
      </c>
      <c r="T159" s="3">
        <v>542.47002744674683</v>
      </c>
      <c r="U159" s="3">
        <f t="shared" si="8"/>
        <v>9.0411671241124463</v>
      </c>
      <c r="V159" s="9">
        <v>0.11421595293307137</v>
      </c>
      <c r="W159" s="9">
        <v>0.1582558840867041</v>
      </c>
    </row>
    <row r="160" spans="1:23" x14ac:dyDescent="0.2">
      <c r="A160" t="s">
        <v>57</v>
      </c>
      <c r="B160">
        <v>159</v>
      </c>
      <c r="C160">
        <v>28</v>
      </c>
      <c r="D160">
        <v>28</v>
      </c>
      <c r="E160" t="s">
        <v>18</v>
      </c>
      <c r="F160" t="s">
        <v>70</v>
      </c>
      <c r="G160" s="3">
        <v>0</v>
      </c>
      <c r="H160" s="1">
        <v>1.1972643222717518</v>
      </c>
      <c r="I160" s="2">
        <f t="shared" si="6"/>
        <v>1.2488388240683626</v>
      </c>
      <c r="J160" t="s">
        <v>20</v>
      </c>
      <c r="K160" s="1">
        <v>0.95870203520051078</v>
      </c>
      <c r="L160" s="5">
        <v>1.0457718926874311E-2</v>
      </c>
      <c r="M160" s="3">
        <v>10.734880700736385</v>
      </c>
      <c r="N160" t="s">
        <v>9</v>
      </c>
      <c r="O160" s="1">
        <v>1.4149151486844156</v>
      </c>
      <c r="P160" s="2">
        <f t="shared" si="7"/>
        <v>1.4758653854202872</v>
      </c>
      <c r="Q160" t="s">
        <v>17</v>
      </c>
      <c r="R160" s="3">
        <v>15</v>
      </c>
      <c r="S160" s="3">
        <v>80.8</v>
      </c>
      <c r="T160" s="3">
        <v>629.15098571777344</v>
      </c>
      <c r="U160" s="3">
        <f t="shared" si="8"/>
        <v>10.485849761962891</v>
      </c>
      <c r="V160" s="9">
        <v>0.20073711959839363</v>
      </c>
      <c r="W160" s="9">
        <v>0.26980999928747307</v>
      </c>
    </row>
    <row r="161" spans="1:24" x14ac:dyDescent="0.2">
      <c r="A161" t="s">
        <v>57</v>
      </c>
      <c r="B161">
        <v>160</v>
      </c>
      <c r="C161">
        <v>29</v>
      </c>
      <c r="D161">
        <v>29</v>
      </c>
      <c r="E161" t="s">
        <v>18</v>
      </c>
      <c r="F161" t="s">
        <v>70</v>
      </c>
      <c r="G161" s="3">
        <v>0</v>
      </c>
      <c r="H161" s="1">
        <v>1.1972643222717521</v>
      </c>
      <c r="I161" s="2">
        <f t="shared" si="6"/>
        <v>1.2488388240683628</v>
      </c>
      <c r="J161" t="s">
        <v>20</v>
      </c>
      <c r="K161" s="1">
        <v>0.95870203520051089</v>
      </c>
      <c r="L161" s="5">
        <v>1.0457718926874311E-2</v>
      </c>
      <c r="M161" s="3">
        <v>10.734880700736387</v>
      </c>
      <c r="N161" t="s">
        <v>19</v>
      </c>
      <c r="O161" s="1">
        <v>1.3772933617601419</v>
      </c>
      <c r="P161" s="2">
        <f t="shared" si="7"/>
        <v>1.4366229664591077</v>
      </c>
      <c r="Q161" t="s">
        <v>17</v>
      </c>
      <c r="R161" s="3">
        <v>15</v>
      </c>
      <c r="S161" s="3">
        <v>80.900000000000006</v>
      </c>
      <c r="T161" s="3">
        <v>591.30582046508789</v>
      </c>
      <c r="U161" s="3">
        <f t="shared" si="8"/>
        <v>9.8550970077514641</v>
      </c>
      <c r="V161" s="9">
        <v>7.8014816959612363E-2</v>
      </c>
      <c r="W161" s="9">
        <v>0.14429676562192467</v>
      </c>
    </row>
    <row r="162" spans="1:24" x14ac:dyDescent="0.2">
      <c r="A162" t="s">
        <v>57</v>
      </c>
      <c r="B162">
        <v>161</v>
      </c>
      <c r="C162">
        <v>30</v>
      </c>
      <c r="D162">
        <v>30</v>
      </c>
      <c r="E162" t="s">
        <v>18</v>
      </c>
      <c r="F162" t="s">
        <v>70</v>
      </c>
      <c r="G162" s="3">
        <v>0</v>
      </c>
      <c r="H162" s="1">
        <v>1.1972643222717518</v>
      </c>
      <c r="I162" s="2">
        <f t="shared" si="6"/>
        <v>1.2488388240683626</v>
      </c>
      <c r="J162" t="s">
        <v>20</v>
      </c>
      <c r="K162" s="1">
        <v>0.95870203520051078</v>
      </c>
      <c r="L162" s="5">
        <v>1.0457718926874311E-2</v>
      </c>
      <c r="M162" s="3">
        <v>10.734880700736385</v>
      </c>
      <c r="N162" t="s">
        <v>8</v>
      </c>
      <c r="O162" s="1">
        <v>0.99559175570736269</v>
      </c>
      <c r="P162" s="2">
        <f t="shared" si="7"/>
        <v>1.0384788173513542</v>
      </c>
      <c r="Q162" t="s">
        <v>17</v>
      </c>
      <c r="R162" s="3">
        <v>15</v>
      </c>
      <c r="S162" s="3">
        <v>100</v>
      </c>
      <c r="T162" s="3">
        <v>1832.5888180732727</v>
      </c>
      <c r="U162" s="3">
        <f t="shared" si="8"/>
        <v>30.543146967887878</v>
      </c>
      <c r="V162" s="9">
        <v>0.11030720592174656</v>
      </c>
      <c r="W162" s="9">
        <v>0.18312368336282361</v>
      </c>
    </row>
    <row r="163" spans="1:24" x14ac:dyDescent="0.2">
      <c r="A163" t="s">
        <v>57</v>
      </c>
      <c r="B163">
        <v>162</v>
      </c>
      <c r="C163">
        <v>31</v>
      </c>
      <c r="D163">
        <v>31</v>
      </c>
      <c r="E163" t="s">
        <v>18</v>
      </c>
      <c r="F163" t="s">
        <v>70</v>
      </c>
      <c r="G163" s="3">
        <v>0</v>
      </c>
      <c r="H163" s="1">
        <v>1.1972643222717518</v>
      </c>
      <c r="I163" s="2">
        <f t="shared" si="6"/>
        <v>1.2488388240683626</v>
      </c>
      <c r="J163" t="s">
        <v>20</v>
      </c>
      <c r="K163" s="1">
        <v>0.95870203520051078</v>
      </c>
      <c r="L163" s="5">
        <v>1.0457718926874311E-2</v>
      </c>
      <c r="M163" s="3">
        <v>10.734880700736385</v>
      </c>
      <c r="N163" t="s">
        <v>19</v>
      </c>
      <c r="O163" s="1">
        <v>1.0058884102742607</v>
      </c>
      <c r="P163" s="2">
        <f t="shared" si="7"/>
        <v>1.0492190204476628</v>
      </c>
      <c r="Q163" t="s">
        <v>17</v>
      </c>
      <c r="R163" s="3">
        <v>15</v>
      </c>
      <c r="S163" s="3">
        <v>100</v>
      </c>
      <c r="T163" s="3">
        <v>1453.5141363143921</v>
      </c>
      <c r="U163" s="3">
        <f t="shared" si="8"/>
        <v>24.225235605239867</v>
      </c>
      <c r="V163" s="9">
        <v>9.4599577548003022E-2</v>
      </c>
      <c r="W163" s="9">
        <v>0.18780449753940692</v>
      </c>
    </row>
    <row r="164" spans="1:24" x14ac:dyDescent="0.2">
      <c r="A164" t="s">
        <v>57</v>
      </c>
      <c r="B164">
        <v>163</v>
      </c>
      <c r="C164">
        <v>32</v>
      </c>
      <c r="D164">
        <v>32</v>
      </c>
      <c r="E164" t="s">
        <v>18</v>
      </c>
      <c r="F164" t="s">
        <v>70</v>
      </c>
      <c r="G164" s="3">
        <v>0</v>
      </c>
      <c r="H164" s="1">
        <v>1.1972643222717518</v>
      </c>
      <c r="I164" s="2">
        <f t="shared" si="6"/>
        <v>1.2488388240683626</v>
      </c>
      <c r="J164" t="s">
        <v>20</v>
      </c>
      <c r="K164" s="1">
        <v>0.95870203520051078</v>
      </c>
      <c r="L164" s="5">
        <v>1.0457718926874311E-2</v>
      </c>
      <c r="M164" s="3">
        <v>10.734880700736385</v>
      </c>
      <c r="N164" t="s">
        <v>9</v>
      </c>
      <c r="O164" s="1">
        <v>2.0007784524365566</v>
      </c>
      <c r="P164" s="2">
        <f t="shared" si="7"/>
        <v>2.0869658965708751</v>
      </c>
      <c r="Q164" t="s">
        <v>17</v>
      </c>
      <c r="R164" s="3">
        <v>15</v>
      </c>
      <c r="S164" s="3">
        <v>100</v>
      </c>
      <c r="T164" s="3">
        <v>333.50507545471191</v>
      </c>
      <c r="U164" s="3">
        <f t="shared" si="8"/>
        <v>5.558417924245199</v>
      </c>
      <c r="V164" s="9">
        <v>0.17382875973794587</v>
      </c>
      <c r="W164" s="9">
        <v>0.23697579999123797</v>
      </c>
    </row>
    <row r="165" spans="1:24" x14ac:dyDescent="0.2">
      <c r="A165" t="s">
        <v>58</v>
      </c>
      <c r="B165">
        <v>164</v>
      </c>
      <c r="C165">
        <v>33</v>
      </c>
      <c r="D165">
        <v>1</v>
      </c>
      <c r="E165" t="s">
        <v>18</v>
      </c>
      <c r="F165" t="s">
        <v>70</v>
      </c>
      <c r="G165" s="3">
        <v>0</v>
      </c>
      <c r="H165" s="1">
        <v>1.2030731201731699</v>
      </c>
      <c r="I165" s="2">
        <f t="shared" si="6"/>
        <v>1.2510169445715649</v>
      </c>
      <c r="J165" t="s">
        <v>21</v>
      </c>
      <c r="K165" s="1">
        <v>0.96167611909140505</v>
      </c>
      <c r="L165" s="5">
        <v>1.0477561217630714E-2</v>
      </c>
      <c r="M165" s="3">
        <v>10.570486715823355</v>
      </c>
      <c r="N165" t="s">
        <v>19</v>
      </c>
      <c r="O165" s="1">
        <v>1.9963016142366097</v>
      </c>
      <c r="P165" s="2">
        <f t="shared" si="7"/>
        <v>2.0758564911882416</v>
      </c>
      <c r="Q165" t="s">
        <v>17</v>
      </c>
      <c r="R165" s="3">
        <v>15</v>
      </c>
      <c r="S165" s="3">
        <v>30</v>
      </c>
      <c r="T165" s="3">
        <v>89.390112400054932</v>
      </c>
      <c r="U165" s="3">
        <f t="shared" si="8"/>
        <v>1.4898352066675822</v>
      </c>
      <c r="V165" s="9">
        <v>2.335108530736343E-2</v>
      </c>
      <c r="W165" s="9">
        <v>4.9026812615799248E-2</v>
      </c>
    </row>
    <row r="166" spans="1:24" x14ac:dyDescent="0.2">
      <c r="A166" t="s">
        <v>58</v>
      </c>
      <c r="B166">
        <v>165</v>
      </c>
      <c r="C166">
        <v>34</v>
      </c>
      <c r="D166">
        <v>2</v>
      </c>
      <c r="E166" t="s">
        <v>18</v>
      </c>
      <c r="F166" t="s">
        <v>70</v>
      </c>
      <c r="G166" s="3">
        <v>0</v>
      </c>
      <c r="H166" s="1">
        <v>1.2030731201731699</v>
      </c>
      <c r="I166" s="2">
        <f t="shared" si="6"/>
        <v>1.2510169445715649</v>
      </c>
      <c r="J166" t="s">
        <v>21</v>
      </c>
      <c r="K166" s="1">
        <v>0.96167611909140505</v>
      </c>
      <c r="L166" s="5">
        <v>1.0477561217630714E-2</v>
      </c>
      <c r="M166" s="3">
        <v>10.570486715823355</v>
      </c>
      <c r="N166" t="s">
        <v>19</v>
      </c>
      <c r="O166" s="1">
        <v>1.9963016142366097</v>
      </c>
      <c r="P166" s="2">
        <f t="shared" si="7"/>
        <v>2.0758564911882416</v>
      </c>
      <c r="Q166" t="s">
        <v>17</v>
      </c>
      <c r="R166" s="3">
        <v>15</v>
      </c>
      <c r="S166" s="3">
        <v>65</v>
      </c>
      <c r="T166" s="3">
        <v>1461.4335894584656</v>
      </c>
      <c r="U166" s="3">
        <f t="shared" si="8"/>
        <v>24.357226490974426</v>
      </c>
      <c r="V166" s="10" t="s">
        <v>69</v>
      </c>
      <c r="W166" s="10" t="s">
        <v>69</v>
      </c>
    </row>
    <row r="167" spans="1:24" x14ac:dyDescent="0.2">
      <c r="A167" t="s">
        <v>58</v>
      </c>
      <c r="B167">
        <v>166</v>
      </c>
      <c r="C167">
        <v>35</v>
      </c>
      <c r="D167">
        <v>3</v>
      </c>
      <c r="E167" t="s">
        <v>18</v>
      </c>
      <c r="F167" t="s">
        <v>70</v>
      </c>
      <c r="G167" s="3">
        <v>0</v>
      </c>
      <c r="H167" s="1">
        <v>1.2030731201731701</v>
      </c>
      <c r="I167" s="2">
        <f t="shared" si="6"/>
        <v>1.2510169445715649</v>
      </c>
      <c r="J167" t="s">
        <v>21</v>
      </c>
      <c r="K167" s="1">
        <v>0.96167611909140527</v>
      </c>
      <c r="L167" s="5">
        <v>1.0477561217630714E-2</v>
      </c>
      <c r="M167" s="3">
        <v>10.570486715823357</v>
      </c>
      <c r="N167" t="s">
        <v>8</v>
      </c>
      <c r="O167" s="1">
        <v>0.9955917557073628</v>
      </c>
      <c r="P167" s="2">
        <f t="shared" si="7"/>
        <v>1.0352672130904126</v>
      </c>
      <c r="Q167" t="s">
        <v>17</v>
      </c>
      <c r="R167" s="3">
        <v>15</v>
      </c>
      <c r="S167" s="3">
        <v>100</v>
      </c>
      <c r="T167" s="3">
        <v>499.65857887268066</v>
      </c>
      <c r="U167" s="3">
        <f t="shared" si="8"/>
        <v>8.3276429812113442</v>
      </c>
      <c r="V167" s="9">
        <v>0.56442937221876199</v>
      </c>
      <c r="W167" s="9">
        <v>0.67010238978977321</v>
      </c>
    </row>
    <row r="168" spans="1:24" x14ac:dyDescent="0.2">
      <c r="A168" t="s">
        <v>58</v>
      </c>
      <c r="B168">
        <v>167</v>
      </c>
      <c r="C168">
        <v>36</v>
      </c>
      <c r="D168">
        <v>4</v>
      </c>
      <c r="E168" t="s">
        <v>18</v>
      </c>
      <c r="F168" t="s">
        <v>70</v>
      </c>
      <c r="G168" s="3">
        <v>0</v>
      </c>
      <c r="H168" s="1">
        <v>1.2030731201731699</v>
      </c>
      <c r="I168" s="2">
        <f t="shared" si="6"/>
        <v>1.2510169445715649</v>
      </c>
      <c r="J168" t="s">
        <v>21</v>
      </c>
      <c r="K168" s="1">
        <v>0.96167611909140505</v>
      </c>
      <c r="L168" s="5">
        <v>1.0477561217630714E-2</v>
      </c>
      <c r="M168" s="3">
        <v>10.570486715823355</v>
      </c>
      <c r="N168" t="s">
        <v>7</v>
      </c>
      <c r="O168" s="1">
        <v>0.99183886091335294</v>
      </c>
      <c r="P168" s="2">
        <f t="shared" si="7"/>
        <v>1.0313647611947001</v>
      </c>
      <c r="Q168" t="s">
        <v>17</v>
      </c>
      <c r="R168" s="3">
        <v>15</v>
      </c>
      <c r="S168" s="3">
        <v>100</v>
      </c>
      <c r="T168" s="3">
        <v>74.520262241363525</v>
      </c>
      <c r="U168" s="3">
        <f t="shared" si="8"/>
        <v>1.2420043706893922</v>
      </c>
      <c r="V168" s="9">
        <v>4.0799516470084014E-2</v>
      </c>
      <c r="W168" s="9">
        <v>5.599532847902338E-2</v>
      </c>
    </row>
    <row r="169" spans="1:24" x14ac:dyDescent="0.2">
      <c r="A169" t="s">
        <v>58</v>
      </c>
      <c r="B169">
        <v>168</v>
      </c>
      <c r="C169">
        <v>37</v>
      </c>
      <c r="D169">
        <v>5</v>
      </c>
      <c r="E169" t="s">
        <v>18</v>
      </c>
      <c r="F169" t="s">
        <v>70</v>
      </c>
      <c r="G169" s="3">
        <v>0</v>
      </c>
      <c r="H169" s="1">
        <v>1.2030731201731699</v>
      </c>
      <c r="I169" s="2">
        <f t="shared" si="6"/>
        <v>1.2510169445715649</v>
      </c>
      <c r="J169" t="s">
        <v>21</v>
      </c>
      <c r="K169" s="1">
        <v>0.96167611909140505</v>
      </c>
      <c r="L169" s="5">
        <v>1.0477561217630714E-2</v>
      </c>
      <c r="M169" s="3">
        <v>10.570486715823355</v>
      </c>
      <c r="N169" t="s">
        <v>19</v>
      </c>
      <c r="O169" s="1">
        <v>1.0058884102742607</v>
      </c>
      <c r="P169" s="2">
        <f t="shared" si="7"/>
        <v>1.0459742009863233</v>
      </c>
      <c r="Q169" t="s">
        <v>17</v>
      </c>
      <c r="R169" s="3">
        <v>15</v>
      </c>
      <c r="S169" s="3">
        <v>30</v>
      </c>
      <c r="T169" s="3">
        <v>78.511490821838379</v>
      </c>
      <c r="U169" s="3">
        <f t="shared" si="8"/>
        <v>1.3085248470306396</v>
      </c>
      <c r="V169" s="9">
        <v>1.1021486160663379E-2</v>
      </c>
      <c r="W169" s="9">
        <v>3.4220121757470294E-2</v>
      </c>
    </row>
    <row r="170" spans="1:24" x14ac:dyDescent="0.2">
      <c r="A170" t="s">
        <v>58</v>
      </c>
      <c r="B170">
        <v>169</v>
      </c>
      <c r="C170">
        <v>38</v>
      </c>
      <c r="D170">
        <v>6</v>
      </c>
      <c r="E170" t="s">
        <v>18</v>
      </c>
      <c r="F170" t="s">
        <v>70</v>
      </c>
      <c r="G170" s="3">
        <v>0</v>
      </c>
      <c r="H170" s="1">
        <v>1.2030731201731701</v>
      </c>
      <c r="I170" s="2">
        <f t="shared" si="6"/>
        <v>1.2510169445715649</v>
      </c>
      <c r="J170" t="s">
        <v>21</v>
      </c>
      <c r="K170" s="1">
        <v>0.96167611909140527</v>
      </c>
      <c r="L170" s="5">
        <v>1.0477561217630714E-2</v>
      </c>
      <c r="M170" s="3">
        <v>10.570486715823357</v>
      </c>
      <c r="N170" t="s">
        <v>19</v>
      </c>
      <c r="O170" s="1">
        <v>1.5010950122554354</v>
      </c>
      <c r="P170" s="2">
        <f t="shared" si="7"/>
        <v>1.5609153460872824</v>
      </c>
      <c r="Q170" t="s">
        <v>17</v>
      </c>
      <c r="R170" s="3">
        <v>15</v>
      </c>
      <c r="S170" s="3">
        <v>100</v>
      </c>
      <c r="T170" s="3">
        <v>76.952401638031006</v>
      </c>
      <c r="U170" s="3">
        <f t="shared" si="8"/>
        <v>1.2825400273005167</v>
      </c>
      <c r="V170" s="9">
        <v>0.70152484288882599</v>
      </c>
      <c r="W170" s="9">
        <v>0.73222387054429316</v>
      </c>
    </row>
    <row r="171" spans="1:24" x14ac:dyDescent="0.2">
      <c r="A171" t="s">
        <v>58</v>
      </c>
      <c r="B171">
        <v>170</v>
      </c>
      <c r="C171">
        <v>39</v>
      </c>
      <c r="D171">
        <v>7</v>
      </c>
      <c r="E171" t="s">
        <v>18</v>
      </c>
      <c r="F171" t="s">
        <v>70</v>
      </c>
      <c r="G171" s="3">
        <v>0</v>
      </c>
      <c r="H171" s="1">
        <v>1.2030731201731697</v>
      </c>
      <c r="I171" s="2">
        <f t="shared" si="6"/>
        <v>1.2510169445715646</v>
      </c>
      <c r="J171" t="s">
        <v>21</v>
      </c>
      <c r="K171" s="1">
        <v>0.96167611909140505</v>
      </c>
      <c r="L171" s="5">
        <v>1.0477561217630714E-2</v>
      </c>
      <c r="M171" s="3">
        <v>10.570486715823353</v>
      </c>
      <c r="N171" t="s">
        <v>9</v>
      </c>
      <c r="O171" s="1">
        <v>2.0007784524365562</v>
      </c>
      <c r="P171" s="2">
        <f t="shared" si="7"/>
        <v>2.0805117364533277</v>
      </c>
      <c r="Q171" t="s">
        <v>17</v>
      </c>
      <c r="R171" s="3">
        <v>15</v>
      </c>
      <c r="S171" s="3">
        <v>30</v>
      </c>
      <c r="T171" s="3">
        <v>525.62306356430054</v>
      </c>
      <c r="U171" s="3">
        <f t="shared" si="8"/>
        <v>8.7603843927383416</v>
      </c>
      <c r="V171" s="9">
        <v>4.6769562217624704E-2</v>
      </c>
      <c r="W171" s="9">
        <v>0.13205477478261068</v>
      </c>
      <c r="X171" s="10"/>
    </row>
    <row r="172" spans="1:24" x14ac:dyDescent="0.2">
      <c r="A172" t="s">
        <v>58</v>
      </c>
      <c r="B172">
        <v>171</v>
      </c>
      <c r="C172">
        <v>40</v>
      </c>
      <c r="D172">
        <v>8</v>
      </c>
      <c r="E172" t="s">
        <v>18</v>
      </c>
      <c r="F172" t="s">
        <v>70</v>
      </c>
      <c r="G172" s="3">
        <v>0</v>
      </c>
      <c r="H172" s="1">
        <v>1.2030731201731697</v>
      </c>
      <c r="I172" s="2">
        <f t="shared" si="6"/>
        <v>1.2510169445715646</v>
      </c>
      <c r="J172" t="s">
        <v>21</v>
      </c>
      <c r="K172" s="1">
        <v>0.96167611909140505</v>
      </c>
      <c r="L172" s="5">
        <v>1.0477561217630714E-2</v>
      </c>
      <c r="M172" s="3">
        <v>10.570486715823353</v>
      </c>
      <c r="N172" t="s">
        <v>8</v>
      </c>
      <c r="O172" s="1">
        <v>1.5008174227827404</v>
      </c>
      <c r="P172" s="2">
        <f t="shared" si="7"/>
        <v>1.5606266943601739</v>
      </c>
      <c r="Q172" t="s">
        <v>17</v>
      </c>
      <c r="R172" s="3">
        <v>15</v>
      </c>
      <c r="S172" s="3">
        <v>30</v>
      </c>
      <c r="T172" s="3">
        <v>1742.4486622810364</v>
      </c>
      <c r="U172" s="3">
        <f t="shared" si="8"/>
        <v>29.040811038017274</v>
      </c>
      <c r="V172" s="9">
        <v>2.3885568824420288E-2</v>
      </c>
      <c r="W172" s="9">
        <v>2.4905953780254172E-2</v>
      </c>
    </row>
    <row r="173" spans="1:24" x14ac:dyDescent="0.2">
      <c r="A173" t="s">
        <v>58</v>
      </c>
      <c r="B173">
        <v>172</v>
      </c>
      <c r="C173">
        <v>41</v>
      </c>
      <c r="D173">
        <v>9</v>
      </c>
      <c r="E173" t="s">
        <v>18</v>
      </c>
      <c r="F173" t="s">
        <v>70</v>
      </c>
      <c r="G173" s="3">
        <v>0</v>
      </c>
      <c r="H173" s="1">
        <v>1.2030731201731699</v>
      </c>
      <c r="I173" s="2">
        <f t="shared" si="6"/>
        <v>1.2510169445715649</v>
      </c>
      <c r="J173" t="s">
        <v>21</v>
      </c>
      <c r="K173" s="1">
        <v>0.96167611909140505</v>
      </c>
      <c r="L173" s="5">
        <v>1.0477561217630714E-2</v>
      </c>
      <c r="M173" s="3">
        <v>10.570486715823355</v>
      </c>
      <c r="N173" t="s">
        <v>7</v>
      </c>
      <c r="O173" s="1">
        <v>1.5054696996006252</v>
      </c>
      <c r="P173" s="2">
        <f t="shared" si="7"/>
        <v>1.565464369670527</v>
      </c>
      <c r="Q173" t="s">
        <v>17</v>
      </c>
      <c r="R173" s="3">
        <v>15</v>
      </c>
      <c r="S173" s="3">
        <v>65</v>
      </c>
      <c r="T173" s="3">
        <v>423.2302074432373</v>
      </c>
      <c r="U173" s="3">
        <f t="shared" si="8"/>
        <v>7.0538367907206219</v>
      </c>
      <c r="V173" s="9">
        <v>1.9165368108061579E-2</v>
      </c>
      <c r="W173" s="9">
        <v>1.5475470440549768E-2</v>
      </c>
    </row>
    <row r="174" spans="1:24" x14ac:dyDescent="0.2">
      <c r="A174" t="s">
        <v>58</v>
      </c>
      <c r="B174">
        <v>173</v>
      </c>
      <c r="C174">
        <v>42</v>
      </c>
      <c r="D174">
        <v>10</v>
      </c>
      <c r="E174" t="s">
        <v>18</v>
      </c>
      <c r="F174" t="s">
        <v>70</v>
      </c>
      <c r="G174" s="3">
        <v>0</v>
      </c>
      <c r="H174" s="1">
        <v>1.2030731201731697</v>
      </c>
      <c r="I174" s="2">
        <f t="shared" si="6"/>
        <v>1.2510169445715646</v>
      </c>
      <c r="J174" t="s">
        <v>21</v>
      </c>
      <c r="K174" s="1">
        <v>0.96167611909140505</v>
      </c>
      <c r="L174" s="5">
        <v>1.0477561217630714E-2</v>
      </c>
      <c r="M174" s="3">
        <v>10.570486715823353</v>
      </c>
      <c r="N174" t="s">
        <v>9</v>
      </c>
      <c r="O174" s="1">
        <v>0.99486221391872942</v>
      </c>
      <c r="P174" s="2">
        <f t="shared" si="7"/>
        <v>1.034508598236461</v>
      </c>
      <c r="Q174" t="s">
        <v>17</v>
      </c>
      <c r="R174" s="3">
        <v>15</v>
      </c>
      <c r="S174" s="3">
        <v>100</v>
      </c>
      <c r="T174" s="3">
        <v>1718.6853032112122</v>
      </c>
      <c r="U174" s="3">
        <f t="shared" si="8"/>
        <v>28.644755053520203</v>
      </c>
      <c r="V174" s="9">
        <v>0.93997436690300173</v>
      </c>
      <c r="W174" s="9">
        <v>0.91187866842014464</v>
      </c>
    </row>
    <row r="175" spans="1:24" x14ac:dyDescent="0.2">
      <c r="A175" t="s">
        <v>58</v>
      </c>
      <c r="B175">
        <v>174</v>
      </c>
      <c r="C175">
        <v>43</v>
      </c>
      <c r="D175">
        <v>11</v>
      </c>
      <c r="E175" t="s">
        <v>18</v>
      </c>
      <c r="F175" t="s">
        <v>70</v>
      </c>
      <c r="G175" s="3">
        <v>0</v>
      </c>
      <c r="H175" s="1">
        <v>1.2030731201731697</v>
      </c>
      <c r="I175" s="2">
        <f t="shared" si="6"/>
        <v>1.2510169445715646</v>
      </c>
      <c r="J175" t="s">
        <v>21</v>
      </c>
      <c r="K175" s="1">
        <v>0.96167611909140505</v>
      </c>
      <c r="L175" s="5">
        <v>1.0477561217630714E-2</v>
      </c>
      <c r="M175" s="3">
        <v>10.570486715823353</v>
      </c>
      <c r="N175" t="s">
        <v>9</v>
      </c>
      <c r="O175" s="1">
        <v>0.99486221391872942</v>
      </c>
      <c r="P175" s="2">
        <f t="shared" si="7"/>
        <v>1.034508598236461</v>
      </c>
      <c r="Q175" t="s">
        <v>17</v>
      </c>
      <c r="R175" s="3">
        <v>15</v>
      </c>
      <c r="S175" s="3">
        <v>30</v>
      </c>
      <c r="T175" s="3">
        <v>490.25504112243652</v>
      </c>
      <c r="U175" s="3">
        <f t="shared" si="8"/>
        <v>8.1709173520406093</v>
      </c>
      <c r="V175" s="9">
        <v>2.8107034239182521E-2</v>
      </c>
      <c r="W175" s="9">
        <v>5.2438911203701415E-2</v>
      </c>
    </row>
    <row r="176" spans="1:24" x14ac:dyDescent="0.2">
      <c r="A176" t="s">
        <v>58</v>
      </c>
      <c r="B176">
        <v>175</v>
      </c>
      <c r="C176">
        <v>44</v>
      </c>
      <c r="D176">
        <v>12</v>
      </c>
      <c r="E176" t="s">
        <v>18</v>
      </c>
      <c r="F176" t="s">
        <v>70</v>
      </c>
      <c r="G176" s="3">
        <v>0</v>
      </c>
      <c r="H176" s="1">
        <v>1.2030731201731699</v>
      </c>
      <c r="I176" s="2">
        <f t="shared" si="6"/>
        <v>1.2510169445715649</v>
      </c>
      <c r="J176" t="s">
        <v>21</v>
      </c>
      <c r="K176" s="1">
        <v>0.96167611909140505</v>
      </c>
      <c r="L176" s="5">
        <v>1.0477561217630714E-2</v>
      </c>
      <c r="M176" s="3">
        <v>10.570486715823355</v>
      </c>
      <c r="N176" t="s">
        <v>7</v>
      </c>
      <c r="O176" s="1">
        <v>0.99183886091335294</v>
      </c>
      <c r="P176" s="2">
        <f t="shared" si="7"/>
        <v>1.0313647611947001</v>
      </c>
      <c r="Q176" t="s">
        <v>17</v>
      </c>
      <c r="R176" s="3">
        <v>15</v>
      </c>
      <c r="S176" s="3">
        <v>30</v>
      </c>
      <c r="T176" s="3">
        <v>1601.3585920333862</v>
      </c>
      <c r="U176" s="3">
        <f t="shared" si="8"/>
        <v>26.689309867223105</v>
      </c>
      <c r="V176" s="9">
        <v>1E-3</v>
      </c>
      <c r="W176" s="9">
        <v>1.4109176144092017E-2</v>
      </c>
    </row>
    <row r="177" spans="1:23" x14ac:dyDescent="0.2">
      <c r="A177" t="s">
        <v>58</v>
      </c>
      <c r="B177">
        <v>176</v>
      </c>
      <c r="C177">
        <v>45</v>
      </c>
      <c r="D177">
        <v>13</v>
      </c>
      <c r="E177" t="s">
        <v>18</v>
      </c>
      <c r="F177" t="s">
        <v>70</v>
      </c>
      <c r="G177" s="3">
        <v>0</v>
      </c>
      <c r="H177" s="1">
        <v>1.2030731201731699</v>
      </c>
      <c r="I177" s="2">
        <f t="shared" si="6"/>
        <v>1.2510169445715649</v>
      </c>
      <c r="J177" t="s">
        <v>21</v>
      </c>
      <c r="K177" s="1">
        <v>0.96167611909140505</v>
      </c>
      <c r="L177" s="5">
        <v>1.0477561217630714E-2</v>
      </c>
      <c r="M177" s="3">
        <v>10.570486715823355</v>
      </c>
      <c r="N177" t="s">
        <v>8</v>
      </c>
      <c r="O177" s="1">
        <v>2.0060430898581183</v>
      </c>
      <c r="P177" s="2">
        <f t="shared" si="7"/>
        <v>2.0859861756299356</v>
      </c>
      <c r="Q177" t="s">
        <v>17</v>
      </c>
      <c r="R177" s="3">
        <v>15</v>
      </c>
      <c r="S177" s="3">
        <v>65</v>
      </c>
      <c r="T177" s="3">
        <v>82.931743621826172</v>
      </c>
      <c r="U177" s="3">
        <f t="shared" si="8"/>
        <v>1.3821957270304361</v>
      </c>
      <c r="V177" s="9">
        <v>2.9657262938050471E-2</v>
      </c>
      <c r="W177" s="9">
        <v>3.1823633235140432E-2</v>
      </c>
    </row>
    <row r="178" spans="1:23" x14ac:dyDescent="0.2">
      <c r="A178" t="s">
        <v>58</v>
      </c>
      <c r="B178">
        <v>177</v>
      </c>
      <c r="C178">
        <v>46</v>
      </c>
      <c r="D178">
        <v>14</v>
      </c>
      <c r="E178" t="s">
        <v>18</v>
      </c>
      <c r="F178" t="s">
        <v>70</v>
      </c>
      <c r="G178" s="3">
        <v>0</v>
      </c>
      <c r="H178" s="1">
        <v>1.2030731201731699</v>
      </c>
      <c r="I178" s="2">
        <f t="shared" si="6"/>
        <v>1.2510169445715649</v>
      </c>
      <c r="J178" t="s">
        <v>21</v>
      </c>
      <c r="K178" s="1">
        <v>0.96167611909140505</v>
      </c>
      <c r="L178" s="5">
        <v>1.0477561217630714E-2</v>
      </c>
      <c r="M178" s="3">
        <v>10.570486715823355</v>
      </c>
      <c r="N178" t="s">
        <v>19</v>
      </c>
      <c r="O178" s="1">
        <v>1.0058884102742607</v>
      </c>
      <c r="P178" s="2">
        <f t="shared" si="7"/>
        <v>1.0459742009863233</v>
      </c>
      <c r="Q178" t="s">
        <v>17</v>
      </c>
      <c r="R178" s="3">
        <v>15</v>
      </c>
      <c r="S178" s="3">
        <v>65</v>
      </c>
      <c r="T178" s="3">
        <v>1597.1363506317139</v>
      </c>
      <c r="U178" s="3">
        <f t="shared" si="8"/>
        <v>26.61893917719523</v>
      </c>
      <c r="V178" s="9">
        <v>0.51083215328860931</v>
      </c>
      <c r="W178" s="9">
        <v>0.55091807318255626</v>
      </c>
    </row>
    <row r="179" spans="1:23" s="42" customFormat="1" x14ac:dyDescent="0.2">
      <c r="A179" s="42" t="s">
        <v>58</v>
      </c>
      <c r="B179" s="42">
        <v>178</v>
      </c>
      <c r="C179" s="42">
        <v>47</v>
      </c>
      <c r="D179" s="42">
        <v>15</v>
      </c>
      <c r="E179" s="42" t="s">
        <v>18</v>
      </c>
      <c r="F179" s="42" t="s">
        <v>70</v>
      </c>
      <c r="G179" s="43">
        <v>0</v>
      </c>
      <c r="H179" s="44">
        <v>1.2030731201731697</v>
      </c>
      <c r="I179" s="45">
        <f t="shared" si="6"/>
        <v>1.2510169445715646</v>
      </c>
      <c r="J179" s="42" t="s">
        <v>21</v>
      </c>
      <c r="K179" s="44">
        <v>0.96167611909140505</v>
      </c>
      <c r="L179" s="46">
        <v>1.0477561217630714E-2</v>
      </c>
      <c r="M179" s="43">
        <v>10.570486715823353</v>
      </c>
      <c r="N179" s="42" t="s">
        <v>9</v>
      </c>
      <c r="O179" s="44">
        <v>2.0007784524365562</v>
      </c>
      <c r="P179" s="45">
        <f t="shared" si="7"/>
        <v>2.0805117364533277</v>
      </c>
      <c r="Q179" s="42" t="s">
        <v>17</v>
      </c>
      <c r="R179" s="43">
        <v>15</v>
      </c>
      <c r="S179" s="43">
        <v>100</v>
      </c>
      <c r="T179" s="43">
        <v>1437.7652354240417</v>
      </c>
      <c r="U179" s="43">
        <f t="shared" si="8"/>
        <v>23.962753923734031</v>
      </c>
      <c r="V179" s="47" t="s">
        <v>69</v>
      </c>
      <c r="W179" s="47" t="s">
        <v>69</v>
      </c>
    </row>
    <row r="180" spans="1:23" x14ac:dyDescent="0.2">
      <c r="A180" t="s">
        <v>58</v>
      </c>
      <c r="B180">
        <v>179</v>
      </c>
      <c r="C180">
        <v>48</v>
      </c>
      <c r="D180">
        <v>16</v>
      </c>
      <c r="E180" t="s">
        <v>18</v>
      </c>
      <c r="F180" t="s">
        <v>70</v>
      </c>
      <c r="G180" s="3">
        <v>0</v>
      </c>
      <c r="H180" s="1">
        <v>1.2030731201731699</v>
      </c>
      <c r="I180" s="2">
        <f t="shared" si="6"/>
        <v>1.2510169445715649</v>
      </c>
      <c r="J180" t="s">
        <v>21</v>
      </c>
      <c r="K180" s="1">
        <v>0.96167611909140505</v>
      </c>
      <c r="L180" s="5">
        <v>1.0477561217630714E-2</v>
      </c>
      <c r="M180" s="3">
        <v>10.570486715823355</v>
      </c>
      <c r="N180" t="s">
        <v>8</v>
      </c>
      <c r="O180" s="1">
        <v>2.0060430898581183</v>
      </c>
      <c r="P180" s="2">
        <f t="shared" si="7"/>
        <v>2.0859861756299356</v>
      </c>
      <c r="Q180" t="s">
        <v>17</v>
      </c>
      <c r="R180" s="3">
        <v>15</v>
      </c>
      <c r="S180" s="3">
        <v>100</v>
      </c>
      <c r="T180" s="3">
        <v>466.40667724609375</v>
      </c>
      <c r="U180" s="3">
        <f t="shared" si="8"/>
        <v>7.7734446207682293</v>
      </c>
      <c r="V180" s="10" t="s">
        <v>69</v>
      </c>
      <c r="W180" s="10" t="s">
        <v>69</v>
      </c>
    </row>
    <row r="181" spans="1:23" x14ac:dyDescent="0.2">
      <c r="A181" t="s">
        <v>58</v>
      </c>
      <c r="B181">
        <v>180</v>
      </c>
      <c r="C181">
        <v>49</v>
      </c>
      <c r="D181">
        <v>17</v>
      </c>
      <c r="E181" t="s">
        <v>18</v>
      </c>
      <c r="F181" t="s">
        <v>70</v>
      </c>
      <c r="G181" s="3">
        <v>0</v>
      </c>
      <c r="H181" s="1">
        <v>1.2030731201731701</v>
      </c>
      <c r="I181" s="2">
        <f t="shared" si="6"/>
        <v>1.2510169445715649</v>
      </c>
      <c r="J181" t="s">
        <v>21</v>
      </c>
      <c r="K181" s="1">
        <v>0.96167611909140527</v>
      </c>
      <c r="L181" s="5">
        <v>1.0477561217630714E-2</v>
      </c>
      <c r="M181" s="3">
        <v>10.570486715823357</v>
      </c>
      <c r="N181" t="s">
        <v>8</v>
      </c>
      <c r="O181" s="1">
        <v>0.9955917557073628</v>
      </c>
      <c r="P181" s="2">
        <f t="shared" si="7"/>
        <v>1.0352672130904126</v>
      </c>
      <c r="Q181" t="s">
        <v>17</v>
      </c>
      <c r="R181" s="3">
        <v>15</v>
      </c>
      <c r="S181" s="3">
        <v>47.5</v>
      </c>
      <c r="T181" s="3">
        <v>75.004290103912354</v>
      </c>
      <c r="U181" s="3">
        <f t="shared" si="8"/>
        <v>1.2500715017318726</v>
      </c>
      <c r="V181" s="9">
        <v>6.4313435856399427E-3</v>
      </c>
      <c r="W181" s="9">
        <v>1E-3</v>
      </c>
    </row>
    <row r="182" spans="1:23" x14ac:dyDescent="0.2">
      <c r="A182" t="s">
        <v>58</v>
      </c>
      <c r="B182">
        <v>181</v>
      </c>
      <c r="C182">
        <v>50</v>
      </c>
      <c r="D182">
        <v>18</v>
      </c>
      <c r="E182" t="s">
        <v>18</v>
      </c>
      <c r="F182" t="s">
        <v>70</v>
      </c>
      <c r="G182" s="3">
        <v>0</v>
      </c>
      <c r="H182" s="1">
        <v>1.2030731201731699</v>
      </c>
      <c r="I182" s="2">
        <f t="shared" si="6"/>
        <v>1.2510169445715649</v>
      </c>
      <c r="J182" t="s">
        <v>21</v>
      </c>
      <c r="K182" s="1">
        <v>0.96167611909140505</v>
      </c>
      <c r="L182" s="5">
        <v>1.0477561217630714E-2</v>
      </c>
      <c r="M182" s="3">
        <v>10.570486715823355</v>
      </c>
      <c r="N182" t="s">
        <v>7</v>
      </c>
      <c r="O182" s="1">
        <v>2.0013891300573019</v>
      </c>
      <c r="P182" s="2">
        <f t="shared" si="7"/>
        <v>2.0811467502678775</v>
      </c>
      <c r="Q182" t="s">
        <v>17</v>
      </c>
      <c r="R182" s="3">
        <v>15</v>
      </c>
      <c r="S182" s="3">
        <v>100</v>
      </c>
      <c r="T182" s="3">
        <v>79.579551696777344</v>
      </c>
      <c r="U182" s="3">
        <f t="shared" si="8"/>
        <v>1.3263258616129556</v>
      </c>
      <c r="V182" s="9">
        <v>3.4268064909545731E-2</v>
      </c>
      <c r="W182" s="9">
        <v>7.4699177153804683E-2</v>
      </c>
    </row>
    <row r="183" spans="1:23" x14ac:dyDescent="0.2">
      <c r="A183" t="s">
        <v>58</v>
      </c>
      <c r="B183">
        <v>182</v>
      </c>
      <c r="C183">
        <v>51</v>
      </c>
      <c r="D183">
        <v>19</v>
      </c>
      <c r="E183" t="s">
        <v>18</v>
      </c>
      <c r="F183" t="s">
        <v>70</v>
      </c>
      <c r="G183" s="3">
        <v>0</v>
      </c>
      <c r="H183" s="1">
        <v>1.2030731201731699</v>
      </c>
      <c r="I183" s="2">
        <f t="shared" si="6"/>
        <v>1.2510169445715649</v>
      </c>
      <c r="J183" t="s">
        <v>21</v>
      </c>
      <c r="K183" s="1">
        <v>0.96167611909140505</v>
      </c>
      <c r="L183" s="5">
        <v>1.0477561217630714E-2</v>
      </c>
      <c r="M183" s="3">
        <v>10.570486715823355</v>
      </c>
      <c r="N183" t="s">
        <v>7</v>
      </c>
      <c r="O183" s="1">
        <v>2.0013891300573019</v>
      </c>
      <c r="P183" s="2">
        <f t="shared" si="7"/>
        <v>2.0811467502678775</v>
      </c>
      <c r="Q183" t="s">
        <v>17</v>
      </c>
      <c r="R183" s="3">
        <v>15</v>
      </c>
      <c r="S183" s="3">
        <v>30</v>
      </c>
      <c r="T183" s="3">
        <v>1747.8759727478027</v>
      </c>
      <c r="U183" s="3">
        <f t="shared" si="8"/>
        <v>29.13126621246338</v>
      </c>
      <c r="V183" s="9">
        <v>2.4429564713763885E-3</v>
      </c>
      <c r="W183" s="9">
        <v>4.4516815932328029E-2</v>
      </c>
    </row>
    <row r="184" spans="1:23" s="42" customFormat="1" x14ac:dyDescent="0.2">
      <c r="A184" s="42" t="s">
        <v>58</v>
      </c>
      <c r="B184" s="42">
        <v>183</v>
      </c>
      <c r="C184" s="42">
        <v>52</v>
      </c>
      <c r="D184" s="42">
        <v>20</v>
      </c>
      <c r="E184" s="42" t="s">
        <v>18</v>
      </c>
      <c r="F184" s="42" t="s">
        <v>70</v>
      </c>
      <c r="G184" s="43">
        <v>0</v>
      </c>
      <c r="H184" s="44">
        <v>1.2030731201731697</v>
      </c>
      <c r="I184" s="45">
        <f t="shared" si="6"/>
        <v>1.2510169445715646</v>
      </c>
      <c r="J184" s="42" t="s">
        <v>21</v>
      </c>
      <c r="K184" s="44">
        <v>0.96167611909140505</v>
      </c>
      <c r="L184" s="46">
        <v>1.0477561217630714E-2</v>
      </c>
      <c r="M184" s="43">
        <v>10.570486715823353</v>
      </c>
      <c r="N184" s="42" t="s">
        <v>9</v>
      </c>
      <c r="O184" s="44">
        <v>2.0007784524365562</v>
      </c>
      <c r="P184" s="45">
        <f t="shared" si="7"/>
        <v>2.0805117364533277</v>
      </c>
      <c r="Q184" s="42" t="s">
        <v>17</v>
      </c>
      <c r="R184" s="43">
        <v>15</v>
      </c>
      <c r="S184" s="43">
        <v>100</v>
      </c>
      <c r="T184" s="43">
        <v>620.59949636459351</v>
      </c>
      <c r="U184" s="43">
        <f t="shared" si="8"/>
        <v>10.343324939409891</v>
      </c>
      <c r="V184" s="48">
        <v>0.97937252301772426</v>
      </c>
      <c r="W184" s="48">
        <v>1</v>
      </c>
    </row>
    <row r="185" spans="1:23" x14ac:dyDescent="0.2">
      <c r="A185" t="s">
        <v>58</v>
      </c>
      <c r="B185">
        <v>184</v>
      </c>
      <c r="C185">
        <v>53</v>
      </c>
      <c r="D185">
        <v>21</v>
      </c>
      <c r="E185" t="s">
        <v>18</v>
      </c>
      <c r="F185" t="s">
        <v>70</v>
      </c>
      <c r="G185" s="3">
        <v>0</v>
      </c>
      <c r="H185" s="1">
        <v>1.2030731201731699</v>
      </c>
      <c r="I185" s="2">
        <f t="shared" si="6"/>
        <v>1.2510169445715649</v>
      </c>
      <c r="J185" t="s">
        <v>21</v>
      </c>
      <c r="K185" s="1">
        <v>0.96167611909140505</v>
      </c>
      <c r="L185" s="5">
        <v>1.0477561217630714E-2</v>
      </c>
      <c r="M185" s="3">
        <v>10.570486715823355</v>
      </c>
      <c r="N185" t="s">
        <v>7</v>
      </c>
      <c r="O185" s="1">
        <v>0.99183886091335294</v>
      </c>
      <c r="P185" s="2">
        <f t="shared" si="7"/>
        <v>1.0313647611947001</v>
      </c>
      <c r="Q185" t="s">
        <v>17</v>
      </c>
      <c r="R185" s="3">
        <v>15</v>
      </c>
      <c r="S185" s="3">
        <v>100</v>
      </c>
      <c r="T185" s="3">
        <v>726.41054821014404</v>
      </c>
      <c r="U185" s="3">
        <f t="shared" si="8"/>
        <v>12.106842470169067</v>
      </c>
      <c r="V185" s="9">
        <v>0.19301329569530296</v>
      </c>
      <c r="W185" s="9">
        <v>0.25362298544033329</v>
      </c>
    </row>
    <row r="186" spans="1:23" x14ac:dyDescent="0.2">
      <c r="A186" t="s">
        <v>58</v>
      </c>
      <c r="B186">
        <v>185</v>
      </c>
      <c r="C186">
        <v>54</v>
      </c>
      <c r="D186">
        <v>22</v>
      </c>
      <c r="E186" t="s">
        <v>18</v>
      </c>
      <c r="F186" t="s">
        <v>70</v>
      </c>
      <c r="G186" s="3">
        <v>0</v>
      </c>
      <c r="H186" s="1">
        <v>1.2030731201731701</v>
      </c>
      <c r="I186" s="2">
        <f t="shared" si="6"/>
        <v>1.2510169445715649</v>
      </c>
      <c r="J186" t="s">
        <v>21</v>
      </c>
      <c r="K186" s="1">
        <v>0.96167611909140527</v>
      </c>
      <c r="L186" s="5">
        <v>1.0477561217630714E-2</v>
      </c>
      <c r="M186" s="3">
        <v>10.570486715823357</v>
      </c>
      <c r="N186" t="s">
        <v>8</v>
      </c>
      <c r="O186" s="1">
        <v>0.9955917557073628</v>
      </c>
      <c r="P186" s="2">
        <f t="shared" si="7"/>
        <v>1.0352672130904126</v>
      </c>
      <c r="Q186" t="s">
        <v>17</v>
      </c>
      <c r="R186" s="3">
        <v>15</v>
      </c>
      <c r="S186" s="3">
        <v>100</v>
      </c>
      <c r="T186" s="3">
        <v>878.40924167633057</v>
      </c>
      <c r="U186" s="3">
        <f t="shared" si="8"/>
        <v>14.640154027938843</v>
      </c>
      <c r="V186" s="10" t="s">
        <v>69</v>
      </c>
      <c r="W186" s="10" t="s">
        <v>69</v>
      </c>
    </row>
    <row r="187" spans="1:23" s="42" customFormat="1" x14ac:dyDescent="0.2">
      <c r="A187" s="42" t="s">
        <v>58</v>
      </c>
      <c r="B187" s="42">
        <v>186</v>
      </c>
      <c r="C187" s="42">
        <v>55</v>
      </c>
      <c r="D187" s="42">
        <v>23</v>
      </c>
      <c r="E187" s="42" t="s">
        <v>18</v>
      </c>
      <c r="F187" s="42" t="s">
        <v>70</v>
      </c>
      <c r="G187" s="43">
        <v>0</v>
      </c>
      <c r="H187" s="44">
        <v>1.2030731201731699</v>
      </c>
      <c r="I187" s="45">
        <f t="shared" si="6"/>
        <v>1.2510169445715649</v>
      </c>
      <c r="J187" s="42" t="s">
        <v>21</v>
      </c>
      <c r="K187" s="44">
        <v>0.96167611909140505</v>
      </c>
      <c r="L187" s="46">
        <v>1.0477561217630714E-2</v>
      </c>
      <c r="M187" s="43">
        <v>10.570486715823355</v>
      </c>
      <c r="N187" s="42" t="s">
        <v>19</v>
      </c>
      <c r="O187" s="44">
        <v>1.9963016142366097</v>
      </c>
      <c r="P187" s="45">
        <f t="shared" si="7"/>
        <v>2.0758564911882416</v>
      </c>
      <c r="Q187" s="42" t="s">
        <v>17</v>
      </c>
      <c r="R187" s="43">
        <v>15</v>
      </c>
      <c r="S187" s="43">
        <v>100</v>
      </c>
      <c r="T187" s="43">
        <v>636.96943235397339</v>
      </c>
      <c r="U187" s="43">
        <f t="shared" si="8"/>
        <v>10.616157205899556</v>
      </c>
      <c r="V187" s="48">
        <v>0.96645394429668197</v>
      </c>
      <c r="W187" s="48">
        <v>0.99433014625590799</v>
      </c>
    </row>
    <row r="188" spans="1:23" x14ac:dyDescent="0.2">
      <c r="A188" t="s">
        <v>58</v>
      </c>
      <c r="B188">
        <v>187</v>
      </c>
      <c r="C188">
        <v>56</v>
      </c>
      <c r="D188">
        <v>24</v>
      </c>
      <c r="E188" t="s">
        <v>18</v>
      </c>
      <c r="F188" t="s">
        <v>70</v>
      </c>
      <c r="G188" s="3">
        <v>0</v>
      </c>
      <c r="H188" s="1">
        <v>1.2030731201731701</v>
      </c>
      <c r="I188" s="2">
        <f t="shared" si="6"/>
        <v>1.2510169445715649</v>
      </c>
      <c r="J188" t="s">
        <v>21</v>
      </c>
      <c r="K188" s="1">
        <v>0.96167611909140527</v>
      </c>
      <c r="L188" s="5">
        <v>1.0477561217630714E-2</v>
      </c>
      <c r="M188" s="3">
        <v>10.570486715823357</v>
      </c>
      <c r="N188" t="s">
        <v>9</v>
      </c>
      <c r="O188" s="1">
        <v>1.4149151486844158</v>
      </c>
      <c r="P188" s="2">
        <f t="shared" si="7"/>
        <v>1.471301117491856</v>
      </c>
      <c r="Q188" t="s">
        <v>17</v>
      </c>
      <c r="R188" s="3">
        <v>15</v>
      </c>
      <c r="S188" s="3">
        <v>86.2</v>
      </c>
      <c r="T188" s="3">
        <v>591.90785551071167</v>
      </c>
      <c r="U188" s="3">
        <f t="shared" si="8"/>
        <v>9.8651309251785282</v>
      </c>
      <c r="V188" s="9">
        <v>0.97505717939637548</v>
      </c>
      <c r="W188" s="9">
        <v>1</v>
      </c>
    </row>
    <row r="189" spans="1:23" x14ac:dyDescent="0.2">
      <c r="A189" t="s">
        <v>58</v>
      </c>
      <c r="B189">
        <v>188</v>
      </c>
      <c r="C189">
        <v>57</v>
      </c>
      <c r="D189">
        <v>25</v>
      </c>
      <c r="E189" t="s">
        <v>18</v>
      </c>
      <c r="F189" t="s">
        <v>70</v>
      </c>
      <c r="G189" s="3">
        <v>0</v>
      </c>
      <c r="H189" s="1">
        <v>1.2030731201731699</v>
      </c>
      <c r="I189" s="2">
        <f t="shared" si="6"/>
        <v>1.2510169445715649</v>
      </c>
      <c r="J189" t="s">
        <v>21</v>
      </c>
      <c r="K189" s="1">
        <v>0.96167611909140505</v>
      </c>
      <c r="L189" s="5">
        <v>1.0477561217630714E-2</v>
      </c>
      <c r="M189" s="3">
        <v>10.570486715823355</v>
      </c>
      <c r="N189" t="s">
        <v>19</v>
      </c>
      <c r="O189" s="1">
        <v>1.3772933617601417</v>
      </c>
      <c r="P189" s="2">
        <f t="shared" si="7"/>
        <v>1.4321800598120429</v>
      </c>
      <c r="Q189" t="s">
        <v>17</v>
      </c>
      <c r="R189" s="3">
        <v>15</v>
      </c>
      <c r="S189" s="3">
        <v>86.6</v>
      </c>
      <c r="T189" s="3">
        <v>675.33962726593018</v>
      </c>
      <c r="U189" s="3">
        <f t="shared" si="8"/>
        <v>11.255660454432169</v>
      </c>
      <c r="V189" s="10" t="s">
        <v>69</v>
      </c>
      <c r="W189" s="10" t="s">
        <v>69</v>
      </c>
    </row>
    <row r="190" spans="1:23" x14ac:dyDescent="0.2">
      <c r="A190" t="s">
        <v>58</v>
      </c>
      <c r="B190">
        <v>189</v>
      </c>
      <c r="C190">
        <v>58</v>
      </c>
      <c r="D190">
        <v>26</v>
      </c>
      <c r="E190" t="s">
        <v>18</v>
      </c>
      <c r="F190" t="s">
        <v>70</v>
      </c>
      <c r="G190" s="3">
        <v>0</v>
      </c>
      <c r="H190" s="1">
        <v>1.2030731201731699</v>
      </c>
      <c r="I190" s="2">
        <f t="shared" si="6"/>
        <v>1.2510169445715649</v>
      </c>
      <c r="J190" t="s">
        <v>21</v>
      </c>
      <c r="K190" s="1">
        <v>0.96167611909140505</v>
      </c>
      <c r="L190" s="5">
        <v>1.0477561217630714E-2</v>
      </c>
      <c r="M190" s="3">
        <v>10.570486715823355</v>
      </c>
      <c r="N190" t="s">
        <v>8</v>
      </c>
      <c r="O190" s="1">
        <v>1.3968003736789862</v>
      </c>
      <c r="P190" s="2">
        <f t="shared" si="7"/>
        <v>1.4524644482163995</v>
      </c>
      <c r="Q190" t="s">
        <v>17</v>
      </c>
      <c r="R190" s="3">
        <v>15</v>
      </c>
      <c r="S190" s="3">
        <v>86.4</v>
      </c>
      <c r="T190" s="3">
        <v>743.30451488494873</v>
      </c>
      <c r="U190" s="3">
        <f t="shared" si="8"/>
        <v>12.388408581415812</v>
      </c>
      <c r="V190" s="9">
        <v>0.53850976981117771</v>
      </c>
      <c r="W190" s="9">
        <v>0.56224440133174802</v>
      </c>
    </row>
    <row r="191" spans="1:23" x14ac:dyDescent="0.2">
      <c r="A191" t="s">
        <v>58</v>
      </c>
      <c r="B191">
        <v>190</v>
      </c>
      <c r="C191">
        <v>59</v>
      </c>
      <c r="D191">
        <v>27</v>
      </c>
      <c r="E191" t="s">
        <v>18</v>
      </c>
      <c r="F191" t="s">
        <v>70</v>
      </c>
      <c r="G191" s="3">
        <v>0</v>
      </c>
      <c r="H191" s="1">
        <v>1.2030731201731701</v>
      </c>
      <c r="I191" s="2">
        <f t="shared" si="6"/>
        <v>1.2510169445715649</v>
      </c>
      <c r="J191" t="s">
        <v>21</v>
      </c>
      <c r="K191" s="1">
        <v>0.96167611909140527</v>
      </c>
      <c r="L191" s="5">
        <v>1.0477561217630714E-2</v>
      </c>
      <c r="M191" s="3">
        <v>10.570486715823357</v>
      </c>
      <c r="N191" t="s">
        <v>8</v>
      </c>
      <c r="O191" s="1">
        <v>0.9955917557073628</v>
      </c>
      <c r="P191" s="2">
        <f t="shared" si="7"/>
        <v>1.0352672130904126</v>
      </c>
      <c r="Q191" t="s">
        <v>17</v>
      </c>
      <c r="R191" s="3">
        <v>15</v>
      </c>
      <c r="S191" s="3">
        <v>91.3</v>
      </c>
      <c r="T191" s="3">
        <v>739.32428693771362</v>
      </c>
      <c r="U191" s="3">
        <f t="shared" si="8"/>
        <v>12.322071448961895</v>
      </c>
      <c r="V191" s="9">
        <v>0.49728504261742079</v>
      </c>
      <c r="W191" s="9">
        <v>0.52207569910040796</v>
      </c>
    </row>
    <row r="192" spans="1:23" x14ac:dyDescent="0.2">
      <c r="A192" t="s">
        <v>59</v>
      </c>
      <c r="B192">
        <v>191</v>
      </c>
      <c r="C192">
        <v>60</v>
      </c>
      <c r="D192">
        <v>1</v>
      </c>
      <c r="E192" t="s">
        <v>18</v>
      </c>
      <c r="F192" t="s">
        <v>70</v>
      </c>
      <c r="G192" s="3">
        <v>0</v>
      </c>
      <c r="H192" s="1">
        <v>1.1972643222717518</v>
      </c>
      <c r="I192" s="2">
        <f t="shared" si="6"/>
        <v>1.2515126410064723</v>
      </c>
      <c r="J192" t="s">
        <v>22</v>
      </c>
      <c r="K192" s="1">
        <v>0.95665379880534507</v>
      </c>
      <c r="L192" s="5">
        <v>1.0293728112778287E-2</v>
      </c>
      <c r="M192" s="3">
        <v>10.711945969671159</v>
      </c>
      <c r="N192" t="s">
        <v>19</v>
      </c>
      <c r="O192" s="1">
        <v>1.9963016142366097</v>
      </c>
      <c r="P192" s="2">
        <f t="shared" si="7"/>
        <v>2.0867544943944836</v>
      </c>
      <c r="Q192" t="s">
        <v>17</v>
      </c>
      <c r="R192" s="3">
        <v>15</v>
      </c>
      <c r="S192" s="3">
        <v>30</v>
      </c>
      <c r="T192" s="3">
        <v>76.642383575439453</v>
      </c>
      <c r="U192" s="3">
        <f t="shared" si="8"/>
        <v>1.2773730595906576</v>
      </c>
      <c r="V192" s="9">
        <v>5.4723581483624398E-2</v>
      </c>
      <c r="W192" s="9">
        <v>0.153249490923657</v>
      </c>
    </row>
    <row r="193" spans="1:23" x14ac:dyDescent="0.2">
      <c r="A193" t="s">
        <v>59</v>
      </c>
      <c r="B193">
        <v>192</v>
      </c>
      <c r="C193">
        <v>61</v>
      </c>
      <c r="D193">
        <v>2</v>
      </c>
      <c r="E193" t="s">
        <v>18</v>
      </c>
      <c r="F193" t="s">
        <v>70</v>
      </c>
      <c r="G193" s="3">
        <v>0</v>
      </c>
      <c r="H193" s="1">
        <v>1.1972643222717518</v>
      </c>
      <c r="I193" s="2">
        <f t="shared" si="6"/>
        <v>1.2515126410064723</v>
      </c>
      <c r="J193" t="s">
        <v>22</v>
      </c>
      <c r="K193" s="1">
        <v>0.95665379880534507</v>
      </c>
      <c r="L193" s="5">
        <v>1.0293728112778287E-2</v>
      </c>
      <c r="M193" s="3">
        <v>10.711945969671159</v>
      </c>
      <c r="N193" t="s">
        <v>8</v>
      </c>
      <c r="O193" s="1">
        <v>0.99559175570736269</v>
      </c>
      <c r="P193" s="2">
        <f t="shared" si="7"/>
        <v>1.0407022445848673</v>
      </c>
      <c r="Q193" t="s">
        <v>17</v>
      </c>
      <c r="R193" s="3">
        <v>15</v>
      </c>
      <c r="S193" s="3">
        <v>100</v>
      </c>
      <c r="T193" s="3">
        <v>491.05608701705933</v>
      </c>
      <c r="U193" s="3">
        <f t="shared" si="8"/>
        <v>8.1842681169509888</v>
      </c>
      <c r="V193" s="10" t="s">
        <v>69</v>
      </c>
      <c r="W193" s="10" t="s">
        <v>69</v>
      </c>
    </row>
    <row r="194" spans="1:23" x14ac:dyDescent="0.2">
      <c r="A194" t="s">
        <v>59</v>
      </c>
      <c r="B194">
        <v>193</v>
      </c>
      <c r="C194">
        <v>62</v>
      </c>
      <c r="D194">
        <v>3</v>
      </c>
      <c r="E194" t="s">
        <v>18</v>
      </c>
      <c r="F194" t="s">
        <v>70</v>
      </c>
      <c r="G194" s="3">
        <v>0</v>
      </c>
      <c r="H194" s="1">
        <v>1.1972643222717518</v>
      </c>
      <c r="I194" s="2">
        <f t="shared" si="6"/>
        <v>1.2515126410064723</v>
      </c>
      <c r="J194" t="s">
        <v>22</v>
      </c>
      <c r="K194" s="1">
        <v>0.95665379880534507</v>
      </c>
      <c r="L194" s="5">
        <v>1.0293728112778287E-2</v>
      </c>
      <c r="M194" s="3">
        <v>10.711945969671159</v>
      </c>
      <c r="N194" t="s">
        <v>7</v>
      </c>
      <c r="O194" s="1">
        <v>0.99183886091335294</v>
      </c>
      <c r="P194" s="2">
        <f t="shared" si="7"/>
        <v>1.036779305274224</v>
      </c>
      <c r="Q194" t="s">
        <v>17</v>
      </c>
      <c r="R194" s="3">
        <v>15</v>
      </c>
      <c r="S194" s="3">
        <v>100</v>
      </c>
      <c r="T194" s="3">
        <v>79.928571701049805</v>
      </c>
      <c r="U194" s="3">
        <f t="shared" si="8"/>
        <v>1.3321428616841635</v>
      </c>
      <c r="V194" s="9">
        <v>3.3223008194951199E-2</v>
      </c>
      <c r="W194" s="9">
        <v>9.9017528087871634E-2</v>
      </c>
    </row>
    <row r="195" spans="1:23" x14ac:dyDescent="0.2">
      <c r="A195" t="s">
        <v>59</v>
      </c>
      <c r="B195">
        <v>194</v>
      </c>
      <c r="C195">
        <v>63</v>
      </c>
      <c r="D195">
        <v>4</v>
      </c>
      <c r="E195" t="s">
        <v>18</v>
      </c>
      <c r="F195" t="s">
        <v>70</v>
      </c>
      <c r="G195" s="3">
        <v>0</v>
      </c>
      <c r="H195" s="1">
        <v>1.1972643222717516</v>
      </c>
      <c r="I195" s="2">
        <f t="shared" ref="I195:I258" si="9">+H195/K195</f>
        <v>1.2515126410064723</v>
      </c>
      <c r="J195" t="s">
        <v>22</v>
      </c>
      <c r="K195" s="1">
        <v>0.95665379880534496</v>
      </c>
      <c r="L195" s="5">
        <v>1.0293728112778287E-2</v>
      </c>
      <c r="M195" s="3">
        <v>10.711945969671158</v>
      </c>
      <c r="N195" t="s">
        <v>19</v>
      </c>
      <c r="O195" s="1">
        <v>1.0058884102742605</v>
      </c>
      <c r="P195" s="2">
        <f t="shared" ref="P195:P258" si="10">O195/K195</f>
        <v>1.0514654429119488</v>
      </c>
      <c r="Q195" t="s">
        <v>17</v>
      </c>
      <c r="R195" s="3">
        <v>15</v>
      </c>
      <c r="S195" s="3">
        <v>30</v>
      </c>
      <c r="T195" s="3">
        <v>76.25736141204834</v>
      </c>
      <c r="U195" s="3">
        <f t="shared" ref="U195:U258" si="11">T195/60</f>
        <v>1.2709560235341391</v>
      </c>
      <c r="V195" s="9">
        <v>4.2214353856671286E-2</v>
      </c>
      <c r="W195" s="9">
        <v>0.10161359886201006</v>
      </c>
    </row>
    <row r="196" spans="1:23" x14ac:dyDescent="0.2">
      <c r="A196" t="s">
        <v>59</v>
      </c>
      <c r="B196">
        <v>195</v>
      </c>
      <c r="C196">
        <v>64</v>
      </c>
      <c r="D196">
        <v>5</v>
      </c>
      <c r="E196" t="s">
        <v>18</v>
      </c>
      <c r="F196" t="s">
        <v>70</v>
      </c>
      <c r="G196" s="3">
        <v>0</v>
      </c>
      <c r="H196" s="1">
        <v>1.1972643222717518</v>
      </c>
      <c r="I196" s="2">
        <f t="shared" si="9"/>
        <v>1.2515126410064723</v>
      </c>
      <c r="J196" t="s">
        <v>22</v>
      </c>
      <c r="K196" s="1">
        <v>0.95665379880534507</v>
      </c>
      <c r="L196" s="5">
        <v>1.0293728112778287E-2</v>
      </c>
      <c r="M196" s="3">
        <v>10.711945969671159</v>
      </c>
      <c r="N196" t="s">
        <v>19</v>
      </c>
      <c r="O196" s="1">
        <v>1.501095012255435</v>
      </c>
      <c r="P196" s="2">
        <f t="shared" si="10"/>
        <v>1.5691099686532159</v>
      </c>
      <c r="Q196" t="s">
        <v>17</v>
      </c>
      <c r="R196" s="3">
        <v>15</v>
      </c>
      <c r="S196" s="3">
        <v>100</v>
      </c>
      <c r="T196" s="3">
        <v>80.174585819244385</v>
      </c>
      <c r="U196" s="3">
        <f t="shared" si="11"/>
        <v>1.3362430969874064</v>
      </c>
      <c r="V196" s="10" t="s">
        <v>69</v>
      </c>
      <c r="W196" s="10" t="s">
        <v>69</v>
      </c>
    </row>
    <row r="197" spans="1:23" x14ac:dyDescent="0.2">
      <c r="A197" t="s">
        <v>59</v>
      </c>
      <c r="B197">
        <v>196</v>
      </c>
      <c r="C197">
        <v>65</v>
      </c>
      <c r="D197">
        <v>6</v>
      </c>
      <c r="E197" t="s">
        <v>18</v>
      </c>
      <c r="F197" t="s">
        <v>70</v>
      </c>
      <c r="G197" s="3">
        <v>0</v>
      </c>
      <c r="H197" s="1">
        <v>1.1972643222717518</v>
      </c>
      <c r="I197" s="2">
        <f t="shared" si="9"/>
        <v>1.2515126410064723</v>
      </c>
      <c r="J197" t="s">
        <v>22</v>
      </c>
      <c r="K197" s="1">
        <v>0.95665379880534507</v>
      </c>
      <c r="L197" s="5">
        <v>1.0293728112778287E-2</v>
      </c>
      <c r="M197" s="3">
        <v>10.711945969671159</v>
      </c>
      <c r="N197" t="s">
        <v>9</v>
      </c>
      <c r="O197" s="1">
        <v>2.0007784524365566</v>
      </c>
      <c r="P197" s="2">
        <f t="shared" si="10"/>
        <v>2.0914341791514328</v>
      </c>
      <c r="Q197" t="s">
        <v>17</v>
      </c>
      <c r="R197" s="3">
        <v>15</v>
      </c>
      <c r="S197" s="3">
        <v>30</v>
      </c>
      <c r="T197" s="3">
        <v>468.80881452560425</v>
      </c>
      <c r="U197" s="3">
        <f t="shared" si="11"/>
        <v>7.8134802420934042</v>
      </c>
      <c r="V197" s="9">
        <v>0.33856358017606114</v>
      </c>
      <c r="W197" s="9">
        <v>0.44356495528487228</v>
      </c>
    </row>
    <row r="198" spans="1:23" x14ac:dyDescent="0.2">
      <c r="A198" t="s">
        <v>59</v>
      </c>
      <c r="B198">
        <v>197</v>
      </c>
      <c r="C198">
        <v>66</v>
      </c>
      <c r="D198">
        <v>7</v>
      </c>
      <c r="E198" t="s">
        <v>18</v>
      </c>
      <c r="F198" t="s">
        <v>70</v>
      </c>
      <c r="G198" s="3">
        <v>0</v>
      </c>
      <c r="H198" s="1">
        <v>1.1972643222717518</v>
      </c>
      <c r="I198" s="2">
        <f t="shared" si="9"/>
        <v>1.2515126410064723</v>
      </c>
      <c r="J198" t="s">
        <v>22</v>
      </c>
      <c r="K198" s="1">
        <v>0.95665379880534507</v>
      </c>
      <c r="L198" s="5">
        <v>1.0293728112778287E-2</v>
      </c>
      <c r="M198" s="3">
        <v>10.711945969671159</v>
      </c>
      <c r="N198" t="s">
        <v>19</v>
      </c>
      <c r="O198" s="1">
        <v>1.9963016142366097</v>
      </c>
      <c r="P198" s="2">
        <f t="shared" si="10"/>
        <v>2.0867544943944836</v>
      </c>
      <c r="Q198" t="s">
        <v>17</v>
      </c>
      <c r="R198" s="3">
        <v>15</v>
      </c>
      <c r="S198" s="3">
        <v>65</v>
      </c>
      <c r="T198" s="3">
        <v>1690.3396816253662</v>
      </c>
      <c r="U198" s="3">
        <f t="shared" si="11"/>
        <v>28.172328027089439</v>
      </c>
      <c r="V198" s="10" t="s">
        <v>69</v>
      </c>
      <c r="W198" s="10" t="s">
        <v>69</v>
      </c>
    </row>
    <row r="199" spans="1:23" x14ac:dyDescent="0.2">
      <c r="A199" t="s">
        <v>59</v>
      </c>
      <c r="B199">
        <v>198</v>
      </c>
      <c r="C199">
        <v>67</v>
      </c>
      <c r="D199">
        <v>8</v>
      </c>
      <c r="E199" t="s">
        <v>18</v>
      </c>
      <c r="F199" t="s">
        <v>70</v>
      </c>
      <c r="G199" s="3">
        <v>0</v>
      </c>
      <c r="H199" s="1">
        <v>1.1972643222717521</v>
      </c>
      <c r="I199" s="2">
        <f t="shared" si="9"/>
        <v>1.2515126410064721</v>
      </c>
      <c r="J199" t="s">
        <v>22</v>
      </c>
      <c r="K199" s="1">
        <v>0.9566537988053454</v>
      </c>
      <c r="L199" s="5">
        <v>1.0293728112778287E-2</v>
      </c>
      <c r="M199" s="3">
        <v>10.711945969671161</v>
      </c>
      <c r="N199" t="s">
        <v>8</v>
      </c>
      <c r="O199" s="1">
        <v>1.5008174227827409</v>
      </c>
      <c r="P199" s="2">
        <f t="shared" si="10"/>
        <v>1.5688198015383816</v>
      </c>
      <c r="Q199" t="s">
        <v>17</v>
      </c>
      <c r="R199" s="3">
        <v>15</v>
      </c>
      <c r="S199" s="3">
        <v>30</v>
      </c>
      <c r="T199" s="3">
        <v>1449.1038837432861</v>
      </c>
      <c r="U199" s="3">
        <f t="shared" si="11"/>
        <v>24.151731395721434</v>
      </c>
      <c r="V199" s="9">
        <v>0.10769396447358688</v>
      </c>
      <c r="W199" s="9">
        <v>0.17752869827740211</v>
      </c>
    </row>
    <row r="200" spans="1:23" x14ac:dyDescent="0.2">
      <c r="A200" t="s">
        <v>59</v>
      </c>
      <c r="B200">
        <v>199</v>
      </c>
      <c r="C200">
        <v>68</v>
      </c>
      <c r="D200">
        <v>9</v>
      </c>
      <c r="E200" t="s">
        <v>18</v>
      </c>
      <c r="F200" t="s">
        <v>70</v>
      </c>
      <c r="G200" s="3">
        <v>0</v>
      </c>
      <c r="H200" s="1">
        <v>1.1972643222717516</v>
      </c>
      <c r="I200" s="2">
        <f t="shared" si="9"/>
        <v>1.2515126410064723</v>
      </c>
      <c r="J200" t="s">
        <v>22</v>
      </c>
      <c r="K200" s="1">
        <v>0.95665379880534496</v>
      </c>
      <c r="L200" s="5">
        <v>1.0293728112778287E-2</v>
      </c>
      <c r="M200" s="3">
        <v>10.711945969671158</v>
      </c>
      <c r="N200" t="s">
        <v>7</v>
      </c>
      <c r="O200" s="1">
        <v>1.5054696996006249</v>
      </c>
      <c r="P200" s="2">
        <f t="shared" si="10"/>
        <v>1.5736828740769473</v>
      </c>
      <c r="Q200" t="s">
        <v>17</v>
      </c>
      <c r="R200" s="3">
        <v>15</v>
      </c>
      <c r="S200" s="3">
        <v>65</v>
      </c>
      <c r="T200" s="3">
        <v>497.48245429992676</v>
      </c>
      <c r="U200" s="3">
        <f t="shared" si="11"/>
        <v>8.2913742383321125</v>
      </c>
      <c r="V200" s="9">
        <v>2.8055104748346701E-2</v>
      </c>
      <c r="W200" s="9">
        <v>8.2709717211772033E-2</v>
      </c>
    </row>
    <row r="201" spans="1:23" x14ac:dyDescent="0.2">
      <c r="A201" t="s">
        <v>59</v>
      </c>
      <c r="B201">
        <v>200</v>
      </c>
      <c r="C201">
        <v>69</v>
      </c>
      <c r="D201">
        <v>10</v>
      </c>
      <c r="E201" t="s">
        <v>18</v>
      </c>
      <c r="F201" t="s">
        <v>70</v>
      </c>
      <c r="G201" s="3">
        <v>0</v>
      </c>
      <c r="H201" s="1">
        <v>1.1972643222717518</v>
      </c>
      <c r="I201" s="2">
        <f t="shared" si="9"/>
        <v>1.2515126410064723</v>
      </c>
      <c r="J201" t="s">
        <v>22</v>
      </c>
      <c r="K201" s="1">
        <v>0.95665379880534507</v>
      </c>
      <c r="L201" s="5">
        <v>1.0293728112778287E-2</v>
      </c>
      <c r="M201" s="3">
        <v>10.711945969671159</v>
      </c>
      <c r="N201" t="s">
        <v>9</v>
      </c>
      <c r="O201" s="1">
        <v>0.99486221391872964</v>
      </c>
      <c r="P201" s="2">
        <f t="shared" si="10"/>
        <v>1.0399396470918725</v>
      </c>
      <c r="Q201" t="s">
        <v>17</v>
      </c>
      <c r="R201" s="3">
        <v>15</v>
      </c>
      <c r="S201" s="3">
        <v>30</v>
      </c>
      <c r="T201" s="3">
        <v>493.31921625137329</v>
      </c>
      <c r="U201" s="3">
        <f t="shared" si="11"/>
        <v>8.2219869375228889</v>
      </c>
      <c r="V201" s="9">
        <v>0.18930838133793579</v>
      </c>
      <c r="W201" s="9">
        <v>0.29486427257137243</v>
      </c>
    </row>
    <row r="202" spans="1:23" x14ac:dyDescent="0.2">
      <c r="A202" t="s">
        <v>59</v>
      </c>
      <c r="B202">
        <v>201</v>
      </c>
      <c r="C202">
        <v>70</v>
      </c>
      <c r="D202">
        <v>11</v>
      </c>
      <c r="E202" t="s">
        <v>18</v>
      </c>
      <c r="F202" t="s">
        <v>70</v>
      </c>
      <c r="G202" s="3">
        <v>0</v>
      </c>
      <c r="H202" s="1">
        <v>1.1972643222717518</v>
      </c>
      <c r="I202" s="2">
        <f t="shared" si="9"/>
        <v>1.2515126410064723</v>
      </c>
      <c r="J202" t="s">
        <v>22</v>
      </c>
      <c r="K202" s="1">
        <v>0.95665379880534507</v>
      </c>
      <c r="L202" s="5">
        <v>1.0293728112778287E-2</v>
      </c>
      <c r="M202" s="3">
        <v>10.711945969671159</v>
      </c>
      <c r="N202" t="s">
        <v>7</v>
      </c>
      <c r="O202" s="1">
        <v>0.99183886091335294</v>
      </c>
      <c r="P202" s="2">
        <f t="shared" si="10"/>
        <v>1.036779305274224</v>
      </c>
      <c r="Q202" t="s">
        <v>17</v>
      </c>
      <c r="R202" s="3">
        <v>15</v>
      </c>
      <c r="S202" s="3">
        <v>30</v>
      </c>
      <c r="T202" s="3">
        <v>1105.9882588386536</v>
      </c>
      <c r="U202" s="3">
        <f t="shared" si="11"/>
        <v>18.433137647310893</v>
      </c>
      <c r="V202" s="9">
        <v>1.0643890617810682E-2</v>
      </c>
      <c r="W202" s="9">
        <v>5.3034330118696363E-2</v>
      </c>
    </row>
    <row r="203" spans="1:23" x14ac:dyDescent="0.2">
      <c r="A203" t="s">
        <v>59</v>
      </c>
      <c r="B203">
        <v>202</v>
      </c>
      <c r="C203">
        <v>71</v>
      </c>
      <c r="D203">
        <v>12</v>
      </c>
      <c r="E203" t="s">
        <v>18</v>
      </c>
      <c r="F203" t="s">
        <v>70</v>
      </c>
      <c r="G203" s="3">
        <v>0</v>
      </c>
      <c r="H203" s="1">
        <v>1.1972643222717516</v>
      </c>
      <c r="I203" s="2">
        <f t="shared" si="9"/>
        <v>1.2515126410064723</v>
      </c>
      <c r="J203" t="s">
        <v>22</v>
      </c>
      <c r="K203" s="1">
        <v>0.95665379880534496</v>
      </c>
      <c r="L203" s="5">
        <v>1.0293728112778287E-2</v>
      </c>
      <c r="M203" s="3">
        <v>10.711945969671158</v>
      </c>
      <c r="N203" t="s">
        <v>8</v>
      </c>
      <c r="O203" s="1">
        <v>2.0060430898581183</v>
      </c>
      <c r="P203" s="2">
        <f t="shared" si="10"/>
        <v>2.0969373584918967</v>
      </c>
      <c r="Q203" t="s">
        <v>17</v>
      </c>
      <c r="R203" s="3">
        <v>15</v>
      </c>
      <c r="S203" s="3">
        <v>65</v>
      </c>
      <c r="T203" s="3">
        <v>77.674442768096924</v>
      </c>
      <c r="U203" s="3">
        <f t="shared" si="11"/>
        <v>1.2945740461349486</v>
      </c>
      <c r="V203" s="9">
        <v>0.14153470065475954</v>
      </c>
      <c r="W203" s="9">
        <v>0.21623576478503367</v>
      </c>
    </row>
    <row r="204" spans="1:23" x14ac:dyDescent="0.2">
      <c r="A204" t="s">
        <v>59</v>
      </c>
      <c r="B204">
        <v>203</v>
      </c>
      <c r="C204">
        <v>72</v>
      </c>
      <c r="D204">
        <v>13</v>
      </c>
      <c r="E204" t="s">
        <v>18</v>
      </c>
      <c r="F204" t="s">
        <v>70</v>
      </c>
      <c r="G204" s="3">
        <v>0</v>
      </c>
      <c r="H204" s="1">
        <v>1.1972643222717516</v>
      </c>
      <c r="I204" s="2">
        <f t="shared" si="9"/>
        <v>1.2515126410064723</v>
      </c>
      <c r="J204" t="s">
        <v>22</v>
      </c>
      <c r="K204" s="1">
        <v>0.95665379880534496</v>
      </c>
      <c r="L204" s="5">
        <v>1.0293728112778287E-2</v>
      </c>
      <c r="M204" s="3">
        <v>10.711945969671158</v>
      </c>
      <c r="N204" t="s">
        <v>19</v>
      </c>
      <c r="O204" s="1">
        <v>1.0058884102742605</v>
      </c>
      <c r="P204" s="2">
        <f t="shared" si="10"/>
        <v>1.0514654429119488</v>
      </c>
      <c r="Q204" t="s">
        <v>17</v>
      </c>
      <c r="R204" s="3">
        <v>15</v>
      </c>
      <c r="S204" s="3">
        <v>65</v>
      </c>
      <c r="T204" s="3">
        <v>1128.1935291290283</v>
      </c>
      <c r="U204" s="3">
        <f t="shared" si="11"/>
        <v>18.803225485483804</v>
      </c>
      <c r="V204" s="9">
        <v>0.67327238682046342</v>
      </c>
      <c r="W204" s="9">
        <v>0.82725610155124218</v>
      </c>
    </row>
    <row r="205" spans="1:23" x14ac:dyDescent="0.2">
      <c r="A205" t="s">
        <v>59</v>
      </c>
      <c r="B205">
        <v>204</v>
      </c>
      <c r="C205">
        <v>73</v>
      </c>
      <c r="D205">
        <v>14</v>
      </c>
      <c r="E205" t="s">
        <v>18</v>
      </c>
      <c r="F205" t="s">
        <v>70</v>
      </c>
      <c r="G205" s="3">
        <v>0</v>
      </c>
      <c r="H205" s="1">
        <v>1.1972643222717518</v>
      </c>
      <c r="I205" s="2">
        <f t="shared" si="9"/>
        <v>1.2515126410064723</v>
      </c>
      <c r="J205" t="s">
        <v>22</v>
      </c>
      <c r="K205" s="1">
        <v>0.95665379880534507</v>
      </c>
      <c r="L205" s="5">
        <v>1.0293728112778287E-2</v>
      </c>
      <c r="M205" s="3">
        <v>10.711945969671159</v>
      </c>
      <c r="N205" t="s">
        <v>9</v>
      </c>
      <c r="O205" s="1">
        <v>2.0007784524365566</v>
      </c>
      <c r="P205" s="2">
        <f t="shared" si="10"/>
        <v>2.0914341791514328</v>
      </c>
      <c r="Q205" t="s">
        <v>17</v>
      </c>
      <c r="R205" s="3">
        <v>15</v>
      </c>
      <c r="S205" s="3">
        <v>100</v>
      </c>
      <c r="T205" s="3">
        <v>1366.9391846656799</v>
      </c>
      <c r="U205" s="3">
        <f t="shared" si="11"/>
        <v>22.782319744427998</v>
      </c>
      <c r="V205" s="10" t="s">
        <v>69</v>
      </c>
      <c r="W205" s="10" t="s">
        <v>69</v>
      </c>
    </row>
    <row r="206" spans="1:23" x14ac:dyDescent="0.2">
      <c r="A206" t="s">
        <v>59</v>
      </c>
      <c r="B206">
        <v>205</v>
      </c>
      <c r="C206">
        <v>74</v>
      </c>
      <c r="D206">
        <v>15</v>
      </c>
      <c r="E206" t="s">
        <v>18</v>
      </c>
      <c r="F206" t="s">
        <v>70</v>
      </c>
      <c r="G206" s="3">
        <v>0</v>
      </c>
      <c r="H206" s="1">
        <v>1.1972643222717516</v>
      </c>
      <c r="I206" s="2">
        <f t="shared" si="9"/>
        <v>1.2515126410064723</v>
      </c>
      <c r="J206" t="s">
        <v>22</v>
      </c>
      <c r="K206" s="1">
        <v>0.95665379880534496</v>
      </c>
      <c r="L206" s="5">
        <v>1.0293728112778287E-2</v>
      </c>
      <c r="M206" s="3">
        <v>10.711945969671158</v>
      </c>
      <c r="N206" t="s">
        <v>8</v>
      </c>
      <c r="O206" s="1">
        <v>2.0060430898581183</v>
      </c>
      <c r="P206" s="2">
        <f t="shared" si="10"/>
        <v>2.0969373584918967</v>
      </c>
      <c r="Q206" t="s">
        <v>17</v>
      </c>
      <c r="R206" s="3">
        <v>15</v>
      </c>
      <c r="S206" s="3">
        <v>100</v>
      </c>
      <c r="T206" s="3">
        <v>450.74978160858154</v>
      </c>
      <c r="U206" s="3">
        <f t="shared" si="11"/>
        <v>7.5124963601430261</v>
      </c>
      <c r="V206" s="10" t="s">
        <v>69</v>
      </c>
      <c r="W206" s="10" t="s">
        <v>69</v>
      </c>
    </row>
    <row r="207" spans="1:23" x14ac:dyDescent="0.2">
      <c r="A207" t="s">
        <v>59</v>
      </c>
      <c r="B207">
        <v>206</v>
      </c>
      <c r="C207">
        <v>75</v>
      </c>
      <c r="D207">
        <v>16</v>
      </c>
      <c r="E207" t="s">
        <v>18</v>
      </c>
      <c r="F207" t="s">
        <v>70</v>
      </c>
      <c r="G207" s="3">
        <v>0</v>
      </c>
      <c r="H207" s="1">
        <v>1.1972643222717518</v>
      </c>
      <c r="I207" s="2">
        <f t="shared" si="9"/>
        <v>1.2515126410064723</v>
      </c>
      <c r="J207" t="s">
        <v>22</v>
      </c>
      <c r="K207" s="1">
        <v>0.95665379880534507</v>
      </c>
      <c r="L207" s="5">
        <v>1.0293728112778287E-2</v>
      </c>
      <c r="M207" s="3">
        <v>10.711945969671159</v>
      </c>
      <c r="N207" t="s">
        <v>8</v>
      </c>
      <c r="O207" s="1">
        <v>0.99559175570736269</v>
      </c>
      <c r="P207" s="2">
        <f t="shared" si="10"/>
        <v>1.0407022445848673</v>
      </c>
      <c r="Q207" t="s">
        <v>17</v>
      </c>
      <c r="R207" s="3">
        <v>15</v>
      </c>
      <c r="S207" s="3">
        <v>47.5</v>
      </c>
      <c r="T207" s="3">
        <v>78.418485641479492</v>
      </c>
      <c r="U207" s="3">
        <f t="shared" si="11"/>
        <v>1.3069747606913249</v>
      </c>
      <c r="V207" s="9">
        <v>2.2401111021179365E-2</v>
      </c>
      <c r="W207" s="9">
        <v>6.6787401614975622E-2</v>
      </c>
    </row>
    <row r="208" spans="1:23" x14ac:dyDescent="0.2">
      <c r="A208" t="s">
        <v>59</v>
      </c>
      <c r="B208">
        <v>207</v>
      </c>
      <c r="C208">
        <v>76</v>
      </c>
      <c r="D208">
        <v>17</v>
      </c>
      <c r="E208" t="s">
        <v>18</v>
      </c>
      <c r="F208" t="s">
        <v>70</v>
      </c>
      <c r="G208" s="3">
        <v>0</v>
      </c>
      <c r="H208" s="1">
        <v>1.1972643222717518</v>
      </c>
      <c r="I208" s="2">
        <f t="shared" si="9"/>
        <v>1.2515126410064723</v>
      </c>
      <c r="J208" t="s">
        <v>22</v>
      </c>
      <c r="K208" s="1">
        <v>0.95665379880534507</v>
      </c>
      <c r="L208" s="5">
        <v>1.0293728112778287E-2</v>
      </c>
      <c r="M208" s="3">
        <v>10.711945969671159</v>
      </c>
      <c r="N208" t="s">
        <v>7</v>
      </c>
      <c r="O208" s="1">
        <v>2.0013891300573019</v>
      </c>
      <c r="P208" s="2">
        <f t="shared" si="10"/>
        <v>2.0920725267140599</v>
      </c>
      <c r="Q208" t="s">
        <v>17</v>
      </c>
      <c r="R208" s="3">
        <v>15</v>
      </c>
      <c r="S208" s="3">
        <v>100</v>
      </c>
      <c r="T208" s="3">
        <v>75.967345237731934</v>
      </c>
      <c r="U208" s="3">
        <f t="shared" si="11"/>
        <v>1.2661224206288655</v>
      </c>
      <c r="V208" s="9">
        <v>3.6929344329418988E-2</v>
      </c>
      <c r="W208" s="9">
        <v>0.12335507909267633</v>
      </c>
    </row>
    <row r="209" spans="1:23" x14ac:dyDescent="0.2">
      <c r="A209" t="s">
        <v>59</v>
      </c>
      <c r="B209">
        <v>208</v>
      </c>
      <c r="C209">
        <v>77</v>
      </c>
      <c r="D209">
        <v>18</v>
      </c>
      <c r="E209" t="s">
        <v>18</v>
      </c>
      <c r="F209" t="s">
        <v>70</v>
      </c>
      <c r="G209" s="3">
        <v>0</v>
      </c>
      <c r="H209" s="1">
        <v>1.1972643222717518</v>
      </c>
      <c r="I209" s="2">
        <f t="shared" si="9"/>
        <v>1.2515126410064723</v>
      </c>
      <c r="J209" t="s">
        <v>22</v>
      </c>
      <c r="K209" s="1">
        <v>0.95665379880534507</v>
      </c>
      <c r="L209" s="5">
        <v>1.0293728112778287E-2</v>
      </c>
      <c r="M209" s="3">
        <v>10.711945969671159</v>
      </c>
      <c r="N209" t="s">
        <v>7</v>
      </c>
      <c r="O209" s="1">
        <v>2.0013891300573019</v>
      </c>
      <c r="P209" s="2">
        <f t="shared" si="10"/>
        <v>2.0920725267140599</v>
      </c>
      <c r="Q209" t="s">
        <v>17</v>
      </c>
      <c r="R209" s="3">
        <v>15</v>
      </c>
      <c r="S209" s="3">
        <v>30</v>
      </c>
      <c r="T209" s="3">
        <v>1438.935302734375</v>
      </c>
      <c r="U209" s="3">
        <f t="shared" si="11"/>
        <v>23.982255045572916</v>
      </c>
      <c r="V209" s="9">
        <v>6.7088940656814229E-3</v>
      </c>
      <c r="W209" s="9">
        <v>6.0336479626288408E-2</v>
      </c>
    </row>
    <row r="210" spans="1:23" x14ac:dyDescent="0.2">
      <c r="A210" t="s">
        <v>59</v>
      </c>
      <c r="B210">
        <v>209</v>
      </c>
      <c r="C210">
        <v>78</v>
      </c>
      <c r="D210">
        <v>19</v>
      </c>
      <c r="E210" t="s">
        <v>18</v>
      </c>
      <c r="F210" t="s">
        <v>70</v>
      </c>
      <c r="G210" s="3">
        <v>0</v>
      </c>
      <c r="H210" s="1">
        <v>1.1972643222717518</v>
      </c>
      <c r="I210" s="2">
        <f t="shared" si="9"/>
        <v>1.2515126410064723</v>
      </c>
      <c r="J210" t="s">
        <v>22</v>
      </c>
      <c r="K210" s="1">
        <v>0.95665379880534507</v>
      </c>
      <c r="L210" s="5">
        <v>1.0293728112778287E-2</v>
      </c>
      <c r="M210" s="3">
        <v>10.711945969671159</v>
      </c>
      <c r="N210" t="s">
        <v>9</v>
      </c>
      <c r="O210" s="1">
        <v>0.99486221391872964</v>
      </c>
      <c r="P210" s="2">
        <f t="shared" si="10"/>
        <v>1.0399396470918725</v>
      </c>
      <c r="Q210" t="s">
        <v>17</v>
      </c>
      <c r="R210" s="3">
        <v>15</v>
      </c>
      <c r="S210" s="3">
        <v>100</v>
      </c>
      <c r="T210" s="3">
        <v>1162.5964965820312</v>
      </c>
      <c r="U210" s="3">
        <f t="shared" si="11"/>
        <v>19.376608276367186</v>
      </c>
      <c r="V210" s="10" t="s">
        <v>69</v>
      </c>
      <c r="W210" s="10" t="s">
        <v>69</v>
      </c>
    </row>
    <row r="211" spans="1:23" x14ac:dyDescent="0.2">
      <c r="A211" t="s">
        <v>59</v>
      </c>
      <c r="B211">
        <v>210</v>
      </c>
      <c r="C211">
        <v>79</v>
      </c>
      <c r="D211">
        <v>20</v>
      </c>
      <c r="E211" t="s">
        <v>18</v>
      </c>
      <c r="F211" t="s">
        <v>70</v>
      </c>
      <c r="G211" s="3">
        <v>0</v>
      </c>
      <c r="H211" s="1">
        <v>1.1972643222717518</v>
      </c>
      <c r="I211" s="2">
        <f t="shared" si="9"/>
        <v>1.2515126410064723</v>
      </c>
      <c r="J211" t="s">
        <v>22</v>
      </c>
      <c r="K211" s="1">
        <v>0.95665379880534507</v>
      </c>
      <c r="L211" s="5">
        <v>1.0293728112778287E-2</v>
      </c>
      <c r="M211" s="3">
        <v>10.711945969671159</v>
      </c>
      <c r="N211" t="s">
        <v>19</v>
      </c>
      <c r="O211" s="1">
        <v>1.501095012255435</v>
      </c>
      <c r="P211" s="2">
        <f t="shared" si="10"/>
        <v>1.5691099686532159</v>
      </c>
      <c r="Q211" t="s">
        <v>17</v>
      </c>
      <c r="R211" s="3">
        <v>15</v>
      </c>
      <c r="S211" s="3">
        <v>100</v>
      </c>
      <c r="T211" s="3">
        <v>77.381425857543945</v>
      </c>
      <c r="U211" s="3">
        <f t="shared" si="11"/>
        <v>1.2896904309590658</v>
      </c>
      <c r="V211" s="10" t="s">
        <v>69</v>
      </c>
      <c r="W211" s="10" t="s">
        <v>69</v>
      </c>
    </row>
    <row r="212" spans="1:23" x14ac:dyDescent="0.2">
      <c r="A212" t="s">
        <v>59</v>
      </c>
      <c r="B212">
        <v>211</v>
      </c>
      <c r="C212">
        <v>80</v>
      </c>
      <c r="D212">
        <v>21</v>
      </c>
      <c r="E212" t="s">
        <v>18</v>
      </c>
      <c r="F212" t="s">
        <v>70</v>
      </c>
      <c r="G212" s="3">
        <v>0</v>
      </c>
      <c r="H212" s="1">
        <v>1.1972643222717518</v>
      </c>
      <c r="I212" s="2">
        <f t="shared" si="9"/>
        <v>1.2515126410064723</v>
      </c>
      <c r="J212" t="s">
        <v>22</v>
      </c>
      <c r="K212" s="1">
        <v>0.95665379880534507</v>
      </c>
      <c r="L212" s="5">
        <v>1.0293728112778287E-2</v>
      </c>
      <c r="M212" s="3">
        <v>10.711945969671159</v>
      </c>
      <c r="N212" t="s">
        <v>9</v>
      </c>
      <c r="O212" s="1">
        <v>2.0007784524365566</v>
      </c>
      <c r="P212" s="2">
        <f t="shared" si="10"/>
        <v>2.0914341791514328</v>
      </c>
      <c r="Q212" t="s">
        <v>17</v>
      </c>
      <c r="R212" s="3">
        <v>15</v>
      </c>
      <c r="S212" s="3">
        <v>30</v>
      </c>
      <c r="T212" s="3">
        <v>1527.1773495674133</v>
      </c>
      <c r="U212" s="3">
        <f t="shared" si="11"/>
        <v>25.452955826123556</v>
      </c>
      <c r="V212" s="10" t="s">
        <v>69</v>
      </c>
      <c r="W212" s="10" t="s">
        <v>69</v>
      </c>
    </row>
    <row r="213" spans="1:23" x14ac:dyDescent="0.2">
      <c r="A213" t="s">
        <v>59</v>
      </c>
      <c r="B213">
        <v>212</v>
      </c>
      <c r="C213">
        <v>81</v>
      </c>
      <c r="D213">
        <v>22</v>
      </c>
      <c r="E213" t="s">
        <v>18</v>
      </c>
      <c r="F213" t="s">
        <v>70</v>
      </c>
      <c r="G213" s="3">
        <v>0</v>
      </c>
      <c r="H213" s="1">
        <v>1.1972643222717518</v>
      </c>
      <c r="I213" s="2">
        <f t="shared" si="9"/>
        <v>1.2515126410064723</v>
      </c>
      <c r="J213" t="s">
        <v>22</v>
      </c>
      <c r="K213" s="1">
        <v>0.95665379880534507</v>
      </c>
      <c r="L213" s="5">
        <v>1.0293728112778287E-2</v>
      </c>
      <c r="M213" s="3">
        <v>10.711945969671159</v>
      </c>
      <c r="N213" t="s">
        <v>7</v>
      </c>
      <c r="O213" s="1">
        <v>2.0013891300573019</v>
      </c>
      <c r="P213" s="2">
        <f t="shared" si="10"/>
        <v>2.0920725267140599</v>
      </c>
      <c r="Q213" t="s">
        <v>17</v>
      </c>
      <c r="R213" s="3">
        <v>15</v>
      </c>
      <c r="S213" s="3">
        <v>100</v>
      </c>
      <c r="T213" s="3">
        <v>1625.2269577980042</v>
      </c>
      <c r="U213" s="3">
        <f t="shared" si="11"/>
        <v>27.087115963300068</v>
      </c>
      <c r="V213" s="9">
        <v>0.35095312689620817</v>
      </c>
      <c r="W213" s="9">
        <v>0.47882633383910167</v>
      </c>
    </row>
    <row r="214" spans="1:23" x14ac:dyDescent="0.2">
      <c r="A214" t="s">
        <v>59</v>
      </c>
      <c r="B214">
        <v>213</v>
      </c>
      <c r="C214">
        <v>82</v>
      </c>
      <c r="D214">
        <v>23</v>
      </c>
      <c r="E214" t="s">
        <v>18</v>
      </c>
      <c r="F214" t="s">
        <v>70</v>
      </c>
      <c r="G214" s="3">
        <v>0</v>
      </c>
      <c r="H214" s="1">
        <v>1.1972643222717518</v>
      </c>
      <c r="I214" s="2">
        <f t="shared" si="9"/>
        <v>1.2515126410064723</v>
      </c>
      <c r="J214" t="s">
        <v>22</v>
      </c>
      <c r="K214" s="1">
        <v>0.95665379880534507</v>
      </c>
      <c r="L214" s="5">
        <v>1.0293728112778287E-2</v>
      </c>
      <c r="M214" s="3">
        <v>10.711945969671159</v>
      </c>
      <c r="N214" t="s">
        <v>9</v>
      </c>
      <c r="O214" s="1">
        <v>0.99486221391872964</v>
      </c>
      <c r="P214" s="2">
        <f t="shared" si="10"/>
        <v>1.0399396470918725</v>
      </c>
      <c r="Q214" t="s">
        <v>17</v>
      </c>
      <c r="R214" s="3">
        <v>15</v>
      </c>
      <c r="S214" s="3">
        <v>100</v>
      </c>
      <c r="T214" s="3">
        <v>1620.6586961746216</v>
      </c>
      <c r="U214" s="3">
        <f t="shared" si="11"/>
        <v>27.010978269577027</v>
      </c>
      <c r="V214" s="10" t="s">
        <v>69</v>
      </c>
      <c r="W214" s="10" t="s">
        <v>69</v>
      </c>
    </row>
    <row r="215" spans="1:23" x14ac:dyDescent="0.2">
      <c r="A215" t="s">
        <v>59</v>
      </c>
      <c r="B215">
        <v>214</v>
      </c>
      <c r="C215">
        <v>83</v>
      </c>
      <c r="D215">
        <v>24</v>
      </c>
      <c r="E215" t="s">
        <v>18</v>
      </c>
      <c r="F215" t="s">
        <v>70</v>
      </c>
      <c r="G215" s="3">
        <v>0</v>
      </c>
      <c r="H215" s="1">
        <v>1.1972643222717518</v>
      </c>
      <c r="I215" s="2">
        <f t="shared" si="9"/>
        <v>1.2515126410064723</v>
      </c>
      <c r="J215" t="s">
        <v>22</v>
      </c>
      <c r="K215" s="1">
        <v>0.95665379880534507</v>
      </c>
      <c r="L215" s="5">
        <v>1.0293728112778287E-2</v>
      </c>
      <c r="M215" s="3">
        <v>10.711945969671159</v>
      </c>
      <c r="N215" t="s">
        <v>19</v>
      </c>
      <c r="O215" s="1">
        <v>1.9963016142366097</v>
      </c>
      <c r="P215" s="2">
        <f t="shared" si="10"/>
        <v>2.0867544943944836</v>
      </c>
      <c r="Q215" t="s">
        <v>17</v>
      </c>
      <c r="R215" s="3">
        <v>15</v>
      </c>
      <c r="S215" s="3">
        <v>30</v>
      </c>
      <c r="T215" s="3">
        <v>1341.9687561988831</v>
      </c>
      <c r="U215" s="3">
        <f t="shared" si="11"/>
        <v>22.366145936648049</v>
      </c>
      <c r="V215" s="9">
        <v>0.57189805476525624</v>
      </c>
      <c r="W215" s="9">
        <v>0.74782199868503851</v>
      </c>
    </row>
    <row r="216" spans="1:23" x14ac:dyDescent="0.2">
      <c r="A216" t="s">
        <v>59</v>
      </c>
      <c r="B216">
        <v>215</v>
      </c>
      <c r="C216">
        <v>84</v>
      </c>
      <c r="D216">
        <v>25</v>
      </c>
      <c r="E216" t="s">
        <v>18</v>
      </c>
      <c r="F216" t="s">
        <v>70</v>
      </c>
      <c r="G216" s="3">
        <v>0</v>
      </c>
      <c r="H216" s="1">
        <v>1.1972643222717518</v>
      </c>
      <c r="I216" s="2">
        <f t="shared" si="9"/>
        <v>1.2515126410064723</v>
      </c>
      <c r="J216" t="s">
        <v>22</v>
      </c>
      <c r="K216" s="1">
        <v>0.95665379880534507</v>
      </c>
      <c r="L216" s="5">
        <v>1.0293728112778287E-2</v>
      </c>
      <c r="M216" s="3">
        <v>10.711945969671159</v>
      </c>
      <c r="N216" t="s">
        <v>9</v>
      </c>
      <c r="O216" s="1">
        <v>2.0007784524365566</v>
      </c>
      <c r="P216" s="2">
        <f t="shared" si="10"/>
        <v>2.0914341791514328</v>
      </c>
      <c r="Q216" t="s">
        <v>17</v>
      </c>
      <c r="R216" s="3">
        <v>15</v>
      </c>
      <c r="S216" s="3">
        <v>72.5</v>
      </c>
      <c r="T216" s="3">
        <v>662.90291595458984</v>
      </c>
      <c r="U216" s="3">
        <f t="shared" si="11"/>
        <v>11.048381932576497</v>
      </c>
      <c r="V216" s="9">
        <v>0.66920905976444367</v>
      </c>
      <c r="W216" s="9">
        <v>1</v>
      </c>
    </row>
    <row r="217" spans="1:23" x14ac:dyDescent="0.2">
      <c r="A217" t="s">
        <v>60</v>
      </c>
      <c r="B217">
        <v>216</v>
      </c>
      <c r="C217">
        <v>1</v>
      </c>
      <c r="D217">
        <v>1</v>
      </c>
      <c r="E217" t="s">
        <v>24</v>
      </c>
      <c r="F217" t="s">
        <v>70</v>
      </c>
      <c r="G217" s="3">
        <v>0</v>
      </c>
      <c r="H217" s="1">
        <v>1.1996112303093651</v>
      </c>
      <c r="I217" s="2">
        <f t="shared" si="9"/>
        <v>1.310766847677133</v>
      </c>
      <c r="J217" t="s">
        <v>26</v>
      </c>
      <c r="K217" s="1">
        <v>0.91519802506086301</v>
      </c>
      <c r="L217" s="5">
        <v>9.924619683233429E-3</v>
      </c>
      <c r="M217" s="3">
        <v>10.457957525603074</v>
      </c>
      <c r="N217" t="s">
        <v>25</v>
      </c>
      <c r="O217" s="1">
        <v>1.802757595479165</v>
      </c>
      <c r="P217" s="2">
        <f t="shared" si="10"/>
        <v>1.9698005744268046</v>
      </c>
      <c r="Q217" t="s">
        <v>4</v>
      </c>
      <c r="R217" s="3">
        <v>15</v>
      </c>
      <c r="S217" s="3">
        <v>30</v>
      </c>
      <c r="T217" s="3">
        <v>80.447601318359375</v>
      </c>
      <c r="U217" s="3">
        <f t="shared" si="11"/>
        <v>1.3407933553059896</v>
      </c>
      <c r="V217" s="9">
        <v>0.13503607436815476</v>
      </c>
      <c r="W217" s="9">
        <v>0.19169925358755976</v>
      </c>
    </row>
    <row r="218" spans="1:23" x14ac:dyDescent="0.2">
      <c r="A218" t="s">
        <v>60</v>
      </c>
      <c r="B218">
        <v>217</v>
      </c>
      <c r="C218">
        <v>2</v>
      </c>
      <c r="D218">
        <v>2</v>
      </c>
      <c r="E218" t="s">
        <v>24</v>
      </c>
      <c r="F218" t="s">
        <v>70</v>
      </c>
      <c r="G218" s="3">
        <v>0</v>
      </c>
      <c r="H218" s="1">
        <v>1.1996112303093651</v>
      </c>
      <c r="I218" s="2">
        <f t="shared" si="9"/>
        <v>1.310766847677133</v>
      </c>
      <c r="J218" t="s">
        <v>26</v>
      </c>
      <c r="K218" s="1">
        <v>0.91519802506086301</v>
      </c>
      <c r="L218" s="5">
        <v>9.924619683233429E-3</v>
      </c>
      <c r="M218" s="3">
        <v>10.457957525603074</v>
      </c>
      <c r="N218" t="s">
        <v>25</v>
      </c>
      <c r="O218" s="1">
        <v>1.802757595479165</v>
      </c>
      <c r="P218" s="2">
        <f t="shared" si="10"/>
        <v>1.9698005744268046</v>
      </c>
      <c r="Q218" t="s">
        <v>4</v>
      </c>
      <c r="R218" s="3">
        <v>15</v>
      </c>
      <c r="S218" s="3">
        <v>65</v>
      </c>
      <c r="T218" s="3">
        <v>1490.9082751274109</v>
      </c>
      <c r="U218" s="3">
        <f t="shared" si="11"/>
        <v>24.848471252123513</v>
      </c>
      <c r="V218" s="9">
        <v>0.94987888573367041</v>
      </c>
      <c r="W218" s="9">
        <v>0.95215915881132007</v>
      </c>
    </row>
    <row r="219" spans="1:23" x14ac:dyDescent="0.2">
      <c r="A219" t="s">
        <v>60</v>
      </c>
      <c r="B219">
        <v>218</v>
      </c>
      <c r="C219">
        <v>3</v>
      </c>
      <c r="D219">
        <v>3</v>
      </c>
      <c r="E219" t="s">
        <v>24</v>
      </c>
      <c r="F219" t="s">
        <v>70</v>
      </c>
      <c r="G219" s="3">
        <v>0</v>
      </c>
      <c r="H219" s="1">
        <v>1.1996112303093651</v>
      </c>
      <c r="I219" s="2">
        <f t="shared" si="9"/>
        <v>1.310766847677133</v>
      </c>
      <c r="J219" t="s">
        <v>26</v>
      </c>
      <c r="K219" s="1">
        <v>0.91519802506086301</v>
      </c>
      <c r="L219" s="5">
        <v>9.924619683233429E-3</v>
      </c>
      <c r="M219" s="3">
        <v>10.457957525603074</v>
      </c>
      <c r="N219" t="s">
        <v>9</v>
      </c>
      <c r="O219" s="1">
        <v>0.99486221391872964</v>
      </c>
      <c r="P219" s="2">
        <f t="shared" si="10"/>
        <v>1.0870458487413899</v>
      </c>
      <c r="Q219" t="s">
        <v>4</v>
      </c>
      <c r="R219" s="3">
        <v>15</v>
      </c>
      <c r="S219" s="3">
        <v>100</v>
      </c>
      <c r="T219" s="3">
        <v>520.46676921844482</v>
      </c>
      <c r="U219" s="3">
        <f t="shared" si="11"/>
        <v>8.6744461536407478</v>
      </c>
      <c r="V219" s="9">
        <v>0.10580680354319266</v>
      </c>
      <c r="W219" s="9">
        <v>0.12476592383106722</v>
      </c>
    </row>
    <row r="220" spans="1:23" x14ac:dyDescent="0.2">
      <c r="A220" t="s">
        <v>60</v>
      </c>
      <c r="B220">
        <v>219</v>
      </c>
      <c r="C220">
        <v>4</v>
      </c>
      <c r="D220">
        <v>4</v>
      </c>
      <c r="E220" t="s">
        <v>24</v>
      </c>
      <c r="F220" t="s">
        <v>70</v>
      </c>
      <c r="G220" s="3">
        <v>0</v>
      </c>
      <c r="H220" s="1">
        <v>1.1996112303093651</v>
      </c>
      <c r="I220" s="2">
        <f t="shared" si="9"/>
        <v>1.310766847677133</v>
      </c>
      <c r="J220" t="s">
        <v>26</v>
      </c>
      <c r="K220" s="1">
        <v>0.91519802506086301</v>
      </c>
      <c r="L220" s="5">
        <v>9.924619683233429E-3</v>
      </c>
      <c r="M220" s="3">
        <v>10.457957525603074</v>
      </c>
      <c r="N220" t="s">
        <v>8</v>
      </c>
      <c r="O220" s="1">
        <v>0.99559175570736269</v>
      </c>
      <c r="P220" s="2">
        <f t="shared" si="10"/>
        <v>1.0878429896536908</v>
      </c>
      <c r="Q220" t="s">
        <v>4</v>
      </c>
      <c r="R220" s="3">
        <v>15</v>
      </c>
      <c r="S220" s="3">
        <v>100</v>
      </c>
      <c r="T220" s="3">
        <v>78.624496936798096</v>
      </c>
      <c r="U220" s="3">
        <f t="shared" si="11"/>
        <v>1.3104082822799683</v>
      </c>
      <c r="V220" s="9">
        <v>5.1521718840838535E-3</v>
      </c>
      <c r="W220" s="9">
        <v>1E-3</v>
      </c>
    </row>
    <row r="221" spans="1:23" x14ac:dyDescent="0.2">
      <c r="A221" t="s">
        <v>60</v>
      </c>
      <c r="B221">
        <v>220</v>
      </c>
      <c r="C221">
        <v>5</v>
      </c>
      <c r="D221">
        <v>5</v>
      </c>
      <c r="E221" t="s">
        <v>24</v>
      </c>
      <c r="F221" t="s">
        <v>70</v>
      </c>
      <c r="G221" s="3">
        <v>0</v>
      </c>
      <c r="H221" s="1">
        <v>1.1996112303093651</v>
      </c>
      <c r="I221" s="2">
        <f t="shared" si="9"/>
        <v>1.310766847677133</v>
      </c>
      <c r="J221" t="s">
        <v>26</v>
      </c>
      <c r="K221" s="1">
        <v>0.91519802506086301</v>
      </c>
      <c r="L221" s="5">
        <v>9.924619683233429E-3</v>
      </c>
      <c r="M221" s="3">
        <v>10.457957525603074</v>
      </c>
      <c r="N221" t="s">
        <v>25</v>
      </c>
      <c r="O221" s="1">
        <v>1.0031473716779225</v>
      </c>
      <c r="P221" s="2">
        <f t="shared" si="10"/>
        <v>1.0960987067374961</v>
      </c>
      <c r="Q221" t="s">
        <v>4</v>
      </c>
      <c r="R221" s="3">
        <v>15</v>
      </c>
      <c r="S221" s="3">
        <v>30</v>
      </c>
      <c r="T221" s="3">
        <v>76.320365428924561</v>
      </c>
      <c r="U221" s="3">
        <f t="shared" si="11"/>
        <v>1.272006090482076</v>
      </c>
      <c r="V221" s="9">
        <v>0.1022490491543645</v>
      </c>
      <c r="W221" s="9">
        <v>8.8404363549074147E-2</v>
      </c>
    </row>
    <row r="222" spans="1:23" x14ac:dyDescent="0.2">
      <c r="A222" t="s">
        <v>60</v>
      </c>
      <c r="B222">
        <v>221</v>
      </c>
      <c r="C222">
        <v>6</v>
      </c>
      <c r="D222">
        <v>6</v>
      </c>
      <c r="E222" t="s">
        <v>24</v>
      </c>
      <c r="F222" t="s">
        <v>70</v>
      </c>
      <c r="G222" s="3">
        <v>0</v>
      </c>
      <c r="H222" s="1">
        <v>1.1996112303093651</v>
      </c>
      <c r="I222" s="2">
        <f t="shared" si="9"/>
        <v>1.3107668476771326</v>
      </c>
      <c r="J222" t="s">
        <v>26</v>
      </c>
      <c r="K222" s="1">
        <v>0.91519802506086323</v>
      </c>
      <c r="L222" s="5">
        <v>9.924619683233429E-3</v>
      </c>
      <c r="M222" s="3">
        <v>10.457957525603076</v>
      </c>
      <c r="N222" t="s">
        <v>25</v>
      </c>
      <c r="O222" s="1">
        <v>1.4029524835785441</v>
      </c>
      <c r="P222" s="2">
        <f t="shared" si="10"/>
        <v>1.5329496405821503</v>
      </c>
      <c r="Q222" t="s">
        <v>4</v>
      </c>
      <c r="R222" s="3">
        <v>15</v>
      </c>
      <c r="S222" s="3">
        <v>100</v>
      </c>
      <c r="T222" s="3">
        <v>80.141583919525146</v>
      </c>
      <c r="U222" s="3">
        <f t="shared" si="11"/>
        <v>1.3356930653254191</v>
      </c>
      <c r="V222" s="9">
        <v>0.98713033498390268</v>
      </c>
      <c r="W222" s="9">
        <v>0.98827089740526886</v>
      </c>
    </row>
    <row r="223" spans="1:23" x14ac:dyDescent="0.2">
      <c r="A223" t="s">
        <v>60</v>
      </c>
      <c r="B223">
        <v>222</v>
      </c>
      <c r="C223">
        <v>7</v>
      </c>
      <c r="D223">
        <v>7</v>
      </c>
      <c r="E223" t="s">
        <v>24</v>
      </c>
      <c r="F223" t="s">
        <v>70</v>
      </c>
      <c r="G223" s="3">
        <v>0</v>
      </c>
      <c r="H223" s="1">
        <v>1.1996112303093651</v>
      </c>
      <c r="I223" s="2">
        <f t="shared" si="9"/>
        <v>1.310766847677133</v>
      </c>
      <c r="J223" t="s">
        <v>26</v>
      </c>
      <c r="K223" s="1">
        <v>0.91519802506086301</v>
      </c>
      <c r="L223" s="5">
        <v>9.924619683233429E-3</v>
      </c>
      <c r="M223" s="3">
        <v>10.457957525603074</v>
      </c>
      <c r="N223" t="s">
        <v>19</v>
      </c>
      <c r="O223" s="1">
        <v>1.7951239321817576</v>
      </c>
      <c r="P223" s="2">
        <f t="shared" si="10"/>
        <v>1.9614595781742179</v>
      </c>
      <c r="Q223" t="s">
        <v>4</v>
      </c>
      <c r="R223" s="3">
        <v>15</v>
      </c>
      <c r="S223" s="3">
        <v>30</v>
      </c>
      <c r="T223" s="3">
        <v>527.96019744873047</v>
      </c>
      <c r="U223" s="3">
        <f t="shared" si="11"/>
        <v>8.7993366241455071</v>
      </c>
      <c r="V223" s="9">
        <v>2.6321993718965934E-2</v>
      </c>
      <c r="W223" s="9">
        <v>7.4787086279904103E-3</v>
      </c>
    </row>
    <row r="224" spans="1:23" x14ac:dyDescent="0.2">
      <c r="A224" t="s">
        <v>60</v>
      </c>
      <c r="B224">
        <v>223</v>
      </c>
      <c r="C224">
        <v>8</v>
      </c>
      <c r="D224">
        <v>8</v>
      </c>
      <c r="E224" t="s">
        <v>24</v>
      </c>
      <c r="F224" t="s">
        <v>70</v>
      </c>
      <c r="G224" s="3">
        <v>0</v>
      </c>
      <c r="H224" s="1">
        <v>1.1996112303093651</v>
      </c>
      <c r="I224" s="2">
        <f t="shared" si="9"/>
        <v>1.310766847677133</v>
      </c>
      <c r="J224" t="s">
        <v>26</v>
      </c>
      <c r="K224" s="1">
        <v>0.91519802506086301</v>
      </c>
      <c r="L224" s="5">
        <v>9.924619683233429E-3</v>
      </c>
      <c r="M224" s="3">
        <v>10.457957525603074</v>
      </c>
      <c r="N224" t="s">
        <v>9</v>
      </c>
      <c r="O224" s="1">
        <v>1.4038611240853185</v>
      </c>
      <c r="P224" s="2">
        <f t="shared" si="10"/>
        <v>1.5339424754461835</v>
      </c>
      <c r="Q224" t="s">
        <v>4</v>
      </c>
      <c r="R224" s="3">
        <v>15</v>
      </c>
      <c r="S224" s="3">
        <v>30</v>
      </c>
      <c r="T224" s="3">
        <v>1414.2878928184509</v>
      </c>
      <c r="U224" s="3">
        <f t="shared" si="11"/>
        <v>23.571464880307516</v>
      </c>
      <c r="V224" s="9">
        <v>2.3406770822837548E-2</v>
      </c>
      <c r="W224" s="9">
        <v>7.2958587589313659E-2</v>
      </c>
    </row>
    <row r="225" spans="1:23" x14ac:dyDescent="0.2">
      <c r="A225" t="s">
        <v>60</v>
      </c>
      <c r="B225">
        <v>224</v>
      </c>
      <c r="C225">
        <v>9</v>
      </c>
      <c r="D225">
        <v>9</v>
      </c>
      <c r="E225" t="s">
        <v>24</v>
      </c>
      <c r="F225" t="s">
        <v>70</v>
      </c>
      <c r="G225" s="3">
        <v>0</v>
      </c>
      <c r="H225" s="1">
        <v>1.1996112303093651</v>
      </c>
      <c r="I225" s="2">
        <f t="shared" si="9"/>
        <v>1.310766847677133</v>
      </c>
      <c r="J225" t="s">
        <v>26</v>
      </c>
      <c r="K225" s="1">
        <v>0.91519802506086301</v>
      </c>
      <c r="L225" s="5">
        <v>9.924619683233429E-3</v>
      </c>
      <c r="M225" s="3">
        <v>10.457957525603074</v>
      </c>
      <c r="N225" t="s">
        <v>8</v>
      </c>
      <c r="O225" s="1">
        <v>1.3968003736789862</v>
      </c>
      <c r="P225" s="2">
        <f t="shared" si="10"/>
        <v>1.5262274780215959</v>
      </c>
      <c r="Q225" t="s">
        <v>4</v>
      </c>
      <c r="R225" s="3">
        <v>15</v>
      </c>
      <c r="S225" s="3">
        <v>65</v>
      </c>
      <c r="T225" s="3">
        <v>723.89640474319458</v>
      </c>
      <c r="U225" s="3">
        <f t="shared" si="11"/>
        <v>12.064940079053242</v>
      </c>
      <c r="V225" s="9">
        <v>6.430908614558104E-3</v>
      </c>
      <c r="W225" s="9">
        <v>1E-3</v>
      </c>
    </row>
    <row r="226" spans="1:23" x14ac:dyDescent="0.2">
      <c r="A226" t="s">
        <v>60</v>
      </c>
      <c r="B226">
        <v>225</v>
      </c>
      <c r="C226">
        <v>10</v>
      </c>
      <c r="D226">
        <v>10</v>
      </c>
      <c r="E226" t="s">
        <v>24</v>
      </c>
      <c r="F226" t="s">
        <v>70</v>
      </c>
      <c r="G226" s="3">
        <v>0</v>
      </c>
      <c r="H226" s="1">
        <v>1.1996112303093651</v>
      </c>
      <c r="I226" s="2">
        <f t="shared" si="9"/>
        <v>1.310766847677133</v>
      </c>
      <c r="J226" t="s">
        <v>26</v>
      </c>
      <c r="K226" s="1">
        <v>0.91519802506086301</v>
      </c>
      <c r="L226" s="5">
        <v>9.924619683233429E-3</v>
      </c>
      <c r="M226" s="3">
        <v>10.457957525603074</v>
      </c>
      <c r="N226" t="s">
        <v>19</v>
      </c>
      <c r="O226" s="1">
        <v>1.0058884102742607</v>
      </c>
      <c r="P226" s="2">
        <f t="shared" si="10"/>
        <v>1.0990937291493461</v>
      </c>
      <c r="Q226" t="s">
        <v>4</v>
      </c>
      <c r="R226" s="3">
        <v>15</v>
      </c>
      <c r="S226" s="3">
        <v>100</v>
      </c>
      <c r="T226" s="3">
        <v>1430.9388451576233</v>
      </c>
      <c r="U226" s="3">
        <f t="shared" si="11"/>
        <v>23.848980752627053</v>
      </c>
      <c r="V226" s="9">
        <v>4.4983793529617233E-2</v>
      </c>
      <c r="W226" s="9">
        <v>3.6381665494776262E-2</v>
      </c>
    </row>
    <row r="227" spans="1:23" x14ac:dyDescent="0.2">
      <c r="A227" t="s">
        <v>60</v>
      </c>
      <c r="B227">
        <v>226</v>
      </c>
      <c r="C227">
        <v>11</v>
      </c>
      <c r="D227">
        <v>11</v>
      </c>
      <c r="E227" t="s">
        <v>24</v>
      </c>
      <c r="F227" t="s">
        <v>70</v>
      </c>
      <c r="G227" s="3">
        <v>0</v>
      </c>
      <c r="H227" s="1">
        <v>1.1996112303093651</v>
      </c>
      <c r="I227" s="2">
        <f t="shared" si="9"/>
        <v>1.310766847677133</v>
      </c>
      <c r="J227" t="s">
        <v>26</v>
      </c>
      <c r="K227" s="1">
        <v>0.91519802506086301</v>
      </c>
      <c r="L227" s="5">
        <v>9.924619683233429E-3</v>
      </c>
      <c r="M227" s="3">
        <v>10.457957525603074</v>
      </c>
      <c r="N227" t="s">
        <v>19</v>
      </c>
      <c r="O227" s="1">
        <v>1.0058884102742607</v>
      </c>
      <c r="P227" s="2">
        <f t="shared" si="10"/>
        <v>1.0990937291493461</v>
      </c>
      <c r="Q227" t="s">
        <v>4</v>
      </c>
      <c r="R227" s="3">
        <v>15</v>
      </c>
      <c r="S227" s="3">
        <v>30</v>
      </c>
      <c r="T227" s="3">
        <v>477.37630462646484</v>
      </c>
      <c r="U227" s="3">
        <f t="shared" si="11"/>
        <v>7.9562717437744137</v>
      </c>
      <c r="V227" s="9">
        <v>2.1403777545245559E-2</v>
      </c>
      <c r="W227" s="9">
        <v>1E-3</v>
      </c>
    </row>
    <row r="228" spans="1:23" x14ac:dyDescent="0.2">
      <c r="A228" t="s">
        <v>60</v>
      </c>
      <c r="B228">
        <v>227</v>
      </c>
      <c r="C228">
        <v>12</v>
      </c>
      <c r="D228">
        <v>12</v>
      </c>
      <c r="E228" t="s">
        <v>24</v>
      </c>
      <c r="F228" t="s">
        <v>70</v>
      </c>
      <c r="G228" s="3">
        <v>0</v>
      </c>
      <c r="H228" s="1">
        <v>1.1996112303093651</v>
      </c>
      <c r="I228" s="2">
        <f t="shared" si="9"/>
        <v>1.310766847677133</v>
      </c>
      <c r="J228" t="s">
        <v>26</v>
      </c>
      <c r="K228" s="1">
        <v>0.91519802506086301</v>
      </c>
      <c r="L228" s="5">
        <v>9.924619683233429E-3</v>
      </c>
      <c r="M228" s="3">
        <v>10.457957525603074</v>
      </c>
      <c r="N228" t="s">
        <v>8</v>
      </c>
      <c r="O228" s="1">
        <v>0.99559175570736269</v>
      </c>
      <c r="P228" s="2">
        <f t="shared" si="10"/>
        <v>1.0878429896536908</v>
      </c>
      <c r="Q228" t="s">
        <v>4</v>
      </c>
      <c r="R228" s="3">
        <v>15</v>
      </c>
      <c r="S228" s="3">
        <v>30</v>
      </c>
      <c r="T228" s="3">
        <v>1389.5454773902893</v>
      </c>
      <c r="U228" s="3">
        <f t="shared" si="11"/>
        <v>23.159091289838155</v>
      </c>
      <c r="V228" s="9">
        <v>1E-3</v>
      </c>
      <c r="W228" s="9">
        <v>1E-3</v>
      </c>
    </row>
    <row r="229" spans="1:23" x14ac:dyDescent="0.2">
      <c r="A229" t="s">
        <v>60</v>
      </c>
      <c r="B229">
        <v>228</v>
      </c>
      <c r="C229">
        <v>13</v>
      </c>
      <c r="D229">
        <v>13</v>
      </c>
      <c r="E229" t="s">
        <v>24</v>
      </c>
      <c r="F229" t="s">
        <v>70</v>
      </c>
      <c r="G229" s="3">
        <v>0</v>
      </c>
      <c r="H229" s="1">
        <v>1.1996112303093651</v>
      </c>
      <c r="I229" s="2">
        <f t="shared" si="9"/>
        <v>1.3107668476771326</v>
      </c>
      <c r="J229" t="s">
        <v>26</v>
      </c>
      <c r="K229" s="1">
        <v>0.91519802506086323</v>
      </c>
      <c r="L229" s="5">
        <v>9.924619683233429E-3</v>
      </c>
      <c r="M229" s="3">
        <v>10.457957525603076</v>
      </c>
      <c r="N229" t="s">
        <v>9</v>
      </c>
      <c r="O229" s="1">
        <v>1.801806009652811</v>
      </c>
      <c r="P229" s="2">
        <f t="shared" si="10"/>
        <v>1.9687608149427398</v>
      </c>
      <c r="Q229" t="s">
        <v>4</v>
      </c>
      <c r="R229" s="3">
        <v>15</v>
      </c>
      <c r="S229" s="3">
        <v>65</v>
      </c>
      <c r="T229" s="3">
        <v>76.716387748718262</v>
      </c>
      <c r="U229" s="3">
        <f t="shared" si="11"/>
        <v>1.2786064624786377</v>
      </c>
      <c r="V229" s="9">
        <v>3.0215782984027745E-2</v>
      </c>
      <c r="W229" s="9">
        <v>1E-3</v>
      </c>
    </row>
    <row r="230" spans="1:23" x14ac:dyDescent="0.2">
      <c r="A230" t="s">
        <v>60</v>
      </c>
      <c r="B230">
        <v>229</v>
      </c>
      <c r="C230">
        <v>14</v>
      </c>
      <c r="D230">
        <v>14</v>
      </c>
      <c r="E230" t="s">
        <v>24</v>
      </c>
      <c r="F230" t="s">
        <v>70</v>
      </c>
      <c r="G230" s="3">
        <v>0</v>
      </c>
      <c r="H230" s="1">
        <v>1.1996112303093651</v>
      </c>
      <c r="I230" s="2">
        <f t="shared" si="9"/>
        <v>1.310766847677133</v>
      </c>
      <c r="J230" t="s">
        <v>26</v>
      </c>
      <c r="K230" s="1">
        <v>0.91519802506086301</v>
      </c>
      <c r="L230" s="5">
        <v>9.924619683233429E-3</v>
      </c>
      <c r="M230" s="3">
        <v>10.457957525603074</v>
      </c>
      <c r="N230" t="s">
        <v>25</v>
      </c>
      <c r="O230" s="1">
        <v>1.0031473716779225</v>
      </c>
      <c r="P230" s="2">
        <f t="shared" si="10"/>
        <v>1.0960987067374961</v>
      </c>
      <c r="Q230" t="s">
        <v>4</v>
      </c>
      <c r="R230" s="3">
        <v>15</v>
      </c>
      <c r="S230" s="3">
        <v>65</v>
      </c>
      <c r="T230" s="3">
        <v>1670.9435725212097</v>
      </c>
      <c r="U230" s="3">
        <f t="shared" si="11"/>
        <v>27.849059542020161</v>
      </c>
      <c r="V230" s="9">
        <v>0.81812602420187241</v>
      </c>
      <c r="W230" s="9">
        <v>0.90470671911930678</v>
      </c>
    </row>
    <row r="231" spans="1:23" x14ac:dyDescent="0.2">
      <c r="A231" t="s">
        <v>60</v>
      </c>
      <c r="B231">
        <v>230</v>
      </c>
      <c r="C231">
        <v>15</v>
      </c>
      <c r="D231">
        <v>15</v>
      </c>
      <c r="E231" t="s">
        <v>24</v>
      </c>
      <c r="F231" t="s">
        <v>70</v>
      </c>
      <c r="G231" s="3">
        <v>0</v>
      </c>
      <c r="H231" s="1">
        <v>1.1996112303093651</v>
      </c>
      <c r="I231" s="2">
        <f t="shared" si="9"/>
        <v>1.310766847677133</v>
      </c>
      <c r="J231" t="s">
        <v>26</v>
      </c>
      <c r="K231" s="1">
        <v>0.91519802506086301</v>
      </c>
      <c r="L231" s="5">
        <v>9.924619683233429E-3</v>
      </c>
      <c r="M231" s="3">
        <v>10.457957525603074</v>
      </c>
      <c r="N231" t="s">
        <v>19</v>
      </c>
      <c r="O231" s="1">
        <v>1.7951239321817576</v>
      </c>
      <c r="P231" s="2">
        <f t="shared" si="10"/>
        <v>1.9614595781742179</v>
      </c>
      <c r="Q231" t="s">
        <v>4</v>
      </c>
      <c r="R231" s="3">
        <v>15</v>
      </c>
      <c r="S231" s="3">
        <v>100</v>
      </c>
      <c r="T231" s="3">
        <v>1565.1485209465027</v>
      </c>
      <c r="U231" s="3">
        <f t="shared" si="11"/>
        <v>26.085808682441712</v>
      </c>
      <c r="V231" s="9">
        <v>1.7582049839342639E-2</v>
      </c>
      <c r="W231" s="9">
        <v>2.4330357000995603E-2</v>
      </c>
    </row>
    <row r="232" spans="1:23" x14ac:dyDescent="0.2">
      <c r="A232" t="s">
        <v>60</v>
      </c>
      <c r="B232">
        <v>231</v>
      </c>
      <c r="C232">
        <v>16</v>
      </c>
      <c r="D232">
        <v>16</v>
      </c>
      <c r="E232" t="s">
        <v>24</v>
      </c>
      <c r="F232" t="s">
        <v>70</v>
      </c>
      <c r="G232" s="3">
        <v>0</v>
      </c>
      <c r="H232" s="1">
        <v>1.1996112303093651</v>
      </c>
      <c r="I232" s="2">
        <f t="shared" si="9"/>
        <v>1.3107668476771326</v>
      </c>
      <c r="J232" t="s">
        <v>26</v>
      </c>
      <c r="K232" s="1">
        <v>0.91519802506086323</v>
      </c>
      <c r="L232" s="5">
        <v>9.924619683233429E-3</v>
      </c>
      <c r="M232" s="3">
        <v>10.457957525603076</v>
      </c>
      <c r="N232" t="s">
        <v>9</v>
      </c>
      <c r="O232" s="1">
        <v>1.801806009652811</v>
      </c>
      <c r="P232" s="2">
        <f t="shared" si="10"/>
        <v>1.9687608149427398</v>
      </c>
      <c r="Q232" t="s">
        <v>4</v>
      </c>
      <c r="R232" s="3">
        <v>15</v>
      </c>
      <c r="S232" s="3">
        <v>100</v>
      </c>
      <c r="T232" s="3">
        <v>515.85550546646118</v>
      </c>
      <c r="U232" s="3">
        <f t="shared" si="11"/>
        <v>8.597591757774353</v>
      </c>
      <c r="V232" s="9">
        <v>0.21400208547852431</v>
      </c>
      <c r="W232" s="9">
        <v>0.23046617721802939</v>
      </c>
    </row>
    <row r="233" spans="1:23" x14ac:dyDescent="0.2">
      <c r="A233" t="s">
        <v>60</v>
      </c>
      <c r="B233">
        <v>232</v>
      </c>
      <c r="C233">
        <v>17</v>
      </c>
      <c r="D233">
        <v>17</v>
      </c>
      <c r="E233" t="s">
        <v>24</v>
      </c>
      <c r="F233" t="s">
        <v>70</v>
      </c>
      <c r="G233" s="3">
        <v>0</v>
      </c>
      <c r="H233" s="1">
        <v>1.1996112303093651</v>
      </c>
      <c r="I233" s="2">
        <f t="shared" si="9"/>
        <v>1.310766847677133</v>
      </c>
      <c r="J233" t="s">
        <v>26</v>
      </c>
      <c r="K233" s="1">
        <v>0.91519802506086301</v>
      </c>
      <c r="L233" s="5">
        <v>9.924619683233429E-3</v>
      </c>
      <c r="M233" s="3">
        <v>10.457957525603074</v>
      </c>
      <c r="N233" t="s">
        <v>9</v>
      </c>
      <c r="O233" s="1">
        <v>0.99486221391872964</v>
      </c>
      <c r="P233" s="2">
        <f t="shared" si="10"/>
        <v>1.0870458487413899</v>
      </c>
      <c r="Q233" t="s">
        <v>4</v>
      </c>
      <c r="R233" s="3">
        <v>15</v>
      </c>
      <c r="S233" s="3">
        <v>47.5</v>
      </c>
      <c r="T233" s="3">
        <v>79.703558921813965</v>
      </c>
      <c r="U233" s="3">
        <f t="shared" si="11"/>
        <v>1.3283926486968993</v>
      </c>
      <c r="V233" s="9">
        <v>8.3966275081455276E-3</v>
      </c>
      <c r="W233" s="9">
        <v>1E-3</v>
      </c>
    </row>
    <row r="234" spans="1:23" x14ac:dyDescent="0.2">
      <c r="A234" t="s">
        <v>60</v>
      </c>
      <c r="B234">
        <v>233</v>
      </c>
      <c r="C234">
        <v>18</v>
      </c>
      <c r="D234">
        <v>18</v>
      </c>
      <c r="E234" t="s">
        <v>24</v>
      </c>
      <c r="F234" t="s">
        <v>70</v>
      </c>
      <c r="G234" s="3">
        <v>0</v>
      </c>
      <c r="H234" s="1">
        <v>1.1996112303093651</v>
      </c>
      <c r="I234" s="2">
        <f t="shared" si="9"/>
        <v>1.3107668476771326</v>
      </c>
      <c r="J234" t="s">
        <v>26</v>
      </c>
      <c r="K234" s="1">
        <v>0.91519802506086323</v>
      </c>
      <c r="L234" s="5">
        <v>9.924619683233429E-3</v>
      </c>
      <c r="M234" s="3">
        <v>10.457957525603076</v>
      </c>
      <c r="N234" t="s">
        <v>8</v>
      </c>
      <c r="O234" s="1">
        <v>1.7980089916506101</v>
      </c>
      <c r="P234" s="2">
        <f t="shared" si="10"/>
        <v>1.9646119663895008</v>
      </c>
      <c r="Q234" t="s">
        <v>4</v>
      </c>
      <c r="R234" s="3">
        <v>15</v>
      </c>
      <c r="S234" s="3">
        <v>100</v>
      </c>
      <c r="T234" s="3">
        <v>78.918513774871826</v>
      </c>
      <c r="U234" s="3">
        <f t="shared" si="11"/>
        <v>1.3153085629145305</v>
      </c>
      <c r="V234" s="9">
        <v>5.1287587689677399E-3</v>
      </c>
      <c r="W234" s="9">
        <v>1E-3</v>
      </c>
    </row>
    <row r="235" spans="1:23" x14ac:dyDescent="0.2">
      <c r="A235" t="s">
        <v>60</v>
      </c>
      <c r="B235">
        <v>234</v>
      </c>
      <c r="C235">
        <v>19</v>
      </c>
      <c r="D235">
        <v>19</v>
      </c>
      <c r="E235" t="s">
        <v>24</v>
      </c>
      <c r="F235" t="s">
        <v>70</v>
      </c>
      <c r="G235" s="3">
        <v>0</v>
      </c>
      <c r="H235" s="1">
        <v>1.1996112303093651</v>
      </c>
      <c r="I235" s="2">
        <f t="shared" si="9"/>
        <v>1.3107668476771326</v>
      </c>
      <c r="J235" t="s">
        <v>26</v>
      </c>
      <c r="K235" s="1">
        <v>0.91519802506086323</v>
      </c>
      <c r="L235" s="5">
        <v>9.924619683233429E-3</v>
      </c>
      <c r="M235" s="3">
        <v>10.457957525603076</v>
      </c>
      <c r="N235" t="s">
        <v>8</v>
      </c>
      <c r="O235" s="1">
        <v>1.7980089916506101</v>
      </c>
      <c r="P235" s="2">
        <f t="shared" si="10"/>
        <v>1.9646119663895008</v>
      </c>
      <c r="Q235" t="s">
        <v>4</v>
      </c>
      <c r="R235" s="3">
        <v>15</v>
      </c>
      <c r="S235" s="3">
        <v>30</v>
      </c>
      <c r="T235" s="3">
        <v>1577.9032506942749</v>
      </c>
      <c r="U235" s="3">
        <f t="shared" si="11"/>
        <v>26.298387511571249</v>
      </c>
      <c r="V235" s="9">
        <v>1E-3</v>
      </c>
      <c r="W235" s="9">
        <v>1E-3</v>
      </c>
    </row>
    <row r="236" spans="1:23" x14ac:dyDescent="0.2">
      <c r="A236" t="s">
        <v>60</v>
      </c>
      <c r="B236">
        <v>235</v>
      </c>
      <c r="C236">
        <v>20</v>
      </c>
      <c r="D236">
        <v>20</v>
      </c>
      <c r="E236" t="s">
        <v>24</v>
      </c>
      <c r="F236" t="s">
        <v>70</v>
      </c>
      <c r="G236" s="3">
        <v>0</v>
      </c>
      <c r="H236" s="1">
        <v>1.1996112303093651</v>
      </c>
      <c r="I236" s="2">
        <f t="shared" si="9"/>
        <v>1.310766847677133</v>
      </c>
      <c r="J236" t="s">
        <v>26</v>
      </c>
      <c r="K236" s="1">
        <v>0.91519802506086301</v>
      </c>
      <c r="L236" s="5">
        <v>9.924619683233429E-3</v>
      </c>
      <c r="M236" s="3">
        <v>10.457957525603074</v>
      </c>
      <c r="N236" t="s">
        <v>25</v>
      </c>
      <c r="O236" s="1">
        <v>1.802757595479165</v>
      </c>
      <c r="P236" s="2">
        <f t="shared" si="10"/>
        <v>1.9698005744268046</v>
      </c>
      <c r="Q236" t="s">
        <v>4</v>
      </c>
      <c r="R236" s="3">
        <v>15</v>
      </c>
      <c r="S236" s="3">
        <v>100</v>
      </c>
      <c r="T236" s="3">
        <v>790.50221395492554</v>
      </c>
      <c r="U236" s="3">
        <f t="shared" si="11"/>
        <v>13.175036899248759</v>
      </c>
      <c r="V236" s="9">
        <v>0.94404698366701012</v>
      </c>
      <c r="W236" s="9">
        <v>0.98731423677916053</v>
      </c>
    </row>
    <row r="237" spans="1:23" x14ac:dyDescent="0.2">
      <c r="A237" t="s">
        <v>60</v>
      </c>
      <c r="B237">
        <v>236</v>
      </c>
      <c r="C237">
        <v>21</v>
      </c>
      <c r="D237">
        <v>21</v>
      </c>
      <c r="E237" t="s">
        <v>24</v>
      </c>
      <c r="F237" t="s">
        <v>70</v>
      </c>
      <c r="G237" s="3">
        <v>0</v>
      </c>
      <c r="H237" s="1">
        <v>1.1996112303093651</v>
      </c>
      <c r="I237" s="2">
        <f t="shared" si="9"/>
        <v>1.310766847677133</v>
      </c>
      <c r="J237" t="s">
        <v>26</v>
      </c>
      <c r="K237" s="1">
        <v>0.91519802506086301</v>
      </c>
      <c r="L237" s="5">
        <v>9.924619683233429E-3</v>
      </c>
      <c r="M237" s="3">
        <v>10.457957525603074</v>
      </c>
      <c r="N237" t="s">
        <v>25</v>
      </c>
      <c r="O237" s="1">
        <v>1.802757595479165</v>
      </c>
      <c r="P237" s="2">
        <f t="shared" si="10"/>
        <v>1.9698005744268046</v>
      </c>
      <c r="Q237" t="s">
        <v>4</v>
      </c>
      <c r="R237" s="3">
        <v>15</v>
      </c>
      <c r="S237" s="3">
        <v>100</v>
      </c>
      <c r="T237" s="3">
        <v>285.45532703399658</v>
      </c>
      <c r="U237" s="3">
        <f t="shared" si="11"/>
        <v>4.7575887838999433</v>
      </c>
      <c r="V237" s="9">
        <v>0.99712903233018291</v>
      </c>
      <c r="W237" s="9">
        <v>0.99001734045651901</v>
      </c>
    </row>
    <row r="238" spans="1:23" x14ac:dyDescent="0.2">
      <c r="A238" t="s">
        <v>60</v>
      </c>
      <c r="B238">
        <v>237</v>
      </c>
      <c r="C238">
        <v>22</v>
      </c>
      <c r="D238">
        <v>22</v>
      </c>
      <c r="E238" t="s">
        <v>24</v>
      </c>
      <c r="F238" t="s">
        <v>70</v>
      </c>
      <c r="G238" s="3">
        <v>0</v>
      </c>
      <c r="H238" s="1">
        <v>1.1996112303093651</v>
      </c>
      <c r="I238" s="2">
        <f t="shared" si="9"/>
        <v>1.3107668476771326</v>
      </c>
      <c r="J238" t="s">
        <v>26</v>
      </c>
      <c r="K238" s="1">
        <v>0.91519802506086323</v>
      </c>
      <c r="L238" s="5">
        <v>9.924619683233429E-3</v>
      </c>
      <c r="M238" s="3">
        <v>10.457957525603076</v>
      </c>
      <c r="N238" t="s">
        <v>8</v>
      </c>
      <c r="O238" s="1">
        <v>1.7980089916506101</v>
      </c>
      <c r="P238" s="2">
        <f t="shared" si="10"/>
        <v>1.9646119663895008</v>
      </c>
      <c r="Q238" t="s">
        <v>4</v>
      </c>
      <c r="R238" s="3">
        <v>15</v>
      </c>
      <c r="S238" s="3">
        <v>100</v>
      </c>
      <c r="T238" s="3">
        <v>284.31926202774048</v>
      </c>
      <c r="U238" s="3">
        <f t="shared" si="11"/>
        <v>4.7386543671290076</v>
      </c>
      <c r="V238" s="9">
        <v>6.6074371816310842E-3</v>
      </c>
      <c r="W238" s="9">
        <v>1E-3</v>
      </c>
    </row>
    <row r="239" spans="1:23" x14ac:dyDescent="0.2">
      <c r="A239" t="s">
        <v>60</v>
      </c>
      <c r="B239">
        <v>238</v>
      </c>
      <c r="C239">
        <v>23</v>
      </c>
      <c r="D239">
        <v>23</v>
      </c>
      <c r="E239" t="s">
        <v>24</v>
      </c>
      <c r="F239" t="s">
        <v>70</v>
      </c>
      <c r="G239" s="3">
        <v>0</v>
      </c>
      <c r="H239" s="1">
        <v>1.1996112303093651</v>
      </c>
      <c r="I239" s="2">
        <f t="shared" si="9"/>
        <v>1.310766847677133</v>
      </c>
      <c r="J239" t="s">
        <v>26</v>
      </c>
      <c r="K239" s="1">
        <v>0.91519802506086301</v>
      </c>
      <c r="L239" s="5">
        <v>9.924619683233429E-3</v>
      </c>
      <c r="M239" s="3">
        <v>10.457957525603074</v>
      </c>
      <c r="N239" t="s">
        <v>19</v>
      </c>
      <c r="O239" s="1">
        <v>1.0058884102742607</v>
      </c>
      <c r="P239" s="2">
        <f t="shared" si="10"/>
        <v>1.0990937291493461</v>
      </c>
      <c r="Q239" t="s">
        <v>4</v>
      </c>
      <c r="R239" s="3">
        <v>15</v>
      </c>
      <c r="S239" s="3">
        <v>100</v>
      </c>
      <c r="T239" s="3">
        <v>330.8009204864502</v>
      </c>
      <c r="U239" s="3">
        <f t="shared" si="11"/>
        <v>5.5133486747741696</v>
      </c>
      <c r="V239" s="9">
        <v>5.3036479189019076E-2</v>
      </c>
      <c r="W239" s="9">
        <v>5.9133797105879064E-2</v>
      </c>
    </row>
    <row r="240" spans="1:23" x14ac:dyDescent="0.2">
      <c r="A240" t="s">
        <v>60</v>
      </c>
      <c r="B240">
        <v>239</v>
      </c>
      <c r="C240">
        <v>24</v>
      </c>
      <c r="D240">
        <v>24</v>
      </c>
      <c r="E240" t="s">
        <v>24</v>
      </c>
      <c r="F240" t="s">
        <v>70</v>
      </c>
      <c r="G240" s="3">
        <v>0</v>
      </c>
      <c r="H240" s="1">
        <v>1.1996112303093651</v>
      </c>
      <c r="I240" s="2">
        <f t="shared" si="9"/>
        <v>1.3107668476771326</v>
      </c>
      <c r="J240" t="s">
        <v>26</v>
      </c>
      <c r="K240" s="1">
        <v>0.91519802506086323</v>
      </c>
      <c r="L240" s="5">
        <v>9.924619683233429E-3</v>
      </c>
      <c r="M240" s="3">
        <v>10.457957525603076</v>
      </c>
      <c r="N240" t="s">
        <v>9</v>
      </c>
      <c r="O240" s="1">
        <v>1.801806009652811</v>
      </c>
      <c r="P240" s="2">
        <f t="shared" si="10"/>
        <v>1.9687608149427398</v>
      </c>
      <c r="Q240" t="s">
        <v>4</v>
      </c>
      <c r="R240" s="3">
        <v>15</v>
      </c>
      <c r="S240" s="3">
        <v>100</v>
      </c>
      <c r="T240" s="3">
        <v>290.41561079025269</v>
      </c>
      <c r="U240" s="3">
        <f t="shared" si="11"/>
        <v>4.8402601798375446</v>
      </c>
      <c r="V240" s="9">
        <v>0.20779417505465078</v>
      </c>
      <c r="W240" s="9">
        <v>0.16959345362699244</v>
      </c>
    </row>
    <row r="241" spans="1:23" x14ac:dyDescent="0.2">
      <c r="A241" t="s">
        <v>60</v>
      </c>
      <c r="B241">
        <v>240</v>
      </c>
      <c r="C241">
        <v>25</v>
      </c>
      <c r="D241">
        <v>25</v>
      </c>
      <c r="E241" t="s">
        <v>24</v>
      </c>
      <c r="F241" t="s">
        <v>70</v>
      </c>
      <c r="G241" s="3">
        <v>0</v>
      </c>
      <c r="H241" s="1">
        <v>1.1996112303093651</v>
      </c>
      <c r="I241" s="2">
        <f t="shared" si="9"/>
        <v>1.310766847677133</v>
      </c>
      <c r="J241" t="s">
        <v>26</v>
      </c>
      <c r="K241" s="1">
        <v>0.91519802506086301</v>
      </c>
      <c r="L241" s="5">
        <v>9.924619683233429E-3</v>
      </c>
      <c r="M241" s="3">
        <v>10.457957525603074</v>
      </c>
      <c r="N241" t="s">
        <v>25</v>
      </c>
      <c r="O241" s="1">
        <v>1.802757595479165</v>
      </c>
      <c r="P241" s="2">
        <f t="shared" si="10"/>
        <v>1.9698005744268046</v>
      </c>
      <c r="Q241" t="s">
        <v>4</v>
      </c>
      <c r="R241" s="3">
        <v>15</v>
      </c>
      <c r="S241" s="3">
        <v>100</v>
      </c>
      <c r="T241" s="3">
        <v>1361.7408871650696</v>
      </c>
      <c r="U241" s="3">
        <f t="shared" si="11"/>
        <v>22.69568145275116</v>
      </c>
      <c r="V241" s="9">
        <v>1.0063467203813579</v>
      </c>
      <c r="W241" s="9">
        <v>1</v>
      </c>
    </row>
    <row r="242" spans="1:23" x14ac:dyDescent="0.2">
      <c r="A242" t="s">
        <v>60</v>
      </c>
      <c r="B242">
        <v>241</v>
      </c>
      <c r="C242">
        <v>26</v>
      </c>
      <c r="D242">
        <v>26</v>
      </c>
      <c r="E242" t="s">
        <v>24</v>
      </c>
      <c r="F242" t="s">
        <v>70</v>
      </c>
      <c r="G242" s="3">
        <v>0</v>
      </c>
      <c r="H242" s="1">
        <v>1.1996112303093651</v>
      </c>
      <c r="I242" s="2">
        <f t="shared" si="9"/>
        <v>1.310766847677133</v>
      </c>
      <c r="J242" t="s">
        <v>26</v>
      </c>
      <c r="K242" s="1">
        <v>0.91519802506086301</v>
      </c>
      <c r="L242" s="5">
        <v>9.924619683233429E-3</v>
      </c>
      <c r="M242" s="3">
        <v>10.457957525603074</v>
      </c>
      <c r="N242" t="s">
        <v>25</v>
      </c>
      <c r="O242" s="1">
        <v>1.0031473716779225</v>
      </c>
      <c r="P242" s="2">
        <f t="shared" si="10"/>
        <v>1.0960987067374961</v>
      </c>
      <c r="Q242" t="s">
        <v>4</v>
      </c>
      <c r="R242" s="3">
        <v>15</v>
      </c>
      <c r="S242" s="3">
        <v>100</v>
      </c>
      <c r="T242" s="3">
        <v>309.58970785140991</v>
      </c>
      <c r="U242" s="3">
        <f t="shared" si="11"/>
        <v>5.1598284641901655</v>
      </c>
      <c r="V242" s="9">
        <v>0.82536666996839669</v>
      </c>
      <c r="W242" s="9">
        <v>0.82965431439405168</v>
      </c>
    </row>
    <row r="243" spans="1:23" x14ac:dyDescent="0.2">
      <c r="A243" t="s">
        <v>60</v>
      </c>
      <c r="B243">
        <v>242</v>
      </c>
      <c r="C243">
        <v>27</v>
      </c>
      <c r="D243">
        <v>27</v>
      </c>
      <c r="E243" t="s">
        <v>24</v>
      </c>
      <c r="F243" t="s">
        <v>70</v>
      </c>
      <c r="G243" s="3">
        <v>0</v>
      </c>
      <c r="H243" s="1">
        <v>1.1996112303093649</v>
      </c>
      <c r="I243" s="2">
        <f t="shared" si="9"/>
        <v>1.3107668476771328</v>
      </c>
      <c r="J243" t="s">
        <v>26</v>
      </c>
      <c r="K243" s="1">
        <v>0.91519802506086301</v>
      </c>
      <c r="L243" s="5">
        <v>9.924619683233429E-3</v>
      </c>
      <c r="M243" s="3">
        <v>10.457957525603073</v>
      </c>
      <c r="N243" t="s">
        <v>25</v>
      </c>
      <c r="O243" s="1">
        <v>1.3520681966093737</v>
      </c>
      <c r="P243" s="2">
        <f t="shared" si="10"/>
        <v>1.4773504308201033</v>
      </c>
      <c r="Q243" t="s">
        <v>4</v>
      </c>
      <c r="R243" s="3">
        <v>15</v>
      </c>
      <c r="S243" s="3">
        <v>68.8</v>
      </c>
      <c r="T243" s="3">
        <v>430.23660802841187</v>
      </c>
      <c r="U243" s="3">
        <f t="shared" si="11"/>
        <v>7.1706101338068642</v>
      </c>
      <c r="V243" s="9">
        <v>0.9053733981827452</v>
      </c>
      <c r="W243" s="9">
        <v>1</v>
      </c>
    </row>
    <row r="244" spans="1:23" x14ac:dyDescent="0.2">
      <c r="A244" t="s">
        <v>60</v>
      </c>
      <c r="B244">
        <v>243</v>
      </c>
      <c r="C244">
        <v>28</v>
      </c>
      <c r="D244">
        <v>28</v>
      </c>
      <c r="E244" t="s">
        <v>24</v>
      </c>
      <c r="F244" t="s">
        <v>70</v>
      </c>
      <c r="G244" s="3">
        <v>0</v>
      </c>
      <c r="H244" s="1">
        <v>1.1996112303093651</v>
      </c>
      <c r="I244" s="2">
        <f t="shared" si="9"/>
        <v>1.310766847677133</v>
      </c>
      <c r="J244" t="s">
        <v>26</v>
      </c>
      <c r="K244" s="1">
        <v>0.91519802506086301</v>
      </c>
      <c r="L244" s="5">
        <v>9.924619683233429E-3</v>
      </c>
      <c r="M244" s="3">
        <v>10.457957525603074</v>
      </c>
      <c r="N244" t="s">
        <v>25</v>
      </c>
      <c r="O244" s="1">
        <v>1.3447990127566352</v>
      </c>
      <c r="P244" s="2">
        <f t="shared" si="10"/>
        <v>1.4694076865683825</v>
      </c>
      <c r="Q244" t="s">
        <v>4</v>
      </c>
      <c r="R244" s="3">
        <v>15</v>
      </c>
      <c r="S244" s="3">
        <v>95.6</v>
      </c>
      <c r="T244" s="3">
        <v>1656.5977520942688</v>
      </c>
      <c r="U244" s="3">
        <f t="shared" si="11"/>
        <v>27.609962534904479</v>
      </c>
      <c r="V244" s="9">
        <v>0.96674295089794693</v>
      </c>
      <c r="W244" s="9">
        <v>1</v>
      </c>
    </row>
    <row r="245" spans="1:23" x14ac:dyDescent="0.2">
      <c r="A245" t="s">
        <v>60</v>
      </c>
      <c r="B245">
        <v>244</v>
      </c>
      <c r="C245">
        <v>29</v>
      </c>
      <c r="D245">
        <v>29</v>
      </c>
      <c r="E245" t="s">
        <v>24</v>
      </c>
      <c r="F245" t="s">
        <v>70</v>
      </c>
      <c r="G245" s="3">
        <v>0</v>
      </c>
      <c r="H245" s="1">
        <v>1.1996112303093651</v>
      </c>
      <c r="I245" s="2">
        <f t="shared" si="9"/>
        <v>1.310766847677133</v>
      </c>
      <c r="J245" t="s">
        <v>26</v>
      </c>
      <c r="K245" s="1">
        <v>0.91519802506086301</v>
      </c>
      <c r="L245" s="5">
        <v>9.924619683233429E-3</v>
      </c>
      <c r="M245" s="3">
        <v>10.457957525603074</v>
      </c>
      <c r="N245" t="s">
        <v>25</v>
      </c>
      <c r="O245" s="1">
        <v>1.802757595479165</v>
      </c>
      <c r="P245" s="2">
        <f t="shared" si="10"/>
        <v>1.9698005744268046</v>
      </c>
      <c r="Q245" t="s">
        <v>4</v>
      </c>
      <c r="R245" s="3">
        <v>15</v>
      </c>
      <c r="S245" s="3">
        <v>74.5</v>
      </c>
      <c r="T245" s="3">
        <v>73.713216304779053</v>
      </c>
      <c r="U245" s="3">
        <f t="shared" si="11"/>
        <v>1.2285536050796508</v>
      </c>
      <c r="V245" s="9">
        <v>0.93673708292202962</v>
      </c>
      <c r="W245" s="9">
        <v>0.94635517314504569</v>
      </c>
    </row>
    <row r="246" spans="1:23" x14ac:dyDescent="0.2">
      <c r="A246" t="s">
        <v>60</v>
      </c>
      <c r="B246">
        <v>245</v>
      </c>
      <c r="C246">
        <v>30</v>
      </c>
      <c r="D246">
        <v>30</v>
      </c>
      <c r="E246" t="s">
        <v>24</v>
      </c>
      <c r="F246" t="s">
        <v>70</v>
      </c>
      <c r="G246" s="3">
        <v>0</v>
      </c>
      <c r="H246" s="1">
        <v>1.1996112303093651</v>
      </c>
      <c r="I246" s="2">
        <f t="shared" si="9"/>
        <v>1.3107668476771326</v>
      </c>
      <c r="J246" t="s">
        <v>26</v>
      </c>
      <c r="K246" s="1">
        <v>0.91519802506086323</v>
      </c>
      <c r="L246" s="5">
        <v>9.924619683233429E-3</v>
      </c>
      <c r="M246" s="3">
        <v>10.457957525603076</v>
      </c>
      <c r="N246" t="s">
        <v>25</v>
      </c>
      <c r="O246" s="1">
        <v>1.4683751382531911</v>
      </c>
      <c r="P246" s="2">
        <f t="shared" si="10"/>
        <v>1.604434338847639</v>
      </c>
      <c r="Q246" t="s">
        <v>4</v>
      </c>
      <c r="R246" s="3">
        <v>15</v>
      </c>
      <c r="S246" s="3">
        <v>82.9</v>
      </c>
      <c r="T246" s="3">
        <v>1574.3340468406677</v>
      </c>
      <c r="U246" s="3">
        <f t="shared" si="11"/>
        <v>26.238900780677795</v>
      </c>
      <c r="V246" s="9">
        <v>0.97745878188773339</v>
      </c>
      <c r="W246" s="9">
        <v>1</v>
      </c>
    </row>
    <row r="247" spans="1:23" x14ac:dyDescent="0.2">
      <c r="A247" t="s">
        <v>60</v>
      </c>
      <c r="B247">
        <v>246</v>
      </c>
      <c r="C247">
        <v>31</v>
      </c>
      <c r="D247">
        <v>31</v>
      </c>
      <c r="E247" t="s">
        <v>24</v>
      </c>
      <c r="F247" t="s">
        <v>70</v>
      </c>
      <c r="G247" s="3">
        <v>0</v>
      </c>
      <c r="H247" s="1">
        <v>1.1996112303093651</v>
      </c>
      <c r="I247" s="2">
        <f t="shared" si="9"/>
        <v>1.310766847677133</v>
      </c>
      <c r="J247" t="s">
        <v>26</v>
      </c>
      <c r="K247" s="1">
        <v>0.91519802506086301</v>
      </c>
      <c r="L247" s="5">
        <v>9.924619683233429E-3</v>
      </c>
      <c r="M247" s="3">
        <v>10.457957525603074</v>
      </c>
      <c r="N247" t="s">
        <v>25</v>
      </c>
      <c r="O247" s="1">
        <v>1.5047210575168839</v>
      </c>
      <c r="P247" s="2">
        <f t="shared" si="10"/>
        <v>1.6441480601062444</v>
      </c>
      <c r="Q247" t="s">
        <v>4</v>
      </c>
      <c r="R247" s="3">
        <v>15</v>
      </c>
      <c r="S247" s="3">
        <v>82.7</v>
      </c>
      <c r="T247" s="3">
        <v>1744.8057971000671</v>
      </c>
      <c r="U247" s="3">
        <f t="shared" si="11"/>
        <v>29.080096618334451</v>
      </c>
      <c r="V247" s="9">
        <v>1.0013302324700106</v>
      </c>
      <c r="W247" s="9">
        <v>1</v>
      </c>
    </row>
    <row r="248" spans="1:23" x14ac:dyDescent="0.2">
      <c r="A248" t="s">
        <v>60</v>
      </c>
      <c r="B248">
        <v>247</v>
      </c>
      <c r="C248">
        <v>32</v>
      </c>
      <c r="D248">
        <v>32</v>
      </c>
      <c r="E248" t="s">
        <v>24</v>
      </c>
      <c r="F248" t="s">
        <v>70</v>
      </c>
      <c r="G248" s="3">
        <v>0</v>
      </c>
      <c r="H248" s="1">
        <v>1.0055564724652031</v>
      </c>
      <c r="I248" s="2">
        <f t="shared" si="9"/>
        <v>1.0987310340823027</v>
      </c>
      <c r="J248" t="s">
        <v>26</v>
      </c>
      <c r="K248" s="1">
        <v>0.91519802506086301</v>
      </c>
      <c r="L248" s="5">
        <v>9.924619683233429E-3</v>
      </c>
      <c r="M248" s="3">
        <v>10.457957525603074</v>
      </c>
      <c r="N248" t="s">
        <v>9</v>
      </c>
      <c r="O248" s="1">
        <v>1.8018060096528106</v>
      </c>
      <c r="P248" s="2">
        <f t="shared" si="10"/>
        <v>1.9687608149427398</v>
      </c>
      <c r="Q248" t="s">
        <v>4</v>
      </c>
      <c r="R248" s="3">
        <v>15</v>
      </c>
      <c r="S248" s="3">
        <v>100</v>
      </c>
      <c r="T248" s="3">
        <v>1619.5136308670044</v>
      </c>
      <c r="U248" s="3">
        <f t="shared" si="11"/>
        <v>26.991893847783405</v>
      </c>
      <c r="V248" s="9">
        <v>0.24430524986277763</v>
      </c>
      <c r="W248" s="9">
        <v>0.25727892890610554</v>
      </c>
    </row>
    <row r="249" spans="1:23" x14ac:dyDescent="0.2">
      <c r="A249" t="s">
        <v>60</v>
      </c>
      <c r="B249">
        <v>248</v>
      </c>
      <c r="C249">
        <v>33</v>
      </c>
      <c r="D249">
        <v>33</v>
      </c>
      <c r="E249" t="s">
        <v>24</v>
      </c>
      <c r="F249" t="s">
        <v>70</v>
      </c>
      <c r="G249" s="3">
        <v>0</v>
      </c>
      <c r="H249" s="1">
        <v>1.0055564724652031</v>
      </c>
      <c r="I249" s="2">
        <f t="shared" si="9"/>
        <v>1.0987310340823027</v>
      </c>
      <c r="J249" t="s">
        <v>26</v>
      </c>
      <c r="K249" s="1">
        <v>0.91519802506086301</v>
      </c>
      <c r="L249" s="5">
        <v>9.924619683233429E-3</v>
      </c>
      <c r="M249" s="3">
        <v>10.457957525603074</v>
      </c>
      <c r="N249" t="s">
        <v>8</v>
      </c>
      <c r="O249" s="1">
        <v>1.7980089916506097</v>
      </c>
      <c r="P249" s="2">
        <f t="shared" si="10"/>
        <v>1.9646119663895008</v>
      </c>
      <c r="Q249" t="s">
        <v>4</v>
      </c>
      <c r="R249" s="3">
        <v>15</v>
      </c>
      <c r="S249" s="3">
        <v>100</v>
      </c>
      <c r="T249" s="3">
        <v>1410.2336611747742</v>
      </c>
      <c r="U249" s="3">
        <f t="shared" si="11"/>
        <v>23.503894352912901</v>
      </c>
      <c r="V249" s="9">
        <v>4.4515892196738951E-3</v>
      </c>
      <c r="W249" s="9">
        <v>3.0174622960783326E-2</v>
      </c>
    </row>
    <row r="250" spans="1:23" x14ac:dyDescent="0.2">
      <c r="A250" t="s">
        <v>60</v>
      </c>
      <c r="B250">
        <v>249</v>
      </c>
      <c r="C250">
        <v>34</v>
      </c>
      <c r="D250">
        <v>34</v>
      </c>
      <c r="E250" t="s">
        <v>24</v>
      </c>
      <c r="F250" t="s">
        <v>70</v>
      </c>
      <c r="G250" s="3">
        <v>0</v>
      </c>
      <c r="H250" s="1">
        <v>1.0055564724652031</v>
      </c>
      <c r="I250" s="2">
        <f t="shared" si="9"/>
        <v>1.0987310340823027</v>
      </c>
      <c r="J250" t="s">
        <v>26</v>
      </c>
      <c r="K250" s="1">
        <v>0.91519802506086301</v>
      </c>
      <c r="L250" s="5">
        <v>9.924619683233429E-3</v>
      </c>
      <c r="M250" s="3">
        <v>10.457957525603074</v>
      </c>
      <c r="N250" t="s">
        <v>8</v>
      </c>
      <c r="O250" s="1">
        <v>0.99559175570736269</v>
      </c>
      <c r="P250" s="2">
        <f t="shared" si="10"/>
        <v>1.0878429896536908</v>
      </c>
      <c r="Q250" t="s">
        <v>4</v>
      </c>
      <c r="R250" s="3">
        <v>15</v>
      </c>
      <c r="S250" s="3">
        <v>100</v>
      </c>
      <c r="T250" s="3">
        <v>1636.4245982170105</v>
      </c>
      <c r="U250" s="3">
        <f t="shared" si="11"/>
        <v>27.273743303616843</v>
      </c>
      <c r="V250" s="9">
        <v>5.09201038349201E-3</v>
      </c>
      <c r="W250" s="9">
        <v>1E-3</v>
      </c>
    </row>
    <row r="251" spans="1:23" x14ac:dyDescent="0.2">
      <c r="A251" t="s">
        <v>60</v>
      </c>
      <c r="B251">
        <v>250</v>
      </c>
      <c r="C251">
        <v>35</v>
      </c>
      <c r="D251">
        <v>35</v>
      </c>
      <c r="E251" t="s">
        <v>24</v>
      </c>
      <c r="F251" t="s">
        <v>70</v>
      </c>
      <c r="G251" s="3">
        <v>0</v>
      </c>
      <c r="H251" s="1">
        <v>1.0055564724652031</v>
      </c>
      <c r="I251" s="2">
        <f t="shared" si="9"/>
        <v>1.0987310340823027</v>
      </c>
      <c r="J251" t="s">
        <v>26</v>
      </c>
      <c r="K251" s="1">
        <v>0.91519802506086301</v>
      </c>
      <c r="L251" s="5">
        <v>9.924619683233429E-3</v>
      </c>
      <c r="M251" s="3">
        <v>10.457957525603074</v>
      </c>
      <c r="N251" t="s">
        <v>9</v>
      </c>
      <c r="O251" s="1">
        <v>0.99486221391872964</v>
      </c>
      <c r="P251" s="2">
        <f t="shared" si="10"/>
        <v>1.0870458487413899</v>
      </c>
      <c r="Q251" t="s">
        <v>4</v>
      </c>
      <c r="R251" s="3">
        <v>15</v>
      </c>
      <c r="S251" s="3">
        <v>100</v>
      </c>
      <c r="T251" s="3">
        <v>1403.2952637672424</v>
      </c>
      <c r="U251" s="3">
        <f t="shared" si="11"/>
        <v>23.388254396120708</v>
      </c>
      <c r="V251" s="9">
        <v>7.2420612906731546E-2</v>
      </c>
      <c r="W251" s="9">
        <v>7.5012743972784332E-2</v>
      </c>
    </row>
    <row r="252" spans="1:23" x14ac:dyDescent="0.2">
      <c r="A252" t="s">
        <v>61</v>
      </c>
      <c r="B252">
        <v>251</v>
      </c>
      <c r="C252">
        <v>36</v>
      </c>
      <c r="D252">
        <v>1</v>
      </c>
      <c r="E252" t="s">
        <v>18</v>
      </c>
      <c r="F252" t="s">
        <v>70</v>
      </c>
      <c r="G252">
        <v>0</v>
      </c>
      <c r="H252" s="1">
        <v>1.1996112303093651</v>
      </c>
      <c r="I252" s="2">
        <f t="shared" si="9"/>
        <v>1.3140378211554422</v>
      </c>
      <c r="J252" t="s">
        <v>27</v>
      </c>
      <c r="K252" s="1">
        <v>0.91291986501160138</v>
      </c>
      <c r="L252" s="5">
        <v>9.9029420263416022E-3</v>
      </c>
      <c r="M252" s="3">
        <v>10.431925016376317</v>
      </c>
      <c r="N252" t="s">
        <v>9</v>
      </c>
      <c r="O252" s="1">
        <v>1.3927685680720532</v>
      </c>
      <c r="P252" s="2">
        <f t="shared" si="10"/>
        <v>1.5256197410649552</v>
      </c>
      <c r="Q252" t="s">
        <v>4</v>
      </c>
      <c r="R252" s="3">
        <v>15</v>
      </c>
      <c r="S252" s="3">
        <v>30</v>
      </c>
      <c r="T252" s="3">
        <v>74.861281394958496</v>
      </c>
      <c r="U252" s="3">
        <f t="shared" si="11"/>
        <v>1.2476880232493082</v>
      </c>
      <c r="V252" s="9">
        <v>3.8486157028114823E-2</v>
      </c>
      <c r="W252" s="9">
        <v>7.2548604979909143E-2</v>
      </c>
    </row>
    <row r="253" spans="1:23" x14ac:dyDescent="0.2">
      <c r="A253" t="s">
        <v>61</v>
      </c>
      <c r="B253">
        <v>252</v>
      </c>
      <c r="C253">
        <v>37</v>
      </c>
      <c r="D253">
        <v>2</v>
      </c>
      <c r="E253" t="s">
        <v>18</v>
      </c>
      <c r="F253" t="s">
        <v>70</v>
      </c>
      <c r="G253">
        <v>0</v>
      </c>
      <c r="H253" s="1">
        <v>1.1996112303093651</v>
      </c>
      <c r="I253" s="2">
        <f t="shared" si="9"/>
        <v>1.3140378211554422</v>
      </c>
      <c r="J253" t="s">
        <v>27</v>
      </c>
      <c r="K253" s="1">
        <v>0.91291986501160138</v>
      </c>
      <c r="L253" s="5">
        <v>9.9029420263416022E-3</v>
      </c>
      <c r="M253" s="3">
        <v>10.431925016376317</v>
      </c>
      <c r="N253" t="s">
        <v>9</v>
      </c>
      <c r="O253" s="1">
        <v>1.0058884102742607</v>
      </c>
      <c r="P253" s="2">
        <f t="shared" si="10"/>
        <v>1.1018364796580233</v>
      </c>
      <c r="Q253" t="s">
        <v>4</v>
      </c>
      <c r="R253" s="3">
        <v>15</v>
      </c>
      <c r="S253" s="3">
        <v>65</v>
      </c>
      <c r="T253" s="3">
        <v>1442.4945058822632</v>
      </c>
      <c r="U253" s="3">
        <f t="shared" si="11"/>
        <v>24.041575098037718</v>
      </c>
      <c r="V253" s="9">
        <v>9.2561411939383845E-2</v>
      </c>
      <c r="W253" s="9">
        <v>0.11472300739478718</v>
      </c>
    </row>
    <row r="254" spans="1:23" x14ac:dyDescent="0.2">
      <c r="A254" t="s">
        <v>61</v>
      </c>
      <c r="B254">
        <v>253</v>
      </c>
      <c r="C254">
        <v>38</v>
      </c>
      <c r="D254">
        <v>3</v>
      </c>
      <c r="E254" t="s">
        <v>18</v>
      </c>
      <c r="F254" t="s">
        <v>70</v>
      </c>
      <c r="G254">
        <v>0</v>
      </c>
      <c r="H254" s="1">
        <v>1.1996112303093651</v>
      </c>
      <c r="I254" s="2">
        <f t="shared" si="9"/>
        <v>1.314037821155442</v>
      </c>
      <c r="J254" t="s">
        <v>27</v>
      </c>
      <c r="K254" s="1">
        <v>0.91291986501160149</v>
      </c>
      <c r="L254" s="5">
        <v>9.9029420263416022E-3</v>
      </c>
      <c r="M254" s="3">
        <v>10.431925016376319</v>
      </c>
      <c r="N254" t="s">
        <v>25</v>
      </c>
      <c r="O254" s="1">
        <v>1.8027575954791653</v>
      </c>
      <c r="P254" s="2">
        <f t="shared" si="10"/>
        <v>1.974716143849335</v>
      </c>
      <c r="Q254" t="s">
        <v>4</v>
      </c>
      <c r="R254" s="3">
        <v>15</v>
      </c>
      <c r="S254" s="3">
        <v>100</v>
      </c>
      <c r="T254" s="3">
        <v>1561.7343258857727</v>
      </c>
      <c r="U254" s="3">
        <f t="shared" si="11"/>
        <v>26.028905431429546</v>
      </c>
      <c r="V254" s="9">
        <v>0.99929612945189017</v>
      </c>
      <c r="W254" s="9">
        <v>0.99431157883543986</v>
      </c>
    </row>
    <row r="255" spans="1:23" x14ac:dyDescent="0.2">
      <c r="A255" t="s">
        <v>61</v>
      </c>
      <c r="B255">
        <v>254</v>
      </c>
      <c r="C255">
        <v>39</v>
      </c>
      <c r="D255">
        <v>4</v>
      </c>
      <c r="E255" t="s">
        <v>18</v>
      </c>
      <c r="F255" t="s">
        <v>70</v>
      </c>
      <c r="G255">
        <v>0</v>
      </c>
      <c r="H255" s="1">
        <v>1.1996112303093651</v>
      </c>
      <c r="I255" s="2">
        <f t="shared" si="9"/>
        <v>1.3140378211554422</v>
      </c>
      <c r="J255" t="s">
        <v>27</v>
      </c>
      <c r="K255" s="1">
        <v>0.91291986501160138</v>
      </c>
      <c r="L255" s="5">
        <v>9.9029420263416022E-3</v>
      </c>
      <c r="M255" s="3">
        <v>10.431925016376317</v>
      </c>
      <c r="N255" t="s">
        <v>8</v>
      </c>
      <c r="O255" s="1">
        <v>1.7980089916506097</v>
      </c>
      <c r="P255" s="2">
        <f t="shared" si="10"/>
        <v>1.969514587819557</v>
      </c>
      <c r="Q255" t="s">
        <v>4</v>
      </c>
      <c r="R255" s="3">
        <v>15</v>
      </c>
      <c r="S255" s="3">
        <v>30</v>
      </c>
      <c r="T255" s="3">
        <v>428.51350975036621</v>
      </c>
      <c r="U255" s="3">
        <f t="shared" si="11"/>
        <v>7.1418918291727698</v>
      </c>
      <c r="V255" s="9">
        <v>1.7580766086983605E-2</v>
      </c>
      <c r="W255" s="9">
        <v>4.2990617134951968E-2</v>
      </c>
    </row>
    <row r="256" spans="1:23" x14ac:dyDescent="0.2">
      <c r="A256" t="s">
        <v>61</v>
      </c>
      <c r="B256">
        <v>255</v>
      </c>
      <c r="C256">
        <v>40</v>
      </c>
      <c r="D256">
        <v>5</v>
      </c>
      <c r="E256" t="s">
        <v>18</v>
      </c>
      <c r="F256" t="s">
        <v>70</v>
      </c>
      <c r="G256">
        <v>0</v>
      </c>
      <c r="H256" s="1">
        <v>1.1996112303093651</v>
      </c>
      <c r="I256" s="2">
        <f t="shared" si="9"/>
        <v>1.3140378211554422</v>
      </c>
      <c r="J256" t="s">
        <v>27</v>
      </c>
      <c r="K256" s="1">
        <v>0.91291986501160138</v>
      </c>
      <c r="L256" s="5">
        <v>9.9029420263416022E-3</v>
      </c>
      <c r="M256" s="3">
        <v>10.431925016376317</v>
      </c>
      <c r="N256" t="s">
        <v>8</v>
      </c>
      <c r="O256" s="1">
        <v>0.99559175570736269</v>
      </c>
      <c r="P256" s="2">
        <f t="shared" si="10"/>
        <v>1.0905576643298376</v>
      </c>
      <c r="Q256" t="s">
        <v>4</v>
      </c>
      <c r="R256" s="3">
        <v>15</v>
      </c>
      <c r="S256" s="3">
        <v>65</v>
      </c>
      <c r="T256" s="3">
        <v>80.503604412078857</v>
      </c>
      <c r="U256" s="3">
        <f t="shared" si="11"/>
        <v>1.3417267402013142</v>
      </c>
      <c r="V256" s="9">
        <v>1.3171146318905227E-2</v>
      </c>
      <c r="W256" s="9">
        <v>2.5021283159073787E-2</v>
      </c>
    </row>
    <row r="257" spans="1:23" x14ac:dyDescent="0.2">
      <c r="A257" t="s">
        <v>61</v>
      </c>
      <c r="B257">
        <v>256</v>
      </c>
      <c r="C257">
        <v>41</v>
      </c>
      <c r="D257">
        <v>6</v>
      </c>
      <c r="E257" t="s">
        <v>18</v>
      </c>
      <c r="F257" t="s">
        <v>70</v>
      </c>
      <c r="G257">
        <v>0</v>
      </c>
      <c r="H257" s="1">
        <v>1.1996112303093651</v>
      </c>
      <c r="I257" s="2">
        <f t="shared" si="9"/>
        <v>1.3140378211554422</v>
      </c>
      <c r="J257" t="s">
        <v>27</v>
      </c>
      <c r="K257" s="1">
        <v>0.91291986501160138</v>
      </c>
      <c r="L257" s="5">
        <v>9.9029420263416022E-3</v>
      </c>
      <c r="M257" s="3">
        <v>10.431925016376317</v>
      </c>
      <c r="N257" t="s">
        <v>19</v>
      </c>
      <c r="O257" s="1">
        <v>1.8018060096528106</v>
      </c>
      <c r="P257" s="2">
        <f t="shared" si="10"/>
        <v>1.9736737896813246</v>
      </c>
      <c r="Q257" t="s">
        <v>4</v>
      </c>
      <c r="R257" s="3">
        <v>15</v>
      </c>
      <c r="S257" s="3">
        <v>30</v>
      </c>
      <c r="T257" s="3">
        <v>1441.8224678039551</v>
      </c>
      <c r="U257" s="3">
        <f t="shared" si="11"/>
        <v>24.030374463399252</v>
      </c>
      <c r="V257" s="9">
        <v>5.5968548401932862E-2</v>
      </c>
      <c r="W257" s="9">
        <v>8.9126296431098026E-2</v>
      </c>
    </row>
    <row r="258" spans="1:23" x14ac:dyDescent="0.2">
      <c r="A258" t="s">
        <v>61</v>
      </c>
      <c r="B258">
        <v>257</v>
      </c>
      <c r="C258">
        <v>42</v>
      </c>
      <c r="D258">
        <v>7</v>
      </c>
      <c r="E258" t="s">
        <v>18</v>
      </c>
      <c r="F258" t="s">
        <v>70</v>
      </c>
      <c r="G258">
        <v>0</v>
      </c>
      <c r="H258" s="1">
        <v>1.1996112303093651</v>
      </c>
      <c r="I258" s="2">
        <f t="shared" si="9"/>
        <v>1.3140378211554422</v>
      </c>
      <c r="J258" t="s">
        <v>27</v>
      </c>
      <c r="K258" s="1">
        <v>0.91291986501160138</v>
      </c>
      <c r="L258" s="5">
        <v>9.9029420263416022E-3</v>
      </c>
      <c r="M258" s="3">
        <v>10.431925016376317</v>
      </c>
      <c r="N258" t="s">
        <v>8</v>
      </c>
      <c r="O258" s="1">
        <v>1.7980089916506097</v>
      </c>
      <c r="P258" s="2">
        <f t="shared" si="10"/>
        <v>1.969514587819557</v>
      </c>
      <c r="Q258" t="s">
        <v>4</v>
      </c>
      <c r="R258" s="3">
        <v>15</v>
      </c>
      <c r="S258" s="3">
        <v>65</v>
      </c>
      <c r="T258" s="3">
        <v>79.189529418945312</v>
      </c>
      <c r="U258" s="3">
        <f t="shared" si="11"/>
        <v>1.3198254903157551</v>
      </c>
      <c r="V258" s="9">
        <v>2.0224796661687527E-2</v>
      </c>
      <c r="W258" s="9">
        <v>2.1354481946711665E-2</v>
      </c>
    </row>
    <row r="259" spans="1:23" x14ac:dyDescent="0.2">
      <c r="A259" t="s">
        <v>61</v>
      </c>
      <c r="B259">
        <v>258</v>
      </c>
      <c r="C259">
        <v>43</v>
      </c>
      <c r="D259">
        <v>8</v>
      </c>
      <c r="E259" t="s">
        <v>18</v>
      </c>
      <c r="F259" t="s">
        <v>70</v>
      </c>
      <c r="G259">
        <v>0</v>
      </c>
      <c r="H259" s="1">
        <v>1.1996112303093651</v>
      </c>
      <c r="I259" s="2">
        <f t="shared" ref="I259:I322" si="12">+H259/K259</f>
        <v>1.3140378211554422</v>
      </c>
      <c r="J259" t="s">
        <v>27</v>
      </c>
      <c r="K259" s="1">
        <v>0.91291986501160138</v>
      </c>
      <c r="L259" s="5">
        <v>9.9029420263416022E-3</v>
      </c>
      <c r="M259" s="3">
        <v>10.431925016376317</v>
      </c>
      <c r="N259" t="s">
        <v>9</v>
      </c>
      <c r="O259" s="1">
        <v>1.7951239321817576</v>
      </c>
      <c r="P259" s="2">
        <f t="shared" ref="P259:P322" si="13">O259/K259</f>
        <v>1.9663543329281647</v>
      </c>
      <c r="Q259" t="s">
        <v>4</v>
      </c>
      <c r="R259" s="3">
        <v>15</v>
      </c>
      <c r="S259" s="3">
        <v>100</v>
      </c>
      <c r="T259" s="3">
        <v>88.743075847625732</v>
      </c>
      <c r="U259" s="3">
        <f t="shared" ref="U259:U322" si="14">T259/60</f>
        <v>1.4790512641270956</v>
      </c>
      <c r="V259" s="9">
        <v>0.51289849207219296</v>
      </c>
      <c r="W259" s="9">
        <v>0.4897827960467323</v>
      </c>
    </row>
    <row r="260" spans="1:23" x14ac:dyDescent="0.2">
      <c r="A260" t="s">
        <v>61</v>
      </c>
      <c r="B260">
        <v>259</v>
      </c>
      <c r="C260">
        <v>44</v>
      </c>
      <c r="D260">
        <v>9</v>
      </c>
      <c r="E260" t="s">
        <v>18</v>
      </c>
      <c r="F260" t="s">
        <v>70</v>
      </c>
      <c r="G260">
        <v>0</v>
      </c>
      <c r="H260" s="1">
        <v>1.1996112303093651</v>
      </c>
      <c r="I260" s="2">
        <f t="shared" si="12"/>
        <v>1.314037821155442</v>
      </c>
      <c r="J260" t="s">
        <v>27</v>
      </c>
      <c r="K260" s="1">
        <v>0.91291986501160149</v>
      </c>
      <c r="L260" s="5">
        <v>9.9029420263416022E-3</v>
      </c>
      <c r="M260" s="3">
        <v>10.431925016376319</v>
      </c>
      <c r="N260" t="s">
        <v>25</v>
      </c>
      <c r="O260" s="1">
        <v>1.0031473716779227</v>
      </c>
      <c r="P260" s="2">
        <f t="shared" si="13"/>
        <v>1.098833983271001</v>
      </c>
      <c r="Q260" t="s">
        <v>4</v>
      </c>
      <c r="R260" s="3">
        <v>15</v>
      </c>
      <c r="S260" s="3">
        <v>100</v>
      </c>
      <c r="T260" s="3">
        <v>1535.6478338241577</v>
      </c>
      <c r="U260" s="3">
        <f t="shared" si="14"/>
        <v>25.594130563735963</v>
      </c>
      <c r="V260" s="9">
        <v>0.84110647421896223</v>
      </c>
      <c r="W260" s="9">
        <v>0.85581669548955452</v>
      </c>
    </row>
    <row r="261" spans="1:23" x14ac:dyDescent="0.2">
      <c r="A261" t="s">
        <v>61</v>
      </c>
      <c r="B261">
        <v>260</v>
      </c>
      <c r="C261">
        <v>45</v>
      </c>
      <c r="D261">
        <v>10</v>
      </c>
      <c r="E261" t="s">
        <v>18</v>
      </c>
      <c r="F261" t="s">
        <v>70</v>
      </c>
      <c r="G261">
        <v>0</v>
      </c>
      <c r="H261" s="1">
        <v>1.1996112303093651</v>
      </c>
      <c r="I261" s="2">
        <f t="shared" si="12"/>
        <v>1.3140378211554422</v>
      </c>
      <c r="J261" t="s">
        <v>27</v>
      </c>
      <c r="K261" s="1">
        <v>0.91291986501160138</v>
      </c>
      <c r="L261" s="5">
        <v>9.9029420263416022E-3</v>
      </c>
      <c r="M261" s="3">
        <v>10.431925016376317</v>
      </c>
      <c r="N261" t="s">
        <v>9</v>
      </c>
      <c r="O261" s="1">
        <v>1.7951239321817576</v>
      </c>
      <c r="P261" s="2">
        <f t="shared" si="13"/>
        <v>1.9663543329281647</v>
      </c>
      <c r="Q261" t="s">
        <v>4</v>
      </c>
      <c r="R261" s="3">
        <v>15</v>
      </c>
      <c r="S261" s="3">
        <v>65</v>
      </c>
      <c r="T261" s="3">
        <v>1370.2823758125305</v>
      </c>
      <c r="U261" s="3">
        <f t="shared" si="14"/>
        <v>22.838039596875507</v>
      </c>
      <c r="V261" s="9">
        <v>0.50390044473384166</v>
      </c>
      <c r="W261" s="9">
        <v>0.53387058517923403</v>
      </c>
    </row>
    <row r="262" spans="1:23" x14ac:dyDescent="0.2">
      <c r="A262" t="s">
        <v>61</v>
      </c>
      <c r="B262">
        <v>261</v>
      </c>
      <c r="C262">
        <v>46</v>
      </c>
      <c r="D262">
        <v>11</v>
      </c>
      <c r="E262" t="s">
        <v>18</v>
      </c>
      <c r="F262" t="s">
        <v>70</v>
      </c>
      <c r="G262">
        <v>0</v>
      </c>
      <c r="H262" s="1">
        <v>1.1996112303093651</v>
      </c>
      <c r="I262" s="2">
        <f t="shared" si="12"/>
        <v>1.314037821155442</v>
      </c>
      <c r="J262" t="s">
        <v>27</v>
      </c>
      <c r="K262" s="1">
        <v>0.91291986501160149</v>
      </c>
      <c r="L262" s="5">
        <v>9.9029420263416022E-3</v>
      </c>
      <c r="M262" s="3">
        <v>10.431925016376319</v>
      </c>
      <c r="N262" t="s">
        <v>25</v>
      </c>
      <c r="O262" s="1">
        <v>1.8027575954791653</v>
      </c>
      <c r="P262" s="2">
        <f t="shared" si="13"/>
        <v>1.974716143849335</v>
      </c>
      <c r="Q262" t="s">
        <v>4</v>
      </c>
      <c r="R262" s="3">
        <v>15</v>
      </c>
      <c r="S262" s="3">
        <v>30</v>
      </c>
      <c r="T262" s="3">
        <v>76.513376235961914</v>
      </c>
      <c r="U262" s="3">
        <f t="shared" si="14"/>
        <v>1.275222937266032</v>
      </c>
      <c r="V262" s="9">
        <v>0.21649219208805687</v>
      </c>
      <c r="W262" s="9">
        <v>0.23586067575842112</v>
      </c>
    </row>
    <row r="263" spans="1:23" x14ac:dyDescent="0.2">
      <c r="A263" t="s">
        <v>61</v>
      </c>
      <c r="B263">
        <v>262</v>
      </c>
      <c r="C263">
        <v>47</v>
      </c>
      <c r="D263">
        <v>12</v>
      </c>
      <c r="E263" t="s">
        <v>18</v>
      </c>
      <c r="F263" t="s">
        <v>70</v>
      </c>
      <c r="G263">
        <v>0</v>
      </c>
      <c r="H263" s="1">
        <v>1.1996112303093651</v>
      </c>
      <c r="I263" s="2">
        <f t="shared" si="12"/>
        <v>1.3140378211554422</v>
      </c>
      <c r="J263" t="s">
        <v>27</v>
      </c>
      <c r="K263" s="1">
        <v>0.91291986501160138</v>
      </c>
      <c r="L263" s="5">
        <v>9.9029420263416022E-3</v>
      </c>
      <c r="M263" s="3">
        <v>10.431925016376317</v>
      </c>
      <c r="N263" t="s">
        <v>19</v>
      </c>
      <c r="O263" s="1">
        <v>0.99486221391872964</v>
      </c>
      <c r="P263" s="2">
        <f t="shared" si="13"/>
        <v>1.0897585341798723</v>
      </c>
      <c r="Q263" t="s">
        <v>4</v>
      </c>
      <c r="R263" s="3">
        <v>15</v>
      </c>
      <c r="S263" s="3">
        <v>30</v>
      </c>
      <c r="T263" s="3">
        <v>1668.9894604682922</v>
      </c>
      <c r="U263" s="3">
        <f t="shared" si="14"/>
        <v>27.816491007804871</v>
      </c>
      <c r="V263" s="9">
        <v>5.7185349108329155E-2</v>
      </c>
      <c r="W263" s="9">
        <v>6.7840831305556251E-2</v>
      </c>
    </row>
    <row r="264" spans="1:23" x14ac:dyDescent="0.2">
      <c r="A264" t="s">
        <v>61</v>
      </c>
      <c r="B264">
        <v>263</v>
      </c>
      <c r="C264">
        <v>48</v>
      </c>
      <c r="D264">
        <v>13</v>
      </c>
      <c r="E264" t="s">
        <v>18</v>
      </c>
      <c r="F264" t="s">
        <v>70</v>
      </c>
      <c r="G264">
        <v>0</v>
      </c>
      <c r="H264" s="1">
        <v>1.1996112303093651</v>
      </c>
      <c r="I264" s="2">
        <f t="shared" si="12"/>
        <v>1.3140378211554422</v>
      </c>
      <c r="J264" t="s">
        <v>27</v>
      </c>
      <c r="K264" s="1">
        <v>0.91291986501160138</v>
      </c>
      <c r="L264" s="5">
        <v>9.9029420263416022E-3</v>
      </c>
      <c r="M264" s="3">
        <v>10.431925016376317</v>
      </c>
      <c r="N264" t="s">
        <v>8</v>
      </c>
      <c r="O264" s="1">
        <v>0.99559175570736269</v>
      </c>
      <c r="P264" s="2">
        <f t="shared" si="13"/>
        <v>1.0905576643298376</v>
      </c>
      <c r="Q264" t="s">
        <v>4</v>
      </c>
      <c r="R264" s="3">
        <v>15</v>
      </c>
      <c r="S264" s="3">
        <v>30</v>
      </c>
      <c r="T264" s="3">
        <v>411.02350950241089</v>
      </c>
      <c r="U264" s="3">
        <f t="shared" si="14"/>
        <v>6.8503918250401812</v>
      </c>
      <c r="V264" s="9">
        <v>1.1255814990792758E-2</v>
      </c>
      <c r="W264" s="9">
        <v>1.0336876488713053E-2</v>
      </c>
    </row>
    <row r="265" spans="1:23" x14ac:dyDescent="0.2">
      <c r="A265" t="s">
        <v>61</v>
      </c>
      <c r="B265">
        <v>264</v>
      </c>
      <c r="C265">
        <v>49</v>
      </c>
      <c r="D265">
        <v>14</v>
      </c>
      <c r="E265" t="s">
        <v>18</v>
      </c>
      <c r="F265" t="s">
        <v>70</v>
      </c>
      <c r="G265">
        <v>0</v>
      </c>
      <c r="H265" s="1">
        <v>1.1996112303093651</v>
      </c>
      <c r="I265" s="2">
        <f t="shared" si="12"/>
        <v>1.314037821155442</v>
      </c>
      <c r="J265" t="s">
        <v>27</v>
      </c>
      <c r="K265" s="1">
        <v>0.91291986501160149</v>
      </c>
      <c r="L265" s="5">
        <v>9.9029420263416022E-3</v>
      </c>
      <c r="M265" s="3">
        <v>10.431925016376319</v>
      </c>
      <c r="N265" t="s">
        <v>25</v>
      </c>
      <c r="O265" s="1">
        <v>1.0031473716779227</v>
      </c>
      <c r="P265" s="2">
        <f t="shared" si="13"/>
        <v>1.098833983271001</v>
      </c>
      <c r="Q265" t="s">
        <v>4</v>
      </c>
      <c r="R265" s="3">
        <v>15</v>
      </c>
      <c r="S265" s="3">
        <v>30</v>
      </c>
      <c r="T265" s="3">
        <v>77.366425037384033</v>
      </c>
      <c r="U265" s="3">
        <f t="shared" si="14"/>
        <v>1.2894404172897338</v>
      </c>
      <c r="V265" s="9">
        <v>0.15068128461235444</v>
      </c>
      <c r="W265" s="9">
        <v>0.17372481854339822</v>
      </c>
    </row>
    <row r="266" spans="1:23" x14ac:dyDescent="0.2">
      <c r="A266" t="s">
        <v>61</v>
      </c>
      <c r="B266">
        <v>265</v>
      </c>
      <c r="C266">
        <v>50</v>
      </c>
      <c r="D266">
        <v>15</v>
      </c>
      <c r="E266" t="s">
        <v>18</v>
      </c>
      <c r="F266" t="s">
        <v>70</v>
      </c>
      <c r="G266">
        <v>0</v>
      </c>
      <c r="H266" s="1">
        <v>1.1996112303093651</v>
      </c>
      <c r="I266" s="2">
        <f t="shared" si="12"/>
        <v>1.3140378211554422</v>
      </c>
      <c r="J266" t="s">
        <v>27</v>
      </c>
      <c r="K266" s="1">
        <v>0.91291986501160138</v>
      </c>
      <c r="L266" s="5">
        <v>9.9029420263416022E-3</v>
      </c>
      <c r="M266" s="3">
        <v>10.431925016376317</v>
      </c>
      <c r="N266" t="s">
        <v>9</v>
      </c>
      <c r="O266" s="1">
        <v>1.0058884102742607</v>
      </c>
      <c r="P266" s="2">
        <f t="shared" si="13"/>
        <v>1.1018364796580233</v>
      </c>
      <c r="Q266" t="s">
        <v>4</v>
      </c>
      <c r="R266" s="3">
        <v>15</v>
      </c>
      <c r="S266" s="3">
        <v>100</v>
      </c>
      <c r="T266" s="3">
        <v>76.539377689361572</v>
      </c>
      <c r="U266" s="3">
        <f t="shared" si="14"/>
        <v>1.2756562948226928</v>
      </c>
      <c r="V266" s="9">
        <v>0.2635676536307559</v>
      </c>
      <c r="W266" s="9">
        <v>0.24057691869084352</v>
      </c>
    </row>
    <row r="267" spans="1:23" x14ac:dyDescent="0.2">
      <c r="A267" t="s">
        <v>61</v>
      </c>
      <c r="B267">
        <v>266</v>
      </c>
      <c r="C267">
        <v>51</v>
      </c>
      <c r="D267">
        <v>16</v>
      </c>
      <c r="E267" t="s">
        <v>18</v>
      </c>
      <c r="F267" t="s">
        <v>70</v>
      </c>
      <c r="G267">
        <v>0</v>
      </c>
      <c r="H267" s="1">
        <v>1.1996112303093651</v>
      </c>
      <c r="I267" s="2">
        <f t="shared" si="12"/>
        <v>1.3140378211554422</v>
      </c>
      <c r="J267" t="s">
        <v>27</v>
      </c>
      <c r="K267" s="1">
        <v>0.91291986501160138</v>
      </c>
      <c r="L267" s="5">
        <v>9.9029420263416022E-3</v>
      </c>
      <c r="M267" s="3">
        <v>10.431925016376317</v>
      </c>
      <c r="N267" t="s">
        <v>8</v>
      </c>
      <c r="O267" s="1">
        <v>1.3968003736789862</v>
      </c>
      <c r="P267" s="2">
        <f t="shared" si="13"/>
        <v>1.5300361260746973</v>
      </c>
      <c r="Q267" t="s">
        <v>4</v>
      </c>
      <c r="R267" s="3">
        <v>15</v>
      </c>
      <c r="S267" s="3">
        <v>100</v>
      </c>
      <c r="T267" s="3">
        <v>1662.2730765342712</v>
      </c>
      <c r="U267" s="3">
        <f t="shared" si="14"/>
        <v>27.704551275571188</v>
      </c>
      <c r="V267" s="9">
        <v>0.15878737029220413</v>
      </c>
      <c r="W267" s="9">
        <v>0.14836354277515365</v>
      </c>
    </row>
    <row r="268" spans="1:23" x14ac:dyDescent="0.2">
      <c r="A268" t="s">
        <v>61</v>
      </c>
      <c r="B268">
        <v>267</v>
      </c>
      <c r="C268">
        <v>52</v>
      </c>
      <c r="D268">
        <v>17</v>
      </c>
      <c r="E268" t="s">
        <v>18</v>
      </c>
      <c r="F268" t="s">
        <v>70</v>
      </c>
      <c r="G268">
        <v>0</v>
      </c>
      <c r="H268" s="1">
        <v>1.1996112303093651</v>
      </c>
      <c r="I268" s="2">
        <f t="shared" si="12"/>
        <v>1.3140378211554422</v>
      </c>
      <c r="J268" t="s">
        <v>27</v>
      </c>
      <c r="K268" s="1">
        <v>0.91291986501160138</v>
      </c>
      <c r="L268" s="5">
        <v>9.9029420263416022E-3</v>
      </c>
      <c r="M268" s="3">
        <v>10.431925016376317</v>
      </c>
      <c r="N268" t="s">
        <v>19</v>
      </c>
      <c r="O268" s="1">
        <v>0.99486221391872964</v>
      </c>
      <c r="P268" s="2">
        <f t="shared" si="13"/>
        <v>1.0897585341798723</v>
      </c>
      <c r="Q268" t="s">
        <v>4</v>
      </c>
      <c r="R268" s="3">
        <v>15</v>
      </c>
      <c r="S268" s="3">
        <v>100</v>
      </c>
      <c r="T268" s="3">
        <v>515.29747343063354</v>
      </c>
      <c r="U268" s="3">
        <f t="shared" si="14"/>
        <v>8.5882912238438927</v>
      </c>
      <c r="V268" s="9">
        <v>0.27314209752738811</v>
      </c>
      <c r="W268" s="9">
        <v>0.43960900790650281</v>
      </c>
    </row>
    <row r="269" spans="1:23" x14ac:dyDescent="0.2">
      <c r="A269" t="s">
        <v>61</v>
      </c>
      <c r="B269">
        <v>268</v>
      </c>
      <c r="C269">
        <v>53</v>
      </c>
      <c r="D269">
        <v>18</v>
      </c>
      <c r="E269" t="s">
        <v>18</v>
      </c>
      <c r="F269" t="s">
        <v>70</v>
      </c>
      <c r="G269">
        <v>0</v>
      </c>
      <c r="H269" s="1">
        <v>1.1996112303093651</v>
      </c>
      <c r="I269" s="2">
        <f t="shared" si="12"/>
        <v>1.3140378211554422</v>
      </c>
      <c r="J269" t="s">
        <v>27</v>
      </c>
      <c r="K269" s="1">
        <v>0.91291986501160138</v>
      </c>
      <c r="L269" s="5">
        <v>9.9029420263416022E-3</v>
      </c>
      <c r="M269" s="3">
        <v>10.431925016376317</v>
      </c>
      <c r="N269" t="s">
        <v>25</v>
      </c>
      <c r="O269" s="1">
        <v>1.4029524835785439</v>
      </c>
      <c r="P269" s="2">
        <f t="shared" si="13"/>
        <v>1.5367750635601682</v>
      </c>
      <c r="Q269" t="s">
        <v>4</v>
      </c>
      <c r="R269" s="3">
        <v>15</v>
      </c>
      <c r="S269" s="3">
        <v>65</v>
      </c>
      <c r="T269" s="3">
        <v>432.27172470092773</v>
      </c>
      <c r="U269" s="3">
        <f t="shared" si="14"/>
        <v>7.2045287450154625</v>
      </c>
      <c r="V269" s="9">
        <v>0.97100023468489916</v>
      </c>
      <c r="W269" s="9">
        <v>0.99397483870111869</v>
      </c>
    </row>
    <row r="270" spans="1:23" x14ac:dyDescent="0.2">
      <c r="A270" t="s">
        <v>61</v>
      </c>
      <c r="B270">
        <v>269</v>
      </c>
      <c r="C270">
        <v>54</v>
      </c>
      <c r="D270">
        <v>19</v>
      </c>
      <c r="E270" t="s">
        <v>18</v>
      </c>
      <c r="F270" t="s">
        <v>70</v>
      </c>
      <c r="G270">
        <v>0</v>
      </c>
      <c r="H270" s="1">
        <v>1.1996112303093651</v>
      </c>
      <c r="I270" s="2">
        <f t="shared" si="12"/>
        <v>1.3140378211554422</v>
      </c>
      <c r="J270" t="s">
        <v>27</v>
      </c>
      <c r="K270" s="1">
        <v>0.91291986501160138</v>
      </c>
      <c r="L270" s="5">
        <v>9.9029420263416022E-3</v>
      </c>
      <c r="M270" s="3">
        <v>10.431925016376317</v>
      </c>
      <c r="N270" t="s">
        <v>19</v>
      </c>
      <c r="O270" s="1">
        <v>1.8018060096528106</v>
      </c>
      <c r="P270" s="2">
        <f t="shared" si="13"/>
        <v>1.9736737896813246</v>
      </c>
      <c r="Q270" t="s">
        <v>4</v>
      </c>
      <c r="R270" s="3">
        <v>15</v>
      </c>
      <c r="S270" s="3">
        <v>100</v>
      </c>
      <c r="T270" s="3">
        <v>525.69906806945801</v>
      </c>
      <c r="U270" s="3">
        <f t="shared" si="14"/>
        <v>8.7616511344909664</v>
      </c>
      <c r="V270" s="9">
        <v>0.57620953817581033</v>
      </c>
      <c r="W270" s="9">
        <v>0.59777696073736153</v>
      </c>
    </row>
    <row r="271" spans="1:23" x14ac:dyDescent="0.2">
      <c r="A271" t="s">
        <v>61</v>
      </c>
      <c r="B271">
        <v>270</v>
      </c>
      <c r="C271">
        <v>55</v>
      </c>
      <c r="D271">
        <v>20</v>
      </c>
      <c r="E271" t="s">
        <v>18</v>
      </c>
      <c r="F271" t="s">
        <v>70</v>
      </c>
      <c r="G271">
        <v>0</v>
      </c>
      <c r="H271" s="1">
        <v>1.1996112303093651</v>
      </c>
      <c r="I271" s="2">
        <f t="shared" si="12"/>
        <v>1.3140378211554422</v>
      </c>
      <c r="J271" t="s">
        <v>27</v>
      </c>
      <c r="K271" s="1">
        <v>0.91291986501160138</v>
      </c>
      <c r="L271" s="5">
        <v>9.9029420263416022E-3</v>
      </c>
      <c r="M271" s="3">
        <v>10.431925016376317</v>
      </c>
      <c r="N271" t="s">
        <v>9</v>
      </c>
      <c r="O271" s="1">
        <v>1.6713222816864639</v>
      </c>
      <c r="P271" s="2">
        <f t="shared" si="13"/>
        <v>1.8307436892779463</v>
      </c>
      <c r="Q271" t="s">
        <v>4</v>
      </c>
      <c r="R271" s="3">
        <v>15</v>
      </c>
      <c r="S271" s="3">
        <v>100</v>
      </c>
      <c r="T271" s="3">
        <v>410.19246196746826</v>
      </c>
      <c r="U271" s="3">
        <f t="shared" si="14"/>
        <v>6.8365410327911373</v>
      </c>
      <c r="V271" s="9">
        <v>0.87157385708897028</v>
      </c>
      <c r="W271" s="9">
        <v>0.87042527228930422</v>
      </c>
    </row>
    <row r="272" spans="1:23" x14ac:dyDescent="0.2">
      <c r="A272" t="s">
        <v>61</v>
      </c>
      <c r="B272">
        <v>271</v>
      </c>
      <c r="C272">
        <v>56</v>
      </c>
      <c r="D272">
        <v>21</v>
      </c>
      <c r="E272" t="s">
        <v>18</v>
      </c>
      <c r="F272" t="s">
        <v>70</v>
      </c>
      <c r="G272">
        <v>0</v>
      </c>
      <c r="H272" s="1">
        <v>1.1996112303093651</v>
      </c>
      <c r="I272" s="2">
        <f t="shared" si="12"/>
        <v>1.3140378211554422</v>
      </c>
      <c r="J272" t="s">
        <v>27</v>
      </c>
      <c r="K272" s="1">
        <v>0.91291986501160138</v>
      </c>
      <c r="L272" s="5">
        <v>9.9029420263416022E-3</v>
      </c>
      <c r="M272" s="3">
        <v>10.431925016376317</v>
      </c>
      <c r="N272" t="s">
        <v>8</v>
      </c>
      <c r="O272" s="1">
        <v>1.4116599521223798</v>
      </c>
      <c r="P272" s="2">
        <f t="shared" si="13"/>
        <v>1.5463131061393218</v>
      </c>
      <c r="Q272" t="s">
        <v>4</v>
      </c>
      <c r="R272" s="3">
        <v>15</v>
      </c>
      <c r="S272" s="3">
        <v>100</v>
      </c>
      <c r="T272" s="3">
        <v>442.63731718063354</v>
      </c>
      <c r="U272" s="3">
        <f t="shared" si="14"/>
        <v>7.377288619677226</v>
      </c>
      <c r="V272" s="9">
        <v>0.14317349709710075</v>
      </c>
      <c r="W272" s="9">
        <v>0.16315305541329739</v>
      </c>
    </row>
    <row r="273" spans="1:23" x14ac:dyDescent="0.2">
      <c r="A273" t="s">
        <v>61</v>
      </c>
      <c r="B273">
        <v>272</v>
      </c>
      <c r="C273">
        <v>57</v>
      </c>
      <c r="D273">
        <v>22</v>
      </c>
      <c r="E273" t="s">
        <v>18</v>
      </c>
      <c r="F273" t="s">
        <v>70</v>
      </c>
      <c r="G273">
        <v>0</v>
      </c>
      <c r="H273" s="1">
        <v>1.1996112303093651</v>
      </c>
      <c r="I273" s="2">
        <f t="shared" si="12"/>
        <v>1.3140378211554422</v>
      </c>
      <c r="J273" t="s">
        <v>27</v>
      </c>
      <c r="K273" s="1">
        <v>0.91291986501160138</v>
      </c>
      <c r="L273" s="5">
        <v>9.9029420263416022E-3</v>
      </c>
      <c r="M273" s="3">
        <v>10.431925016376317</v>
      </c>
      <c r="N273" t="s">
        <v>19</v>
      </c>
      <c r="O273" s="1">
        <v>1.4922933208780944</v>
      </c>
      <c r="P273" s="2">
        <f t="shared" si="13"/>
        <v>1.6346378012698084</v>
      </c>
      <c r="Q273" t="s">
        <v>4</v>
      </c>
      <c r="R273" s="3">
        <v>15</v>
      </c>
      <c r="S273" s="3">
        <v>100</v>
      </c>
      <c r="T273" s="3">
        <v>404.46513414382935</v>
      </c>
      <c r="U273" s="3">
        <f t="shared" si="14"/>
        <v>6.7410855690638227</v>
      </c>
      <c r="V273" s="9">
        <v>0.33600295457242108</v>
      </c>
      <c r="W273" s="9">
        <v>0.48867785578202899</v>
      </c>
    </row>
    <row r="274" spans="1:23" x14ac:dyDescent="0.2">
      <c r="A274" t="s">
        <v>61</v>
      </c>
      <c r="B274">
        <v>273</v>
      </c>
      <c r="C274">
        <v>58</v>
      </c>
      <c r="D274">
        <v>23</v>
      </c>
      <c r="E274" t="s">
        <v>18</v>
      </c>
      <c r="F274" t="s">
        <v>70</v>
      </c>
      <c r="G274">
        <v>0</v>
      </c>
      <c r="H274" s="1">
        <v>1.1996112303093651</v>
      </c>
      <c r="I274" s="2">
        <f t="shared" si="12"/>
        <v>1.314037821155442</v>
      </c>
      <c r="J274" t="s">
        <v>27</v>
      </c>
      <c r="K274" s="1">
        <v>0.91291986501160149</v>
      </c>
      <c r="L274" s="5">
        <v>9.9029420263416022E-3</v>
      </c>
      <c r="M274" s="3">
        <v>10.431925016376319</v>
      </c>
      <c r="N274" t="s">
        <v>25</v>
      </c>
      <c r="O274" s="1">
        <v>1.3593373804621125</v>
      </c>
      <c r="P274" s="2">
        <f t="shared" si="13"/>
        <v>1.488999672983168</v>
      </c>
      <c r="Q274" t="s">
        <v>4</v>
      </c>
      <c r="R274" s="3">
        <v>15</v>
      </c>
      <c r="S274" s="3">
        <v>100</v>
      </c>
      <c r="T274" s="3">
        <v>420.70306253433228</v>
      </c>
      <c r="U274" s="3">
        <f t="shared" si="14"/>
        <v>7.0117177089055378</v>
      </c>
      <c r="V274" s="9">
        <v>0.98446651207131974</v>
      </c>
      <c r="W274" s="9">
        <v>0.995755230205846</v>
      </c>
    </row>
    <row r="275" spans="1:23" x14ac:dyDescent="0.2">
      <c r="A275" t="s">
        <v>61</v>
      </c>
      <c r="B275">
        <v>274</v>
      </c>
      <c r="C275">
        <v>59</v>
      </c>
      <c r="D275">
        <v>24</v>
      </c>
      <c r="E275" t="s">
        <v>18</v>
      </c>
      <c r="F275" t="s">
        <v>70</v>
      </c>
      <c r="G275">
        <v>0</v>
      </c>
      <c r="H275" s="1">
        <v>1.1996112303093651</v>
      </c>
      <c r="I275" s="2">
        <f t="shared" si="12"/>
        <v>1.3140378211554422</v>
      </c>
      <c r="J275" t="s">
        <v>27</v>
      </c>
      <c r="K275" s="1">
        <v>0.91291986501160138</v>
      </c>
      <c r="L275" s="5">
        <v>9.9029420263416022E-3</v>
      </c>
      <c r="M275" s="3">
        <v>10.431925016376317</v>
      </c>
      <c r="N275" t="s">
        <v>9</v>
      </c>
      <c r="O275" s="1">
        <v>1.7951239321817576</v>
      </c>
      <c r="P275" s="2">
        <f t="shared" si="13"/>
        <v>1.9663543329281647</v>
      </c>
      <c r="Q275" t="s">
        <v>4</v>
      </c>
      <c r="R275" s="3">
        <v>15</v>
      </c>
      <c r="S275" s="3">
        <v>90.7</v>
      </c>
      <c r="T275" s="3">
        <v>346.1327977180481</v>
      </c>
      <c r="U275" s="3">
        <f t="shared" si="14"/>
        <v>5.7688799619674684</v>
      </c>
      <c r="V275" s="9">
        <v>0.68105149803223208</v>
      </c>
      <c r="W275" s="9">
        <v>0.69295130206731781</v>
      </c>
    </row>
    <row r="276" spans="1:23" x14ac:dyDescent="0.2">
      <c r="A276" t="s">
        <v>61</v>
      </c>
      <c r="B276">
        <v>275</v>
      </c>
      <c r="C276">
        <v>60</v>
      </c>
      <c r="D276">
        <v>25</v>
      </c>
      <c r="E276" t="s">
        <v>18</v>
      </c>
      <c r="F276" t="s">
        <v>70</v>
      </c>
      <c r="G276">
        <v>0</v>
      </c>
      <c r="H276" s="1">
        <v>1.1996112303093651</v>
      </c>
      <c r="I276" s="2">
        <f t="shared" si="12"/>
        <v>1.3140378211554422</v>
      </c>
      <c r="J276" t="s">
        <v>27</v>
      </c>
      <c r="K276" s="1">
        <v>0.91291986501160138</v>
      </c>
      <c r="L276" s="5">
        <v>9.9029420263416022E-3</v>
      </c>
      <c r="M276" s="3">
        <v>10.431925016376317</v>
      </c>
      <c r="N276" t="s">
        <v>19</v>
      </c>
      <c r="O276" s="1">
        <v>1.8018060096528106</v>
      </c>
      <c r="P276" s="2">
        <f t="shared" si="13"/>
        <v>1.9736737896813246</v>
      </c>
      <c r="Q276" t="s">
        <v>4</v>
      </c>
      <c r="R276" s="3">
        <v>15</v>
      </c>
      <c r="S276" s="3">
        <v>90.7</v>
      </c>
      <c r="T276" s="3">
        <v>325.1365966796875</v>
      </c>
      <c r="U276" s="3">
        <f t="shared" si="14"/>
        <v>5.4189432779947913</v>
      </c>
      <c r="V276" s="9">
        <v>0.38200133813380527</v>
      </c>
      <c r="W276" s="9">
        <v>0.3563481864769017</v>
      </c>
    </row>
    <row r="277" spans="1:23" x14ac:dyDescent="0.2">
      <c r="A277" t="s">
        <v>61</v>
      </c>
      <c r="B277">
        <v>276</v>
      </c>
      <c r="C277">
        <v>61</v>
      </c>
      <c r="D277">
        <v>26</v>
      </c>
      <c r="E277" t="s">
        <v>18</v>
      </c>
      <c r="F277" t="s">
        <v>70</v>
      </c>
      <c r="G277">
        <v>0</v>
      </c>
      <c r="H277" s="1">
        <v>1.1996112303093651</v>
      </c>
      <c r="I277" s="2">
        <f t="shared" si="12"/>
        <v>1.314037821155442</v>
      </c>
      <c r="J277" t="s">
        <v>27</v>
      </c>
      <c r="K277" s="1">
        <v>0.91291986501160149</v>
      </c>
      <c r="L277" s="5">
        <v>9.9029420263416022E-3</v>
      </c>
      <c r="M277" s="3">
        <v>10.431925016376319</v>
      </c>
      <c r="N277" t="s">
        <v>25</v>
      </c>
      <c r="O277" s="1">
        <v>1.8027575954791653</v>
      </c>
      <c r="P277" s="2">
        <f t="shared" si="13"/>
        <v>1.974716143849335</v>
      </c>
      <c r="Q277" t="s">
        <v>4</v>
      </c>
      <c r="R277" s="3">
        <v>15</v>
      </c>
      <c r="S277" s="3">
        <v>90.7</v>
      </c>
      <c r="T277" s="3">
        <v>277.19185447692871</v>
      </c>
      <c r="U277" s="3">
        <f t="shared" si="14"/>
        <v>4.6198642412821451</v>
      </c>
      <c r="V277" s="9">
        <v>0.98189183565822002</v>
      </c>
      <c r="W277" s="9">
        <v>1</v>
      </c>
    </row>
    <row r="278" spans="1:23" x14ac:dyDescent="0.2">
      <c r="A278" t="s">
        <v>61</v>
      </c>
      <c r="B278">
        <v>277</v>
      </c>
      <c r="C278">
        <v>62</v>
      </c>
      <c r="D278">
        <v>27</v>
      </c>
      <c r="E278" t="s">
        <v>18</v>
      </c>
      <c r="F278" t="s">
        <v>70</v>
      </c>
      <c r="G278">
        <v>0</v>
      </c>
      <c r="H278" s="1">
        <v>1.1996112303093651</v>
      </c>
      <c r="I278" s="2">
        <f t="shared" si="12"/>
        <v>1.314037821155442</v>
      </c>
      <c r="J278" t="s">
        <v>27</v>
      </c>
      <c r="K278" s="1">
        <v>0.91291986501160149</v>
      </c>
      <c r="L278" s="5">
        <v>9.9029420263416022E-3</v>
      </c>
      <c r="M278" s="3">
        <v>10.431925016376319</v>
      </c>
      <c r="N278" t="s">
        <v>25</v>
      </c>
      <c r="O278" s="1">
        <v>1.8027575954791653</v>
      </c>
      <c r="P278" s="2">
        <f t="shared" si="13"/>
        <v>1.974716143849335</v>
      </c>
      <c r="Q278" t="s">
        <v>4</v>
      </c>
      <c r="R278" s="3">
        <v>15</v>
      </c>
      <c r="S278" s="3">
        <v>48.1</v>
      </c>
      <c r="T278" s="3">
        <v>417.96490621566772</v>
      </c>
      <c r="U278" s="3">
        <f t="shared" si="14"/>
        <v>6.9660817702611286</v>
      </c>
      <c r="V278" s="9">
        <v>0.61600352885513709</v>
      </c>
      <c r="W278" s="9">
        <v>0.63891937650967334</v>
      </c>
    </row>
    <row r="279" spans="1:23" x14ac:dyDescent="0.2">
      <c r="A279" t="s">
        <v>61</v>
      </c>
      <c r="B279">
        <v>278</v>
      </c>
      <c r="C279">
        <v>63</v>
      </c>
      <c r="D279">
        <v>28</v>
      </c>
      <c r="E279" t="s">
        <v>18</v>
      </c>
      <c r="F279" t="s">
        <v>70</v>
      </c>
      <c r="G279">
        <v>0</v>
      </c>
      <c r="H279" s="1">
        <v>1.1996112303093651</v>
      </c>
      <c r="I279" s="2">
        <f t="shared" si="12"/>
        <v>1.3140378211554422</v>
      </c>
      <c r="J279" t="s">
        <v>27</v>
      </c>
      <c r="K279" s="1">
        <v>0.91291986501160138</v>
      </c>
      <c r="L279" s="5">
        <v>9.9029420263416022E-3</v>
      </c>
      <c r="M279" s="3">
        <v>10.431925016376317</v>
      </c>
      <c r="N279" t="s">
        <v>9</v>
      </c>
      <c r="O279" s="1">
        <v>1.7951239321817576</v>
      </c>
      <c r="P279" s="2">
        <f t="shared" si="13"/>
        <v>1.9663543329281647</v>
      </c>
      <c r="Q279" t="s">
        <v>4</v>
      </c>
      <c r="R279" s="3">
        <v>15</v>
      </c>
      <c r="S279" s="3">
        <v>48.1</v>
      </c>
      <c r="T279" s="3">
        <v>359.26454877853394</v>
      </c>
      <c r="U279" s="3">
        <f t="shared" si="14"/>
        <v>5.9877424796422325</v>
      </c>
      <c r="V279" s="9">
        <v>0.13827549156890473</v>
      </c>
      <c r="W279" s="9">
        <v>0.1496561756708519</v>
      </c>
    </row>
    <row r="280" spans="1:23" x14ac:dyDescent="0.2">
      <c r="A280" t="s">
        <v>61</v>
      </c>
      <c r="B280">
        <v>279</v>
      </c>
      <c r="C280">
        <v>64</v>
      </c>
      <c r="D280">
        <v>29</v>
      </c>
      <c r="E280" t="s">
        <v>18</v>
      </c>
      <c r="F280" t="s">
        <v>70</v>
      </c>
      <c r="G280">
        <v>0</v>
      </c>
      <c r="H280" s="1">
        <v>1.1996112303093651</v>
      </c>
      <c r="I280" s="2">
        <f t="shared" si="12"/>
        <v>1.3140378211554422</v>
      </c>
      <c r="J280" t="s">
        <v>27</v>
      </c>
      <c r="K280" s="1">
        <v>0.91291986501160138</v>
      </c>
      <c r="L280" s="5">
        <v>9.9029420263416022E-3</v>
      </c>
      <c r="M280" s="3">
        <v>10.431925016376317</v>
      </c>
      <c r="N280" t="s">
        <v>9</v>
      </c>
      <c r="O280" s="1">
        <v>1.7951239321817576</v>
      </c>
      <c r="P280" s="2">
        <f t="shared" si="13"/>
        <v>1.9663543329281647</v>
      </c>
      <c r="Q280" t="s">
        <v>4</v>
      </c>
      <c r="R280" s="3">
        <v>15</v>
      </c>
      <c r="S280" s="3">
        <v>81.599999999999994</v>
      </c>
      <c r="T280" s="3">
        <v>613.57109451293945</v>
      </c>
      <c r="U280" s="3">
        <f t="shared" si="14"/>
        <v>10.226184908548991</v>
      </c>
      <c r="V280" s="9">
        <v>0.65734286605758485</v>
      </c>
      <c r="W280" s="9">
        <v>0.66235889417356864</v>
      </c>
    </row>
    <row r="281" spans="1:23" x14ac:dyDescent="0.2">
      <c r="A281" t="s">
        <v>61</v>
      </c>
      <c r="B281">
        <v>280</v>
      </c>
      <c r="C281">
        <v>65</v>
      </c>
      <c r="D281">
        <v>30</v>
      </c>
      <c r="E281" t="s">
        <v>18</v>
      </c>
      <c r="F281" t="s">
        <v>70</v>
      </c>
      <c r="G281">
        <v>0</v>
      </c>
      <c r="H281" s="1">
        <v>1.1996112303093651</v>
      </c>
      <c r="I281" s="2">
        <f t="shared" si="12"/>
        <v>1.314037821155442</v>
      </c>
      <c r="J281" t="s">
        <v>27</v>
      </c>
      <c r="K281" s="1">
        <v>0.91291986501160149</v>
      </c>
      <c r="L281" s="5">
        <v>9.9029420263416022E-3</v>
      </c>
      <c r="M281" s="3">
        <v>10.431925016376319</v>
      </c>
      <c r="N281" t="s">
        <v>25</v>
      </c>
      <c r="O281" s="1">
        <v>1.8027575954791653</v>
      </c>
      <c r="P281" s="2">
        <f t="shared" si="13"/>
        <v>1.974716143849335</v>
      </c>
      <c r="Q281" t="s">
        <v>4</v>
      </c>
      <c r="R281" s="3">
        <v>15</v>
      </c>
      <c r="S281" s="3">
        <v>81.599999999999994</v>
      </c>
      <c r="T281" s="3">
        <v>514.04840183258057</v>
      </c>
      <c r="U281" s="3">
        <f t="shared" si="14"/>
        <v>8.5674733638763421</v>
      </c>
      <c r="V281" s="9">
        <v>0.97374973056502923</v>
      </c>
      <c r="W281" s="9">
        <v>1</v>
      </c>
    </row>
    <row r="282" spans="1:23" x14ac:dyDescent="0.2">
      <c r="A282" t="s">
        <v>61</v>
      </c>
      <c r="B282">
        <v>281</v>
      </c>
      <c r="C282">
        <v>66</v>
      </c>
      <c r="D282">
        <v>31</v>
      </c>
      <c r="E282" t="s">
        <v>18</v>
      </c>
      <c r="F282" t="s">
        <v>70</v>
      </c>
      <c r="G282">
        <v>0</v>
      </c>
      <c r="H282" s="1">
        <v>1.1996112303093651</v>
      </c>
      <c r="I282" s="2">
        <f t="shared" si="12"/>
        <v>1.3140378211554422</v>
      </c>
      <c r="J282" t="s">
        <v>27</v>
      </c>
      <c r="K282" s="1">
        <v>0.91291986501160138</v>
      </c>
      <c r="L282" s="5">
        <v>9.9029420263416022E-3</v>
      </c>
      <c r="M282" s="3">
        <v>10.431925016376317</v>
      </c>
      <c r="N282" t="s">
        <v>9</v>
      </c>
      <c r="O282" s="1">
        <v>1.7951239321817576</v>
      </c>
      <c r="P282" s="2">
        <f t="shared" si="13"/>
        <v>1.9663543329281647</v>
      </c>
      <c r="Q282" t="s">
        <v>4</v>
      </c>
      <c r="R282" s="3">
        <v>15</v>
      </c>
      <c r="S282" s="3">
        <v>92.3</v>
      </c>
      <c r="T282" s="3">
        <v>768.144935131073</v>
      </c>
      <c r="U282" s="3">
        <f t="shared" si="14"/>
        <v>12.802415585517883</v>
      </c>
      <c r="V282" s="9">
        <v>0.90123891230550657</v>
      </c>
      <c r="W282" s="9">
        <v>0.93842748496783868</v>
      </c>
    </row>
    <row r="283" spans="1:23" x14ac:dyDescent="0.2">
      <c r="A283" t="s">
        <v>61</v>
      </c>
      <c r="B283">
        <v>282</v>
      </c>
      <c r="C283">
        <v>67</v>
      </c>
      <c r="D283">
        <v>32</v>
      </c>
      <c r="E283" t="s">
        <v>18</v>
      </c>
      <c r="F283" t="s">
        <v>70</v>
      </c>
      <c r="G283">
        <v>0</v>
      </c>
      <c r="H283" s="1">
        <v>1.1996112303093651</v>
      </c>
      <c r="I283" s="2">
        <f t="shared" si="12"/>
        <v>1.3140378211554422</v>
      </c>
      <c r="J283" t="s">
        <v>27</v>
      </c>
      <c r="K283" s="1">
        <v>0.91291986501160138</v>
      </c>
      <c r="L283" s="5">
        <v>9.9029420263416022E-3</v>
      </c>
      <c r="M283" s="3">
        <v>10.431925016376317</v>
      </c>
      <c r="N283" t="s">
        <v>25</v>
      </c>
      <c r="O283" s="1">
        <v>1.3302606450511583</v>
      </c>
      <c r="P283" s="2">
        <f t="shared" si="13"/>
        <v>1.4571494125985016</v>
      </c>
      <c r="Q283" t="s">
        <v>4</v>
      </c>
      <c r="R283" s="3">
        <v>15</v>
      </c>
      <c r="S283" s="3">
        <v>96.6</v>
      </c>
      <c r="T283" s="3">
        <v>567.79247570037842</v>
      </c>
      <c r="U283" s="3">
        <f t="shared" si="14"/>
        <v>9.4632079283396404</v>
      </c>
      <c r="V283" s="9">
        <v>0.98276361763570208</v>
      </c>
      <c r="W283" s="9">
        <v>1</v>
      </c>
    </row>
    <row r="284" spans="1:23" x14ac:dyDescent="0.2">
      <c r="A284" t="s">
        <v>61</v>
      </c>
      <c r="B284">
        <v>283</v>
      </c>
      <c r="C284">
        <v>68</v>
      </c>
      <c r="D284">
        <v>33</v>
      </c>
      <c r="E284" t="s">
        <v>18</v>
      </c>
      <c r="F284" t="s">
        <v>70</v>
      </c>
      <c r="G284">
        <v>0</v>
      </c>
      <c r="H284" s="1">
        <v>1.1996112303093651</v>
      </c>
      <c r="I284" s="2">
        <f t="shared" si="12"/>
        <v>1.3140378211554422</v>
      </c>
      <c r="J284" t="s">
        <v>27</v>
      </c>
      <c r="K284" s="1">
        <v>0.91291986501160138</v>
      </c>
      <c r="L284" s="5">
        <v>9.9029420263416022E-3</v>
      </c>
      <c r="M284" s="3">
        <v>10.431925016376317</v>
      </c>
      <c r="N284" t="s">
        <v>9</v>
      </c>
      <c r="O284" s="1">
        <v>1.7951239321817576</v>
      </c>
      <c r="P284" s="2">
        <f t="shared" si="13"/>
        <v>1.9663543329281647</v>
      </c>
      <c r="Q284" t="s">
        <v>4</v>
      </c>
      <c r="R284" s="3">
        <v>15</v>
      </c>
      <c r="S284" s="3">
        <v>91.6</v>
      </c>
      <c r="T284" s="3">
        <v>811.4924144744873</v>
      </c>
      <c r="U284" s="3">
        <f t="shared" si="14"/>
        <v>13.524873574574789</v>
      </c>
      <c r="V284" s="9">
        <v>0.91766654995300401</v>
      </c>
      <c r="W284" s="9">
        <v>0.95547698056884645</v>
      </c>
    </row>
    <row r="285" spans="1:23" x14ac:dyDescent="0.2">
      <c r="A285" t="s">
        <v>61</v>
      </c>
      <c r="B285">
        <v>284</v>
      </c>
      <c r="C285">
        <v>69</v>
      </c>
      <c r="D285">
        <v>34</v>
      </c>
      <c r="E285" t="s">
        <v>18</v>
      </c>
      <c r="F285" t="s">
        <v>70</v>
      </c>
      <c r="G285">
        <v>0</v>
      </c>
      <c r="H285" s="1">
        <v>1.1996112303093651</v>
      </c>
      <c r="I285" s="2">
        <f t="shared" si="12"/>
        <v>1.3140378211554422</v>
      </c>
      <c r="J285" t="s">
        <v>27</v>
      </c>
      <c r="K285" s="1">
        <v>0.91291986501160138</v>
      </c>
      <c r="L285" s="5">
        <v>9.9029420263416022E-3</v>
      </c>
      <c r="M285" s="3">
        <v>10.431925016376317</v>
      </c>
      <c r="N285" t="s">
        <v>25</v>
      </c>
      <c r="O285" s="1">
        <v>1.3956832997258053</v>
      </c>
      <c r="P285" s="2">
        <f t="shared" si="13"/>
        <v>1.5288124984640015</v>
      </c>
      <c r="Q285" t="s">
        <v>4</v>
      </c>
      <c r="R285" s="3">
        <v>15</v>
      </c>
      <c r="S285" s="3">
        <v>94.3</v>
      </c>
      <c r="T285" s="3">
        <v>586.53054761886597</v>
      </c>
      <c r="U285" s="3">
        <f t="shared" si="14"/>
        <v>9.775509126981099</v>
      </c>
      <c r="V285" s="9">
        <v>0.99408354637244967</v>
      </c>
      <c r="W285" s="9">
        <v>1</v>
      </c>
    </row>
    <row r="286" spans="1:23" x14ac:dyDescent="0.2">
      <c r="A286" t="s">
        <v>62</v>
      </c>
      <c r="B286">
        <v>285</v>
      </c>
      <c r="C286">
        <v>70</v>
      </c>
      <c r="D286">
        <v>1</v>
      </c>
      <c r="E286" t="s">
        <v>24</v>
      </c>
      <c r="F286" t="s">
        <v>70</v>
      </c>
      <c r="G286" s="3">
        <v>0</v>
      </c>
      <c r="H286" s="1">
        <v>1.1996112303093651</v>
      </c>
      <c r="I286" s="2">
        <f t="shared" si="12"/>
        <v>1.3084640246840269</v>
      </c>
      <c r="J286" t="s">
        <v>28</v>
      </c>
      <c r="K286" s="1">
        <v>0.91680872204266528</v>
      </c>
      <c r="L286" s="5">
        <v>1.046931500735016E-2</v>
      </c>
      <c r="M286" s="3">
        <v>10.476362941874795</v>
      </c>
      <c r="N286" t="s">
        <v>19</v>
      </c>
      <c r="O286" s="1">
        <v>1.7951239321817576</v>
      </c>
      <c r="P286" s="2">
        <f t="shared" si="13"/>
        <v>1.9580135845372317</v>
      </c>
      <c r="Q286" t="s">
        <v>4</v>
      </c>
      <c r="R286" s="3">
        <v>15</v>
      </c>
      <c r="S286" s="3">
        <v>100</v>
      </c>
      <c r="T286" s="3">
        <v>74.950286865234375</v>
      </c>
      <c r="U286" s="3">
        <f t="shared" si="14"/>
        <v>1.2491714477539062</v>
      </c>
      <c r="V286" s="9">
        <v>0.98582591264392605</v>
      </c>
      <c r="W286" s="9">
        <v>0.93537467265815599</v>
      </c>
    </row>
    <row r="287" spans="1:23" x14ac:dyDescent="0.2">
      <c r="A287" t="s">
        <v>62</v>
      </c>
      <c r="B287">
        <v>286</v>
      </c>
      <c r="C287">
        <v>71</v>
      </c>
      <c r="D287">
        <v>2</v>
      </c>
      <c r="E287" t="s">
        <v>24</v>
      </c>
      <c r="F287" t="s">
        <v>70</v>
      </c>
      <c r="G287" s="3">
        <v>0</v>
      </c>
      <c r="H287" s="1">
        <v>1.1996112303093651</v>
      </c>
      <c r="I287" s="2">
        <f t="shared" si="12"/>
        <v>1.3084640246840264</v>
      </c>
      <c r="J287" t="s">
        <v>28</v>
      </c>
      <c r="K287" s="1">
        <v>0.9168087220426655</v>
      </c>
      <c r="L287" s="5">
        <v>1.046931500735016E-2</v>
      </c>
      <c r="M287" s="3">
        <v>10.476362941874795</v>
      </c>
      <c r="N287" t="s">
        <v>8</v>
      </c>
      <c r="O287" s="1">
        <v>1.7980089916506101</v>
      </c>
      <c r="P287" s="2">
        <f t="shared" si="13"/>
        <v>1.9611604344738511</v>
      </c>
      <c r="Q287" t="s">
        <v>4</v>
      </c>
      <c r="R287" s="3">
        <v>15</v>
      </c>
      <c r="S287" s="3">
        <v>65</v>
      </c>
      <c r="T287" s="3">
        <v>75.252304077148438</v>
      </c>
      <c r="U287" s="3">
        <f t="shared" si="14"/>
        <v>1.2542050679524739</v>
      </c>
      <c r="V287" s="9">
        <v>3.2566206817112239E-2</v>
      </c>
      <c r="W287" s="9">
        <v>2.8904957157557445E-2</v>
      </c>
    </row>
    <row r="288" spans="1:23" x14ac:dyDescent="0.2">
      <c r="A288" t="s">
        <v>62</v>
      </c>
      <c r="B288">
        <v>287</v>
      </c>
      <c r="C288">
        <v>72</v>
      </c>
      <c r="D288">
        <v>3</v>
      </c>
      <c r="E288" t="s">
        <v>24</v>
      </c>
      <c r="F288" t="s">
        <v>70</v>
      </c>
      <c r="G288" s="3">
        <v>0</v>
      </c>
      <c r="H288" s="1">
        <v>1.1996112303093651</v>
      </c>
      <c r="I288" s="2">
        <f t="shared" si="12"/>
        <v>1.3084640246840269</v>
      </c>
      <c r="J288" t="s">
        <v>28</v>
      </c>
      <c r="K288" s="1">
        <v>0.91680872204266528</v>
      </c>
      <c r="L288" s="5">
        <v>1.046931500735016E-2</v>
      </c>
      <c r="M288" s="3">
        <v>10.476362941874795</v>
      </c>
      <c r="N288" t="s">
        <v>19</v>
      </c>
      <c r="O288" s="1">
        <v>1.0058884102742607</v>
      </c>
      <c r="P288" s="2">
        <f t="shared" si="13"/>
        <v>1.097162784438966</v>
      </c>
      <c r="Q288" t="s">
        <v>4</v>
      </c>
      <c r="R288" s="3">
        <v>15</v>
      </c>
      <c r="S288" s="3">
        <v>100</v>
      </c>
      <c r="T288" s="3">
        <v>78.425485610961914</v>
      </c>
      <c r="U288" s="3">
        <f t="shared" si="14"/>
        <v>1.3070914268493652</v>
      </c>
      <c r="V288" s="9">
        <v>0.64759510170332413</v>
      </c>
      <c r="W288" s="9">
        <v>0.70140475650998402</v>
      </c>
    </row>
    <row r="289" spans="1:23" x14ac:dyDescent="0.2">
      <c r="A289" t="s">
        <v>62</v>
      </c>
      <c r="B289">
        <v>288</v>
      </c>
      <c r="C289">
        <v>73</v>
      </c>
      <c r="D289">
        <v>4</v>
      </c>
      <c r="E289" t="s">
        <v>24</v>
      </c>
      <c r="F289" t="s">
        <v>70</v>
      </c>
      <c r="G289" s="3">
        <v>0</v>
      </c>
      <c r="H289" s="1">
        <v>1.1996112303093651</v>
      </c>
      <c r="I289" s="2">
        <f t="shared" si="12"/>
        <v>1.3084640246840269</v>
      </c>
      <c r="J289" t="s">
        <v>28</v>
      </c>
      <c r="K289" s="1">
        <v>0.91680872204266528</v>
      </c>
      <c r="L289" s="5">
        <v>1.046931500735016E-2</v>
      </c>
      <c r="M289" s="3">
        <v>10.476362941874795</v>
      </c>
      <c r="N289" t="s">
        <v>25</v>
      </c>
      <c r="O289" s="1">
        <v>1.802757595479165</v>
      </c>
      <c r="P289" s="2">
        <f t="shared" si="13"/>
        <v>1.9663399268961914</v>
      </c>
      <c r="Q289" t="s">
        <v>4</v>
      </c>
      <c r="R289" s="3">
        <v>15</v>
      </c>
      <c r="S289" s="3">
        <v>100</v>
      </c>
      <c r="T289" s="3">
        <v>544.31113290786743</v>
      </c>
      <c r="U289" s="3">
        <f t="shared" si="14"/>
        <v>9.0718522151311234</v>
      </c>
      <c r="V289" s="9">
        <v>0.91947238737327874</v>
      </c>
      <c r="W289" s="9">
        <v>0.95429694715807756</v>
      </c>
    </row>
    <row r="290" spans="1:23" x14ac:dyDescent="0.2">
      <c r="A290" t="s">
        <v>62</v>
      </c>
      <c r="B290">
        <v>289</v>
      </c>
      <c r="C290">
        <v>74</v>
      </c>
      <c r="D290">
        <v>5</v>
      </c>
      <c r="E290" t="s">
        <v>24</v>
      </c>
      <c r="F290" t="s">
        <v>70</v>
      </c>
      <c r="G290" s="3">
        <v>0</v>
      </c>
      <c r="H290" s="1">
        <v>1.1996112303093651</v>
      </c>
      <c r="I290" s="2">
        <f t="shared" si="12"/>
        <v>1.3084640246840269</v>
      </c>
      <c r="J290" t="s">
        <v>28</v>
      </c>
      <c r="K290" s="1">
        <v>0.91680872204266528</v>
      </c>
      <c r="L290" s="5">
        <v>1.046931500735016E-2</v>
      </c>
      <c r="M290" s="3">
        <v>10.476362941874795</v>
      </c>
      <c r="N290" t="s">
        <v>19</v>
      </c>
      <c r="O290" s="1">
        <v>1.0058884102742607</v>
      </c>
      <c r="P290" s="2">
        <f t="shared" si="13"/>
        <v>1.097162784438966</v>
      </c>
      <c r="Q290" t="s">
        <v>4</v>
      </c>
      <c r="R290" s="3">
        <v>15</v>
      </c>
      <c r="S290" s="3">
        <v>65</v>
      </c>
      <c r="T290" s="3">
        <v>1541.7131810188293</v>
      </c>
      <c r="U290" s="3">
        <f t="shared" si="14"/>
        <v>25.695219683647156</v>
      </c>
      <c r="V290" s="9">
        <v>0.71268985747683689</v>
      </c>
      <c r="W290" s="9">
        <v>0.78180507663698717</v>
      </c>
    </row>
    <row r="291" spans="1:23" x14ac:dyDescent="0.2">
      <c r="A291" t="s">
        <v>62</v>
      </c>
      <c r="B291">
        <v>290</v>
      </c>
      <c r="C291">
        <v>75</v>
      </c>
      <c r="D291">
        <v>6</v>
      </c>
      <c r="E291" t="s">
        <v>24</v>
      </c>
      <c r="F291" t="s">
        <v>70</v>
      </c>
      <c r="G291" s="3">
        <v>0</v>
      </c>
      <c r="H291" s="1">
        <v>1.1996112303093651</v>
      </c>
      <c r="I291" s="2">
        <f t="shared" si="12"/>
        <v>1.3084640246840269</v>
      </c>
      <c r="J291" t="s">
        <v>28</v>
      </c>
      <c r="K291" s="1">
        <v>0.91680872204266528</v>
      </c>
      <c r="L291" s="5">
        <v>1.046931500735016E-2</v>
      </c>
      <c r="M291" s="3">
        <v>10.476362941874795</v>
      </c>
      <c r="N291" t="s">
        <v>25</v>
      </c>
      <c r="O291" s="1">
        <v>1.0031473716779225</v>
      </c>
      <c r="P291" s="2">
        <f t="shared" si="13"/>
        <v>1.0941730238373968</v>
      </c>
      <c r="Q291" t="s">
        <v>4</v>
      </c>
      <c r="R291" s="3">
        <v>15</v>
      </c>
      <c r="S291" s="3">
        <v>100</v>
      </c>
      <c r="T291" s="3">
        <v>492.20415258407593</v>
      </c>
      <c r="U291" s="3">
        <f t="shared" si="14"/>
        <v>8.2034025430679325</v>
      </c>
      <c r="V291" s="9">
        <v>0.82147711593011186</v>
      </c>
      <c r="W291" s="9">
        <v>0.91243066638454229</v>
      </c>
    </row>
    <row r="292" spans="1:23" x14ac:dyDescent="0.2">
      <c r="A292" t="s">
        <v>62</v>
      </c>
      <c r="B292">
        <v>291</v>
      </c>
      <c r="C292">
        <v>76</v>
      </c>
      <c r="D292">
        <v>7</v>
      </c>
      <c r="E292" t="s">
        <v>24</v>
      </c>
      <c r="F292" t="s">
        <v>70</v>
      </c>
      <c r="G292" s="3">
        <v>0</v>
      </c>
      <c r="H292" s="1">
        <v>1.1996112303093651</v>
      </c>
      <c r="I292" s="2">
        <f t="shared" si="12"/>
        <v>1.3084640246840269</v>
      </c>
      <c r="J292" t="s">
        <v>28</v>
      </c>
      <c r="K292" s="1">
        <v>0.91680872204266528</v>
      </c>
      <c r="L292" s="5">
        <v>1.046931500735016E-2</v>
      </c>
      <c r="M292" s="3">
        <v>10.476362941874795</v>
      </c>
      <c r="N292" t="s">
        <v>8</v>
      </c>
      <c r="O292" s="1">
        <v>0.99559175570736269</v>
      </c>
      <c r="P292" s="2">
        <f t="shared" si="13"/>
        <v>1.0859318108243643</v>
      </c>
      <c r="Q292" t="s">
        <v>4</v>
      </c>
      <c r="R292" s="3">
        <v>15</v>
      </c>
      <c r="S292" s="3">
        <v>65</v>
      </c>
      <c r="T292" s="3">
        <v>76.566379070281982</v>
      </c>
      <c r="U292" s="3">
        <f t="shared" si="14"/>
        <v>1.276106317838033</v>
      </c>
      <c r="V292" s="9">
        <v>7.6266621043953181E-2</v>
      </c>
      <c r="W292" s="9">
        <v>8.4735035764705896E-2</v>
      </c>
    </row>
    <row r="293" spans="1:23" x14ac:dyDescent="0.2">
      <c r="A293" t="s">
        <v>62</v>
      </c>
      <c r="B293">
        <v>292</v>
      </c>
      <c r="C293">
        <v>77</v>
      </c>
      <c r="D293">
        <v>8</v>
      </c>
      <c r="E293" t="s">
        <v>24</v>
      </c>
      <c r="F293" t="s">
        <v>70</v>
      </c>
      <c r="G293" s="3">
        <v>0</v>
      </c>
      <c r="H293" s="1">
        <v>1.1996112303093651</v>
      </c>
      <c r="I293" s="2">
        <f t="shared" si="12"/>
        <v>1.3084640246840264</v>
      </c>
      <c r="J293" t="s">
        <v>28</v>
      </c>
      <c r="K293" s="1">
        <v>0.9168087220426655</v>
      </c>
      <c r="L293" s="5">
        <v>1.046931500735016E-2</v>
      </c>
      <c r="M293" s="3">
        <v>10.476362941874795</v>
      </c>
      <c r="N293" t="s">
        <v>9</v>
      </c>
      <c r="O293" s="1">
        <v>1.801806009652811</v>
      </c>
      <c r="P293" s="2">
        <f t="shared" si="13"/>
        <v>1.9653019941153662</v>
      </c>
      <c r="Q293" t="s">
        <v>4</v>
      </c>
      <c r="R293" s="3">
        <v>15</v>
      </c>
      <c r="S293" s="3">
        <v>30</v>
      </c>
      <c r="T293" s="3">
        <v>77.280420303344727</v>
      </c>
      <c r="U293" s="3">
        <f t="shared" si="14"/>
        <v>1.2880070050557455</v>
      </c>
      <c r="V293" s="9">
        <v>6.3961041288332743E-2</v>
      </c>
      <c r="W293" s="9">
        <v>5.8520152694575223E-2</v>
      </c>
    </row>
    <row r="294" spans="1:23" x14ac:dyDescent="0.2">
      <c r="A294" t="s">
        <v>62</v>
      </c>
      <c r="B294">
        <v>293</v>
      </c>
      <c r="C294">
        <v>78</v>
      </c>
      <c r="D294">
        <v>9</v>
      </c>
      <c r="E294" t="s">
        <v>24</v>
      </c>
      <c r="F294" t="s">
        <v>70</v>
      </c>
      <c r="G294" s="3">
        <v>0</v>
      </c>
      <c r="H294" s="1">
        <v>1.1996112303093651</v>
      </c>
      <c r="I294" s="2">
        <f t="shared" si="12"/>
        <v>1.3084640246840264</v>
      </c>
      <c r="J294" t="s">
        <v>28</v>
      </c>
      <c r="K294" s="1">
        <v>0.9168087220426655</v>
      </c>
      <c r="L294" s="5">
        <v>1.046931500735016E-2</v>
      </c>
      <c r="M294" s="3">
        <v>10.476362941874795</v>
      </c>
      <c r="N294" t="s">
        <v>8</v>
      </c>
      <c r="O294" s="1">
        <v>1.7980089916506101</v>
      </c>
      <c r="P294" s="2">
        <f t="shared" si="13"/>
        <v>1.9611604344738511</v>
      </c>
      <c r="Q294" t="s">
        <v>4</v>
      </c>
      <c r="R294" s="3">
        <v>15</v>
      </c>
      <c r="S294" s="3">
        <v>30</v>
      </c>
      <c r="T294" s="3">
        <v>395.02059412002563</v>
      </c>
      <c r="U294" s="3">
        <f t="shared" si="14"/>
        <v>6.5836765686670935</v>
      </c>
      <c r="V294" s="9">
        <v>5.2410927792885899E-2</v>
      </c>
      <c r="W294" s="9">
        <v>5.0681110650388876E-2</v>
      </c>
    </row>
    <row r="295" spans="1:23" x14ac:dyDescent="0.2">
      <c r="A295" t="s">
        <v>62</v>
      </c>
      <c r="B295">
        <v>294</v>
      </c>
      <c r="C295">
        <v>79</v>
      </c>
      <c r="D295">
        <v>10</v>
      </c>
      <c r="E295" t="s">
        <v>24</v>
      </c>
      <c r="F295" t="s">
        <v>70</v>
      </c>
      <c r="G295" s="3">
        <v>0</v>
      </c>
      <c r="H295" s="1">
        <v>1.1996112303093651</v>
      </c>
      <c r="I295" s="2">
        <f t="shared" si="12"/>
        <v>1.3084640246840269</v>
      </c>
      <c r="J295" t="s">
        <v>28</v>
      </c>
      <c r="K295" s="1">
        <v>0.91680872204266528</v>
      </c>
      <c r="L295" s="5">
        <v>1.046931500735016E-2</v>
      </c>
      <c r="M295" s="3">
        <v>10.476362941874795</v>
      </c>
      <c r="N295" t="s">
        <v>9</v>
      </c>
      <c r="O295" s="1">
        <v>1.4038611240853185</v>
      </c>
      <c r="P295" s="2">
        <f t="shared" si="13"/>
        <v>1.5312475659671869</v>
      </c>
      <c r="Q295" t="s">
        <v>4</v>
      </c>
      <c r="R295" s="3">
        <v>15</v>
      </c>
      <c r="S295" s="3">
        <v>65</v>
      </c>
      <c r="T295" s="3">
        <v>498.00548458099365</v>
      </c>
      <c r="U295" s="3">
        <f t="shared" si="14"/>
        <v>8.3000914096832279</v>
      </c>
      <c r="V295" s="9">
        <v>0.30662909358642437</v>
      </c>
      <c r="W295" s="9">
        <v>0.3685837916619692</v>
      </c>
    </row>
    <row r="296" spans="1:23" x14ac:dyDescent="0.2">
      <c r="A296" t="s">
        <v>62</v>
      </c>
      <c r="B296">
        <v>295</v>
      </c>
      <c r="C296">
        <v>80</v>
      </c>
      <c r="D296">
        <v>11</v>
      </c>
      <c r="E296" t="s">
        <v>24</v>
      </c>
      <c r="F296" t="s">
        <v>70</v>
      </c>
      <c r="G296" s="3">
        <v>0</v>
      </c>
      <c r="H296" s="1">
        <v>1.1996112303093651</v>
      </c>
      <c r="I296" s="2">
        <f t="shared" si="12"/>
        <v>1.3084640246840264</v>
      </c>
      <c r="J296" t="s">
        <v>28</v>
      </c>
      <c r="K296" s="1">
        <v>0.9168087220426655</v>
      </c>
      <c r="L296" s="5">
        <v>1.046931500735016E-2</v>
      </c>
      <c r="M296" s="3">
        <v>10.476362941874795</v>
      </c>
      <c r="N296" t="s">
        <v>9</v>
      </c>
      <c r="O296" s="1">
        <v>1.801806009652811</v>
      </c>
      <c r="P296" s="2">
        <f t="shared" si="13"/>
        <v>1.9653019941153662</v>
      </c>
      <c r="Q296" t="s">
        <v>4</v>
      </c>
      <c r="R296" s="3">
        <v>15</v>
      </c>
      <c r="S296" s="3">
        <v>100</v>
      </c>
      <c r="T296" s="3">
        <v>1712.4179449081421</v>
      </c>
      <c r="U296" s="3">
        <f t="shared" si="14"/>
        <v>28.540299081802367</v>
      </c>
      <c r="V296" s="9">
        <v>0.9744037971837638</v>
      </c>
      <c r="W296" s="9">
        <v>0.92627606281278108</v>
      </c>
    </row>
    <row r="297" spans="1:23" x14ac:dyDescent="0.2">
      <c r="A297" t="s">
        <v>62</v>
      </c>
      <c r="B297">
        <v>296</v>
      </c>
      <c r="C297">
        <v>81</v>
      </c>
      <c r="D297">
        <v>12</v>
      </c>
      <c r="E297" t="s">
        <v>24</v>
      </c>
      <c r="F297" t="s">
        <v>70</v>
      </c>
      <c r="G297" s="3">
        <v>0</v>
      </c>
      <c r="H297" s="1">
        <v>1.1996112303093651</v>
      </c>
      <c r="I297" s="2">
        <f t="shared" si="12"/>
        <v>1.3084640246840269</v>
      </c>
      <c r="J297" t="s">
        <v>28</v>
      </c>
      <c r="K297" s="1">
        <v>0.91680872204266528</v>
      </c>
      <c r="L297" s="5">
        <v>1.046931500735016E-2</v>
      </c>
      <c r="M297" s="3">
        <v>10.476362941874795</v>
      </c>
      <c r="N297" t="s">
        <v>8</v>
      </c>
      <c r="O297" s="1">
        <v>0.99559175570736269</v>
      </c>
      <c r="P297" s="2">
        <f t="shared" si="13"/>
        <v>1.0859318108243643</v>
      </c>
      <c r="Q297" t="s">
        <v>4</v>
      </c>
      <c r="R297" s="3">
        <v>15</v>
      </c>
      <c r="S297" s="3">
        <v>30</v>
      </c>
      <c r="T297" s="3">
        <v>539.85387802124023</v>
      </c>
      <c r="U297" s="3">
        <f t="shared" si="14"/>
        <v>8.9975646336873378</v>
      </c>
      <c r="V297" s="9">
        <v>3.2581760299719202E-2</v>
      </c>
      <c r="W297" s="9">
        <v>3.2569248850023567E-2</v>
      </c>
    </row>
    <row r="298" spans="1:23" x14ac:dyDescent="0.2">
      <c r="A298" t="s">
        <v>62</v>
      </c>
      <c r="B298">
        <v>297</v>
      </c>
      <c r="C298">
        <v>82</v>
      </c>
      <c r="D298">
        <v>13</v>
      </c>
      <c r="E298" t="s">
        <v>24</v>
      </c>
      <c r="F298" t="s">
        <v>70</v>
      </c>
      <c r="G298" s="3">
        <v>0</v>
      </c>
      <c r="H298" s="1">
        <v>1.1996112303093651</v>
      </c>
      <c r="I298" s="2">
        <f t="shared" si="12"/>
        <v>1.3084640246840269</v>
      </c>
      <c r="J298" t="s">
        <v>28</v>
      </c>
      <c r="K298" s="1">
        <v>0.91680872204266528</v>
      </c>
      <c r="L298" s="5">
        <v>1.046931500735016E-2</v>
      </c>
      <c r="M298" s="3">
        <v>10.476362941874795</v>
      </c>
      <c r="N298" t="s">
        <v>25</v>
      </c>
      <c r="O298" s="1">
        <v>1.0031473716779225</v>
      </c>
      <c r="P298" s="2">
        <f t="shared" si="13"/>
        <v>1.0941730238373968</v>
      </c>
      <c r="Q298" t="s">
        <v>4</v>
      </c>
      <c r="R298" s="3">
        <v>15</v>
      </c>
      <c r="S298" s="3">
        <v>30</v>
      </c>
      <c r="T298" s="3">
        <v>1600.6005492210388</v>
      </c>
      <c r="U298" s="3">
        <f t="shared" si="14"/>
        <v>26.676675820350646</v>
      </c>
      <c r="V298" s="9">
        <v>0.84068436800877089</v>
      </c>
      <c r="W298" s="9">
        <v>0.87662291484386812</v>
      </c>
    </row>
    <row r="299" spans="1:23" x14ac:dyDescent="0.2">
      <c r="A299" t="s">
        <v>62</v>
      </c>
      <c r="B299">
        <v>298</v>
      </c>
      <c r="C299">
        <v>83</v>
      </c>
      <c r="D299">
        <v>14</v>
      </c>
      <c r="E299" t="s">
        <v>24</v>
      </c>
      <c r="F299" t="s">
        <v>70</v>
      </c>
      <c r="G299" s="3">
        <v>0</v>
      </c>
      <c r="H299" s="1">
        <v>1.1996112303093651</v>
      </c>
      <c r="I299" s="2">
        <f t="shared" si="12"/>
        <v>1.3084640246840269</v>
      </c>
      <c r="J299" t="s">
        <v>28</v>
      </c>
      <c r="K299" s="1">
        <v>0.91680872204266528</v>
      </c>
      <c r="L299" s="5">
        <v>1.046931500735016E-2</v>
      </c>
      <c r="M299" s="3">
        <v>10.476362941874795</v>
      </c>
      <c r="N299" t="s">
        <v>9</v>
      </c>
      <c r="O299" s="1">
        <v>0.99486221391872964</v>
      </c>
      <c r="P299" s="2">
        <f t="shared" si="13"/>
        <v>1.0851360703704476</v>
      </c>
      <c r="Q299" t="s">
        <v>4</v>
      </c>
      <c r="R299" s="3">
        <v>15</v>
      </c>
      <c r="S299" s="3">
        <v>100</v>
      </c>
      <c r="T299" s="3">
        <v>1375.933699131012</v>
      </c>
      <c r="U299" s="3">
        <f t="shared" si="14"/>
        <v>22.9322283188502</v>
      </c>
      <c r="V299" s="9">
        <v>0.75210509970214479</v>
      </c>
      <c r="W299" s="9">
        <v>0.85590700169720924</v>
      </c>
    </row>
    <row r="300" spans="1:23" x14ac:dyDescent="0.2">
      <c r="A300" t="s">
        <v>62</v>
      </c>
      <c r="B300">
        <v>299</v>
      </c>
      <c r="C300">
        <v>84</v>
      </c>
      <c r="D300">
        <v>15</v>
      </c>
      <c r="E300" t="s">
        <v>24</v>
      </c>
      <c r="F300" t="s">
        <v>70</v>
      </c>
      <c r="G300" s="3">
        <v>0</v>
      </c>
      <c r="H300" s="1">
        <v>1.1996112303093651</v>
      </c>
      <c r="I300" s="2">
        <f t="shared" si="12"/>
        <v>1.3084640246840269</v>
      </c>
      <c r="J300" t="s">
        <v>28</v>
      </c>
      <c r="K300" s="1">
        <v>0.91680872204266528</v>
      </c>
      <c r="L300" s="5">
        <v>1.046931500735016E-2</v>
      </c>
      <c r="M300" s="3">
        <v>10.476362941874795</v>
      </c>
      <c r="N300" t="s">
        <v>8</v>
      </c>
      <c r="O300" s="1">
        <v>1.3968003736789862</v>
      </c>
      <c r="P300" s="2">
        <f t="shared" si="13"/>
        <v>1.5235461226491078</v>
      </c>
      <c r="Q300" t="s">
        <v>4</v>
      </c>
      <c r="R300" s="3">
        <v>15</v>
      </c>
      <c r="S300" s="3">
        <v>100</v>
      </c>
      <c r="T300" s="3">
        <v>1380.454957485199</v>
      </c>
      <c r="U300" s="3">
        <f t="shared" si="14"/>
        <v>23.007582624753315</v>
      </c>
      <c r="V300" s="9">
        <v>0.29173481482381247</v>
      </c>
      <c r="W300" s="9">
        <v>0.38315605051305879</v>
      </c>
    </row>
    <row r="301" spans="1:23" x14ac:dyDescent="0.2">
      <c r="A301" t="s">
        <v>62</v>
      </c>
      <c r="B301">
        <v>300</v>
      </c>
      <c r="C301">
        <v>85</v>
      </c>
      <c r="D301">
        <v>16</v>
      </c>
      <c r="E301" t="s">
        <v>24</v>
      </c>
      <c r="F301" t="s">
        <v>70</v>
      </c>
      <c r="G301" s="3">
        <v>0</v>
      </c>
      <c r="H301" s="1">
        <v>1.1996112303093651</v>
      </c>
      <c r="I301" s="2">
        <f t="shared" si="12"/>
        <v>1.3084640246840269</v>
      </c>
      <c r="J301" t="s">
        <v>28</v>
      </c>
      <c r="K301" s="1">
        <v>0.91680872204266528</v>
      </c>
      <c r="L301" s="5">
        <v>1.046931500735016E-2</v>
      </c>
      <c r="M301" s="3">
        <v>10.476362941874795</v>
      </c>
      <c r="N301" t="s">
        <v>25</v>
      </c>
      <c r="O301" s="1">
        <v>1.802757595479165</v>
      </c>
      <c r="P301" s="2">
        <f t="shared" si="13"/>
        <v>1.9663399268961914</v>
      </c>
      <c r="Q301" t="s">
        <v>4</v>
      </c>
      <c r="R301" s="3">
        <v>15</v>
      </c>
      <c r="S301" s="3">
        <v>30</v>
      </c>
      <c r="T301" s="3">
        <v>1674.853796005249</v>
      </c>
      <c r="U301" s="3">
        <f t="shared" si="14"/>
        <v>27.914229933420817</v>
      </c>
      <c r="V301" s="9">
        <v>0.93128682021551112</v>
      </c>
      <c r="W301" s="9">
        <v>0.98366392831634686</v>
      </c>
    </row>
    <row r="302" spans="1:23" x14ac:dyDescent="0.2">
      <c r="A302" t="s">
        <v>62</v>
      </c>
      <c r="B302">
        <v>301</v>
      </c>
      <c r="C302">
        <v>86</v>
      </c>
      <c r="D302">
        <v>17</v>
      </c>
      <c r="E302" t="s">
        <v>24</v>
      </c>
      <c r="F302" t="s">
        <v>70</v>
      </c>
      <c r="G302" s="3">
        <v>0</v>
      </c>
      <c r="H302" s="1">
        <v>1.1996112303093651</v>
      </c>
      <c r="I302" s="2">
        <f t="shared" si="12"/>
        <v>1.3084640246840269</v>
      </c>
      <c r="J302" t="s">
        <v>28</v>
      </c>
      <c r="K302" s="1">
        <v>0.91680872204266528</v>
      </c>
      <c r="L302" s="5">
        <v>1.046931500735016E-2</v>
      </c>
      <c r="M302" s="3">
        <v>10.476362941874795</v>
      </c>
      <c r="N302" t="s">
        <v>19</v>
      </c>
      <c r="O302" s="1">
        <v>1.3927685680720532</v>
      </c>
      <c r="P302" s="2">
        <f t="shared" si="13"/>
        <v>1.5191484707616452</v>
      </c>
      <c r="Q302" t="s">
        <v>4</v>
      </c>
      <c r="R302" s="3">
        <v>15</v>
      </c>
      <c r="S302" s="3">
        <v>30</v>
      </c>
      <c r="T302" s="3">
        <v>75.318308353424072</v>
      </c>
      <c r="U302" s="3">
        <f t="shared" si="14"/>
        <v>1.2553051392237344</v>
      </c>
      <c r="V302" s="9">
        <v>0.14424582615050377</v>
      </c>
      <c r="W302" s="9">
        <v>0.16594357001772425</v>
      </c>
    </row>
    <row r="303" spans="1:23" x14ac:dyDescent="0.2">
      <c r="A303" t="s">
        <v>62</v>
      </c>
      <c r="B303">
        <v>302</v>
      </c>
      <c r="C303">
        <v>87</v>
      </c>
      <c r="D303">
        <v>18</v>
      </c>
      <c r="E303" t="s">
        <v>24</v>
      </c>
      <c r="F303" t="s">
        <v>70</v>
      </c>
      <c r="G303" s="3">
        <v>0</v>
      </c>
      <c r="H303" s="1">
        <v>1.1996112303093651</v>
      </c>
      <c r="I303" s="2">
        <f t="shared" si="12"/>
        <v>1.3084640246840269</v>
      </c>
      <c r="J303" t="s">
        <v>28</v>
      </c>
      <c r="K303" s="1">
        <v>0.91680872204266528</v>
      </c>
      <c r="L303" s="5">
        <v>1.046931500735016E-2</v>
      </c>
      <c r="M303" s="3">
        <v>10.476362941874795</v>
      </c>
      <c r="N303" t="s">
        <v>9</v>
      </c>
      <c r="O303" s="1">
        <v>0.99486221391872964</v>
      </c>
      <c r="P303" s="2">
        <f t="shared" si="13"/>
        <v>1.0851360703704476</v>
      </c>
      <c r="Q303" t="s">
        <v>4</v>
      </c>
      <c r="R303" s="3">
        <v>15</v>
      </c>
      <c r="S303" s="3">
        <v>30</v>
      </c>
      <c r="T303" s="3">
        <v>75.182300567626953</v>
      </c>
      <c r="U303" s="3">
        <f t="shared" si="14"/>
        <v>1.2530383427937826</v>
      </c>
      <c r="V303" s="9">
        <v>5.4334433000495203E-2</v>
      </c>
      <c r="W303" s="9">
        <v>6.8804206036685023E-2</v>
      </c>
    </row>
    <row r="304" spans="1:23" x14ac:dyDescent="0.2">
      <c r="A304" t="s">
        <v>62</v>
      </c>
      <c r="B304">
        <v>303</v>
      </c>
      <c r="C304">
        <v>88</v>
      </c>
      <c r="D304">
        <v>19</v>
      </c>
      <c r="E304" t="s">
        <v>24</v>
      </c>
      <c r="F304" t="s">
        <v>70</v>
      </c>
      <c r="G304" s="3">
        <v>0</v>
      </c>
      <c r="H304" s="1">
        <v>1.1996112303093651</v>
      </c>
      <c r="I304" s="2">
        <f t="shared" si="12"/>
        <v>1.3084640246840269</v>
      </c>
      <c r="J304" t="s">
        <v>28</v>
      </c>
      <c r="K304" s="1">
        <v>0.91680872204266528</v>
      </c>
      <c r="L304" s="5">
        <v>1.046931500735016E-2</v>
      </c>
      <c r="M304" s="3">
        <v>10.476362941874795</v>
      </c>
      <c r="N304" t="s">
        <v>19</v>
      </c>
      <c r="O304" s="1">
        <v>1.7951239321817576</v>
      </c>
      <c r="P304" s="2">
        <f t="shared" si="13"/>
        <v>1.9580135845372317</v>
      </c>
      <c r="Q304" t="s">
        <v>4</v>
      </c>
      <c r="R304" s="3">
        <v>15</v>
      </c>
      <c r="S304" s="3">
        <v>65</v>
      </c>
      <c r="T304" s="3">
        <v>1623.8388781547546</v>
      </c>
      <c r="U304" s="3">
        <f t="shared" si="14"/>
        <v>27.063981302579244</v>
      </c>
      <c r="V304" s="9">
        <v>0.95439501440873398</v>
      </c>
      <c r="W304" s="9">
        <v>0.92586318509622834</v>
      </c>
    </row>
    <row r="305" spans="1:23" x14ac:dyDescent="0.2">
      <c r="A305" t="s">
        <v>62</v>
      </c>
      <c r="B305">
        <v>304</v>
      </c>
      <c r="C305">
        <v>89</v>
      </c>
      <c r="D305">
        <v>20</v>
      </c>
      <c r="E305" t="s">
        <v>24</v>
      </c>
      <c r="F305" t="s">
        <v>70</v>
      </c>
      <c r="G305" s="3">
        <v>0</v>
      </c>
      <c r="H305" s="1">
        <v>1.1996112303093651</v>
      </c>
      <c r="I305" s="2">
        <f t="shared" si="12"/>
        <v>1.3084640246840269</v>
      </c>
      <c r="J305" t="s">
        <v>28</v>
      </c>
      <c r="K305" s="1">
        <v>0.91680872204266528</v>
      </c>
      <c r="L305" s="5">
        <v>1.046931500735016E-2</v>
      </c>
      <c r="M305" s="3">
        <v>10.476362941874795</v>
      </c>
      <c r="N305" t="s">
        <v>8</v>
      </c>
      <c r="O305" s="1">
        <v>1.1887662754714776</v>
      </c>
      <c r="P305" s="2">
        <f t="shared" si="13"/>
        <v>1.2966349979992406</v>
      </c>
      <c r="Q305" t="s">
        <v>4</v>
      </c>
      <c r="R305" s="3">
        <v>15</v>
      </c>
      <c r="S305" s="3">
        <v>100</v>
      </c>
      <c r="T305" s="3">
        <v>1701.7533345222473</v>
      </c>
      <c r="U305" s="3">
        <f t="shared" si="14"/>
        <v>28.362555575370788</v>
      </c>
      <c r="V305" s="9">
        <v>0.42119404868165605</v>
      </c>
      <c r="W305" s="9">
        <v>0.52730399716530263</v>
      </c>
    </row>
    <row r="306" spans="1:23" x14ac:dyDescent="0.2">
      <c r="A306" t="s">
        <v>62</v>
      </c>
      <c r="B306">
        <v>305</v>
      </c>
      <c r="C306">
        <v>90</v>
      </c>
      <c r="D306">
        <v>21</v>
      </c>
      <c r="E306" t="s">
        <v>24</v>
      </c>
      <c r="F306" t="s">
        <v>70</v>
      </c>
      <c r="G306" s="3">
        <v>0</v>
      </c>
      <c r="H306" s="1">
        <v>1.1996112303093651</v>
      </c>
      <c r="I306" s="2">
        <f t="shared" si="12"/>
        <v>1.3084640246840264</v>
      </c>
      <c r="J306" t="s">
        <v>28</v>
      </c>
      <c r="K306" s="1">
        <v>0.9168087220426655</v>
      </c>
      <c r="L306" s="5">
        <v>1.046931500735016E-2</v>
      </c>
      <c r="M306" s="3">
        <v>10.476362941874795</v>
      </c>
      <c r="N306" t="s">
        <v>25</v>
      </c>
      <c r="O306" s="1">
        <v>1.3956832997258055</v>
      </c>
      <c r="P306" s="2">
        <f t="shared" si="13"/>
        <v>1.5223276853389869</v>
      </c>
      <c r="Q306" t="s">
        <v>4</v>
      </c>
      <c r="R306" s="3">
        <v>15</v>
      </c>
      <c r="S306" s="3">
        <v>100</v>
      </c>
      <c r="T306" s="3">
        <v>1442.3384971618652</v>
      </c>
      <c r="U306" s="3">
        <f t="shared" si="14"/>
        <v>24.038974952697753</v>
      </c>
      <c r="V306" s="9">
        <v>0.97230340404904891</v>
      </c>
      <c r="W306" s="9">
        <v>0.96385089593949957</v>
      </c>
    </row>
    <row r="307" spans="1:23" x14ac:dyDescent="0.2">
      <c r="A307" t="s">
        <v>62</v>
      </c>
      <c r="B307">
        <v>306</v>
      </c>
      <c r="C307">
        <v>91</v>
      </c>
      <c r="D307">
        <v>22</v>
      </c>
      <c r="E307" t="s">
        <v>24</v>
      </c>
      <c r="F307" t="s">
        <v>70</v>
      </c>
      <c r="G307" s="3">
        <v>0</v>
      </c>
      <c r="H307" s="1">
        <v>1.1996112303093651</v>
      </c>
      <c r="I307" s="2">
        <f t="shared" si="12"/>
        <v>1.3084640246840269</v>
      </c>
      <c r="J307" t="s">
        <v>28</v>
      </c>
      <c r="K307" s="1">
        <v>0.91680872204266528</v>
      </c>
      <c r="L307" s="5">
        <v>1.046931500735016E-2</v>
      </c>
      <c r="M307" s="3">
        <v>10.476362941874795</v>
      </c>
      <c r="N307" t="s">
        <v>19</v>
      </c>
      <c r="O307" s="1">
        <v>1.5320454248792588</v>
      </c>
      <c r="P307" s="2">
        <f t="shared" si="13"/>
        <v>1.67106331783781</v>
      </c>
      <c r="Q307" t="s">
        <v>4</v>
      </c>
      <c r="R307" s="3">
        <v>15</v>
      </c>
      <c r="S307" s="3">
        <v>100</v>
      </c>
      <c r="T307" s="3">
        <v>1649.7383599281311</v>
      </c>
      <c r="U307" s="3">
        <f t="shared" si="14"/>
        <v>27.495639332135518</v>
      </c>
      <c r="V307" s="9">
        <v>0.93211961662720366</v>
      </c>
      <c r="W307" s="9">
        <v>0.95748310826647365</v>
      </c>
    </row>
    <row r="308" spans="1:23" x14ac:dyDescent="0.2">
      <c r="A308" t="s">
        <v>62</v>
      </c>
      <c r="B308">
        <v>307</v>
      </c>
      <c r="C308">
        <v>92</v>
      </c>
      <c r="D308">
        <v>23</v>
      </c>
      <c r="E308" t="s">
        <v>24</v>
      </c>
      <c r="F308" t="s">
        <v>70</v>
      </c>
      <c r="G308" s="3">
        <v>0</v>
      </c>
      <c r="H308" s="1">
        <v>1.1996112303093651</v>
      </c>
      <c r="I308" s="2">
        <f t="shared" si="12"/>
        <v>1.3084640246840264</v>
      </c>
      <c r="J308" t="s">
        <v>28</v>
      </c>
      <c r="K308" s="1">
        <v>0.9168087220426655</v>
      </c>
      <c r="L308" s="5">
        <v>1.046931500735016E-2</v>
      </c>
      <c r="M308" s="3">
        <v>10.476362941874795</v>
      </c>
      <c r="N308" t="s">
        <v>9</v>
      </c>
      <c r="O308" s="1">
        <v>1.4480772224817067</v>
      </c>
      <c r="P308" s="2">
        <f t="shared" si="13"/>
        <v>1.5794758357614289</v>
      </c>
      <c r="Q308" t="s">
        <v>4</v>
      </c>
      <c r="R308" s="3">
        <v>15</v>
      </c>
      <c r="S308" s="3">
        <v>100</v>
      </c>
      <c r="T308" s="3">
        <v>1595.4072523117065</v>
      </c>
      <c r="U308" s="3">
        <f t="shared" si="14"/>
        <v>26.590120871861775</v>
      </c>
      <c r="V308" s="9">
        <v>0.97878664323948872</v>
      </c>
      <c r="W308" s="9">
        <v>0.92433468008905706</v>
      </c>
    </row>
    <row r="309" spans="1:23" x14ac:dyDescent="0.2">
      <c r="A309" t="s">
        <v>63</v>
      </c>
      <c r="B309">
        <v>308</v>
      </c>
      <c r="C309">
        <v>1</v>
      </c>
      <c r="D309">
        <v>1</v>
      </c>
      <c r="E309" t="s">
        <v>29</v>
      </c>
      <c r="F309" t="s">
        <v>70</v>
      </c>
      <c r="G309" s="3">
        <v>0</v>
      </c>
      <c r="H309" s="1">
        <v>1.2072215462863058</v>
      </c>
      <c r="I309" s="2">
        <f t="shared" si="12"/>
        <v>1.3182703047307309</v>
      </c>
      <c r="J309" t="s">
        <v>30</v>
      </c>
      <c r="K309" s="1">
        <v>0.91576176900449269</v>
      </c>
      <c r="L309" s="5">
        <v>1.0177228996536305E-2</v>
      </c>
      <c r="M309" s="3">
        <v>10.464399421298163</v>
      </c>
      <c r="N309" t="s">
        <v>25</v>
      </c>
      <c r="O309" s="1">
        <v>1.8027575954791648</v>
      </c>
      <c r="P309" s="2">
        <f t="shared" si="13"/>
        <v>1.9685879630451362</v>
      </c>
      <c r="Q309" t="s">
        <v>4</v>
      </c>
      <c r="R309" s="3">
        <v>45</v>
      </c>
      <c r="S309" s="3">
        <v>30</v>
      </c>
      <c r="T309" s="3">
        <v>79.215530872344971</v>
      </c>
      <c r="U309" s="3">
        <f t="shared" si="14"/>
        <v>1.3202588478724162</v>
      </c>
      <c r="V309" s="9">
        <v>1E-3</v>
      </c>
      <c r="W309" s="9">
        <v>1E-3</v>
      </c>
    </row>
    <row r="310" spans="1:23" x14ac:dyDescent="0.2">
      <c r="A310" t="s">
        <v>63</v>
      </c>
      <c r="B310">
        <v>309</v>
      </c>
      <c r="C310">
        <v>2</v>
      </c>
      <c r="D310">
        <v>2</v>
      </c>
      <c r="E310" t="s">
        <v>29</v>
      </c>
      <c r="F310" t="s">
        <v>70</v>
      </c>
      <c r="G310" s="3">
        <v>0</v>
      </c>
      <c r="H310" s="1">
        <v>1.2072215462863058</v>
      </c>
      <c r="I310" s="2">
        <f t="shared" si="12"/>
        <v>1.3182703047307309</v>
      </c>
      <c r="J310" t="s">
        <v>30</v>
      </c>
      <c r="K310" s="1">
        <v>0.91576176900449269</v>
      </c>
      <c r="L310" s="5">
        <v>1.0177228996536305E-2</v>
      </c>
      <c r="M310" s="3">
        <v>10.464399421298163</v>
      </c>
      <c r="N310" t="s">
        <v>25</v>
      </c>
      <c r="O310" s="1">
        <v>1.8027575954791648</v>
      </c>
      <c r="P310" s="2">
        <f t="shared" si="13"/>
        <v>1.9685879630451362</v>
      </c>
      <c r="Q310" t="s">
        <v>4</v>
      </c>
      <c r="R310" s="3">
        <v>45</v>
      </c>
      <c r="S310" s="3">
        <v>65</v>
      </c>
      <c r="T310" s="3">
        <v>1748.3049974441528</v>
      </c>
      <c r="U310" s="3">
        <f t="shared" si="14"/>
        <v>29.138416624069215</v>
      </c>
      <c r="V310" s="9">
        <v>2.3551999238170078E-2</v>
      </c>
      <c r="W310" s="9">
        <v>0.1114647053706298</v>
      </c>
    </row>
    <row r="311" spans="1:23" x14ac:dyDescent="0.2">
      <c r="A311" t="s">
        <v>63</v>
      </c>
      <c r="B311">
        <v>310</v>
      </c>
      <c r="C311">
        <v>3</v>
      </c>
      <c r="D311">
        <v>3</v>
      </c>
      <c r="E311" t="s">
        <v>29</v>
      </c>
      <c r="F311" t="s">
        <v>70</v>
      </c>
      <c r="G311" s="3">
        <v>0</v>
      </c>
      <c r="H311" s="1">
        <v>1.2072215462863058</v>
      </c>
      <c r="I311" s="2">
        <f t="shared" si="12"/>
        <v>1.3182703047307307</v>
      </c>
      <c r="J311" t="s">
        <v>30</v>
      </c>
      <c r="K311" s="1">
        <v>0.91576176900449291</v>
      </c>
      <c r="L311" s="5">
        <v>1.0177228996536305E-2</v>
      </c>
      <c r="M311" s="3">
        <v>10.464399421298165</v>
      </c>
      <c r="N311" t="s">
        <v>9</v>
      </c>
      <c r="O311" s="1">
        <v>0.99486221391872964</v>
      </c>
      <c r="P311" s="2">
        <f t="shared" si="13"/>
        <v>1.0863766621314901</v>
      </c>
      <c r="Q311" t="s">
        <v>4</v>
      </c>
      <c r="R311" s="3">
        <v>45</v>
      </c>
      <c r="S311" s="3">
        <v>100</v>
      </c>
      <c r="T311" s="3">
        <v>499.61057615280151</v>
      </c>
      <c r="U311" s="3">
        <f t="shared" si="14"/>
        <v>8.3268429358800251</v>
      </c>
      <c r="V311" s="9">
        <v>3.3246924914750446E-2</v>
      </c>
      <c r="W311" s="9">
        <v>0.1784496592176375</v>
      </c>
    </row>
    <row r="312" spans="1:23" x14ac:dyDescent="0.2">
      <c r="A312" t="s">
        <v>63</v>
      </c>
      <c r="B312">
        <v>311</v>
      </c>
      <c r="C312">
        <v>4</v>
      </c>
      <c r="D312">
        <v>4</v>
      </c>
      <c r="E312" t="s">
        <v>29</v>
      </c>
      <c r="F312" t="s">
        <v>70</v>
      </c>
      <c r="G312" s="3">
        <v>0</v>
      </c>
      <c r="H312" s="1">
        <v>1.2072215462863058</v>
      </c>
      <c r="I312" s="2">
        <f t="shared" si="12"/>
        <v>1.3182703047307307</v>
      </c>
      <c r="J312" t="s">
        <v>30</v>
      </c>
      <c r="K312" s="1">
        <v>0.91576176900449291</v>
      </c>
      <c r="L312" s="5">
        <v>1.0177228996536305E-2</v>
      </c>
      <c r="M312" s="3">
        <v>10.464399421298165</v>
      </c>
      <c r="N312" t="s">
        <v>8</v>
      </c>
      <c r="O312" s="1">
        <v>0.99559175570736269</v>
      </c>
      <c r="P312" s="2">
        <f t="shared" si="13"/>
        <v>1.0871733123229761</v>
      </c>
      <c r="Q312" t="s">
        <v>4</v>
      </c>
      <c r="R312" s="3">
        <v>45</v>
      </c>
      <c r="S312" s="3">
        <v>100</v>
      </c>
      <c r="T312" s="3">
        <v>92.586295604705811</v>
      </c>
      <c r="U312" s="3">
        <f t="shared" si="14"/>
        <v>1.5431049267450969</v>
      </c>
      <c r="V312" s="9">
        <v>9.343268915052971E-3</v>
      </c>
      <c r="W312" s="9">
        <v>1E-3</v>
      </c>
    </row>
    <row r="313" spans="1:23" x14ac:dyDescent="0.2">
      <c r="A313" t="s">
        <v>63</v>
      </c>
      <c r="B313">
        <v>312</v>
      </c>
      <c r="C313">
        <v>5</v>
      </c>
      <c r="D313">
        <v>5</v>
      </c>
      <c r="E313" t="s">
        <v>29</v>
      </c>
      <c r="F313" t="s">
        <v>70</v>
      </c>
      <c r="G313" s="3">
        <v>0</v>
      </c>
      <c r="H313" s="1">
        <v>1.2072215462863058</v>
      </c>
      <c r="I313" s="2">
        <f t="shared" si="12"/>
        <v>1.3182703047307307</v>
      </c>
      <c r="J313" t="s">
        <v>30</v>
      </c>
      <c r="K313" s="1">
        <v>0.91576176900449291</v>
      </c>
      <c r="L313" s="5">
        <v>1.0177228996536305E-2</v>
      </c>
      <c r="M313" s="3">
        <v>10.464399421298165</v>
      </c>
      <c r="N313" t="s">
        <v>25</v>
      </c>
      <c r="O313" s="1">
        <v>1.0031473716779225</v>
      </c>
      <c r="P313" s="2">
        <f t="shared" si="13"/>
        <v>1.0954239471783418</v>
      </c>
      <c r="Q313" t="s">
        <v>4</v>
      </c>
      <c r="R313" s="3">
        <v>45</v>
      </c>
      <c r="S313" s="3">
        <v>30</v>
      </c>
      <c r="T313" s="3">
        <v>95.225446224212646</v>
      </c>
      <c r="U313" s="3">
        <f t="shared" si="14"/>
        <v>1.5870907704035442</v>
      </c>
      <c r="V313" s="9">
        <v>9.7232773980636608E-3</v>
      </c>
      <c r="W313" s="9">
        <v>1E-3</v>
      </c>
    </row>
    <row r="314" spans="1:23" x14ac:dyDescent="0.2">
      <c r="A314" t="s">
        <v>63</v>
      </c>
      <c r="B314">
        <v>313</v>
      </c>
      <c r="C314">
        <v>6</v>
      </c>
      <c r="D314">
        <v>6</v>
      </c>
      <c r="E314" t="s">
        <v>29</v>
      </c>
      <c r="F314" t="s">
        <v>70</v>
      </c>
      <c r="G314" s="3">
        <v>0</v>
      </c>
      <c r="H314" s="1">
        <v>1.2072215462863058</v>
      </c>
      <c r="I314" s="2">
        <f t="shared" si="12"/>
        <v>1.3182703047307307</v>
      </c>
      <c r="J314" t="s">
        <v>30</v>
      </c>
      <c r="K314" s="1">
        <v>0.91576176900449291</v>
      </c>
      <c r="L314" s="5">
        <v>1.0177228996536305E-2</v>
      </c>
      <c r="M314" s="3">
        <v>10.464399421298165</v>
      </c>
      <c r="N314" t="s">
        <v>25</v>
      </c>
      <c r="O314" s="1">
        <v>1.4029524835785439</v>
      </c>
      <c r="P314" s="2">
        <f t="shared" si="13"/>
        <v>1.5320059551117391</v>
      </c>
      <c r="Q314" t="s">
        <v>4</v>
      </c>
      <c r="R314" s="3">
        <v>45</v>
      </c>
      <c r="S314" s="3">
        <v>100</v>
      </c>
      <c r="T314" s="3">
        <v>93.292335987091064</v>
      </c>
      <c r="U314" s="3">
        <f t="shared" si="14"/>
        <v>1.5548722664515178</v>
      </c>
      <c r="V314" s="9">
        <v>4.0558822242171442E-3</v>
      </c>
      <c r="W314" s="9">
        <v>6.5740197040738788E-2</v>
      </c>
    </row>
    <row r="315" spans="1:23" x14ac:dyDescent="0.2">
      <c r="A315" t="s">
        <v>63</v>
      </c>
      <c r="B315">
        <v>314</v>
      </c>
      <c r="C315">
        <v>7</v>
      </c>
      <c r="D315">
        <v>7</v>
      </c>
      <c r="E315" t="s">
        <v>29</v>
      </c>
      <c r="F315" t="s">
        <v>70</v>
      </c>
      <c r="G315" s="3">
        <v>0</v>
      </c>
      <c r="H315" s="1">
        <v>1.2072215462863061</v>
      </c>
      <c r="I315" s="2">
        <f t="shared" si="12"/>
        <v>1.3182703047307305</v>
      </c>
      <c r="J315" t="s">
        <v>30</v>
      </c>
      <c r="K315" s="1">
        <v>0.91576176900449313</v>
      </c>
      <c r="L315" s="5">
        <v>1.0177228996536305E-2</v>
      </c>
      <c r="M315" s="3">
        <v>10.464399421298165</v>
      </c>
      <c r="N315" t="s">
        <v>19</v>
      </c>
      <c r="O315" s="1">
        <v>1.7951239321817576</v>
      </c>
      <c r="P315" s="2">
        <f t="shared" si="13"/>
        <v>1.9602521015189376</v>
      </c>
      <c r="Q315" t="s">
        <v>4</v>
      </c>
      <c r="R315" s="3">
        <v>45</v>
      </c>
      <c r="S315" s="3">
        <v>30</v>
      </c>
      <c r="T315" s="3">
        <v>377.67860221862793</v>
      </c>
      <c r="U315" s="3">
        <f t="shared" si="14"/>
        <v>6.2946433703104656</v>
      </c>
      <c r="V315" s="9">
        <v>7.3184707963942254E-3</v>
      </c>
      <c r="W315" s="9">
        <v>1E-3</v>
      </c>
    </row>
    <row r="316" spans="1:23" x14ac:dyDescent="0.2">
      <c r="A316" t="s">
        <v>63</v>
      </c>
      <c r="B316">
        <v>315</v>
      </c>
      <c r="C316">
        <v>8</v>
      </c>
      <c r="D316">
        <v>8</v>
      </c>
      <c r="E316" t="s">
        <v>29</v>
      </c>
      <c r="F316" t="s">
        <v>70</v>
      </c>
      <c r="G316" s="3">
        <v>0</v>
      </c>
      <c r="H316" s="1">
        <v>1.2072215462863058</v>
      </c>
      <c r="I316" s="2">
        <f t="shared" si="12"/>
        <v>1.3182703047307307</v>
      </c>
      <c r="J316" t="s">
        <v>30</v>
      </c>
      <c r="K316" s="1">
        <v>0.91576176900449291</v>
      </c>
      <c r="L316" s="5">
        <v>1.0177228996536305E-2</v>
      </c>
      <c r="M316" s="3">
        <v>10.464399421298165</v>
      </c>
      <c r="N316" t="s">
        <v>9</v>
      </c>
      <c r="O316" s="1">
        <v>1.4038611240853185</v>
      </c>
      <c r="P316" s="2">
        <f t="shared" si="13"/>
        <v>1.5329981787855471</v>
      </c>
      <c r="Q316" t="s">
        <v>4</v>
      </c>
      <c r="R316" s="3">
        <v>45</v>
      </c>
      <c r="S316" s="3">
        <v>30</v>
      </c>
      <c r="T316" s="3">
        <v>1299.0032987594604</v>
      </c>
      <c r="U316" s="3">
        <f t="shared" si="14"/>
        <v>21.650054979324342</v>
      </c>
      <c r="V316" s="9">
        <v>4.464460568259161E-3</v>
      </c>
      <c r="W316" s="9">
        <v>1E-3</v>
      </c>
    </row>
    <row r="317" spans="1:23" x14ac:dyDescent="0.2">
      <c r="A317" t="s">
        <v>63</v>
      </c>
      <c r="B317">
        <v>316</v>
      </c>
      <c r="C317">
        <v>9</v>
      </c>
      <c r="D317">
        <v>9</v>
      </c>
      <c r="E317" t="s">
        <v>29</v>
      </c>
      <c r="F317" t="s">
        <v>70</v>
      </c>
      <c r="G317" s="3">
        <v>0</v>
      </c>
      <c r="H317" s="1">
        <v>1.2072215462863058</v>
      </c>
      <c r="I317" s="2">
        <f t="shared" si="12"/>
        <v>1.3182703047307307</v>
      </c>
      <c r="J317" t="s">
        <v>30</v>
      </c>
      <c r="K317" s="1">
        <v>0.91576176900449291</v>
      </c>
      <c r="L317" s="5">
        <v>1.0177228996536305E-2</v>
      </c>
      <c r="M317" s="3">
        <v>10.464399421298165</v>
      </c>
      <c r="N317" t="s">
        <v>8</v>
      </c>
      <c r="O317" s="1">
        <v>1.3968003736789862</v>
      </c>
      <c r="P317" s="2">
        <f t="shared" si="13"/>
        <v>1.5252879307217873</v>
      </c>
      <c r="Q317" t="s">
        <v>4</v>
      </c>
      <c r="R317" s="3">
        <v>45</v>
      </c>
      <c r="S317" s="3">
        <v>65</v>
      </c>
      <c r="T317" s="3">
        <v>403.26906538009644</v>
      </c>
      <c r="U317" s="3">
        <f t="shared" si="14"/>
        <v>6.7211510896682736</v>
      </c>
      <c r="V317" s="9">
        <v>9.70589624414093E-3</v>
      </c>
      <c r="W317" s="9">
        <v>1E-3</v>
      </c>
    </row>
    <row r="318" spans="1:23" x14ac:dyDescent="0.2">
      <c r="A318" t="s">
        <v>63</v>
      </c>
      <c r="B318">
        <v>317</v>
      </c>
      <c r="C318">
        <v>10</v>
      </c>
      <c r="D318">
        <v>10</v>
      </c>
      <c r="E318" t="s">
        <v>29</v>
      </c>
      <c r="F318" t="s">
        <v>70</v>
      </c>
      <c r="G318" s="3">
        <v>0</v>
      </c>
      <c r="H318" s="1">
        <v>1.2072215462863058</v>
      </c>
      <c r="I318" s="2">
        <f t="shared" si="12"/>
        <v>1.3182703047307307</v>
      </c>
      <c r="J318" t="s">
        <v>30</v>
      </c>
      <c r="K318" s="1">
        <v>0.91576176900449291</v>
      </c>
      <c r="L318" s="5">
        <v>1.0177228996536305E-2</v>
      </c>
      <c r="M318" s="3">
        <v>10.464399421298165</v>
      </c>
      <c r="N318" t="s">
        <v>19</v>
      </c>
      <c r="O318" s="1">
        <v>1.0058884102742607</v>
      </c>
      <c r="P318" s="2">
        <f t="shared" si="13"/>
        <v>1.0984171258511291</v>
      </c>
      <c r="Q318" t="s">
        <v>4</v>
      </c>
      <c r="R318" s="3">
        <v>45</v>
      </c>
      <c r="S318" s="3">
        <v>100</v>
      </c>
      <c r="T318" s="3">
        <v>1276.6550207138062</v>
      </c>
      <c r="U318" s="3">
        <f t="shared" si="14"/>
        <v>21.277583678563435</v>
      </c>
      <c r="V318" s="9">
        <v>4.2513726179026932E-3</v>
      </c>
      <c r="W318" s="9">
        <v>1E-3</v>
      </c>
    </row>
    <row r="319" spans="1:23" x14ac:dyDescent="0.2">
      <c r="A319" t="s">
        <v>63</v>
      </c>
      <c r="B319">
        <v>318</v>
      </c>
      <c r="C319">
        <v>11</v>
      </c>
      <c r="D319">
        <v>11</v>
      </c>
      <c r="E319" t="s">
        <v>29</v>
      </c>
      <c r="F319" t="s">
        <v>70</v>
      </c>
      <c r="G319" s="3">
        <v>0</v>
      </c>
      <c r="H319" s="1">
        <v>1.2072215462863058</v>
      </c>
      <c r="I319" s="2">
        <f t="shared" si="12"/>
        <v>1.3182703047307307</v>
      </c>
      <c r="J319" t="s">
        <v>30</v>
      </c>
      <c r="K319" s="1">
        <v>0.91576176900449291</v>
      </c>
      <c r="L319" s="5">
        <v>1.0177228996536305E-2</v>
      </c>
      <c r="M319" s="3">
        <v>10.464399421298165</v>
      </c>
      <c r="N319" t="s">
        <v>19</v>
      </c>
      <c r="O319" s="1">
        <v>1.0058884102742607</v>
      </c>
      <c r="P319" s="2">
        <f t="shared" si="13"/>
        <v>1.0984171258511291</v>
      </c>
      <c r="Q319" t="s">
        <v>4</v>
      </c>
      <c r="R319" s="3">
        <v>45</v>
      </c>
      <c r="S319" s="3">
        <v>30</v>
      </c>
      <c r="T319" s="3">
        <v>398.33778381347656</v>
      </c>
      <c r="U319" s="3">
        <f t="shared" si="14"/>
        <v>6.6389630635579424</v>
      </c>
      <c r="V319" s="9">
        <v>3.88733643044804E-3</v>
      </c>
      <c r="W319" s="9">
        <v>1E-3</v>
      </c>
    </row>
    <row r="320" spans="1:23" x14ac:dyDescent="0.2">
      <c r="A320" t="s">
        <v>63</v>
      </c>
      <c r="B320">
        <v>319</v>
      </c>
      <c r="C320">
        <v>12</v>
      </c>
      <c r="D320">
        <v>12</v>
      </c>
      <c r="E320" t="s">
        <v>29</v>
      </c>
      <c r="F320" t="s">
        <v>70</v>
      </c>
      <c r="G320" s="3">
        <v>0</v>
      </c>
      <c r="H320" s="1">
        <v>1.2072215462863058</v>
      </c>
      <c r="I320" s="2">
        <f t="shared" si="12"/>
        <v>1.3182703047307307</v>
      </c>
      <c r="J320" t="s">
        <v>30</v>
      </c>
      <c r="K320" s="1">
        <v>0.91576176900449291</v>
      </c>
      <c r="L320" s="5">
        <v>1.0177228996536305E-2</v>
      </c>
      <c r="M320" s="3">
        <v>10.464399421298165</v>
      </c>
      <c r="N320" t="s">
        <v>8</v>
      </c>
      <c r="O320" s="1">
        <v>0.99559175570736269</v>
      </c>
      <c r="P320" s="2">
        <f t="shared" si="13"/>
        <v>1.0871733123229761</v>
      </c>
      <c r="Q320" t="s">
        <v>4</v>
      </c>
      <c r="R320" s="3">
        <v>45</v>
      </c>
      <c r="S320" s="3">
        <v>30</v>
      </c>
      <c r="T320" s="3">
        <v>1300.6773943901062</v>
      </c>
      <c r="U320" s="3">
        <f t="shared" si="14"/>
        <v>21.677956573168437</v>
      </c>
      <c r="V320" s="9">
        <v>4.5201322679830295E-3</v>
      </c>
      <c r="W320" s="9">
        <v>1E-3</v>
      </c>
    </row>
    <row r="321" spans="1:23" x14ac:dyDescent="0.2">
      <c r="A321" t="s">
        <v>63</v>
      </c>
      <c r="B321">
        <v>320</v>
      </c>
      <c r="C321">
        <v>13</v>
      </c>
      <c r="D321">
        <v>13</v>
      </c>
      <c r="E321" t="s">
        <v>29</v>
      </c>
      <c r="F321" t="s">
        <v>70</v>
      </c>
      <c r="G321" s="3">
        <v>0</v>
      </c>
      <c r="H321" s="1">
        <v>1.2072215462863058</v>
      </c>
      <c r="I321" s="2">
        <f t="shared" si="12"/>
        <v>1.3182703047307307</v>
      </c>
      <c r="J321" t="s">
        <v>30</v>
      </c>
      <c r="K321" s="1">
        <v>0.91576176900449291</v>
      </c>
      <c r="L321" s="5">
        <v>1.0177228996536305E-2</v>
      </c>
      <c r="M321" s="3">
        <v>10.464399421298165</v>
      </c>
      <c r="N321" t="s">
        <v>9</v>
      </c>
      <c r="O321" s="1">
        <v>1.8018060096528106</v>
      </c>
      <c r="P321" s="2">
        <f t="shared" si="13"/>
        <v>1.9675488436381434</v>
      </c>
      <c r="Q321" t="s">
        <v>4</v>
      </c>
      <c r="R321" s="3">
        <v>45</v>
      </c>
      <c r="S321" s="3">
        <v>65</v>
      </c>
      <c r="T321" s="3">
        <v>95.135441303253174</v>
      </c>
      <c r="U321" s="3">
        <f t="shared" si="14"/>
        <v>1.5855906883875528</v>
      </c>
      <c r="V321" s="9">
        <v>3.3750665588449E-3</v>
      </c>
      <c r="W321" s="9">
        <v>0.17084021510336406</v>
      </c>
    </row>
    <row r="322" spans="1:23" x14ac:dyDescent="0.2">
      <c r="A322" t="s">
        <v>63</v>
      </c>
      <c r="B322">
        <v>321</v>
      </c>
      <c r="C322">
        <v>14</v>
      </c>
      <c r="D322">
        <v>14</v>
      </c>
      <c r="E322" t="s">
        <v>29</v>
      </c>
      <c r="F322" t="s">
        <v>70</v>
      </c>
      <c r="G322" s="3">
        <v>0</v>
      </c>
      <c r="H322" s="1">
        <v>1.2072215462863061</v>
      </c>
      <c r="I322" s="2">
        <f t="shared" si="12"/>
        <v>1.3182703047307305</v>
      </c>
      <c r="J322" t="s">
        <v>30</v>
      </c>
      <c r="K322" s="1">
        <v>0.91576176900449313</v>
      </c>
      <c r="L322" s="5">
        <v>1.0177228996536305E-2</v>
      </c>
      <c r="M322" s="3">
        <v>10.464399421298165</v>
      </c>
      <c r="N322" t="s">
        <v>19</v>
      </c>
      <c r="O322" s="1">
        <v>1.7951239321817576</v>
      </c>
      <c r="P322" s="2">
        <f t="shared" si="13"/>
        <v>1.9602521015189376</v>
      </c>
      <c r="Q322" t="s">
        <v>4</v>
      </c>
      <c r="R322" s="3">
        <v>45</v>
      </c>
      <c r="S322" s="3">
        <v>100</v>
      </c>
      <c r="T322" s="3">
        <v>1292.756941318512</v>
      </c>
      <c r="U322" s="3">
        <f t="shared" si="14"/>
        <v>21.545949021975201</v>
      </c>
      <c r="V322" s="9">
        <v>2.451609248598836E-3</v>
      </c>
      <c r="W322" s="9">
        <v>1E-3</v>
      </c>
    </row>
    <row r="323" spans="1:23" x14ac:dyDescent="0.2">
      <c r="A323" t="s">
        <v>63</v>
      </c>
      <c r="B323">
        <v>322</v>
      </c>
      <c r="C323">
        <v>15</v>
      </c>
      <c r="D323">
        <v>15</v>
      </c>
      <c r="E323" t="s">
        <v>29</v>
      </c>
      <c r="F323" t="s">
        <v>70</v>
      </c>
      <c r="G323" s="3">
        <v>0</v>
      </c>
      <c r="H323" s="1">
        <v>1.2072215462863058</v>
      </c>
      <c r="I323" s="2">
        <f t="shared" ref="I323:I375" si="15">+H323/K323</f>
        <v>1.3182703047307307</v>
      </c>
      <c r="J323" t="s">
        <v>30</v>
      </c>
      <c r="K323" s="1">
        <v>0.91576176900449291</v>
      </c>
      <c r="L323" s="5">
        <v>1.0177228996536305E-2</v>
      </c>
      <c r="M323" s="3">
        <v>10.464399421298165</v>
      </c>
      <c r="N323" t="s">
        <v>25</v>
      </c>
      <c r="O323" s="1">
        <v>1.0031473716779225</v>
      </c>
      <c r="P323" s="2">
        <f t="shared" ref="P323:P375" si="16">O323/K323</f>
        <v>1.0954239471783418</v>
      </c>
      <c r="Q323" t="s">
        <v>4</v>
      </c>
      <c r="R323" s="3">
        <v>45</v>
      </c>
      <c r="S323" s="3">
        <v>65</v>
      </c>
      <c r="T323" s="3">
        <v>1321.9396104812622</v>
      </c>
      <c r="U323" s="3">
        <f t="shared" ref="U323:U375" si="17">T323/60</f>
        <v>22.032326841354369</v>
      </c>
      <c r="V323" s="9">
        <v>5.472161485573372E-3</v>
      </c>
      <c r="W323" s="9">
        <v>0.12620874383240974</v>
      </c>
    </row>
    <row r="324" spans="1:23" x14ac:dyDescent="0.2">
      <c r="A324" t="s">
        <v>63</v>
      </c>
      <c r="B324">
        <v>323</v>
      </c>
      <c r="C324">
        <v>16</v>
      </c>
      <c r="D324">
        <v>16</v>
      </c>
      <c r="E324" t="s">
        <v>29</v>
      </c>
      <c r="F324" t="s">
        <v>70</v>
      </c>
      <c r="G324" s="3">
        <v>0</v>
      </c>
      <c r="H324" s="1">
        <v>1.2072215462863058</v>
      </c>
      <c r="I324" s="2">
        <f t="shared" si="15"/>
        <v>1.3182703047307307</v>
      </c>
      <c r="J324" t="s">
        <v>30</v>
      </c>
      <c r="K324" s="1">
        <v>0.91576176900449291</v>
      </c>
      <c r="L324" s="5">
        <v>1.0177228996536305E-2</v>
      </c>
      <c r="M324" s="3">
        <v>10.464399421298165</v>
      </c>
      <c r="N324" t="s">
        <v>9</v>
      </c>
      <c r="O324" s="1">
        <v>1.8018060096528106</v>
      </c>
      <c r="P324" s="2">
        <f t="shared" si="16"/>
        <v>1.9675488436381434</v>
      </c>
      <c r="Q324" t="s">
        <v>4</v>
      </c>
      <c r="R324" s="3">
        <v>45</v>
      </c>
      <c r="S324" s="3">
        <v>100</v>
      </c>
      <c r="T324" s="3">
        <v>393.41850233078003</v>
      </c>
      <c r="U324" s="3">
        <f t="shared" si="17"/>
        <v>6.5569750388463337</v>
      </c>
      <c r="V324" s="9">
        <v>2.0772199835693794E-2</v>
      </c>
      <c r="W324" s="9">
        <v>1E-3</v>
      </c>
    </row>
    <row r="325" spans="1:23" x14ac:dyDescent="0.2">
      <c r="A325" t="s">
        <v>63</v>
      </c>
      <c r="B325">
        <v>324</v>
      </c>
      <c r="C325">
        <v>17</v>
      </c>
      <c r="D325">
        <v>17</v>
      </c>
      <c r="E325" t="s">
        <v>29</v>
      </c>
      <c r="F325" t="s">
        <v>70</v>
      </c>
      <c r="G325" s="3">
        <v>0</v>
      </c>
      <c r="H325" s="1">
        <v>1.2072215462863058</v>
      </c>
      <c r="I325" s="2">
        <f t="shared" si="15"/>
        <v>1.3182703047307307</v>
      </c>
      <c r="J325" t="s">
        <v>30</v>
      </c>
      <c r="K325" s="1">
        <v>0.91576176900449291</v>
      </c>
      <c r="L325" s="5">
        <v>1.0177228996536305E-2</v>
      </c>
      <c r="M325" s="3">
        <v>10.464399421298165</v>
      </c>
      <c r="N325" t="s">
        <v>9</v>
      </c>
      <c r="O325" s="1">
        <v>0.99486221391872964</v>
      </c>
      <c r="P325" s="2">
        <f t="shared" si="16"/>
        <v>1.0863766621314901</v>
      </c>
      <c r="Q325" t="s">
        <v>4</v>
      </c>
      <c r="R325" s="3">
        <v>45</v>
      </c>
      <c r="S325" s="3">
        <v>47.5</v>
      </c>
      <c r="T325" s="3">
        <v>97.02354907989502</v>
      </c>
      <c r="U325" s="3">
        <f t="shared" si="17"/>
        <v>1.6170591513315837</v>
      </c>
      <c r="V325" s="9">
        <v>9.8463020846289301E-3</v>
      </c>
      <c r="W325" s="9">
        <v>1E-3</v>
      </c>
    </row>
    <row r="326" spans="1:23" x14ac:dyDescent="0.2">
      <c r="A326" t="s">
        <v>63</v>
      </c>
      <c r="B326">
        <v>325</v>
      </c>
      <c r="C326">
        <v>18</v>
      </c>
      <c r="D326">
        <v>18</v>
      </c>
      <c r="E326" t="s">
        <v>29</v>
      </c>
      <c r="F326" t="s">
        <v>70</v>
      </c>
      <c r="G326" s="3">
        <v>0</v>
      </c>
      <c r="H326" s="1">
        <v>1.2072215462863058</v>
      </c>
      <c r="I326" s="2">
        <f t="shared" si="15"/>
        <v>1.3182703047307307</v>
      </c>
      <c r="J326" t="s">
        <v>30</v>
      </c>
      <c r="K326" s="1">
        <v>0.91576176900449291</v>
      </c>
      <c r="L326" s="5">
        <v>1.0177228996536305E-2</v>
      </c>
      <c r="M326" s="3">
        <v>10.464399421298165</v>
      </c>
      <c r="N326" t="s">
        <v>8</v>
      </c>
      <c r="O326" s="1">
        <v>1.7980089916506097</v>
      </c>
      <c r="P326" s="2">
        <f t="shared" si="16"/>
        <v>1.963402549120598</v>
      </c>
      <c r="Q326" t="s">
        <v>4</v>
      </c>
      <c r="R326" s="3">
        <v>45</v>
      </c>
      <c r="S326" s="3">
        <v>100</v>
      </c>
      <c r="T326" s="3">
        <v>90.321166038513184</v>
      </c>
      <c r="U326" s="3">
        <f t="shared" si="17"/>
        <v>1.5053527673085532</v>
      </c>
      <c r="V326" s="9">
        <v>3.1695449480762636E-3</v>
      </c>
      <c r="W326" s="9">
        <v>1E-3</v>
      </c>
    </row>
    <row r="327" spans="1:23" x14ac:dyDescent="0.2">
      <c r="A327" t="s">
        <v>63</v>
      </c>
      <c r="B327">
        <v>326</v>
      </c>
      <c r="C327">
        <v>19</v>
      </c>
      <c r="D327">
        <v>19</v>
      </c>
      <c r="E327" t="s">
        <v>29</v>
      </c>
      <c r="F327" t="s">
        <v>70</v>
      </c>
      <c r="G327" s="3">
        <v>0</v>
      </c>
      <c r="H327" s="1">
        <v>1.2072215462863058</v>
      </c>
      <c r="I327" s="2">
        <f t="shared" si="15"/>
        <v>1.3182703047307307</v>
      </c>
      <c r="J327" t="s">
        <v>30</v>
      </c>
      <c r="K327" s="1">
        <v>0.91576176900449291</v>
      </c>
      <c r="L327" s="5">
        <v>1.0177228996536305E-2</v>
      </c>
      <c r="M327" s="3">
        <v>10.464399421298165</v>
      </c>
      <c r="N327" t="s">
        <v>8</v>
      </c>
      <c r="O327" s="1">
        <v>1.7980089916506097</v>
      </c>
      <c r="P327" s="2">
        <f t="shared" si="16"/>
        <v>1.963402549120598</v>
      </c>
      <c r="Q327" t="s">
        <v>4</v>
      </c>
      <c r="R327" s="3">
        <v>45</v>
      </c>
      <c r="S327" s="3">
        <v>30</v>
      </c>
      <c r="T327" s="3">
        <v>1266.1664204597473</v>
      </c>
      <c r="U327" s="3">
        <f t="shared" si="17"/>
        <v>21.102773674329121</v>
      </c>
      <c r="V327" s="9">
        <v>9.7893726265265765E-3</v>
      </c>
      <c r="W327" s="9">
        <v>1E-3</v>
      </c>
    </row>
    <row r="328" spans="1:23" x14ac:dyDescent="0.2">
      <c r="A328" t="s">
        <v>63</v>
      </c>
      <c r="B328">
        <v>327</v>
      </c>
      <c r="C328">
        <v>20</v>
      </c>
      <c r="D328">
        <v>20</v>
      </c>
      <c r="E328" t="s">
        <v>29</v>
      </c>
      <c r="F328" t="s">
        <v>70</v>
      </c>
      <c r="G328" s="3">
        <v>0</v>
      </c>
      <c r="H328" s="1">
        <v>1.2072215462863061</v>
      </c>
      <c r="I328" s="2">
        <f t="shared" si="15"/>
        <v>1.3182703047307305</v>
      </c>
      <c r="J328" t="s">
        <v>30</v>
      </c>
      <c r="K328" s="1">
        <v>0.91576176900449313</v>
      </c>
      <c r="L328" s="5">
        <v>1.0177228996536305E-2</v>
      </c>
      <c r="M328" s="3">
        <v>10.464399421298165</v>
      </c>
      <c r="N328" t="s">
        <v>19</v>
      </c>
      <c r="O328" s="1">
        <v>1.7951239321817576</v>
      </c>
      <c r="P328" s="2">
        <f t="shared" si="16"/>
        <v>1.9602521015189376</v>
      </c>
      <c r="Q328" t="s">
        <v>4</v>
      </c>
      <c r="R328" s="3">
        <v>45</v>
      </c>
      <c r="S328" s="3">
        <v>100</v>
      </c>
      <c r="T328" s="3">
        <v>491.82613086700439</v>
      </c>
      <c r="U328" s="3">
        <f t="shared" si="17"/>
        <v>8.1971021811167404</v>
      </c>
      <c r="V328" s="9">
        <v>5.930382448641869E-3</v>
      </c>
      <c r="W328" s="9">
        <v>1E-3</v>
      </c>
    </row>
    <row r="329" spans="1:23" x14ac:dyDescent="0.2">
      <c r="A329" t="s">
        <v>63</v>
      </c>
      <c r="B329">
        <v>328</v>
      </c>
      <c r="C329">
        <v>21</v>
      </c>
      <c r="D329">
        <v>21</v>
      </c>
      <c r="E329" t="s">
        <v>29</v>
      </c>
      <c r="F329" t="s">
        <v>70</v>
      </c>
      <c r="G329" s="3">
        <v>0</v>
      </c>
      <c r="H329" s="1">
        <v>1.2072215462863058</v>
      </c>
      <c r="I329" s="2">
        <f t="shared" si="15"/>
        <v>1.3182703047307309</v>
      </c>
      <c r="J329" t="s">
        <v>30</v>
      </c>
      <c r="K329" s="1">
        <v>0.91576176900449269</v>
      </c>
      <c r="L329" s="5">
        <v>1.0177228996536305E-2</v>
      </c>
      <c r="M329" s="3">
        <v>10.464399421298163</v>
      </c>
      <c r="N329" t="s">
        <v>25</v>
      </c>
      <c r="O329" s="1">
        <v>1.8027575954791648</v>
      </c>
      <c r="P329" s="2">
        <f t="shared" si="16"/>
        <v>1.9685879630451362</v>
      </c>
      <c r="Q329" t="s">
        <v>4</v>
      </c>
      <c r="R329" s="3">
        <v>45</v>
      </c>
      <c r="S329" s="3">
        <v>100</v>
      </c>
      <c r="T329" s="3">
        <v>497.30344438552856</v>
      </c>
      <c r="U329" s="3">
        <f t="shared" si="17"/>
        <v>8.2883907397588086</v>
      </c>
      <c r="V329" s="9">
        <v>5.8035233040198503E-2</v>
      </c>
      <c r="W329" s="9">
        <v>0.29465602166097121</v>
      </c>
    </row>
    <row r="330" spans="1:23" x14ac:dyDescent="0.2">
      <c r="A330" t="s">
        <v>63</v>
      </c>
      <c r="B330">
        <v>329</v>
      </c>
      <c r="C330">
        <v>22</v>
      </c>
      <c r="D330">
        <v>22</v>
      </c>
      <c r="E330" t="s">
        <v>29</v>
      </c>
      <c r="F330" t="s">
        <v>70</v>
      </c>
      <c r="G330" s="3">
        <v>0</v>
      </c>
      <c r="H330" s="1">
        <v>1.2072215462863058</v>
      </c>
      <c r="I330" s="2">
        <f t="shared" si="15"/>
        <v>1.3182703047307307</v>
      </c>
      <c r="J330" t="s">
        <v>30</v>
      </c>
      <c r="K330" s="1">
        <v>0.91576176900449291</v>
      </c>
      <c r="L330" s="5">
        <v>1.0177228996536305E-2</v>
      </c>
      <c r="M330" s="3">
        <v>10.464399421298165</v>
      </c>
      <c r="N330" t="s">
        <v>8</v>
      </c>
      <c r="O330" s="1">
        <v>1.7980089916506097</v>
      </c>
      <c r="P330" s="2">
        <f t="shared" si="16"/>
        <v>1.963402549120598</v>
      </c>
      <c r="Q330" t="s">
        <v>4</v>
      </c>
      <c r="R330" s="3">
        <v>45</v>
      </c>
      <c r="S330" s="3">
        <v>100</v>
      </c>
      <c r="T330" s="3">
        <v>489.15597820281982</v>
      </c>
      <c r="U330" s="3">
        <f t="shared" si="17"/>
        <v>8.1525996367136635</v>
      </c>
      <c r="V330" s="9">
        <v>8.0485918203713723E-3</v>
      </c>
      <c r="W330" s="9">
        <v>1E-3</v>
      </c>
    </row>
    <row r="331" spans="1:23" x14ac:dyDescent="0.2">
      <c r="A331" t="s">
        <v>63</v>
      </c>
      <c r="B331">
        <v>330</v>
      </c>
      <c r="C331">
        <v>23</v>
      </c>
      <c r="D331">
        <v>23</v>
      </c>
      <c r="E331" t="s">
        <v>29</v>
      </c>
      <c r="F331" t="s">
        <v>70</v>
      </c>
      <c r="G331" s="3">
        <v>0</v>
      </c>
      <c r="H331" s="1">
        <v>1.2072215462863058</v>
      </c>
      <c r="I331" s="2">
        <f t="shared" si="15"/>
        <v>1.3182703047307307</v>
      </c>
      <c r="J331" t="s">
        <v>30</v>
      </c>
      <c r="K331" s="1">
        <v>0.91576176900449291</v>
      </c>
      <c r="L331" s="5">
        <v>1.0177228996536305E-2</v>
      </c>
      <c r="M331" s="3">
        <v>10.464399421298165</v>
      </c>
      <c r="N331" t="s">
        <v>9</v>
      </c>
      <c r="O331" s="1">
        <v>1.8018060096528106</v>
      </c>
      <c r="P331" s="2">
        <f t="shared" si="16"/>
        <v>1.9675488436381434</v>
      </c>
      <c r="Q331" t="s">
        <v>4</v>
      </c>
      <c r="R331" s="3">
        <v>45</v>
      </c>
      <c r="S331" s="3">
        <v>100</v>
      </c>
      <c r="T331" s="3">
        <v>494.14126348495483</v>
      </c>
      <c r="U331" s="3">
        <f t="shared" si="17"/>
        <v>8.2356877247492477</v>
      </c>
      <c r="V331" s="9">
        <v>2.1292038053760468E-2</v>
      </c>
      <c r="W331" s="9">
        <v>1E-3</v>
      </c>
    </row>
    <row r="332" spans="1:23" x14ac:dyDescent="0.2">
      <c r="A332" t="s">
        <v>63</v>
      </c>
      <c r="B332">
        <v>331</v>
      </c>
      <c r="C332">
        <v>24</v>
      </c>
      <c r="D332">
        <v>24</v>
      </c>
      <c r="E332" t="s">
        <v>29</v>
      </c>
      <c r="F332" t="s">
        <v>70</v>
      </c>
      <c r="G332" s="3">
        <v>0</v>
      </c>
      <c r="H332" s="1">
        <v>1.2072215462863058</v>
      </c>
      <c r="I332" s="2">
        <f t="shared" si="15"/>
        <v>1.3182703047307307</v>
      </c>
      <c r="J332" t="s">
        <v>30</v>
      </c>
      <c r="K332" s="1">
        <v>0.91576176900449291</v>
      </c>
      <c r="L332" s="5">
        <v>1.0177228996536305E-2</v>
      </c>
      <c r="M332" s="3">
        <v>10.464399421298165</v>
      </c>
      <c r="N332" t="s">
        <v>9</v>
      </c>
      <c r="O332" s="1">
        <v>1.8018060096528106</v>
      </c>
      <c r="P332" s="2">
        <f t="shared" si="16"/>
        <v>1.9675488436381434</v>
      </c>
      <c r="Q332" t="s">
        <v>4</v>
      </c>
      <c r="R332" s="3">
        <v>45</v>
      </c>
      <c r="S332" s="3">
        <v>44.9</v>
      </c>
      <c r="T332" s="3">
        <v>401.15994501113892</v>
      </c>
      <c r="U332" s="3">
        <f t="shared" si="17"/>
        <v>6.6859990835189818</v>
      </c>
      <c r="V332" s="9">
        <v>1.5132433945627263E-3</v>
      </c>
      <c r="W332" s="9">
        <v>0.28244568549753341</v>
      </c>
    </row>
    <row r="333" spans="1:23" x14ac:dyDescent="0.2">
      <c r="A333" t="s">
        <v>63</v>
      </c>
      <c r="B333">
        <v>332</v>
      </c>
      <c r="C333">
        <v>25</v>
      </c>
      <c r="D333">
        <v>25</v>
      </c>
      <c r="E333" t="s">
        <v>29</v>
      </c>
      <c r="F333" t="s">
        <v>70</v>
      </c>
      <c r="G333" s="3">
        <v>0</v>
      </c>
      <c r="H333" s="1">
        <v>1.2072215462863058</v>
      </c>
      <c r="I333" s="2">
        <f t="shared" si="15"/>
        <v>1.3182703047307307</v>
      </c>
      <c r="J333" t="s">
        <v>30</v>
      </c>
      <c r="K333" s="1">
        <v>0.91576176900449291</v>
      </c>
      <c r="L333" s="5">
        <v>1.0177228996536305E-2</v>
      </c>
      <c r="M333" s="3">
        <v>10.464399421298165</v>
      </c>
      <c r="N333" t="s">
        <v>8</v>
      </c>
      <c r="O333" s="1">
        <v>1.7980089916506097</v>
      </c>
      <c r="P333" s="2">
        <f t="shared" si="16"/>
        <v>1.963402549120598</v>
      </c>
      <c r="Q333" t="s">
        <v>4</v>
      </c>
      <c r="R333" s="3">
        <v>45</v>
      </c>
      <c r="S333" s="3">
        <v>44.9</v>
      </c>
      <c r="T333" s="3">
        <v>399.86187076568604</v>
      </c>
      <c r="U333" s="3">
        <f t="shared" si="17"/>
        <v>6.6643645127614342</v>
      </c>
      <c r="V333" s="9">
        <v>5.7464496841920796E-3</v>
      </c>
      <c r="W333" s="9">
        <v>0.28966497520329426</v>
      </c>
    </row>
    <row r="334" spans="1:23" x14ac:dyDescent="0.2">
      <c r="A334" t="s">
        <v>63</v>
      </c>
      <c r="B334">
        <v>333</v>
      </c>
      <c r="C334">
        <v>26</v>
      </c>
      <c r="D334">
        <v>26</v>
      </c>
      <c r="E334" t="s">
        <v>29</v>
      </c>
      <c r="F334" t="s">
        <v>70</v>
      </c>
      <c r="G334" s="3">
        <v>0</v>
      </c>
      <c r="H334" s="1">
        <v>1.2072215462863058</v>
      </c>
      <c r="I334" s="2">
        <f t="shared" si="15"/>
        <v>1.3182703047307309</v>
      </c>
      <c r="J334" t="s">
        <v>30</v>
      </c>
      <c r="K334" s="1">
        <v>0.91576176900449269</v>
      </c>
      <c r="L334" s="5">
        <v>1.0177228996536305E-2</v>
      </c>
      <c r="M334" s="3">
        <v>10.464399421298163</v>
      </c>
      <c r="N334" t="s">
        <v>25</v>
      </c>
      <c r="O334" s="1">
        <v>1.8027575954791648</v>
      </c>
      <c r="P334" s="2">
        <f t="shared" si="16"/>
        <v>1.9685879630451362</v>
      </c>
      <c r="Q334" t="s">
        <v>4</v>
      </c>
      <c r="R334" s="3">
        <v>45</v>
      </c>
      <c r="S334" s="3">
        <v>44.9</v>
      </c>
      <c r="T334" s="3">
        <v>400.9179310798645</v>
      </c>
      <c r="U334" s="3">
        <f t="shared" si="17"/>
        <v>6.6819655179977415</v>
      </c>
      <c r="V334" s="9">
        <v>6.286893494805235E-3</v>
      </c>
      <c r="W334" s="9">
        <v>0.24814466713008215</v>
      </c>
    </row>
    <row r="335" spans="1:23" x14ac:dyDescent="0.2">
      <c r="A335" t="s">
        <v>63</v>
      </c>
      <c r="B335">
        <v>334</v>
      </c>
      <c r="C335">
        <v>27</v>
      </c>
      <c r="D335">
        <v>27</v>
      </c>
      <c r="E335" t="s">
        <v>29</v>
      </c>
      <c r="F335" t="s">
        <v>70</v>
      </c>
      <c r="G335" s="3">
        <v>0</v>
      </c>
      <c r="H335" s="1">
        <v>1.2072215462863058</v>
      </c>
      <c r="I335" s="2">
        <f t="shared" si="15"/>
        <v>1.3182703047307307</v>
      </c>
      <c r="J335" t="s">
        <v>30</v>
      </c>
      <c r="K335" s="1">
        <v>0.91576176900449291</v>
      </c>
      <c r="L335" s="5">
        <v>1.0177228996536305E-2</v>
      </c>
      <c r="M335" s="3">
        <v>10.464399421298165</v>
      </c>
      <c r="N335" t="s">
        <v>9</v>
      </c>
      <c r="O335" s="1">
        <v>0.99486221391872964</v>
      </c>
      <c r="P335" s="2">
        <f t="shared" si="16"/>
        <v>1.0863766621314901</v>
      </c>
      <c r="Q335" t="s">
        <v>4</v>
      </c>
      <c r="R335" s="3">
        <v>45</v>
      </c>
      <c r="S335" s="3">
        <v>100</v>
      </c>
      <c r="T335" s="3">
        <v>317.29314804077148</v>
      </c>
      <c r="U335" s="3">
        <f t="shared" si="17"/>
        <v>5.2882191340128584</v>
      </c>
      <c r="V335" s="9">
        <v>5.7607338365903921E-3</v>
      </c>
      <c r="W335" s="9">
        <v>2.4410119143495158E-2</v>
      </c>
    </row>
    <row r="336" spans="1:23" x14ac:dyDescent="0.2">
      <c r="A336" t="s">
        <v>63</v>
      </c>
      <c r="B336">
        <v>335</v>
      </c>
      <c r="C336">
        <v>28</v>
      </c>
      <c r="D336">
        <v>28</v>
      </c>
      <c r="E336" t="s">
        <v>29</v>
      </c>
      <c r="F336" t="s">
        <v>70</v>
      </c>
      <c r="G336" s="3">
        <v>0</v>
      </c>
      <c r="H336" s="1">
        <v>1.2072215462863058</v>
      </c>
      <c r="I336" s="2">
        <f t="shared" si="15"/>
        <v>1.3182703047307307</v>
      </c>
      <c r="J336" t="s">
        <v>30</v>
      </c>
      <c r="K336" s="1">
        <v>0.91576176900449291</v>
      </c>
      <c r="L336" s="5">
        <v>1.0177228996536305E-2</v>
      </c>
      <c r="M336" s="3">
        <v>10.464399421298165</v>
      </c>
      <c r="N336" t="s">
        <v>8</v>
      </c>
      <c r="O336" s="1">
        <v>1.7980089916506097</v>
      </c>
      <c r="P336" s="2">
        <f t="shared" si="16"/>
        <v>1.963402549120598</v>
      </c>
      <c r="Q336" t="s">
        <v>4</v>
      </c>
      <c r="R336" s="3">
        <v>45</v>
      </c>
      <c r="S336" s="3">
        <v>100</v>
      </c>
      <c r="T336" s="3">
        <v>1288.6777081489563</v>
      </c>
      <c r="U336" s="3">
        <f t="shared" si="17"/>
        <v>21.477961802482604</v>
      </c>
      <c r="V336" s="9">
        <v>2.3908683368634776E-3</v>
      </c>
      <c r="W336" s="9">
        <v>0.18885260933661524</v>
      </c>
    </row>
    <row r="337" spans="1:23" x14ac:dyDescent="0.2">
      <c r="A337" t="s">
        <v>63</v>
      </c>
      <c r="B337">
        <v>336</v>
      </c>
      <c r="C337">
        <v>29</v>
      </c>
      <c r="D337">
        <v>29</v>
      </c>
      <c r="E337" t="s">
        <v>29</v>
      </c>
      <c r="F337" t="s">
        <v>70</v>
      </c>
      <c r="G337" s="3">
        <v>0</v>
      </c>
      <c r="H337" s="1">
        <v>1.2072215462863058</v>
      </c>
      <c r="I337" s="2">
        <f t="shared" si="15"/>
        <v>1.3182703047307309</v>
      </c>
      <c r="J337" t="s">
        <v>30</v>
      </c>
      <c r="K337" s="1">
        <v>0.91576176900449269</v>
      </c>
      <c r="L337" s="5">
        <v>1.0177228996536305E-2</v>
      </c>
      <c r="M337" s="3">
        <v>10.464399421298163</v>
      </c>
      <c r="N337" t="s">
        <v>25</v>
      </c>
      <c r="O337" s="1">
        <v>1.8027575954791648</v>
      </c>
      <c r="P337" s="2">
        <f t="shared" si="16"/>
        <v>1.9685879630451362</v>
      </c>
      <c r="Q337" t="s">
        <v>4</v>
      </c>
      <c r="R337" s="3">
        <v>45</v>
      </c>
      <c r="S337" s="3">
        <v>100</v>
      </c>
      <c r="T337" s="3">
        <v>1300.6383924484253</v>
      </c>
      <c r="U337" s="3">
        <f t="shared" si="17"/>
        <v>21.677306540807088</v>
      </c>
      <c r="V337" s="9">
        <v>0.10022459901676263</v>
      </c>
      <c r="W337" s="9">
        <v>0.35991315814130237</v>
      </c>
    </row>
    <row r="338" spans="1:23" x14ac:dyDescent="0.2">
      <c r="A338" t="s">
        <v>63</v>
      </c>
      <c r="B338">
        <v>337</v>
      </c>
      <c r="C338">
        <v>30</v>
      </c>
      <c r="D338">
        <v>30</v>
      </c>
      <c r="E338" t="s">
        <v>29</v>
      </c>
      <c r="F338" t="s">
        <v>70</v>
      </c>
      <c r="G338" s="3">
        <v>0</v>
      </c>
      <c r="H338" s="1">
        <v>1.2072215462863058</v>
      </c>
      <c r="I338" s="2">
        <f t="shared" si="15"/>
        <v>1.3182703047307309</v>
      </c>
      <c r="J338" t="s">
        <v>30</v>
      </c>
      <c r="K338" s="1">
        <v>0.91576176900449269</v>
      </c>
      <c r="L338" s="5">
        <v>1.0177228996536305E-2</v>
      </c>
      <c r="M338" s="3">
        <v>10.464399421298163</v>
      </c>
      <c r="N338" t="s">
        <v>25</v>
      </c>
      <c r="O338" s="1">
        <v>1.8027575954791648</v>
      </c>
      <c r="P338" s="2">
        <f t="shared" si="16"/>
        <v>1.9685879630451362</v>
      </c>
      <c r="Q338" t="s">
        <v>4</v>
      </c>
      <c r="R338" s="3">
        <v>45</v>
      </c>
      <c r="S338" s="3">
        <v>100</v>
      </c>
      <c r="T338" s="3">
        <v>1300.2043671607971</v>
      </c>
      <c r="U338" s="3">
        <f t="shared" si="17"/>
        <v>21.670072786013286</v>
      </c>
      <c r="V338" s="9">
        <v>0.12243454291182439</v>
      </c>
      <c r="W338" s="9">
        <v>0.49724501081780997</v>
      </c>
    </row>
    <row r="339" spans="1:23" x14ac:dyDescent="0.2">
      <c r="A339" t="s">
        <v>65</v>
      </c>
      <c r="B339">
        <v>338</v>
      </c>
      <c r="C339">
        <v>31</v>
      </c>
      <c r="D339">
        <v>1</v>
      </c>
      <c r="E339" t="s">
        <v>29</v>
      </c>
      <c r="F339" t="s">
        <v>70</v>
      </c>
      <c r="G339" s="3">
        <v>0</v>
      </c>
      <c r="H339" s="1">
        <v>1.2072215462863058</v>
      </c>
      <c r="I339" s="2">
        <f t="shared" si="15"/>
        <v>1.3217548360118618</v>
      </c>
      <c r="J339" t="s">
        <v>31</v>
      </c>
      <c r="K339" s="1">
        <v>0.91334755386926525</v>
      </c>
      <c r="L339" s="5">
        <v>1.9753696449790553E-2</v>
      </c>
      <c r="M339" s="3">
        <v>10.436812212136303</v>
      </c>
      <c r="N339" t="s">
        <v>9</v>
      </c>
      <c r="O339" s="1">
        <v>1.8018060096528106</v>
      </c>
      <c r="P339" s="2">
        <f t="shared" si="16"/>
        <v>1.9727495869668881</v>
      </c>
      <c r="Q339" t="s">
        <v>4</v>
      </c>
      <c r="R339" s="3">
        <v>45</v>
      </c>
      <c r="S339" s="3">
        <v>100</v>
      </c>
      <c r="T339" s="3">
        <v>90.63918399810791</v>
      </c>
      <c r="U339" s="3">
        <f t="shared" si="17"/>
        <v>1.5106530666351319</v>
      </c>
      <c r="V339" s="9">
        <v>0.21002218417246679</v>
      </c>
      <c r="W339" s="9">
        <v>0.70883286382253952</v>
      </c>
    </row>
    <row r="340" spans="1:23" x14ac:dyDescent="0.2">
      <c r="A340" t="s">
        <v>65</v>
      </c>
      <c r="B340">
        <v>339</v>
      </c>
      <c r="C340">
        <v>32</v>
      </c>
      <c r="D340">
        <v>2</v>
      </c>
      <c r="E340" t="s">
        <v>29</v>
      </c>
      <c r="F340" t="s">
        <v>70</v>
      </c>
      <c r="G340" s="3">
        <v>0</v>
      </c>
      <c r="H340" s="1">
        <v>1.2072215462863058</v>
      </c>
      <c r="I340" s="2">
        <f t="shared" si="15"/>
        <v>1.3217548360118618</v>
      </c>
      <c r="J340" t="s">
        <v>31</v>
      </c>
      <c r="K340" s="1">
        <v>0.91334755386926525</v>
      </c>
      <c r="L340" s="5">
        <v>1.9753696449790553E-2</v>
      </c>
      <c r="M340" s="3">
        <v>10.436812212136303</v>
      </c>
      <c r="N340" t="s">
        <v>9</v>
      </c>
      <c r="O340" s="1">
        <v>1.8018060096528106</v>
      </c>
      <c r="P340" s="2">
        <f t="shared" si="16"/>
        <v>1.9727495869668881</v>
      </c>
      <c r="Q340" t="s">
        <v>4</v>
      </c>
      <c r="R340" s="3">
        <v>45</v>
      </c>
      <c r="S340" s="3">
        <v>47.5</v>
      </c>
      <c r="T340" s="3">
        <v>578.33807897567749</v>
      </c>
      <c r="U340" s="3">
        <f t="shared" si="17"/>
        <v>9.6389679829279586</v>
      </c>
      <c r="V340" s="9">
        <v>1.3052047138022379E-2</v>
      </c>
      <c r="W340" s="9">
        <v>0.15066054186677971</v>
      </c>
    </row>
    <row r="341" spans="1:23" x14ac:dyDescent="0.2">
      <c r="A341" t="s">
        <v>65</v>
      </c>
      <c r="B341">
        <v>340</v>
      </c>
      <c r="C341">
        <v>33</v>
      </c>
      <c r="D341">
        <v>3</v>
      </c>
      <c r="E341" t="s">
        <v>29</v>
      </c>
      <c r="F341" t="s">
        <v>70</v>
      </c>
      <c r="G341" s="3">
        <v>0</v>
      </c>
      <c r="H341" s="1">
        <v>1.2072215462863058</v>
      </c>
      <c r="I341" s="2">
        <f t="shared" si="15"/>
        <v>1.3217548360118618</v>
      </c>
      <c r="J341" t="s">
        <v>31</v>
      </c>
      <c r="K341" s="1">
        <v>0.91334755386926525</v>
      </c>
      <c r="L341" s="5">
        <v>1.9753696449790553E-2</v>
      </c>
      <c r="M341" s="3">
        <v>10.436812212136303</v>
      </c>
      <c r="N341" t="s">
        <v>19</v>
      </c>
      <c r="O341" s="1">
        <v>1.0058884102742607</v>
      </c>
      <c r="P341" s="2">
        <f t="shared" si="16"/>
        <v>1.1013205279994012</v>
      </c>
      <c r="Q341" t="s">
        <v>4</v>
      </c>
      <c r="R341" s="3">
        <v>45</v>
      </c>
      <c r="S341" s="3">
        <v>65</v>
      </c>
      <c r="T341" s="3">
        <v>92.752305030822754</v>
      </c>
      <c r="U341" s="3">
        <f t="shared" si="17"/>
        <v>1.5458717505137125</v>
      </c>
      <c r="V341" s="9">
        <v>1E-3</v>
      </c>
      <c r="W341" s="9">
        <v>0.27367833797260227</v>
      </c>
    </row>
    <row r="342" spans="1:23" x14ac:dyDescent="0.2">
      <c r="A342" t="s">
        <v>65</v>
      </c>
      <c r="B342">
        <v>341</v>
      </c>
      <c r="C342">
        <v>34</v>
      </c>
      <c r="D342">
        <v>4</v>
      </c>
      <c r="E342" t="s">
        <v>29</v>
      </c>
      <c r="F342" t="s">
        <v>70</v>
      </c>
      <c r="G342" s="3">
        <v>0</v>
      </c>
      <c r="H342" s="1">
        <v>1.2072215462863058</v>
      </c>
      <c r="I342" s="2">
        <f t="shared" si="15"/>
        <v>1.3217548360118618</v>
      </c>
      <c r="J342" t="s">
        <v>31</v>
      </c>
      <c r="K342" s="1">
        <v>0.91334755386926525</v>
      </c>
      <c r="L342" s="5">
        <v>1.9753696449790553E-2</v>
      </c>
      <c r="M342" s="3">
        <v>10.436812212136303</v>
      </c>
      <c r="N342" t="s">
        <v>19</v>
      </c>
      <c r="O342" s="1">
        <v>1.0058884102742607</v>
      </c>
      <c r="P342" s="2">
        <f t="shared" si="16"/>
        <v>1.1013205279994012</v>
      </c>
      <c r="Q342" t="s">
        <v>4</v>
      </c>
      <c r="R342" s="3">
        <v>45</v>
      </c>
      <c r="S342" s="3">
        <v>30</v>
      </c>
      <c r="T342" s="3">
        <v>1531.6706066131592</v>
      </c>
      <c r="U342" s="3">
        <f t="shared" si="17"/>
        <v>25.527843443552651</v>
      </c>
      <c r="V342" s="9">
        <v>3.4759478304522847E-3</v>
      </c>
      <c r="W342" s="9">
        <v>0.25621461527467582</v>
      </c>
    </row>
    <row r="343" spans="1:23" x14ac:dyDescent="0.2">
      <c r="A343" t="s">
        <v>65</v>
      </c>
      <c r="B343">
        <v>342</v>
      </c>
      <c r="C343">
        <v>35</v>
      </c>
      <c r="D343">
        <v>5</v>
      </c>
      <c r="E343" t="s">
        <v>29</v>
      </c>
      <c r="F343" t="s">
        <v>70</v>
      </c>
      <c r="G343" s="3">
        <v>0</v>
      </c>
      <c r="H343" s="1">
        <v>1.2072215462863058</v>
      </c>
      <c r="I343" s="2">
        <f t="shared" si="15"/>
        <v>1.3217548360118618</v>
      </c>
      <c r="J343" t="s">
        <v>31</v>
      </c>
      <c r="K343" s="1">
        <v>0.91334755386926525</v>
      </c>
      <c r="L343" s="5">
        <v>1.9753696449790553E-2</v>
      </c>
      <c r="M343" s="3">
        <v>10.436812212136303</v>
      </c>
      <c r="N343" t="s">
        <v>19</v>
      </c>
      <c r="O343" s="1">
        <v>1.7951239321817576</v>
      </c>
      <c r="P343" s="2">
        <f t="shared" si="16"/>
        <v>1.9654335576604698</v>
      </c>
      <c r="Q343" t="s">
        <v>4</v>
      </c>
      <c r="R343" s="3">
        <v>45</v>
      </c>
      <c r="S343" s="3">
        <v>65</v>
      </c>
      <c r="T343" s="3">
        <v>92.718303203582764</v>
      </c>
      <c r="U343" s="3">
        <f t="shared" si="17"/>
        <v>1.5453050533930461</v>
      </c>
      <c r="V343" s="9">
        <v>5.9759719652320775E-3</v>
      </c>
      <c r="W343" s="9">
        <v>0.26510496784844956</v>
      </c>
    </row>
    <row r="344" spans="1:23" x14ac:dyDescent="0.2">
      <c r="A344" t="s">
        <v>65</v>
      </c>
      <c r="B344">
        <v>343</v>
      </c>
      <c r="C344">
        <v>36</v>
      </c>
      <c r="D344">
        <v>6</v>
      </c>
      <c r="E344" t="s">
        <v>29</v>
      </c>
      <c r="F344" t="s">
        <v>70</v>
      </c>
      <c r="G344" s="3">
        <v>0</v>
      </c>
      <c r="H344" s="1">
        <v>1.2072215462863058</v>
      </c>
      <c r="I344" s="2">
        <f t="shared" si="15"/>
        <v>1.3217548360118618</v>
      </c>
      <c r="J344" t="s">
        <v>31</v>
      </c>
      <c r="K344" s="1">
        <v>0.91334755386926525</v>
      </c>
      <c r="L344" s="5">
        <v>1.9753696449790553E-2</v>
      </c>
      <c r="M344" s="3">
        <v>10.436812212136303</v>
      </c>
      <c r="N344" t="s">
        <v>25</v>
      </c>
      <c r="O344" s="1">
        <v>1.0031473716779225</v>
      </c>
      <c r="P344" s="2">
        <f t="shared" si="16"/>
        <v>1.098319437576893</v>
      </c>
      <c r="Q344" t="s">
        <v>4</v>
      </c>
      <c r="R344" s="3">
        <v>45</v>
      </c>
      <c r="S344" s="3">
        <v>100</v>
      </c>
      <c r="T344" s="3">
        <v>579.50514554977417</v>
      </c>
      <c r="U344" s="3">
        <f t="shared" si="17"/>
        <v>9.6584190924962368</v>
      </c>
      <c r="V344" s="9">
        <v>0.30501682384370876</v>
      </c>
      <c r="W344" s="9">
        <v>0.64054515773061216</v>
      </c>
    </row>
    <row r="345" spans="1:23" x14ac:dyDescent="0.2">
      <c r="A345" t="s">
        <v>65</v>
      </c>
      <c r="B345">
        <v>344</v>
      </c>
      <c r="C345">
        <v>37</v>
      </c>
      <c r="D345">
        <v>7</v>
      </c>
      <c r="E345" t="s">
        <v>29</v>
      </c>
      <c r="F345" t="s">
        <v>70</v>
      </c>
      <c r="G345" s="3">
        <v>0</v>
      </c>
      <c r="H345" s="1">
        <v>1.2072215462863058</v>
      </c>
      <c r="I345" s="2">
        <f t="shared" si="15"/>
        <v>1.3217548360118618</v>
      </c>
      <c r="J345" t="s">
        <v>31</v>
      </c>
      <c r="K345" s="1">
        <v>0.91334755386926525</v>
      </c>
      <c r="L345" s="5">
        <v>1.9753696449790553E-2</v>
      </c>
      <c r="M345" s="3">
        <v>10.436812212136303</v>
      </c>
      <c r="N345" t="s">
        <v>19</v>
      </c>
      <c r="O345" s="1">
        <v>1.3927685680720532</v>
      </c>
      <c r="P345" s="2">
        <f t="shared" si="16"/>
        <v>1.5249053464607092</v>
      </c>
      <c r="Q345" t="s">
        <v>4</v>
      </c>
      <c r="R345" s="3">
        <v>45</v>
      </c>
      <c r="S345" s="3">
        <v>100</v>
      </c>
      <c r="T345" s="3">
        <v>575.70292854309082</v>
      </c>
      <c r="U345" s="3">
        <f t="shared" si="17"/>
        <v>9.595048809051514</v>
      </c>
      <c r="V345" s="9">
        <v>0.50853716952954819</v>
      </c>
      <c r="W345" s="9">
        <v>0.98373869578366713</v>
      </c>
    </row>
    <row r="346" spans="1:23" x14ac:dyDescent="0.2">
      <c r="A346" t="s">
        <v>65</v>
      </c>
      <c r="B346">
        <v>345</v>
      </c>
      <c r="C346">
        <v>38</v>
      </c>
      <c r="D346">
        <v>8</v>
      </c>
      <c r="E346" t="s">
        <v>29</v>
      </c>
      <c r="F346" t="s">
        <v>70</v>
      </c>
      <c r="G346" s="3">
        <v>0</v>
      </c>
      <c r="H346" s="1">
        <v>1.2072215462863058</v>
      </c>
      <c r="I346" s="2">
        <f t="shared" si="15"/>
        <v>1.3217548360118618</v>
      </c>
      <c r="J346" t="s">
        <v>31</v>
      </c>
      <c r="K346" s="1">
        <v>0.91334755386926525</v>
      </c>
      <c r="L346" s="5">
        <v>1.9753696449790553E-2</v>
      </c>
      <c r="M346" s="3">
        <v>10.436812212136303</v>
      </c>
      <c r="N346" t="s">
        <v>9</v>
      </c>
      <c r="O346" s="1">
        <v>1.4038611240853185</v>
      </c>
      <c r="P346" s="2">
        <f t="shared" si="16"/>
        <v>1.5370502916858573</v>
      </c>
      <c r="Q346" t="s">
        <v>4</v>
      </c>
      <c r="R346" s="3">
        <v>45</v>
      </c>
      <c r="S346" s="3">
        <v>30</v>
      </c>
      <c r="T346" s="3">
        <v>92.302279472351074</v>
      </c>
      <c r="U346" s="3">
        <f t="shared" si="17"/>
        <v>1.5383713245391846</v>
      </c>
      <c r="V346" s="9">
        <v>1E-3</v>
      </c>
      <c r="W346" s="9">
        <v>1E-3</v>
      </c>
    </row>
    <row r="347" spans="1:23" x14ac:dyDescent="0.2">
      <c r="A347" t="s">
        <v>65</v>
      </c>
      <c r="B347">
        <v>346</v>
      </c>
      <c r="C347">
        <v>39</v>
      </c>
      <c r="D347">
        <v>9</v>
      </c>
      <c r="E347" t="s">
        <v>29</v>
      </c>
      <c r="F347" t="s">
        <v>70</v>
      </c>
      <c r="G347" s="3">
        <v>0</v>
      </c>
      <c r="H347" s="1">
        <v>1.2072215462863058</v>
      </c>
      <c r="I347" s="2">
        <f t="shared" si="15"/>
        <v>1.3217548360118618</v>
      </c>
      <c r="J347" t="s">
        <v>31</v>
      </c>
      <c r="K347" s="1">
        <v>0.91334755386926525</v>
      </c>
      <c r="L347" s="5">
        <v>1.9753696449790553E-2</v>
      </c>
      <c r="M347" s="3">
        <v>10.436812212136303</v>
      </c>
      <c r="N347" t="s">
        <v>9</v>
      </c>
      <c r="O347" s="1">
        <v>1.8018060096528106</v>
      </c>
      <c r="P347" s="2">
        <f t="shared" si="16"/>
        <v>1.9727495869668881</v>
      </c>
      <c r="Q347" t="s">
        <v>4</v>
      </c>
      <c r="R347" s="3">
        <v>45</v>
      </c>
      <c r="S347" s="3">
        <v>100</v>
      </c>
      <c r="T347" s="3">
        <v>2044.9239630699158</v>
      </c>
      <c r="U347" s="3">
        <f t="shared" si="17"/>
        <v>34.082066051165263</v>
      </c>
      <c r="V347" s="9">
        <v>0.44264271123744497</v>
      </c>
      <c r="W347" s="9">
        <v>0.78321470352496947</v>
      </c>
    </row>
    <row r="348" spans="1:23" x14ac:dyDescent="0.2">
      <c r="A348" t="s">
        <v>65</v>
      </c>
      <c r="B348">
        <v>347</v>
      </c>
      <c r="C348">
        <v>40</v>
      </c>
      <c r="D348">
        <v>10</v>
      </c>
      <c r="E348" t="s">
        <v>29</v>
      </c>
      <c r="F348" t="s">
        <v>70</v>
      </c>
      <c r="G348" s="3">
        <v>0</v>
      </c>
      <c r="H348" s="1">
        <v>1.2072215462863058</v>
      </c>
      <c r="I348" s="2">
        <f t="shared" si="15"/>
        <v>1.3217548360118618</v>
      </c>
      <c r="J348" t="s">
        <v>31</v>
      </c>
      <c r="K348" s="1">
        <v>0.91334755386926525</v>
      </c>
      <c r="L348" s="5">
        <v>1.9753696449790553E-2</v>
      </c>
      <c r="M348" s="3">
        <v>10.436812212136303</v>
      </c>
      <c r="N348" t="s">
        <v>9</v>
      </c>
      <c r="O348" s="1">
        <v>0.99486221391872964</v>
      </c>
      <c r="P348" s="2">
        <f t="shared" si="16"/>
        <v>1.0892482382025761</v>
      </c>
      <c r="Q348" t="s">
        <v>4</v>
      </c>
      <c r="R348" s="3">
        <v>45</v>
      </c>
      <c r="S348" s="3">
        <v>100</v>
      </c>
      <c r="T348" s="3">
        <v>2036.2064642906189</v>
      </c>
      <c r="U348" s="3">
        <f t="shared" si="17"/>
        <v>33.936774404843646</v>
      </c>
      <c r="V348" s="9">
        <v>0.39055899217972778</v>
      </c>
      <c r="W348" s="9">
        <v>0.6984326705106626</v>
      </c>
    </row>
    <row r="349" spans="1:23" x14ac:dyDescent="0.2">
      <c r="A349" t="s">
        <v>65</v>
      </c>
      <c r="B349">
        <v>348</v>
      </c>
      <c r="C349">
        <v>41</v>
      </c>
      <c r="D349">
        <v>11</v>
      </c>
      <c r="E349" t="s">
        <v>29</v>
      </c>
      <c r="F349" t="s">
        <v>70</v>
      </c>
      <c r="G349" s="3">
        <v>0</v>
      </c>
      <c r="H349" s="1">
        <v>1.2072215462863058</v>
      </c>
      <c r="I349" s="2">
        <f t="shared" si="15"/>
        <v>1.3217548360118618</v>
      </c>
      <c r="J349" t="s">
        <v>31</v>
      </c>
      <c r="K349" s="1">
        <v>0.91334755386926525</v>
      </c>
      <c r="L349" s="5">
        <v>1.9753696449790553E-2</v>
      </c>
      <c r="M349" s="3">
        <v>10.436812212136303</v>
      </c>
      <c r="N349" t="s">
        <v>19</v>
      </c>
      <c r="O349" s="1">
        <v>1.7951239321817576</v>
      </c>
      <c r="P349" s="2">
        <f t="shared" si="16"/>
        <v>1.9654335576604698</v>
      </c>
      <c r="Q349" t="s">
        <v>4</v>
      </c>
      <c r="R349" s="3">
        <v>45</v>
      </c>
      <c r="S349" s="3">
        <v>30</v>
      </c>
      <c r="T349" s="3">
        <v>2023.7477517127991</v>
      </c>
      <c r="U349" s="3">
        <f t="shared" si="17"/>
        <v>33.729129195213318</v>
      </c>
      <c r="V349" s="9">
        <v>6.4722176189888625E-3</v>
      </c>
      <c r="W349" s="9">
        <v>0.3524486461440553</v>
      </c>
    </row>
    <row r="350" spans="1:23" x14ac:dyDescent="0.2">
      <c r="A350" t="s">
        <v>65</v>
      </c>
      <c r="B350">
        <v>349</v>
      </c>
      <c r="C350">
        <v>42</v>
      </c>
      <c r="D350">
        <v>12</v>
      </c>
      <c r="E350" t="s">
        <v>29</v>
      </c>
      <c r="F350" t="s">
        <v>70</v>
      </c>
      <c r="G350" s="3">
        <v>0</v>
      </c>
      <c r="H350" s="1">
        <v>1.2072215462863058</v>
      </c>
      <c r="I350" s="2">
        <f t="shared" si="15"/>
        <v>1.3217548360118618</v>
      </c>
      <c r="J350" t="s">
        <v>31</v>
      </c>
      <c r="K350" s="1">
        <v>0.91334755386926525</v>
      </c>
      <c r="L350" s="5">
        <v>1.9753696449790553E-2</v>
      </c>
      <c r="M350" s="3">
        <v>10.436812212136303</v>
      </c>
      <c r="N350" t="s">
        <v>25</v>
      </c>
      <c r="O350" s="1">
        <v>1.4029524835785439</v>
      </c>
      <c r="P350" s="2">
        <f t="shared" si="16"/>
        <v>1.5360554453068143</v>
      </c>
      <c r="Q350" t="s">
        <v>4</v>
      </c>
      <c r="R350" s="3">
        <v>45</v>
      </c>
      <c r="S350" s="3">
        <v>47.5</v>
      </c>
      <c r="T350" s="3">
        <v>2044.643946647644</v>
      </c>
      <c r="U350" s="3">
        <f t="shared" si="17"/>
        <v>34.077399110794069</v>
      </c>
      <c r="V350" s="9">
        <v>0.2569215701542914</v>
      </c>
      <c r="W350" s="9">
        <v>0.45493998835776783</v>
      </c>
    </row>
    <row r="351" spans="1:23" x14ac:dyDescent="0.2">
      <c r="A351" t="s">
        <v>65</v>
      </c>
      <c r="B351">
        <v>350</v>
      </c>
      <c r="C351">
        <v>43</v>
      </c>
      <c r="D351">
        <v>13</v>
      </c>
      <c r="E351" t="s">
        <v>29</v>
      </c>
      <c r="F351" t="s">
        <v>70</v>
      </c>
      <c r="G351" s="3">
        <v>0</v>
      </c>
      <c r="H351" s="1">
        <v>1.2072215462863058</v>
      </c>
      <c r="I351" s="2">
        <f t="shared" si="15"/>
        <v>1.3217548360118618</v>
      </c>
      <c r="J351" t="s">
        <v>31</v>
      </c>
      <c r="K351" s="1">
        <v>0.91334755386926525</v>
      </c>
      <c r="L351" s="5">
        <v>1.9753696449790553E-2</v>
      </c>
      <c r="M351" s="3">
        <v>10.436812212136303</v>
      </c>
      <c r="N351" t="s">
        <v>25</v>
      </c>
      <c r="O351" s="1">
        <v>1.802757595479165</v>
      </c>
      <c r="P351" s="2">
        <f t="shared" si="16"/>
        <v>1.9737914530367353</v>
      </c>
      <c r="Q351" t="s">
        <v>4</v>
      </c>
      <c r="R351" s="3">
        <v>45</v>
      </c>
      <c r="S351" s="3">
        <v>30</v>
      </c>
      <c r="T351" s="3">
        <v>96.713531970977783</v>
      </c>
      <c r="U351" s="3">
        <f t="shared" si="17"/>
        <v>1.6118921995162965</v>
      </c>
      <c r="V351" s="9">
        <v>6.3322904790977311E-3</v>
      </c>
      <c r="W351" s="9">
        <v>0.33911494557260274</v>
      </c>
    </row>
    <row r="352" spans="1:23" x14ac:dyDescent="0.2">
      <c r="A352" t="s">
        <v>65</v>
      </c>
      <c r="B352">
        <v>351</v>
      </c>
      <c r="C352">
        <v>44</v>
      </c>
      <c r="D352">
        <v>14</v>
      </c>
      <c r="E352" t="s">
        <v>29</v>
      </c>
      <c r="F352" t="s">
        <v>70</v>
      </c>
      <c r="G352" s="3">
        <v>0</v>
      </c>
      <c r="H352" s="1">
        <v>1.2072215462863058</v>
      </c>
      <c r="I352" s="2">
        <f t="shared" si="15"/>
        <v>1.3217548360118618</v>
      </c>
      <c r="J352" t="s">
        <v>31</v>
      </c>
      <c r="K352" s="1">
        <v>0.91334755386926525</v>
      </c>
      <c r="L352" s="5">
        <v>1.9753696449790553E-2</v>
      </c>
      <c r="M352" s="3">
        <v>10.436812212136303</v>
      </c>
      <c r="N352" t="s">
        <v>25</v>
      </c>
      <c r="O352" s="1">
        <v>1.802757595479165</v>
      </c>
      <c r="P352" s="2">
        <f t="shared" si="16"/>
        <v>1.9737914530367353</v>
      </c>
      <c r="Q352" t="s">
        <v>4</v>
      </c>
      <c r="R352" s="3">
        <v>45</v>
      </c>
      <c r="S352" s="3">
        <v>100</v>
      </c>
      <c r="T352" s="3">
        <v>589.20570087432861</v>
      </c>
      <c r="U352" s="3">
        <f t="shared" si="17"/>
        <v>9.8200950145721428</v>
      </c>
      <c r="V352" s="9">
        <v>0.32462675820459819</v>
      </c>
      <c r="W352" s="9">
        <v>0.58489412844675026</v>
      </c>
    </row>
    <row r="353" spans="1:23" x14ac:dyDescent="0.2">
      <c r="A353" t="s">
        <v>65</v>
      </c>
      <c r="B353">
        <v>352</v>
      </c>
      <c r="C353">
        <v>45</v>
      </c>
      <c r="D353">
        <v>15</v>
      </c>
      <c r="E353" t="s">
        <v>29</v>
      </c>
      <c r="F353" t="s">
        <v>70</v>
      </c>
      <c r="G353" s="3">
        <v>0</v>
      </c>
      <c r="H353" s="1">
        <v>1.2072215462863058</v>
      </c>
      <c r="I353" s="2">
        <f t="shared" si="15"/>
        <v>1.3217548360118618</v>
      </c>
      <c r="J353" t="s">
        <v>31</v>
      </c>
      <c r="K353" s="1">
        <v>0.91334755386926525</v>
      </c>
      <c r="L353" s="5">
        <v>1.9753696449790553E-2</v>
      </c>
      <c r="M353" s="3">
        <v>10.436812212136303</v>
      </c>
      <c r="N353" t="s">
        <v>9</v>
      </c>
      <c r="O353" s="1">
        <v>0.99486221391872964</v>
      </c>
      <c r="P353" s="2">
        <f t="shared" si="16"/>
        <v>1.0892482382025761</v>
      </c>
      <c r="Q353" t="s">
        <v>4</v>
      </c>
      <c r="R353" s="3">
        <v>45</v>
      </c>
      <c r="S353" s="3">
        <v>30</v>
      </c>
      <c r="T353" s="3">
        <v>585.99051666259766</v>
      </c>
      <c r="U353" s="3">
        <f t="shared" si="17"/>
        <v>9.7665086110432942</v>
      </c>
      <c r="V353" s="9">
        <v>4.9781198700803104E-3</v>
      </c>
      <c r="W353" s="9">
        <v>0.286909292223059</v>
      </c>
    </row>
    <row r="354" spans="1:23" x14ac:dyDescent="0.2">
      <c r="A354" t="s">
        <v>65</v>
      </c>
      <c r="B354">
        <v>353</v>
      </c>
      <c r="C354">
        <v>46</v>
      </c>
      <c r="D354">
        <v>16</v>
      </c>
      <c r="E354" t="s">
        <v>29</v>
      </c>
      <c r="F354" t="s">
        <v>70</v>
      </c>
      <c r="G354" s="3">
        <v>0</v>
      </c>
      <c r="H354" s="1">
        <v>1.2072215462863058</v>
      </c>
      <c r="I354" s="2">
        <f t="shared" si="15"/>
        <v>1.3217548360118618</v>
      </c>
      <c r="J354" t="s">
        <v>31</v>
      </c>
      <c r="K354" s="1">
        <v>0.91334755386926525</v>
      </c>
      <c r="L354" s="5">
        <v>1.9753696449790553E-2</v>
      </c>
      <c r="M354" s="3">
        <v>10.436812212136303</v>
      </c>
      <c r="N354" t="s">
        <v>25</v>
      </c>
      <c r="O354" s="1">
        <v>1.0031473716779225</v>
      </c>
      <c r="P354" s="2">
        <f t="shared" si="16"/>
        <v>1.098319437576893</v>
      </c>
      <c r="Q354" t="s">
        <v>4</v>
      </c>
      <c r="R354" s="3">
        <v>45</v>
      </c>
      <c r="S354" s="3">
        <v>30</v>
      </c>
      <c r="T354" s="3">
        <v>94.350396156311035</v>
      </c>
      <c r="U354" s="3">
        <f t="shared" si="17"/>
        <v>1.5725066026051839</v>
      </c>
      <c r="V354" s="9">
        <v>9.2058158311815949E-3</v>
      </c>
      <c r="W354" s="9">
        <v>6.7085383394302742E-2</v>
      </c>
    </row>
    <row r="355" spans="1:23" x14ac:dyDescent="0.2">
      <c r="A355" t="s">
        <v>65</v>
      </c>
      <c r="B355">
        <v>354</v>
      </c>
      <c r="C355">
        <v>47</v>
      </c>
      <c r="D355">
        <v>17</v>
      </c>
      <c r="E355" t="s">
        <v>29</v>
      </c>
      <c r="F355" t="s">
        <v>70</v>
      </c>
      <c r="G355" s="3">
        <v>0</v>
      </c>
      <c r="H355" s="1">
        <v>1.2072215462863058</v>
      </c>
      <c r="I355" s="2">
        <f t="shared" si="15"/>
        <v>1.3217548360118618</v>
      </c>
      <c r="J355" t="s">
        <v>31</v>
      </c>
      <c r="K355" s="1">
        <v>0.91334755386926525</v>
      </c>
      <c r="L355" s="5">
        <v>1.9753696449790553E-2</v>
      </c>
      <c r="M355" s="3">
        <v>10.436812212136303</v>
      </c>
      <c r="N355" t="s">
        <v>9</v>
      </c>
      <c r="O355" s="1">
        <v>0.99486221391872964</v>
      </c>
      <c r="P355" s="2">
        <f t="shared" si="16"/>
        <v>1.0892482382025761</v>
      </c>
      <c r="Q355" t="s">
        <v>4</v>
      </c>
      <c r="R355" s="3">
        <v>45</v>
      </c>
      <c r="S355" s="3">
        <v>100</v>
      </c>
      <c r="T355" s="3">
        <v>92.55229377746582</v>
      </c>
      <c r="U355" s="3">
        <f t="shared" si="17"/>
        <v>1.5425382296244303</v>
      </c>
      <c r="V355" s="9">
        <v>7.7578471651546368E-2</v>
      </c>
      <c r="W355" s="9">
        <v>0.45453674969562829</v>
      </c>
    </row>
    <row r="356" spans="1:23" x14ac:dyDescent="0.2">
      <c r="A356" t="s">
        <v>65</v>
      </c>
      <c r="B356">
        <v>355</v>
      </c>
      <c r="C356">
        <v>48</v>
      </c>
      <c r="D356">
        <v>18</v>
      </c>
      <c r="E356" t="s">
        <v>29</v>
      </c>
      <c r="F356" t="s">
        <v>70</v>
      </c>
      <c r="G356" s="3">
        <v>0</v>
      </c>
      <c r="H356" s="1">
        <v>1.2072215462863058</v>
      </c>
      <c r="I356" s="2">
        <f t="shared" si="15"/>
        <v>1.3217548360118618</v>
      </c>
      <c r="J356" t="s">
        <v>31</v>
      </c>
      <c r="K356" s="1">
        <v>0.91334755386926525</v>
      </c>
      <c r="L356" s="5">
        <v>1.9753696449790553E-2</v>
      </c>
      <c r="M356" s="3">
        <v>10.436812212136303</v>
      </c>
      <c r="N356" t="s">
        <v>19</v>
      </c>
      <c r="O356" s="1">
        <v>1.3772933617601417</v>
      </c>
      <c r="P356" s="2">
        <f t="shared" si="16"/>
        <v>1.5079619537222571</v>
      </c>
      <c r="Q356" t="s">
        <v>4</v>
      </c>
      <c r="R356" s="3">
        <v>45</v>
      </c>
      <c r="S356" s="3">
        <v>100</v>
      </c>
      <c r="T356" s="3">
        <v>2021.9156470298767</v>
      </c>
      <c r="U356" s="3">
        <f t="shared" si="17"/>
        <v>33.69859411716461</v>
      </c>
      <c r="V356" s="9">
        <v>0.4658051953656448</v>
      </c>
      <c r="W356" s="9">
        <v>0.9847167772476122</v>
      </c>
    </row>
    <row r="357" spans="1:23" x14ac:dyDescent="0.2">
      <c r="A357" t="s">
        <v>65</v>
      </c>
      <c r="B357">
        <v>356</v>
      </c>
      <c r="C357">
        <v>49</v>
      </c>
      <c r="D357">
        <v>19</v>
      </c>
      <c r="E357" t="s">
        <v>29</v>
      </c>
      <c r="F357" t="s">
        <v>70</v>
      </c>
      <c r="G357" s="3">
        <v>0</v>
      </c>
      <c r="H357" s="1">
        <v>1.2072215462863061</v>
      </c>
      <c r="I357" s="2">
        <f t="shared" si="15"/>
        <v>1.3217548360118618</v>
      </c>
      <c r="J357" t="s">
        <v>31</v>
      </c>
      <c r="K357" s="1">
        <v>0.91334755386926536</v>
      </c>
      <c r="L357" s="5">
        <v>1.9753696449790553E-2</v>
      </c>
      <c r="M357" s="3">
        <v>10.436812212136303</v>
      </c>
      <c r="N357" t="s">
        <v>9</v>
      </c>
      <c r="O357" s="1">
        <v>1.3485910010898337</v>
      </c>
      <c r="P357" s="2">
        <f t="shared" si="16"/>
        <v>1.4765365006746032</v>
      </c>
      <c r="Q357" t="s">
        <v>4</v>
      </c>
      <c r="R357" s="3">
        <v>45</v>
      </c>
      <c r="S357" s="3">
        <v>100</v>
      </c>
      <c r="T357" s="3">
        <v>2037.8765597343445</v>
      </c>
      <c r="U357" s="3">
        <f t="shared" si="17"/>
        <v>33.964609328905745</v>
      </c>
      <c r="V357" s="9">
        <v>0.37919246986194965</v>
      </c>
      <c r="W357" s="9">
        <v>0.72130491396873053</v>
      </c>
    </row>
    <row r="358" spans="1:23" x14ac:dyDescent="0.2">
      <c r="A358" t="s">
        <v>65</v>
      </c>
      <c r="B358">
        <v>357</v>
      </c>
      <c r="C358">
        <v>50</v>
      </c>
      <c r="D358">
        <v>20</v>
      </c>
      <c r="E358" t="s">
        <v>29</v>
      </c>
      <c r="F358" t="s">
        <v>70</v>
      </c>
      <c r="G358" s="3">
        <v>0</v>
      </c>
      <c r="H358" s="1">
        <v>1.2072215462863058</v>
      </c>
      <c r="I358" s="2">
        <f t="shared" si="15"/>
        <v>1.3217548360118618</v>
      </c>
      <c r="J358" t="s">
        <v>31</v>
      </c>
      <c r="K358" s="1">
        <v>0.91334755386926525</v>
      </c>
      <c r="L358" s="5">
        <v>1.9753696449790553E-2</v>
      </c>
      <c r="M358" s="3">
        <v>10.436812212136303</v>
      </c>
      <c r="N358" t="s">
        <v>25</v>
      </c>
      <c r="O358" s="1">
        <v>1.3157222773456811</v>
      </c>
      <c r="P358" s="2">
        <f t="shared" si="16"/>
        <v>1.4405494072566498</v>
      </c>
      <c r="Q358" t="s">
        <v>4</v>
      </c>
      <c r="R358" s="3">
        <v>45</v>
      </c>
      <c r="S358" s="3">
        <v>100</v>
      </c>
      <c r="T358" s="3">
        <v>1895.0653915405273</v>
      </c>
      <c r="U358" s="3">
        <f t="shared" si="17"/>
        <v>31.584423192342122</v>
      </c>
      <c r="V358" s="9">
        <v>0.34512492483854046</v>
      </c>
      <c r="W358" s="9">
        <v>0.47518162361717731</v>
      </c>
    </row>
    <row r="359" spans="1:23" x14ac:dyDescent="0.2">
      <c r="A359" t="s">
        <v>65</v>
      </c>
      <c r="B359">
        <v>358</v>
      </c>
      <c r="C359">
        <v>51</v>
      </c>
      <c r="D359">
        <v>21</v>
      </c>
      <c r="E359" t="s">
        <v>29</v>
      </c>
      <c r="F359" t="s">
        <v>70</v>
      </c>
      <c r="G359" s="3">
        <v>0</v>
      </c>
      <c r="H359" s="1">
        <v>1.2072215462863058</v>
      </c>
      <c r="I359" s="2">
        <f t="shared" si="15"/>
        <v>1.3217548360118618</v>
      </c>
      <c r="J359" t="s">
        <v>31</v>
      </c>
      <c r="K359" s="1">
        <v>0.91334755386926525</v>
      </c>
      <c r="L359" s="5">
        <v>1.9753696449790553E-2</v>
      </c>
      <c r="M359" s="3">
        <v>10.436812212136303</v>
      </c>
      <c r="N359" t="s">
        <v>19</v>
      </c>
      <c r="O359" s="1">
        <v>1.0058884102742607</v>
      </c>
      <c r="P359" s="2">
        <f t="shared" si="16"/>
        <v>1.1013205279994012</v>
      </c>
      <c r="Q359" t="s">
        <v>4</v>
      </c>
      <c r="R359" s="3">
        <v>45</v>
      </c>
      <c r="S359" s="3">
        <v>73.5</v>
      </c>
      <c r="T359" s="3">
        <v>2040.3547015190125</v>
      </c>
      <c r="U359" s="3">
        <f t="shared" si="17"/>
        <v>34.005911691983542</v>
      </c>
      <c r="V359" s="9">
        <v>0.59938201088594756</v>
      </c>
      <c r="W359" s="9">
        <v>0.78263210643664971</v>
      </c>
    </row>
    <row r="360" spans="1:23" x14ac:dyDescent="0.2">
      <c r="A360" t="s">
        <v>65</v>
      </c>
      <c r="B360">
        <v>359</v>
      </c>
      <c r="C360">
        <v>52</v>
      </c>
      <c r="D360">
        <v>22</v>
      </c>
      <c r="E360" t="s">
        <v>29</v>
      </c>
      <c r="F360" t="s">
        <v>70</v>
      </c>
      <c r="G360" s="3">
        <v>0</v>
      </c>
      <c r="H360" s="1">
        <v>1.2072215462863058</v>
      </c>
      <c r="I360" s="2">
        <f t="shared" si="15"/>
        <v>1.3217548360118618</v>
      </c>
      <c r="J360" t="s">
        <v>31</v>
      </c>
      <c r="K360" s="1">
        <v>0.91334755386926525</v>
      </c>
      <c r="L360" s="5">
        <v>1.9753696449790553E-2</v>
      </c>
      <c r="M360" s="3">
        <v>10.436812212136303</v>
      </c>
      <c r="N360" t="s">
        <v>25</v>
      </c>
      <c r="O360" s="1">
        <v>1.0031473716779225</v>
      </c>
      <c r="P360" s="2">
        <f t="shared" si="16"/>
        <v>1.098319437576893</v>
      </c>
      <c r="Q360" t="s">
        <v>4</v>
      </c>
      <c r="R360" s="3">
        <v>45</v>
      </c>
      <c r="S360" s="3">
        <v>73.5</v>
      </c>
      <c r="T360" s="3">
        <v>2037.3815312385559</v>
      </c>
      <c r="U360" s="3">
        <f t="shared" si="17"/>
        <v>33.956358853975935</v>
      </c>
      <c r="V360" s="9">
        <v>0.62418049957044486</v>
      </c>
      <c r="W360" s="9">
        <v>0.77458935101224635</v>
      </c>
    </row>
    <row r="361" spans="1:23" x14ac:dyDescent="0.2">
      <c r="A361" t="s">
        <v>65</v>
      </c>
      <c r="B361">
        <v>360</v>
      </c>
      <c r="C361">
        <v>53</v>
      </c>
      <c r="D361">
        <v>23</v>
      </c>
      <c r="E361" t="s">
        <v>29</v>
      </c>
      <c r="F361" t="s">
        <v>70</v>
      </c>
      <c r="G361" s="3">
        <v>0</v>
      </c>
      <c r="H361" s="1">
        <v>1.2072215462863058</v>
      </c>
      <c r="I361" s="2">
        <f t="shared" si="15"/>
        <v>1.3217548360118618</v>
      </c>
      <c r="J361" t="s">
        <v>31</v>
      </c>
      <c r="K361" s="1">
        <v>0.91334755386926525</v>
      </c>
      <c r="L361" s="5">
        <v>1.9753696449790553E-2</v>
      </c>
      <c r="M361" s="3">
        <v>10.436812212136303</v>
      </c>
      <c r="N361" t="s">
        <v>9</v>
      </c>
      <c r="O361" s="1">
        <v>1.0832944107115057</v>
      </c>
      <c r="P361" s="2">
        <f t="shared" si="16"/>
        <v>1.1860703038205829</v>
      </c>
      <c r="Q361" t="s">
        <v>4</v>
      </c>
      <c r="R361" s="3">
        <v>45</v>
      </c>
      <c r="S361" s="3">
        <v>75.2</v>
      </c>
      <c r="T361" s="3">
        <v>2028.9250478744507</v>
      </c>
      <c r="U361" s="3">
        <f t="shared" si="17"/>
        <v>33.815417464574175</v>
      </c>
      <c r="V361" s="9">
        <v>0.64071797616537374</v>
      </c>
      <c r="W361" s="9">
        <v>0.82416913710227413</v>
      </c>
    </row>
    <row r="362" spans="1:23" x14ac:dyDescent="0.2">
      <c r="A362" t="s">
        <v>65</v>
      </c>
      <c r="B362">
        <v>361</v>
      </c>
      <c r="C362">
        <v>54</v>
      </c>
      <c r="D362">
        <v>24</v>
      </c>
      <c r="E362" t="s">
        <v>29</v>
      </c>
      <c r="F362" t="s">
        <v>70</v>
      </c>
      <c r="G362" s="3">
        <v>0</v>
      </c>
      <c r="H362" s="1">
        <v>1.2072215462863058</v>
      </c>
      <c r="I362" s="2">
        <f t="shared" si="15"/>
        <v>1.3217548360118618</v>
      </c>
      <c r="J362" t="s">
        <v>31</v>
      </c>
      <c r="K362" s="1">
        <v>0.91334755386926525</v>
      </c>
      <c r="L362" s="5">
        <v>1.9753696449790553E-2</v>
      </c>
      <c r="M362" s="3">
        <v>10.436812212136303</v>
      </c>
      <c r="N362" t="s">
        <v>9</v>
      </c>
      <c r="O362" s="1">
        <v>0.99486221391872964</v>
      </c>
      <c r="P362" s="2">
        <f t="shared" si="16"/>
        <v>1.0892482382025761</v>
      </c>
      <c r="Q362" t="s">
        <v>4</v>
      </c>
      <c r="R362" s="3">
        <v>45</v>
      </c>
      <c r="S362" s="3">
        <v>70.400000000000006</v>
      </c>
      <c r="T362" s="3">
        <v>1833.3428611755371</v>
      </c>
      <c r="U362" s="3">
        <f t="shared" si="17"/>
        <v>30.555714352925619</v>
      </c>
      <c r="V362" s="9">
        <v>0.63938329845119279</v>
      </c>
      <c r="W362" s="9">
        <v>0.79557384974329071</v>
      </c>
    </row>
    <row r="363" spans="1:23" x14ac:dyDescent="0.2">
      <c r="A363" t="s">
        <v>65</v>
      </c>
      <c r="B363">
        <v>362</v>
      </c>
      <c r="C363">
        <v>55</v>
      </c>
      <c r="D363">
        <v>25</v>
      </c>
      <c r="E363" t="s">
        <v>29</v>
      </c>
      <c r="F363" t="s">
        <v>70</v>
      </c>
      <c r="G363" s="3">
        <v>0</v>
      </c>
      <c r="H363" s="1">
        <v>1.2072215462863058</v>
      </c>
      <c r="I363" s="2">
        <f t="shared" si="15"/>
        <v>1.3217548360118618</v>
      </c>
      <c r="J363" t="s">
        <v>31</v>
      </c>
      <c r="K363" s="1">
        <v>0.91334755386926525</v>
      </c>
      <c r="L363" s="5">
        <v>1.9753696449790553E-2</v>
      </c>
      <c r="M363" s="3">
        <v>10.436812212136303</v>
      </c>
      <c r="N363" t="s">
        <v>25</v>
      </c>
      <c r="O363" s="1">
        <v>1.0031473716779225</v>
      </c>
      <c r="P363" s="2">
        <f t="shared" si="16"/>
        <v>1.098319437576893</v>
      </c>
      <c r="Q363" t="s">
        <v>4</v>
      </c>
      <c r="R363" s="3">
        <v>45</v>
      </c>
      <c r="S363" s="3">
        <v>70.400000000000006</v>
      </c>
      <c r="T363" s="3">
        <v>2041.8727884292603</v>
      </c>
      <c r="U363" s="3">
        <f t="shared" si="17"/>
        <v>34.031213140487672</v>
      </c>
      <c r="V363" s="9">
        <v>0.72593813588239497</v>
      </c>
      <c r="W363" s="9">
        <v>0.96609864910184839</v>
      </c>
    </row>
    <row r="364" spans="1:23" x14ac:dyDescent="0.2">
      <c r="A364" t="s">
        <v>65</v>
      </c>
      <c r="B364">
        <v>363</v>
      </c>
      <c r="C364">
        <v>56</v>
      </c>
      <c r="D364">
        <v>26</v>
      </c>
      <c r="E364" t="s">
        <v>29</v>
      </c>
      <c r="F364" t="s">
        <v>70</v>
      </c>
      <c r="G364" s="3">
        <v>0</v>
      </c>
      <c r="H364" s="1">
        <v>1.2072215462863058</v>
      </c>
      <c r="I364" s="2">
        <f t="shared" si="15"/>
        <v>1.3217548360118618</v>
      </c>
      <c r="J364" t="s">
        <v>31</v>
      </c>
      <c r="K364" s="1">
        <v>0.91334755386926525</v>
      </c>
      <c r="L364" s="5">
        <v>1.9753696449790553E-2</v>
      </c>
      <c r="M364" s="3">
        <v>10.436812212136303</v>
      </c>
      <c r="N364" t="s">
        <v>19</v>
      </c>
      <c r="O364" s="1">
        <v>1.1142148544576427</v>
      </c>
      <c r="P364" s="2">
        <f t="shared" si="16"/>
        <v>1.2199242771685674</v>
      </c>
      <c r="Q364" t="s">
        <v>4</v>
      </c>
      <c r="R364" s="3">
        <v>45</v>
      </c>
      <c r="S364" s="3">
        <v>72.900000000000006</v>
      </c>
      <c r="T364" s="3">
        <v>2001.7434930801392</v>
      </c>
      <c r="U364" s="3">
        <f t="shared" si="17"/>
        <v>33.362391551335655</v>
      </c>
      <c r="V364" s="9">
        <v>0.68519947625917277</v>
      </c>
      <c r="W364" s="9">
        <v>0.97862894022532454</v>
      </c>
    </row>
    <row r="365" spans="1:23" x14ac:dyDescent="0.2">
      <c r="A365" t="s">
        <v>66</v>
      </c>
      <c r="B365">
        <v>364</v>
      </c>
      <c r="C365" s="7" t="s">
        <v>23</v>
      </c>
      <c r="D365">
        <v>1</v>
      </c>
      <c r="E365" t="s">
        <v>29</v>
      </c>
      <c r="F365" t="s">
        <v>70</v>
      </c>
      <c r="G365" s="3">
        <v>0</v>
      </c>
      <c r="H365" s="1">
        <v>0.91519284679782364</v>
      </c>
      <c r="I365" s="2">
        <f t="shared" si="15"/>
        <v>1.0030022896530932</v>
      </c>
      <c r="J365" t="s">
        <v>51</v>
      </c>
      <c r="K365" s="1">
        <v>0.91245339740386822</v>
      </c>
      <c r="L365" s="4">
        <v>1.9481831436844448E-2</v>
      </c>
      <c r="M365" s="3">
        <v>10.426594696276009</v>
      </c>
      <c r="N365" t="s">
        <v>8</v>
      </c>
      <c r="O365" s="1">
        <v>3.0016348455654822</v>
      </c>
      <c r="P365" s="2">
        <f t="shared" si="16"/>
        <v>3.2896308503051195</v>
      </c>
      <c r="Q365" t="s">
        <v>4</v>
      </c>
      <c r="R365" s="3">
        <v>15</v>
      </c>
      <c r="S365" s="3">
        <v>100</v>
      </c>
      <c r="T365" s="3">
        <v>382.58188247680664</v>
      </c>
      <c r="U365" s="3">
        <f t="shared" si="17"/>
        <v>6.3763647079467773</v>
      </c>
      <c r="V365" s="9">
        <v>0.11990861838928246</v>
      </c>
      <c r="W365" s="11" t="s">
        <v>23</v>
      </c>
    </row>
    <row r="366" spans="1:23" x14ac:dyDescent="0.2">
      <c r="A366" t="s">
        <v>66</v>
      </c>
      <c r="B366">
        <v>365</v>
      </c>
      <c r="C366" s="7" t="s">
        <v>23</v>
      </c>
      <c r="D366">
        <v>2</v>
      </c>
      <c r="E366" t="s">
        <v>29</v>
      </c>
      <c r="F366" t="s">
        <v>70</v>
      </c>
      <c r="G366" s="3">
        <v>0</v>
      </c>
      <c r="H366" s="1">
        <v>2.7455785403934709</v>
      </c>
      <c r="I366" s="2">
        <f t="shared" si="15"/>
        <v>3.0090068689592804</v>
      </c>
      <c r="J366" t="s">
        <v>51</v>
      </c>
      <c r="K366" s="1">
        <v>0.91245339740386799</v>
      </c>
      <c r="L366" s="4">
        <v>1.9481831436844448E-2</v>
      </c>
      <c r="M366" s="3">
        <v>10.426594696276007</v>
      </c>
      <c r="N366" t="s">
        <v>8</v>
      </c>
      <c r="O366" s="1">
        <v>0.9955917557073628</v>
      </c>
      <c r="P366" s="2">
        <f t="shared" si="16"/>
        <v>1.0911151830219952</v>
      </c>
      <c r="Q366" t="s">
        <v>4</v>
      </c>
      <c r="R366" s="3">
        <v>15</v>
      </c>
      <c r="S366" s="3">
        <v>100</v>
      </c>
      <c r="T366" s="3">
        <v>77.19341516494751</v>
      </c>
      <c r="U366" s="3">
        <f t="shared" si="17"/>
        <v>1.2865569194157918</v>
      </c>
      <c r="V366" s="9">
        <v>5.2008709679517651E-2</v>
      </c>
      <c r="W366" s="11" t="s">
        <v>23</v>
      </c>
    </row>
    <row r="367" spans="1:23" x14ac:dyDescent="0.2">
      <c r="A367" t="s">
        <v>66</v>
      </c>
      <c r="B367">
        <v>366</v>
      </c>
      <c r="C367" s="7" t="s">
        <v>23</v>
      </c>
      <c r="D367">
        <v>3</v>
      </c>
      <c r="E367" t="s">
        <v>29</v>
      </c>
      <c r="F367" t="s">
        <v>70</v>
      </c>
      <c r="G367" s="3">
        <v>0</v>
      </c>
      <c r="H367" s="1">
        <v>2.7455785403934714</v>
      </c>
      <c r="I367" s="2">
        <f t="shared" si="15"/>
        <v>3.0090068689592804</v>
      </c>
      <c r="J367" t="s">
        <v>51</v>
      </c>
      <c r="K367" s="1">
        <v>0.91245339740386822</v>
      </c>
      <c r="L367" s="4">
        <v>1.9481831436844448E-2</v>
      </c>
      <c r="M367" s="3">
        <v>10.426594696276009</v>
      </c>
      <c r="N367" t="s">
        <v>8</v>
      </c>
      <c r="O367" s="1">
        <v>2.0060430898581192</v>
      </c>
      <c r="P367" s="2">
        <f t="shared" si="16"/>
        <v>2.1985156672831243</v>
      </c>
      <c r="Q367" t="s">
        <v>4</v>
      </c>
      <c r="R367" s="3">
        <v>15</v>
      </c>
      <c r="S367" s="3">
        <v>100</v>
      </c>
      <c r="T367" s="3">
        <v>1195.1883611679077</v>
      </c>
      <c r="U367" s="3">
        <f t="shared" si="17"/>
        <v>19.919806019465128</v>
      </c>
      <c r="V367" s="9">
        <v>8.1461654571390194E-2</v>
      </c>
      <c r="W367" s="11" t="s">
        <v>23</v>
      </c>
    </row>
    <row r="368" spans="1:23" x14ac:dyDescent="0.2">
      <c r="A368" t="s">
        <v>66</v>
      </c>
      <c r="B368">
        <v>367</v>
      </c>
      <c r="C368" s="7" t="s">
        <v>23</v>
      </c>
      <c r="D368">
        <v>4</v>
      </c>
      <c r="E368" t="s">
        <v>29</v>
      </c>
      <c r="F368" t="s">
        <v>70</v>
      </c>
      <c r="G368" s="3">
        <v>0</v>
      </c>
      <c r="H368" s="1">
        <v>0.91519284679782364</v>
      </c>
      <c r="I368" s="2">
        <f t="shared" si="15"/>
        <v>1.0030022896530935</v>
      </c>
      <c r="J368" t="s">
        <v>51</v>
      </c>
      <c r="K368" s="1">
        <v>0.91245339740386799</v>
      </c>
      <c r="L368" s="4">
        <v>1.9481831436844448E-2</v>
      </c>
      <c r="M368" s="3">
        <v>10.426594696276007</v>
      </c>
      <c r="N368" t="s">
        <v>52</v>
      </c>
      <c r="O368" s="1">
        <v>2.997397634812399</v>
      </c>
      <c r="P368" s="2">
        <f t="shared" si="16"/>
        <v>3.2849870945087818</v>
      </c>
      <c r="Q368" t="s">
        <v>4</v>
      </c>
      <c r="R368" s="3">
        <v>15</v>
      </c>
      <c r="S368" s="3">
        <v>30</v>
      </c>
      <c r="T368" s="3">
        <v>1111.9265985488892</v>
      </c>
      <c r="U368" s="3">
        <f t="shared" si="17"/>
        <v>18.532109975814819</v>
      </c>
      <c r="V368" s="9">
        <v>1E-3</v>
      </c>
      <c r="W368" s="11" t="s">
        <v>23</v>
      </c>
    </row>
    <row r="369" spans="1:23" x14ac:dyDescent="0.2">
      <c r="A369" t="s">
        <v>66</v>
      </c>
      <c r="B369">
        <v>368</v>
      </c>
      <c r="C369" s="7" t="s">
        <v>23</v>
      </c>
      <c r="D369">
        <v>5</v>
      </c>
      <c r="E369" t="s">
        <v>29</v>
      </c>
      <c r="F369" t="s">
        <v>70</v>
      </c>
      <c r="G369" s="3">
        <v>0</v>
      </c>
      <c r="H369" s="1">
        <v>2.7455785403934714</v>
      </c>
      <c r="I369" s="2">
        <f t="shared" si="15"/>
        <v>3.0090068689592804</v>
      </c>
      <c r="J369" t="s">
        <v>51</v>
      </c>
      <c r="K369" s="1">
        <v>0.91245339740386822</v>
      </c>
      <c r="L369" s="4">
        <v>1.9481831436844448E-2</v>
      </c>
      <c r="M369" s="3">
        <v>10.426594696276009</v>
      </c>
      <c r="N369" t="s">
        <v>19</v>
      </c>
      <c r="O369" s="1">
        <v>3.0021900245108708</v>
      </c>
      <c r="P369" s="2">
        <f t="shared" si="16"/>
        <v>3.2902392966619067</v>
      </c>
      <c r="Q369" t="s">
        <v>4</v>
      </c>
      <c r="R369" s="3">
        <v>15</v>
      </c>
      <c r="S369" s="3">
        <v>30</v>
      </c>
      <c r="T369" s="3">
        <v>1313.5441308021545</v>
      </c>
      <c r="U369" s="3">
        <f t="shared" si="17"/>
        <v>21.892402180035909</v>
      </c>
      <c r="V369" s="9">
        <v>1E-3</v>
      </c>
      <c r="W369" s="11" t="s">
        <v>23</v>
      </c>
    </row>
    <row r="370" spans="1:23" x14ac:dyDescent="0.2">
      <c r="A370" t="s">
        <v>66</v>
      </c>
      <c r="B370">
        <v>369</v>
      </c>
      <c r="C370" s="7" t="s">
        <v>23</v>
      </c>
      <c r="D370">
        <v>6</v>
      </c>
      <c r="E370" t="s">
        <v>29</v>
      </c>
      <c r="F370" t="s">
        <v>70</v>
      </c>
      <c r="G370" s="3">
        <v>0</v>
      </c>
      <c r="H370" s="1">
        <v>0.91519284679782364</v>
      </c>
      <c r="I370" s="2">
        <f t="shared" si="15"/>
        <v>1.0030022896530935</v>
      </c>
      <c r="J370" t="s">
        <v>51</v>
      </c>
      <c r="K370" s="1">
        <v>0.91245339740386799</v>
      </c>
      <c r="L370" s="4">
        <v>1.9481831436844448E-2</v>
      </c>
      <c r="M370" s="3">
        <v>10.426594696276007</v>
      </c>
      <c r="N370" t="s">
        <v>19</v>
      </c>
      <c r="O370" s="1">
        <v>1.501095012255435</v>
      </c>
      <c r="P370" s="2">
        <f t="shared" si="16"/>
        <v>1.6451196483309534</v>
      </c>
      <c r="Q370" t="s">
        <v>4</v>
      </c>
      <c r="R370" s="3">
        <v>15</v>
      </c>
      <c r="S370" s="3">
        <v>100</v>
      </c>
      <c r="T370" s="3">
        <v>1116.9588866233826</v>
      </c>
      <c r="U370" s="3">
        <f t="shared" si="17"/>
        <v>18.615981443723044</v>
      </c>
      <c r="V370" s="9">
        <v>6.8559943266000636E-3</v>
      </c>
      <c r="W370" s="11" t="s">
        <v>23</v>
      </c>
    </row>
    <row r="371" spans="1:23" x14ac:dyDescent="0.2">
      <c r="A371" t="s">
        <v>66</v>
      </c>
      <c r="B371">
        <v>370</v>
      </c>
      <c r="C371" s="7" t="s">
        <v>23</v>
      </c>
      <c r="D371">
        <v>7</v>
      </c>
      <c r="E371" t="s">
        <v>29</v>
      </c>
      <c r="F371" t="s">
        <v>70</v>
      </c>
      <c r="G371" s="3">
        <v>0</v>
      </c>
      <c r="H371" s="1">
        <v>2.7455785403934709</v>
      </c>
      <c r="I371" s="2">
        <f t="shared" si="15"/>
        <v>3.0090068689592804</v>
      </c>
      <c r="J371" t="s">
        <v>51</v>
      </c>
      <c r="K371" s="1">
        <v>0.91245339740386799</v>
      </c>
      <c r="L371" s="4">
        <v>1.9481831436844448E-2</v>
      </c>
      <c r="M371" s="3">
        <v>10.426594696276007</v>
      </c>
      <c r="N371" t="s">
        <v>52</v>
      </c>
      <c r="O371" s="1">
        <v>1.0044470797509635</v>
      </c>
      <c r="P371" s="2">
        <f t="shared" si="16"/>
        <v>1.1008201433726237</v>
      </c>
      <c r="Q371" t="s">
        <v>4</v>
      </c>
      <c r="R371" s="3">
        <v>15</v>
      </c>
      <c r="S371" s="3">
        <v>30</v>
      </c>
      <c r="T371" s="3">
        <v>73.88222599029541</v>
      </c>
      <c r="U371" s="3">
        <f t="shared" si="17"/>
        <v>1.2313704331715902</v>
      </c>
      <c r="V371" s="9">
        <v>1E-3</v>
      </c>
      <c r="W371" s="11" t="s">
        <v>23</v>
      </c>
    </row>
    <row r="372" spans="1:23" x14ac:dyDescent="0.2">
      <c r="A372" t="s">
        <v>66</v>
      </c>
      <c r="B372">
        <v>371</v>
      </c>
      <c r="C372" s="7" t="s">
        <v>23</v>
      </c>
      <c r="D372">
        <v>8</v>
      </c>
      <c r="E372" t="s">
        <v>29</v>
      </c>
      <c r="F372" t="s">
        <v>70</v>
      </c>
      <c r="G372" s="3">
        <v>0</v>
      </c>
      <c r="H372" s="1">
        <v>0.91519284679782364</v>
      </c>
      <c r="I372" s="2">
        <f t="shared" si="15"/>
        <v>1.0030022896530935</v>
      </c>
      <c r="J372" t="s">
        <v>51</v>
      </c>
      <c r="K372" s="1">
        <v>0.91245339740386799</v>
      </c>
      <c r="L372" s="4">
        <v>1.9481831436844448E-2</v>
      </c>
      <c r="M372" s="3">
        <v>10.426594696276007</v>
      </c>
      <c r="N372" t="s">
        <v>19</v>
      </c>
      <c r="O372" s="1">
        <v>1.0058884102742607</v>
      </c>
      <c r="P372" s="2">
        <f t="shared" si="16"/>
        <v>1.1023997643454844</v>
      </c>
      <c r="Q372" t="s">
        <v>4</v>
      </c>
      <c r="R372" s="3">
        <v>15</v>
      </c>
      <c r="S372" s="3">
        <v>30</v>
      </c>
      <c r="T372" s="3">
        <v>76.790392398834229</v>
      </c>
      <c r="U372" s="3">
        <f t="shared" si="17"/>
        <v>1.2798398733139038</v>
      </c>
      <c r="V372" s="9">
        <v>1E-3</v>
      </c>
      <c r="W372" s="11" t="s">
        <v>23</v>
      </c>
    </row>
    <row r="373" spans="1:23" x14ac:dyDescent="0.2">
      <c r="A373" t="s">
        <v>66</v>
      </c>
      <c r="B373">
        <v>372</v>
      </c>
      <c r="C373" s="7" t="s">
        <v>23</v>
      </c>
      <c r="D373">
        <v>9</v>
      </c>
      <c r="E373" t="s">
        <v>29</v>
      </c>
      <c r="F373" t="s">
        <v>70</v>
      </c>
      <c r="G373" s="3">
        <v>0</v>
      </c>
      <c r="H373" s="1">
        <v>2.7455785403934709</v>
      </c>
      <c r="I373" s="2">
        <f t="shared" si="15"/>
        <v>3.0090068689592804</v>
      </c>
      <c r="J373" t="s">
        <v>51</v>
      </c>
      <c r="K373" s="1">
        <v>0.91245339740386799</v>
      </c>
      <c r="L373" s="4">
        <v>1.9481831436844448E-2</v>
      </c>
      <c r="M373" s="3">
        <v>10.426594696276007</v>
      </c>
      <c r="N373" t="s">
        <v>8</v>
      </c>
      <c r="O373" s="1">
        <v>0.9955917557073628</v>
      </c>
      <c r="P373" s="2">
        <f t="shared" si="16"/>
        <v>1.0911151830219952</v>
      </c>
      <c r="Q373" t="s">
        <v>4</v>
      </c>
      <c r="R373" s="3">
        <v>15</v>
      </c>
      <c r="S373" s="3">
        <v>30</v>
      </c>
      <c r="T373" s="3">
        <v>1294.9630680084229</v>
      </c>
      <c r="U373" s="3">
        <f t="shared" si="17"/>
        <v>21.582717800140379</v>
      </c>
      <c r="V373" s="9">
        <v>5.0877158347659754E-2</v>
      </c>
      <c r="W373" s="11" t="s">
        <v>23</v>
      </c>
    </row>
    <row r="374" spans="1:23" x14ac:dyDescent="0.2">
      <c r="A374" t="s">
        <v>66</v>
      </c>
      <c r="B374">
        <v>373</v>
      </c>
      <c r="C374" s="7" t="s">
        <v>23</v>
      </c>
      <c r="D374">
        <v>10</v>
      </c>
      <c r="E374" t="s">
        <v>29</v>
      </c>
      <c r="F374" t="s">
        <v>70</v>
      </c>
      <c r="G374" s="3">
        <v>0</v>
      </c>
      <c r="H374" s="1">
        <v>1.8303856935956473</v>
      </c>
      <c r="I374" s="2">
        <f t="shared" si="15"/>
        <v>2.0060045793061865</v>
      </c>
      <c r="J374" t="s">
        <v>51</v>
      </c>
      <c r="K374" s="1">
        <v>0.91245339740386822</v>
      </c>
      <c r="L374" s="4">
        <v>1.9481831436844448E-2</v>
      </c>
      <c r="M374" s="3">
        <v>10.426594696276009</v>
      </c>
      <c r="N374" t="s">
        <v>19</v>
      </c>
      <c r="O374" s="1">
        <v>3.0021900245108708</v>
      </c>
      <c r="P374" s="2">
        <f t="shared" si="16"/>
        <v>3.2902392966619067</v>
      </c>
      <c r="Q374" t="s">
        <v>4</v>
      </c>
      <c r="R374" s="3">
        <v>15</v>
      </c>
      <c r="S374" s="3">
        <v>100</v>
      </c>
      <c r="T374" s="3">
        <v>81.582666397094727</v>
      </c>
      <c r="U374" s="3">
        <f t="shared" si="17"/>
        <v>1.3597111066182455</v>
      </c>
      <c r="V374" s="9">
        <v>1E-3</v>
      </c>
      <c r="W374" s="11" t="s">
        <v>23</v>
      </c>
    </row>
    <row r="375" spans="1:23" x14ac:dyDescent="0.2">
      <c r="A375" t="s">
        <v>66</v>
      </c>
      <c r="B375">
        <v>374</v>
      </c>
      <c r="C375" s="7" t="s">
        <v>23</v>
      </c>
      <c r="D375">
        <v>11</v>
      </c>
      <c r="E375" t="s">
        <v>29</v>
      </c>
      <c r="F375" t="s">
        <v>70</v>
      </c>
      <c r="G375" s="3">
        <v>0</v>
      </c>
      <c r="H375" s="1">
        <v>0.91519284679782364</v>
      </c>
      <c r="I375" s="2">
        <f t="shared" si="15"/>
        <v>1.0030022896530935</v>
      </c>
      <c r="J375" t="s">
        <v>51</v>
      </c>
      <c r="K375" s="1">
        <v>0.91245339740386799</v>
      </c>
      <c r="L375" s="4">
        <v>1.9481831436844448E-2</v>
      </c>
      <c r="M375" s="3">
        <v>10.426594696276007</v>
      </c>
      <c r="N375" t="s">
        <v>8</v>
      </c>
      <c r="O375" s="1">
        <v>0.9955917557073628</v>
      </c>
      <c r="P375" s="2">
        <f t="shared" si="16"/>
        <v>1.0911151830219952</v>
      </c>
      <c r="Q375" t="s">
        <v>4</v>
      </c>
      <c r="R375" s="3">
        <v>15</v>
      </c>
      <c r="S375" s="3">
        <v>100</v>
      </c>
      <c r="T375" s="3">
        <v>97.631584167480469</v>
      </c>
      <c r="U375" s="3">
        <f t="shared" si="17"/>
        <v>1.6271930694580079</v>
      </c>
      <c r="V375" s="9">
        <v>4.6713742685729275E-2</v>
      </c>
      <c r="W375" s="11" t="s">
        <v>23</v>
      </c>
    </row>
  </sheetData>
  <sortState xmlns:xlrd2="http://schemas.microsoft.com/office/spreadsheetml/2017/richdata2" ref="A2:X375">
    <sortCondition ref="B2:B3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413"/>
  <sheetViews>
    <sheetView topLeftCell="A105" workbookViewId="0">
      <selection activeCell="J10" sqref="J10"/>
    </sheetView>
  </sheetViews>
  <sheetFormatPr baseColWidth="10" defaultColWidth="8.83203125" defaultRowHeight="15" x14ac:dyDescent="0.2"/>
  <cols>
    <col min="11" max="13" width="9.5" bestFit="1" customWidth="1"/>
    <col min="14" max="15" width="9" bestFit="1" customWidth="1"/>
  </cols>
  <sheetData>
    <row r="2" spans="1:13" x14ac:dyDescent="0.2">
      <c r="A2" t="s">
        <v>53</v>
      </c>
    </row>
    <row r="3" spans="1:13" x14ac:dyDescent="0.2">
      <c r="A3" t="s">
        <v>68</v>
      </c>
      <c r="B3" t="s">
        <v>82</v>
      </c>
      <c r="C3" t="s">
        <v>67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L3" t="s">
        <v>94</v>
      </c>
      <c r="M3" t="s">
        <v>95</v>
      </c>
    </row>
    <row r="4" spans="1:13" x14ac:dyDescent="0.2">
      <c r="A4">
        <v>1</v>
      </c>
      <c r="B4" s="7" t="s">
        <v>23</v>
      </c>
      <c r="C4">
        <v>1</v>
      </c>
      <c r="D4" s="1">
        <v>2.8129925727844238</v>
      </c>
      <c r="E4" s="1">
        <v>4.0238537788391113</v>
      </c>
      <c r="F4" s="1">
        <v>4.3502302169799805</v>
      </c>
      <c r="G4" s="1">
        <v>4.2188992500305176</v>
      </c>
      <c r="H4" s="1">
        <v>5.7681159973144531</v>
      </c>
      <c r="I4" s="3">
        <v>105.4501953125</v>
      </c>
      <c r="J4" s="3">
        <v>1402.4234619140625</v>
      </c>
      <c r="K4" s="3">
        <v>510.72213745117188</v>
      </c>
      <c r="L4" s="3">
        <v>2348.379150390625</v>
      </c>
      <c r="M4" s="3">
        <v>5.1707606315612793</v>
      </c>
    </row>
    <row r="5" spans="1:13" x14ac:dyDescent="0.2">
      <c r="A5">
        <v>2</v>
      </c>
      <c r="B5" s="7" t="s">
        <v>23</v>
      </c>
      <c r="C5">
        <v>2</v>
      </c>
      <c r="D5" s="1">
        <v>2.8153390884399414</v>
      </c>
      <c r="E5" s="1">
        <v>4.0219449996948242</v>
      </c>
      <c r="F5" s="1">
        <v>4.3522911071777344</v>
      </c>
      <c r="G5" s="1">
        <v>4.2167949676513672</v>
      </c>
      <c r="H5" s="1">
        <v>5.9440422058105469</v>
      </c>
      <c r="I5" s="3">
        <v>28.046001434326172</v>
      </c>
      <c r="J5" s="3">
        <v>1126.9400634765625</v>
      </c>
      <c r="K5" s="3">
        <v>1360.9351806640625</v>
      </c>
      <c r="L5" s="3">
        <v>44.12640380859375</v>
      </c>
      <c r="M5" s="3">
        <v>490.41915893554688</v>
      </c>
    </row>
    <row r="6" spans="1:13" x14ac:dyDescent="0.2">
      <c r="A6">
        <v>3</v>
      </c>
      <c r="B6" s="7" t="s">
        <v>23</v>
      </c>
      <c r="C6">
        <v>3</v>
      </c>
      <c r="D6" s="1">
        <v>2.8170545101165771</v>
      </c>
      <c r="E6" s="1">
        <v>4.0227336883544922</v>
      </c>
      <c r="F6" s="1">
        <v>4.3519415855407715</v>
      </c>
      <c r="G6" s="1">
        <v>4.2179436683654785</v>
      </c>
      <c r="H6" s="1">
        <v>0</v>
      </c>
      <c r="I6" s="3">
        <v>397.95919799804688</v>
      </c>
      <c r="J6" s="3">
        <v>924.13037109375</v>
      </c>
      <c r="K6" s="3">
        <v>853.882080078125</v>
      </c>
      <c r="L6" s="3">
        <v>533.939453125</v>
      </c>
      <c r="M6" s="3">
        <v>0</v>
      </c>
    </row>
    <row r="7" spans="1:13" x14ac:dyDescent="0.2">
      <c r="A7">
        <v>4</v>
      </c>
      <c r="B7" s="7" t="s">
        <v>23</v>
      </c>
      <c r="C7">
        <v>4</v>
      </c>
      <c r="D7" s="1">
        <v>2.8206939697265625</v>
      </c>
      <c r="E7" s="1">
        <v>4.0250725746154785</v>
      </c>
      <c r="F7" s="1">
        <v>4.357079029083252</v>
      </c>
      <c r="G7" s="1">
        <v>4.2208566665649414</v>
      </c>
      <c r="H7" s="1">
        <v>5.9235386848449707</v>
      </c>
      <c r="I7" s="3">
        <v>13.034870147705078</v>
      </c>
      <c r="J7" s="3">
        <v>1285.0103759765625</v>
      </c>
      <c r="K7" s="3">
        <v>1573.95458984375</v>
      </c>
      <c r="L7" s="3">
        <v>9.560704231262207</v>
      </c>
      <c r="M7" s="3">
        <v>1203.4271240234375</v>
      </c>
    </row>
    <row r="8" spans="1:13" x14ac:dyDescent="0.2">
      <c r="A8">
        <v>5</v>
      </c>
      <c r="B8" s="7" t="s">
        <v>23</v>
      </c>
      <c r="C8">
        <v>5</v>
      </c>
      <c r="D8" s="1">
        <v>2.8236618041992188</v>
      </c>
      <c r="E8" s="1">
        <v>4.0247669219970703</v>
      </c>
      <c r="F8" s="1">
        <v>4.3529424667358398</v>
      </c>
      <c r="G8" s="1">
        <v>4.2208061218261719</v>
      </c>
      <c r="H8" s="1">
        <v>5.9325814247131348</v>
      </c>
      <c r="I8" s="3">
        <v>28.419301986694336</v>
      </c>
      <c r="J8" s="3">
        <v>1702.6212158203125</v>
      </c>
      <c r="K8" s="3">
        <v>824.85595703125</v>
      </c>
      <c r="L8" s="3">
        <v>2531.974609375</v>
      </c>
      <c r="M8" s="3">
        <v>926.152587890625</v>
      </c>
    </row>
    <row r="9" spans="1:13" x14ac:dyDescent="0.2">
      <c r="A9">
        <v>6</v>
      </c>
      <c r="B9" s="7" t="s">
        <v>23</v>
      </c>
      <c r="C9">
        <v>6</v>
      </c>
      <c r="D9" s="1">
        <v>0</v>
      </c>
      <c r="E9" s="1">
        <v>4.0206089019775391</v>
      </c>
      <c r="F9" s="1">
        <v>4.3516597747802734</v>
      </c>
      <c r="G9" s="1">
        <v>4.2158908843994141</v>
      </c>
      <c r="H9" s="1">
        <v>5.9316635131835938</v>
      </c>
      <c r="I9" s="3">
        <v>0</v>
      </c>
      <c r="J9" s="3">
        <v>945.18377685546875</v>
      </c>
      <c r="K9" s="3">
        <v>1148.8514404296875</v>
      </c>
      <c r="L9" s="3">
        <v>30.209623336791992</v>
      </c>
      <c r="M9" s="3">
        <v>782.91461181640625</v>
      </c>
    </row>
    <row r="10" spans="1:13" x14ac:dyDescent="0.2">
      <c r="A10">
        <v>7</v>
      </c>
      <c r="B10" s="7" t="s">
        <v>23</v>
      </c>
      <c r="C10">
        <v>7</v>
      </c>
      <c r="D10" s="1">
        <v>2.8096346855163574</v>
      </c>
      <c r="E10" s="1">
        <v>4.0196318626403809</v>
      </c>
      <c r="F10" s="1">
        <v>4.3523564338684082</v>
      </c>
      <c r="G10" s="1">
        <v>4.2170844078063965</v>
      </c>
      <c r="H10" s="1">
        <v>5.9299163818359375</v>
      </c>
      <c r="I10" s="3">
        <v>8.79058837890625</v>
      </c>
      <c r="J10" s="3">
        <v>834.2030029296875</v>
      </c>
      <c r="K10" s="3">
        <v>1052.5826416015625</v>
      </c>
      <c r="L10" s="3">
        <v>7.4387016296386719</v>
      </c>
      <c r="M10" s="3">
        <v>789.16943359375</v>
      </c>
    </row>
    <row r="11" spans="1:13" x14ac:dyDescent="0.2">
      <c r="A11">
        <v>8</v>
      </c>
      <c r="B11" s="7" t="s">
        <v>23</v>
      </c>
      <c r="C11">
        <v>8</v>
      </c>
      <c r="D11" s="1">
        <v>2.811793327331543</v>
      </c>
      <c r="E11" s="1">
        <v>4.0196146965026855</v>
      </c>
      <c r="F11" s="1">
        <v>0</v>
      </c>
      <c r="G11" s="1">
        <v>4.2176604270935059</v>
      </c>
      <c r="H11" s="1">
        <v>5.9591960906982422</v>
      </c>
      <c r="I11" s="3">
        <v>14.047574996948242</v>
      </c>
      <c r="J11" s="3">
        <v>933.25677490234375</v>
      </c>
      <c r="K11" s="3">
        <v>0</v>
      </c>
      <c r="L11" s="3">
        <v>2491.13037109375</v>
      </c>
      <c r="M11" s="3">
        <v>90.78021240234375</v>
      </c>
    </row>
    <row r="12" spans="1:13" x14ac:dyDescent="0.2">
      <c r="A12">
        <v>9</v>
      </c>
      <c r="B12" s="7" t="s">
        <v>23</v>
      </c>
      <c r="C12">
        <v>9</v>
      </c>
      <c r="D12" s="1">
        <v>2.8165352344512939</v>
      </c>
      <c r="E12" s="1">
        <v>4.0244216918945312</v>
      </c>
      <c r="F12" s="1">
        <v>4.356316089630127</v>
      </c>
      <c r="G12" s="1">
        <v>4.2200098037719727</v>
      </c>
      <c r="H12" s="1">
        <v>5.9229269027709961</v>
      </c>
      <c r="I12" s="3">
        <v>13.396175384521484</v>
      </c>
      <c r="J12" s="3">
        <v>1234.109619140625</v>
      </c>
      <c r="K12" s="3">
        <v>1386.3759765625</v>
      </c>
      <c r="L12" s="3">
        <v>243.7451171875</v>
      </c>
      <c r="M12" s="3">
        <v>830.0540771484375</v>
      </c>
    </row>
    <row r="13" spans="1:13" x14ac:dyDescent="0.2">
      <c r="A13">
        <v>10</v>
      </c>
      <c r="B13" s="7" t="s">
        <v>23</v>
      </c>
      <c r="C13">
        <v>10</v>
      </c>
      <c r="D13" s="1">
        <v>2.8115904331207275</v>
      </c>
      <c r="E13" s="1">
        <v>4.0250625610351562</v>
      </c>
      <c r="F13" s="1">
        <v>4.3570780754089355</v>
      </c>
      <c r="G13" s="1">
        <v>4.2209324836730957</v>
      </c>
      <c r="H13" s="1">
        <v>5.9280686378479004</v>
      </c>
      <c r="I13" s="3">
        <v>20.239805221557617</v>
      </c>
      <c r="J13" s="3">
        <v>1142.4805908203125</v>
      </c>
      <c r="K13" s="3">
        <v>1306.7474365234375</v>
      </c>
      <c r="L13" s="3">
        <v>177.49177551269531</v>
      </c>
      <c r="M13" s="3">
        <v>683.20904541015625</v>
      </c>
    </row>
    <row r="14" spans="1:13" x14ac:dyDescent="0.2">
      <c r="A14">
        <v>11</v>
      </c>
      <c r="B14" s="7" t="s">
        <v>23</v>
      </c>
      <c r="C14">
        <v>11</v>
      </c>
      <c r="D14" s="1">
        <v>2.8154332637786865</v>
      </c>
      <c r="E14" s="1">
        <v>4.0236387252807617</v>
      </c>
      <c r="F14" s="1">
        <v>4.3537955284118652</v>
      </c>
      <c r="G14" s="1">
        <v>4.2200794219970703</v>
      </c>
      <c r="H14" s="1">
        <v>5.919121265411377</v>
      </c>
      <c r="I14" s="3">
        <v>8.2596006393432617</v>
      </c>
      <c r="J14" s="3">
        <v>1001.5267944335938</v>
      </c>
      <c r="K14" s="3">
        <v>611.54364013671875</v>
      </c>
      <c r="L14" s="3">
        <v>1280.5352783203125</v>
      </c>
      <c r="M14" s="3">
        <v>976.17547607421875</v>
      </c>
    </row>
    <row r="15" spans="1:13" x14ac:dyDescent="0.2">
      <c r="A15">
        <v>12</v>
      </c>
      <c r="B15" s="7" t="s">
        <v>23</v>
      </c>
      <c r="C15">
        <v>12</v>
      </c>
      <c r="D15" s="1">
        <v>0</v>
      </c>
      <c r="E15" s="1">
        <v>4.0285320281982422</v>
      </c>
      <c r="F15" s="1">
        <v>4.358497142791748</v>
      </c>
      <c r="G15" s="1">
        <v>4.2226314544677734</v>
      </c>
      <c r="H15" s="1">
        <v>5.9151554107666016</v>
      </c>
      <c r="I15" s="3">
        <v>0</v>
      </c>
      <c r="J15" s="3">
        <v>1441.984619140625</v>
      </c>
      <c r="K15" s="3">
        <v>1735.031494140625</v>
      </c>
      <c r="L15" s="3">
        <v>35.809673309326172</v>
      </c>
      <c r="M15" s="3">
        <v>1113.07568359375</v>
      </c>
    </row>
    <row r="16" spans="1:13" x14ac:dyDescent="0.2">
      <c r="A16">
        <v>13</v>
      </c>
      <c r="B16" s="7" t="s">
        <v>23</v>
      </c>
      <c r="C16">
        <v>13</v>
      </c>
      <c r="D16" s="1">
        <v>2.8132803440093994</v>
      </c>
      <c r="E16" s="1">
        <v>4.0249919891357422</v>
      </c>
      <c r="F16" s="1">
        <v>4.3544015884399414</v>
      </c>
      <c r="G16" s="1">
        <v>4.2197661399841309</v>
      </c>
      <c r="H16" s="1">
        <v>5.9108457565307617</v>
      </c>
      <c r="I16" s="3">
        <v>8.0312643051147461</v>
      </c>
      <c r="J16" s="3">
        <v>1267.30322265625</v>
      </c>
      <c r="K16" s="3">
        <v>1189.426025390625</v>
      </c>
      <c r="L16" s="3">
        <v>800.1341552734375</v>
      </c>
      <c r="M16" s="3">
        <v>1267.34716796875</v>
      </c>
    </row>
    <row r="17" spans="1:13" x14ac:dyDescent="0.2">
      <c r="A17">
        <v>14</v>
      </c>
      <c r="B17" s="7" t="s">
        <v>23</v>
      </c>
      <c r="C17">
        <v>14</v>
      </c>
      <c r="D17" s="1">
        <v>0</v>
      </c>
      <c r="E17" s="1">
        <v>4.0250029563903809</v>
      </c>
      <c r="F17" s="1">
        <v>4.3581700325012207</v>
      </c>
      <c r="G17" s="1">
        <v>4.2213077545166016</v>
      </c>
      <c r="H17" s="1">
        <v>5.9059352874755859</v>
      </c>
      <c r="I17" s="3">
        <v>0</v>
      </c>
      <c r="J17" s="3">
        <v>1546.21435546875</v>
      </c>
      <c r="K17" s="3">
        <v>1870.1336669921875</v>
      </c>
      <c r="L17" s="3">
        <v>55.625011444091797</v>
      </c>
      <c r="M17" s="3">
        <v>1411.497314453125</v>
      </c>
    </row>
    <row r="18" spans="1:13" x14ac:dyDescent="0.2">
      <c r="A18">
        <v>15</v>
      </c>
      <c r="B18" s="7" t="s">
        <v>23</v>
      </c>
      <c r="C18">
        <v>15</v>
      </c>
      <c r="D18" s="1">
        <v>2.8225252628326416</v>
      </c>
      <c r="E18" s="1">
        <v>4.0286993980407715</v>
      </c>
      <c r="F18" s="1">
        <v>4.357757568359375</v>
      </c>
      <c r="G18" s="1">
        <v>4.2243218421936035</v>
      </c>
      <c r="H18" s="1">
        <v>5.9420576095581055</v>
      </c>
      <c r="I18" s="3">
        <v>199.21607971191406</v>
      </c>
      <c r="J18" s="3">
        <v>1659.988037109375</v>
      </c>
      <c r="K18" s="3">
        <v>1094.128173828125</v>
      </c>
      <c r="L18" s="3">
        <v>1879.6162109375</v>
      </c>
      <c r="M18" s="3">
        <v>594.1427001953125</v>
      </c>
    </row>
    <row r="19" spans="1:13" x14ac:dyDescent="0.2">
      <c r="A19">
        <v>16</v>
      </c>
      <c r="B19" s="7" t="s">
        <v>23</v>
      </c>
      <c r="C19">
        <v>16</v>
      </c>
      <c r="D19" s="1">
        <v>2.815800666809082</v>
      </c>
      <c r="E19" s="1">
        <v>4.0245752334594727</v>
      </c>
      <c r="F19" s="1">
        <v>4.3581128120422363</v>
      </c>
      <c r="G19" s="1">
        <v>4.2201814651489258</v>
      </c>
      <c r="H19" s="1">
        <v>5.904477596282959</v>
      </c>
      <c r="I19" s="3">
        <v>11.516265869140625</v>
      </c>
      <c r="J19" s="3">
        <v>1780.820556640625</v>
      </c>
      <c r="K19" s="3">
        <v>2163.744384765625</v>
      </c>
      <c r="L19" s="3">
        <v>16.765836715698242</v>
      </c>
      <c r="M19" s="3">
        <v>1562.41259765625</v>
      </c>
    </row>
    <row r="20" spans="1:13" x14ac:dyDescent="0.2">
      <c r="A20">
        <v>17</v>
      </c>
      <c r="B20" s="7" t="s">
        <v>23</v>
      </c>
      <c r="C20">
        <v>17</v>
      </c>
      <c r="D20" s="1">
        <v>0</v>
      </c>
      <c r="E20" s="1">
        <v>4.0214343070983887</v>
      </c>
      <c r="F20" s="1">
        <v>4.3554434776306152</v>
      </c>
      <c r="G20" s="1">
        <v>4.217961311340332</v>
      </c>
      <c r="H20" s="1">
        <v>5.9070453643798828</v>
      </c>
      <c r="I20" s="3">
        <v>0</v>
      </c>
      <c r="J20" s="3">
        <v>1451.409423828125</v>
      </c>
      <c r="K20" s="3">
        <v>1781.1807861328125</v>
      </c>
      <c r="L20" s="3">
        <v>12.532264709472656</v>
      </c>
      <c r="M20" s="3">
        <v>1339.9952392578125</v>
      </c>
    </row>
    <row r="21" spans="1:13" x14ac:dyDescent="0.2">
      <c r="A21">
        <v>18</v>
      </c>
      <c r="B21" s="7" t="s">
        <v>23</v>
      </c>
      <c r="C21">
        <v>18</v>
      </c>
      <c r="D21" s="1">
        <v>0</v>
      </c>
      <c r="E21" s="1">
        <v>4.0206828117370605</v>
      </c>
      <c r="F21" s="1">
        <v>4.3532242774963379</v>
      </c>
      <c r="G21" s="1">
        <v>0</v>
      </c>
      <c r="H21" s="1">
        <v>5.9114232063293457</v>
      </c>
      <c r="I21" s="3">
        <v>0</v>
      </c>
      <c r="J21" s="3">
        <v>1190.0294189453125</v>
      </c>
      <c r="K21" s="3">
        <v>1477.1688232421875</v>
      </c>
      <c r="L21" s="3">
        <v>0</v>
      </c>
      <c r="M21" s="3">
        <v>1082.5650634765625</v>
      </c>
    </row>
    <row r="22" spans="1:13" x14ac:dyDescent="0.2">
      <c r="A22">
        <v>19</v>
      </c>
      <c r="B22" s="7" t="s">
        <v>23</v>
      </c>
      <c r="C22">
        <v>19</v>
      </c>
      <c r="D22" s="1">
        <v>2.8211026191711426</v>
      </c>
      <c r="E22" s="1">
        <v>4.020838737487793</v>
      </c>
      <c r="F22" s="1">
        <v>4.3543424606323242</v>
      </c>
      <c r="G22" s="1">
        <v>4.214993953704834</v>
      </c>
      <c r="H22" s="1">
        <v>5.8877229690551758</v>
      </c>
      <c r="I22" s="3">
        <v>14.327184677124023</v>
      </c>
      <c r="J22" s="3">
        <v>2564.227783203125</v>
      </c>
      <c r="K22" s="3">
        <v>2968.30615234375</v>
      </c>
      <c r="L22" s="3">
        <v>75.147247314453125</v>
      </c>
      <c r="M22" s="3">
        <v>2450.49169921875</v>
      </c>
    </row>
    <row r="23" spans="1:13" x14ac:dyDescent="0.2">
      <c r="A23">
        <v>20</v>
      </c>
      <c r="B23" s="7" t="s">
        <v>23</v>
      </c>
      <c r="C23">
        <v>20</v>
      </c>
      <c r="D23" s="1">
        <v>2.8159925937652588</v>
      </c>
      <c r="E23" s="1">
        <v>4.0203633308410645</v>
      </c>
      <c r="F23" s="1">
        <v>4.3497867584228516</v>
      </c>
      <c r="G23" s="1">
        <v>4.2168173789978027</v>
      </c>
      <c r="H23" s="1">
        <v>5.9455232620239258</v>
      </c>
      <c r="I23" s="3">
        <v>151.50875854492188</v>
      </c>
      <c r="J23" s="3">
        <v>972.96746826171875</v>
      </c>
      <c r="K23" s="3">
        <v>665.38079833984375</v>
      </c>
      <c r="L23" s="3">
        <v>1128.5321044921875</v>
      </c>
      <c r="M23" s="3">
        <v>524.5391845703125</v>
      </c>
    </row>
    <row r="24" spans="1:13" x14ac:dyDescent="0.2">
      <c r="A24">
        <v>21</v>
      </c>
      <c r="B24" s="7" t="s">
        <v>23</v>
      </c>
      <c r="C24">
        <v>21</v>
      </c>
      <c r="D24" s="1">
        <v>2.8204457759857178</v>
      </c>
      <c r="E24" s="1">
        <v>4.0211224555969238</v>
      </c>
      <c r="F24" s="1">
        <v>4.3529214859008789</v>
      </c>
      <c r="G24" s="1">
        <v>4.2168126106262207</v>
      </c>
      <c r="H24" s="1">
        <v>5.9147815704345703</v>
      </c>
      <c r="I24" s="3">
        <v>11.365259170532227</v>
      </c>
      <c r="J24" s="3">
        <v>1332.5823974609375</v>
      </c>
      <c r="K24" s="3">
        <v>1549.420166015625</v>
      </c>
      <c r="L24" s="3">
        <v>195.09895324707031</v>
      </c>
      <c r="M24" s="3">
        <v>1271.4345703125</v>
      </c>
    </row>
    <row r="25" spans="1:13" x14ac:dyDescent="0.2">
      <c r="A25">
        <v>22</v>
      </c>
      <c r="B25" s="7" t="s">
        <v>23</v>
      </c>
      <c r="C25">
        <v>22</v>
      </c>
      <c r="D25" s="1">
        <v>2.8061296939849854</v>
      </c>
      <c r="E25" s="1">
        <v>4.0198221206665039</v>
      </c>
      <c r="F25" s="1">
        <v>4.350834846496582</v>
      </c>
      <c r="G25" s="1">
        <v>4.2153110504150391</v>
      </c>
      <c r="H25" s="1">
        <v>5.9271831512451172</v>
      </c>
      <c r="I25" s="3">
        <v>24.812891006469727</v>
      </c>
      <c r="J25" s="3">
        <v>1140.856689453125</v>
      </c>
      <c r="K25" s="3">
        <v>1272.9228515625</v>
      </c>
      <c r="L25" s="3">
        <v>247.30577087402344</v>
      </c>
      <c r="M25" s="3">
        <v>654.2308349609375</v>
      </c>
    </row>
    <row r="26" spans="1:13" x14ac:dyDescent="0.2">
      <c r="A26">
        <v>23</v>
      </c>
      <c r="B26" s="7" t="s">
        <v>23</v>
      </c>
      <c r="C26">
        <v>23</v>
      </c>
      <c r="D26" s="1">
        <v>2.8171491622924805</v>
      </c>
      <c r="E26" s="1">
        <v>4.0235939025878906</v>
      </c>
      <c r="F26" s="1">
        <v>4.3512210845947266</v>
      </c>
      <c r="G26" s="1">
        <v>4.2209696769714355</v>
      </c>
      <c r="H26" s="1">
        <v>5.9105057716369629</v>
      </c>
      <c r="I26" s="3">
        <v>105.53302764892578</v>
      </c>
      <c r="J26" s="3">
        <v>1520.508544921875</v>
      </c>
      <c r="K26" s="3">
        <v>428.615234375</v>
      </c>
      <c r="L26" s="3">
        <v>2991.444580078125</v>
      </c>
      <c r="M26" s="3">
        <v>1286.534423828125</v>
      </c>
    </row>
    <row r="27" spans="1:13" x14ac:dyDescent="0.2">
      <c r="A27">
        <v>24</v>
      </c>
      <c r="B27" s="7" t="s">
        <v>23</v>
      </c>
      <c r="C27">
        <v>24</v>
      </c>
      <c r="D27" s="1">
        <v>2.8151798248291016</v>
      </c>
      <c r="E27" s="1">
        <v>4.0217561721801758</v>
      </c>
      <c r="F27" s="1">
        <v>4.3538880348205566</v>
      </c>
      <c r="G27" s="1">
        <v>4.2182826995849609</v>
      </c>
      <c r="H27" s="1">
        <v>5.9336795806884766</v>
      </c>
      <c r="I27" s="3">
        <v>9.6205568313598633</v>
      </c>
      <c r="J27" s="3">
        <v>888.16259765625</v>
      </c>
      <c r="K27" s="3">
        <v>1114.4669189453125</v>
      </c>
      <c r="L27" s="3">
        <v>16.425800323486328</v>
      </c>
      <c r="M27" s="3">
        <v>847.43878173828125</v>
      </c>
    </row>
    <row r="28" spans="1:13" x14ac:dyDescent="0.2">
      <c r="A28">
        <v>25</v>
      </c>
      <c r="B28" s="7" t="s">
        <v>23</v>
      </c>
      <c r="C28">
        <v>25</v>
      </c>
      <c r="D28" s="1">
        <v>2.8089823722839355</v>
      </c>
      <c r="E28" s="1">
        <v>4.0190877914428711</v>
      </c>
      <c r="F28" s="1">
        <v>4.3504910469055176</v>
      </c>
      <c r="G28" s="1">
        <v>4.2147603034973145</v>
      </c>
      <c r="H28" s="1">
        <v>5.9343948364257812</v>
      </c>
      <c r="I28" s="3">
        <v>9.3437824249267578</v>
      </c>
      <c r="J28" s="3">
        <v>1022.3416137695312</v>
      </c>
      <c r="K28" s="3">
        <v>1080.3323974609375</v>
      </c>
      <c r="L28" s="3">
        <v>328.41912841796875</v>
      </c>
      <c r="M28" s="3">
        <v>775.74371337890625</v>
      </c>
    </row>
    <row r="29" spans="1:13" x14ac:dyDescent="0.2">
      <c r="A29">
        <v>26</v>
      </c>
      <c r="B29" s="7" t="s">
        <v>23</v>
      </c>
      <c r="C29">
        <v>26</v>
      </c>
      <c r="D29" s="1">
        <v>0</v>
      </c>
      <c r="E29" s="1">
        <v>4.0196676254272461</v>
      </c>
      <c r="F29" s="1">
        <v>4.3524594306945801</v>
      </c>
      <c r="G29" s="1">
        <v>4.216552734375</v>
      </c>
      <c r="H29" s="1">
        <v>5.9182944297790527</v>
      </c>
      <c r="I29" s="3">
        <v>0</v>
      </c>
      <c r="J29" s="3">
        <v>1073.0531005859375</v>
      </c>
      <c r="K29" s="3">
        <v>1324.8472900390625</v>
      </c>
      <c r="L29" s="3">
        <v>7.5119137763977051</v>
      </c>
      <c r="M29" s="3">
        <v>996.3660888671875</v>
      </c>
    </row>
    <row r="30" spans="1:13" x14ac:dyDescent="0.2">
      <c r="A30">
        <v>27</v>
      </c>
      <c r="B30" s="7" t="s">
        <v>23</v>
      </c>
      <c r="C30">
        <v>27</v>
      </c>
      <c r="D30" s="1">
        <v>2.8151307106018066</v>
      </c>
      <c r="E30" s="1">
        <v>4.0218253135681152</v>
      </c>
      <c r="F30" s="1">
        <v>4.3530278205871582</v>
      </c>
      <c r="G30" s="1">
        <v>4.2169532775878906</v>
      </c>
      <c r="H30" s="1">
        <v>5.9270095825195312</v>
      </c>
      <c r="I30" s="3">
        <v>39.551052093505859</v>
      </c>
      <c r="J30" s="3">
        <v>1454.9417724609375</v>
      </c>
      <c r="K30" s="3">
        <v>1577.4169921875</v>
      </c>
      <c r="L30" s="3">
        <v>376.10107421875</v>
      </c>
      <c r="M30" s="3">
        <v>661.40667724609375</v>
      </c>
    </row>
    <row r="31" spans="1:13" x14ac:dyDescent="0.2">
      <c r="A31">
        <v>28</v>
      </c>
      <c r="B31" s="7" t="s">
        <v>23</v>
      </c>
      <c r="C31">
        <v>28</v>
      </c>
      <c r="D31" s="1">
        <v>2.816037654876709</v>
      </c>
      <c r="E31" s="1">
        <v>4.0217685699462891</v>
      </c>
      <c r="F31" s="1">
        <v>4.3507566452026367</v>
      </c>
      <c r="G31" s="1">
        <v>4.2180018424987793</v>
      </c>
      <c r="H31" s="1">
        <v>5.9452528953552246</v>
      </c>
      <c r="I31" s="3">
        <v>262.31314086914062</v>
      </c>
      <c r="J31" s="3">
        <v>1563.7352294921875</v>
      </c>
      <c r="K31" s="3">
        <v>977.59967041015625</v>
      </c>
      <c r="L31" s="3">
        <v>1851.030517578125</v>
      </c>
      <c r="M31" s="3">
        <v>513.00726318359375</v>
      </c>
    </row>
    <row r="32" spans="1:13" x14ac:dyDescent="0.2">
      <c r="A32">
        <v>29</v>
      </c>
      <c r="B32" s="7" t="s">
        <v>23</v>
      </c>
      <c r="C32">
        <v>29</v>
      </c>
      <c r="D32" s="1">
        <v>2.8197710514068604</v>
      </c>
      <c r="E32" s="1">
        <v>4.0223827362060547</v>
      </c>
      <c r="F32" s="1">
        <v>4.3446545600891113</v>
      </c>
      <c r="G32" s="1">
        <v>4.2201485633850098</v>
      </c>
      <c r="H32" s="1">
        <v>5.9291114807128906</v>
      </c>
      <c r="I32" s="3">
        <v>41.250102996826172</v>
      </c>
      <c r="J32" s="3">
        <v>1514.6827392578125</v>
      </c>
      <c r="K32" s="3">
        <v>57.612335205078125</v>
      </c>
      <c r="L32" s="3">
        <v>3707.289794921875</v>
      </c>
      <c r="M32" s="3">
        <v>1023.9269409179688</v>
      </c>
    </row>
    <row r="33" spans="1:17" x14ac:dyDescent="0.2">
      <c r="A33">
        <v>30</v>
      </c>
      <c r="B33" s="7" t="s">
        <v>23</v>
      </c>
      <c r="C33">
        <v>30</v>
      </c>
      <c r="D33" s="1">
        <v>2.8148276805877686</v>
      </c>
      <c r="E33" s="1">
        <v>4.0205130577087402</v>
      </c>
      <c r="F33" s="1">
        <v>4.351585865020752</v>
      </c>
      <c r="G33" s="1">
        <v>4.2155017852783203</v>
      </c>
      <c r="H33" s="1">
        <v>5.9209766387939453</v>
      </c>
      <c r="I33" s="3">
        <v>20.329217910766602</v>
      </c>
      <c r="J33" s="3">
        <v>1612.4080810546875</v>
      </c>
      <c r="K33" s="3">
        <v>1949.44384765625</v>
      </c>
      <c r="L33" s="3">
        <v>21.286897659301758</v>
      </c>
      <c r="M33" s="3">
        <v>1437.287109375</v>
      </c>
    </row>
    <row r="34" spans="1:17" x14ac:dyDescent="0.2">
      <c r="A34">
        <v>31</v>
      </c>
      <c r="B34" s="7" t="s">
        <v>23</v>
      </c>
      <c r="C34">
        <v>31</v>
      </c>
      <c r="D34" s="1">
        <v>2.8179068565368652</v>
      </c>
      <c r="E34" s="1">
        <v>4.021759033203125</v>
      </c>
      <c r="F34" s="1">
        <v>4.3521413803100586</v>
      </c>
      <c r="G34" s="1">
        <v>4.217465877532959</v>
      </c>
      <c r="H34" s="1">
        <v>5.9287981986999512</v>
      </c>
      <c r="I34" s="3">
        <v>27.692770004272461</v>
      </c>
      <c r="J34" s="3">
        <v>1440.4959716796875</v>
      </c>
      <c r="K34" s="3">
        <v>1264.3551025390625</v>
      </c>
      <c r="L34" s="3">
        <v>1064.6832275390625</v>
      </c>
      <c r="M34" s="3">
        <v>1200.203857421875</v>
      </c>
    </row>
    <row r="35" spans="1:17" x14ac:dyDescent="0.2">
      <c r="A35">
        <v>32</v>
      </c>
      <c r="B35" s="7" t="s">
        <v>23</v>
      </c>
      <c r="C35">
        <v>32</v>
      </c>
      <c r="D35" s="1">
        <v>2.8161890506744385</v>
      </c>
      <c r="E35" s="1">
        <v>4.0220847129821777</v>
      </c>
      <c r="F35" s="1">
        <v>4.3483414649963379</v>
      </c>
      <c r="G35" s="1">
        <v>4.2192392349243164</v>
      </c>
      <c r="H35" s="1">
        <v>5.9200658798217773</v>
      </c>
      <c r="I35" s="3">
        <v>18.128252029418945</v>
      </c>
      <c r="J35" s="3">
        <v>1478.588623046875</v>
      </c>
      <c r="K35" s="3">
        <v>257.39840698242188</v>
      </c>
      <c r="L35" s="3">
        <v>3114.116455078125</v>
      </c>
      <c r="M35" s="3">
        <v>1412.4527587890625</v>
      </c>
    </row>
    <row r="36" spans="1:17" x14ac:dyDescent="0.2">
      <c r="A36">
        <v>33</v>
      </c>
      <c r="B36" s="7" t="s">
        <v>23</v>
      </c>
      <c r="C36">
        <v>33</v>
      </c>
      <c r="D36" s="1">
        <v>2.8169896602630615</v>
      </c>
      <c r="E36" s="1">
        <v>4.0216803550720215</v>
      </c>
      <c r="F36" s="1">
        <v>4.3512182235717773</v>
      </c>
      <c r="G36" s="1">
        <v>4.2178134918212891</v>
      </c>
      <c r="H36" s="1">
        <v>5.9458432197570801</v>
      </c>
      <c r="I36" s="3">
        <v>231.87400817871094</v>
      </c>
      <c r="J36" s="3">
        <v>1621.126953125</v>
      </c>
      <c r="K36" s="3">
        <v>1074.531005859375</v>
      </c>
      <c r="L36" s="3">
        <v>1828.1925048828125</v>
      </c>
      <c r="M36" s="3">
        <v>564.140380859375</v>
      </c>
    </row>
    <row r="37" spans="1:17" x14ac:dyDescent="0.2">
      <c r="A37">
        <v>34</v>
      </c>
      <c r="B37" s="7" t="s">
        <v>23</v>
      </c>
      <c r="C37">
        <v>34</v>
      </c>
      <c r="D37" s="1">
        <v>2.819561243057251</v>
      </c>
      <c r="E37" s="1">
        <v>4.0201373100280762</v>
      </c>
      <c r="F37" s="1">
        <v>0</v>
      </c>
      <c r="G37" s="1">
        <v>4.217717170715332</v>
      </c>
      <c r="H37" s="1">
        <v>5.8742876052856445</v>
      </c>
      <c r="I37" s="3">
        <v>24.924476623535156</v>
      </c>
      <c r="J37" s="3">
        <v>1378.825927734375</v>
      </c>
      <c r="K37" s="3">
        <v>0</v>
      </c>
      <c r="L37" s="3">
        <v>3598.925537109375</v>
      </c>
      <c r="M37" s="3">
        <v>42.195541381835938</v>
      </c>
    </row>
    <row r="38" spans="1:17" x14ac:dyDescent="0.2">
      <c r="A38">
        <v>35</v>
      </c>
      <c r="B38" s="7" t="s">
        <v>23</v>
      </c>
      <c r="C38">
        <v>35</v>
      </c>
      <c r="D38" s="1">
        <v>2.8171489238739014</v>
      </c>
      <c r="E38" s="1">
        <v>4.0212726593017578</v>
      </c>
      <c r="F38" s="1">
        <v>4.3466157913208008</v>
      </c>
      <c r="G38" s="1">
        <v>4.2189092636108398</v>
      </c>
      <c r="H38" s="1">
        <v>5.9162750244140625</v>
      </c>
      <c r="I38" s="3">
        <v>80.378120422363281</v>
      </c>
      <c r="J38" s="3">
        <v>1534.1534423828125</v>
      </c>
      <c r="K38" s="3">
        <v>141.41603088378906</v>
      </c>
      <c r="L38" s="3">
        <v>3387.67041015625</v>
      </c>
      <c r="M38" s="3">
        <v>1238.5521240234375</v>
      </c>
    </row>
    <row r="40" spans="1:17" x14ac:dyDescent="0.2">
      <c r="A40" t="s">
        <v>54</v>
      </c>
    </row>
    <row r="41" spans="1:17" x14ac:dyDescent="0.2">
      <c r="A41" t="s">
        <v>68</v>
      </c>
      <c r="B41" t="s">
        <v>82</v>
      </c>
      <c r="C41" t="s">
        <v>67</v>
      </c>
      <c r="D41" t="s">
        <v>86</v>
      </c>
      <c r="E41" t="s">
        <v>87</v>
      </c>
      <c r="F41" t="s">
        <v>88</v>
      </c>
      <c r="G41" t="s">
        <v>89</v>
      </c>
      <c r="H41" t="s">
        <v>96</v>
      </c>
      <c r="I41" t="s">
        <v>96</v>
      </c>
      <c r="J41" t="s">
        <v>96</v>
      </c>
      <c r="K41" t="s">
        <v>91</v>
      </c>
      <c r="L41" t="s">
        <v>92</v>
      </c>
      <c r="M41" t="s">
        <v>93</v>
      </c>
      <c r="N41" t="s">
        <v>94</v>
      </c>
      <c r="O41" t="s">
        <v>97</v>
      </c>
      <c r="P41" t="s">
        <v>97</v>
      </c>
      <c r="Q41" t="s">
        <v>97</v>
      </c>
    </row>
    <row r="42" spans="1:17" x14ac:dyDescent="0.2">
      <c r="A42">
        <v>36</v>
      </c>
      <c r="B42">
        <v>1</v>
      </c>
      <c r="C42">
        <v>1</v>
      </c>
      <c r="D42" s="1">
        <v>2.8119535446166992</v>
      </c>
      <c r="E42" s="1">
        <v>4.0102176666259766</v>
      </c>
      <c r="F42" s="1">
        <v>4.3354716300964355</v>
      </c>
      <c r="G42" s="1">
        <v>4.2014627456665039</v>
      </c>
      <c r="H42" s="1">
        <v>5.0374636650085449</v>
      </c>
      <c r="I42" s="1">
        <v>5.2174324989318848</v>
      </c>
      <c r="J42" s="1">
        <v>0</v>
      </c>
      <c r="K42" s="3">
        <v>153.10000610351562</v>
      </c>
      <c r="L42" s="3">
        <v>668.1087646484375</v>
      </c>
      <c r="M42" s="3">
        <v>482.35562133789062</v>
      </c>
      <c r="N42" s="3">
        <v>81.137191772460938</v>
      </c>
      <c r="O42" s="3">
        <v>24.022499084472656</v>
      </c>
      <c r="P42" s="3">
        <v>9.0582733154296875</v>
      </c>
      <c r="Q42" s="3">
        <v>0</v>
      </c>
    </row>
    <row r="43" spans="1:17" x14ac:dyDescent="0.2">
      <c r="A43">
        <v>37</v>
      </c>
      <c r="B43">
        <v>2</v>
      </c>
      <c r="C43">
        <v>2</v>
      </c>
      <c r="D43" s="1">
        <v>2.8026678562164307</v>
      </c>
      <c r="E43" s="1">
        <v>4.0030946731567383</v>
      </c>
      <c r="F43" s="1">
        <v>0</v>
      </c>
      <c r="G43" s="1">
        <v>4.1998257637023926</v>
      </c>
      <c r="H43" s="1">
        <v>5.0613031387329102</v>
      </c>
      <c r="I43" s="1">
        <v>5.4870924949645996</v>
      </c>
      <c r="J43" s="1">
        <v>0</v>
      </c>
      <c r="K43" s="3">
        <v>96.879425048828125</v>
      </c>
      <c r="L43" s="3">
        <v>709.25201416015625</v>
      </c>
      <c r="M43" s="3">
        <v>0</v>
      </c>
      <c r="N43" s="3">
        <v>1929.875732421875</v>
      </c>
      <c r="O43" s="3">
        <v>11.239431381225586</v>
      </c>
      <c r="P43" s="3">
        <v>31.641647338867188</v>
      </c>
      <c r="Q43" s="3">
        <v>0</v>
      </c>
    </row>
    <row r="44" spans="1:17" x14ac:dyDescent="0.2">
      <c r="A44">
        <v>38</v>
      </c>
      <c r="B44">
        <v>3</v>
      </c>
      <c r="C44">
        <v>3</v>
      </c>
      <c r="D44" s="1">
        <v>2.802762508392334</v>
      </c>
      <c r="E44" s="1">
        <v>4.0043907165527344</v>
      </c>
      <c r="F44" s="1">
        <v>4.3346433639526367</v>
      </c>
      <c r="G44" s="1">
        <v>4.1985640525817871</v>
      </c>
      <c r="H44" s="1">
        <v>5.0370516777038574</v>
      </c>
      <c r="I44" s="1">
        <v>5.237401008605957</v>
      </c>
      <c r="J44" s="1">
        <v>5.8338088989257812</v>
      </c>
      <c r="K44" s="3">
        <v>11.401558876037598</v>
      </c>
      <c r="L44" s="3">
        <v>963.1605224609375</v>
      </c>
      <c r="M44" s="3">
        <v>998.58123779296875</v>
      </c>
      <c r="N44" s="3">
        <v>86.238449096679688</v>
      </c>
      <c r="O44" s="3">
        <v>47.296951293945312</v>
      </c>
      <c r="P44" s="3">
        <v>409.16189575195312</v>
      </c>
      <c r="Q44" s="3">
        <v>16.986728668212891</v>
      </c>
    </row>
    <row r="45" spans="1:17" x14ac:dyDescent="0.2">
      <c r="A45">
        <v>39</v>
      </c>
      <c r="B45">
        <v>4</v>
      </c>
      <c r="C45">
        <v>4</v>
      </c>
      <c r="D45" s="1">
        <v>2.8089730739593506</v>
      </c>
      <c r="E45" s="1">
        <v>4.0053877830505371</v>
      </c>
      <c r="F45" s="1">
        <v>4.3329591751098633</v>
      </c>
      <c r="G45" s="1">
        <v>4.202578067779541</v>
      </c>
      <c r="H45" s="1">
        <v>5.0388226509094238</v>
      </c>
      <c r="I45" s="1">
        <v>5.2701992988586426</v>
      </c>
      <c r="J45" s="1">
        <v>0</v>
      </c>
      <c r="K45" s="3">
        <v>17.333423614501953</v>
      </c>
      <c r="L45" s="3">
        <v>639.8543701171875</v>
      </c>
      <c r="M45" s="3">
        <v>142.04804992675781</v>
      </c>
      <c r="N45" s="3">
        <v>1391.051025390625</v>
      </c>
      <c r="O45" s="3">
        <v>42.895317077636719</v>
      </c>
      <c r="P45" s="3">
        <v>5.176997184753418</v>
      </c>
      <c r="Q45" s="3">
        <v>0</v>
      </c>
    </row>
    <row r="46" spans="1:17" x14ac:dyDescent="0.2">
      <c r="A46">
        <v>40</v>
      </c>
      <c r="B46">
        <v>5</v>
      </c>
      <c r="C46">
        <v>5</v>
      </c>
      <c r="D46" s="1">
        <v>2.8042793273925781</v>
      </c>
      <c r="E46" s="1">
        <v>4.0092906951904297</v>
      </c>
      <c r="F46" s="1">
        <v>4.3371930122375488</v>
      </c>
      <c r="G46" s="1">
        <v>4.2025904655456543</v>
      </c>
      <c r="H46" s="1">
        <v>5.0373315811157227</v>
      </c>
      <c r="I46" s="1">
        <v>5.2256689071655273</v>
      </c>
      <c r="J46" s="1">
        <v>5.6378531455993652</v>
      </c>
      <c r="K46" s="3">
        <v>33.768566131591797</v>
      </c>
      <c r="L46" s="3">
        <v>1184.50830078125</v>
      </c>
      <c r="M46" s="3">
        <v>1282.3004150390625</v>
      </c>
      <c r="N46" s="3">
        <v>242.81094360351562</v>
      </c>
      <c r="O46" s="3">
        <v>65.748146057128906</v>
      </c>
      <c r="P46" s="3">
        <v>727.00091552734375</v>
      </c>
      <c r="Q46" s="3">
        <v>18.567661285400391</v>
      </c>
    </row>
    <row r="47" spans="1:17" x14ac:dyDescent="0.2">
      <c r="A47">
        <v>41</v>
      </c>
      <c r="B47">
        <v>6</v>
      </c>
      <c r="C47">
        <v>6</v>
      </c>
      <c r="D47" s="1">
        <v>2.8073554039001465</v>
      </c>
      <c r="E47" s="1">
        <v>4.0073866844177246</v>
      </c>
      <c r="F47" s="1">
        <v>0</v>
      </c>
      <c r="G47" s="1">
        <v>4.2036609649658203</v>
      </c>
      <c r="H47" s="1">
        <v>5.0391507148742676</v>
      </c>
      <c r="I47" s="1">
        <v>5.2194013595581055</v>
      </c>
      <c r="J47" s="1">
        <v>0</v>
      </c>
      <c r="K47" s="3">
        <v>6.4804720878601074</v>
      </c>
      <c r="L47" s="3">
        <v>229.11558532714844</v>
      </c>
      <c r="M47" s="3">
        <v>0</v>
      </c>
      <c r="N47" s="3">
        <v>655.25872802734375</v>
      </c>
      <c r="O47" s="3">
        <v>11.528706550598145</v>
      </c>
      <c r="P47" s="3">
        <v>10.936236381530762</v>
      </c>
      <c r="Q47" s="3">
        <v>0</v>
      </c>
    </row>
    <row r="48" spans="1:17" x14ac:dyDescent="0.2">
      <c r="A48">
        <v>42</v>
      </c>
      <c r="B48">
        <v>7</v>
      </c>
      <c r="C48">
        <v>7</v>
      </c>
      <c r="D48" s="1">
        <v>2.8112902641296387</v>
      </c>
      <c r="E48" s="1">
        <v>4.0066499710083008</v>
      </c>
      <c r="F48" s="1">
        <v>0</v>
      </c>
      <c r="G48" s="1">
        <v>4.2042059898376465</v>
      </c>
      <c r="H48" s="1">
        <v>5.0654683113098145</v>
      </c>
      <c r="I48" s="1">
        <v>5.5459728240966797</v>
      </c>
      <c r="J48" s="1">
        <v>5.8457822799682617</v>
      </c>
      <c r="K48" s="3">
        <v>24.425600051879883</v>
      </c>
      <c r="L48" s="3">
        <v>826.92767333984375</v>
      </c>
      <c r="M48" s="3">
        <v>0</v>
      </c>
      <c r="N48" s="3">
        <v>2347.42822265625</v>
      </c>
      <c r="O48" s="3">
        <v>17.843997955322266</v>
      </c>
      <c r="P48" s="3">
        <v>12.662042617797852</v>
      </c>
      <c r="Q48" s="3">
        <v>9.0274133682250977</v>
      </c>
    </row>
    <row r="49" spans="1:17" x14ac:dyDescent="0.2">
      <c r="A49">
        <v>43</v>
      </c>
      <c r="B49">
        <v>8</v>
      </c>
      <c r="C49">
        <v>8</v>
      </c>
      <c r="D49" s="1">
        <v>2.8095946311950684</v>
      </c>
      <c r="E49" s="1">
        <v>4.006955623626709</v>
      </c>
      <c r="F49" s="1">
        <v>4.3383841514587402</v>
      </c>
      <c r="G49" s="1">
        <v>4.2026686668395996</v>
      </c>
      <c r="H49" s="1">
        <v>5.0390477180480957</v>
      </c>
      <c r="I49" s="1">
        <v>5.2364153861999512</v>
      </c>
      <c r="J49" s="1">
        <v>5.6297850608825684</v>
      </c>
      <c r="K49" s="3">
        <v>12.32948112487793</v>
      </c>
      <c r="L49" s="3">
        <v>1018.9202270507812</v>
      </c>
      <c r="M49" s="3">
        <v>1127.350341796875</v>
      </c>
      <c r="N49" s="3">
        <v>259.25436401367188</v>
      </c>
      <c r="O49" s="3">
        <v>58.849334716796875</v>
      </c>
      <c r="P49" s="3">
        <v>516.2071533203125</v>
      </c>
      <c r="Q49" s="3">
        <v>138.4522705078125</v>
      </c>
    </row>
    <row r="50" spans="1:17" x14ac:dyDescent="0.2">
      <c r="A50">
        <v>44</v>
      </c>
      <c r="B50">
        <v>9</v>
      </c>
      <c r="C50">
        <v>9</v>
      </c>
      <c r="D50" s="1">
        <v>2.8046598434448242</v>
      </c>
      <c r="E50" s="1">
        <v>4.0071611404418945</v>
      </c>
      <c r="F50" s="1">
        <v>4.336061954498291</v>
      </c>
      <c r="G50" s="1">
        <v>4.2021441459655762</v>
      </c>
      <c r="H50" s="1">
        <v>5.0387582778930664</v>
      </c>
      <c r="I50" s="1">
        <v>5.2469367980957031</v>
      </c>
      <c r="J50" s="1">
        <v>5.638728141784668</v>
      </c>
      <c r="K50" s="3">
        <v>8.2356233596801758</v>
      </c>
      <c r="L50" s="3">
        <v>437.0367431640625</v>
      </c>
      <c r="M50" s="3">
        <v>476.87042236328125</v>
      </c>
      <c r="N50" s="3">
        <v>115.79691314697266</v>
      </c>
      <c r="O50" s="3">
        <v>25.163103103637695</v>
      </c>
      <c r="P50" s="3">
        <v>286.61807250976562</v>
      </c>
      <c r="Q50" s="3">
        <v>10.728360176086426</v>
      </c>
    </row>
    <row r="51" spans="1:17" x14ac:dyDescent="0.2">
      <c r="A51">
        <v>45</v>
      </c>
      <c r="B51">
        <v>10</v>
      </c>
      <c r="C51">
        <v>10</v>
      </c>
      <c r="D51" s="1">
        <v>2.8045270442962646</v>
      </c>
      <c r="E51" s="1">
        <v>4.0047893524169922</v>
      </c>
      <c r="F51" s="1">
        <v>0</v>
      </c>
      <c r="G51" s="1">
        <v>4.2021884918212891</v>
      </c>
      <c r="H51" s="1">
        <v>4.8643150329589844</v>
      </c>
      <c r="I51" s="1">
        <v>5.4894185066223145</v>
      </c>
      <c r="J51" s="1">
        <v>0</v>
      </c>
      <c r="K51" s="3">
        <v>8.0964679718017578</v>
      </c>
      <c r="L51" s="3">
        <v>771.64422607421875</v>
      </c>
      <c r="M51" s="3">
        <v>0</v>
      </c>
      <c r="N51" s="3">
        <v>2002.8492431640625</v>
      </c>
      <c r="O51" s="3">
        <v>6.4753532409667969</v>
      </c>
      <c r="P51" s="3">
        <v>8.1147794723510742</v>
      </c>
      <c r="Q51" s="3">
        <v>0</v>
      </c>
    </row>
    <row r="52" spans="1:17" x14ac:dyDescent="0.2">
      <c r="A52">
        <v>46</v>
      </c>
      <c r="B52">
        <v>11</v>
      </c>
      <c r="C52">
        <v>11</v>
      </c>
      <c r="D52" s="1">
        <v>2.8047544956207275</v>
      </c>
      <c r="E52" s="1">
        <v>4.0057153701782227</v>
      </c>
      <c r="F52" s="1">
        <v>4.3366537094116211</v>
      </c>
      <c r="G52" s="1">
        <v>4.201073169708252</v>
      </c>
      <c r="H52" s="1">
        <v>5.0378165245056152</v>
      </c>
      <c r="I52" s="1">
        <v>5.2302103042602539</v>
      </c>
      <c r="J52" s="1">
        <v>5.6310629844665527</v>
      </c>
      <c r="K52" s="3">
        <v>5.4376482963562012</v>
      </c>
      <c r="L52" s="3">
        <v>1028.55859375</v>
      </c>
      <c r="M52" s="3">
        <v>1238.2066650390625</v>
      </c>
      <c r="N52" s="3">
        <v>100.65470123291016</v>
      </c>
      <c r="O52" s="3">
        <v>60.108066558837891</v>
      </c>
      <c r="P52" s="3">
        <v>615.12713623046875</v>
      </c>
      <c r="Q52" s="3">
        <v>95.273231506347656</v>
      </c>
    </row>
    <row r="53" spans="1:17" x14ac:dyDescent="0.2">
      <c r="A53">
        <v>47</v>
      </c>
      <c r="B53">
        <v>12</v>
      </c>
      <c r="C53">
        <v>12</v>
      </c>
      <c r="D53" s="1">
        <v>2.8057851791381836</v>
      </c>
      <c r="E53" s="1">
        <v>4.0065813064575195</v>
      </c>
      <c r="F53" s="1">
        <v>0</v>
      </c>
      <c r="G53" s="1">
        <v>4.2032485008239746</v>
      </c>
      <c r="H53" s="1">
        <v>5.039985179901123</v>
      </c>
      <c r="I53" s="1">
        <v>5.2692713737487793</v>
      </c>
      <c r="J53" s="1">
        <v>0</v>
      </c>
      <c r="K53" s="3">
        <v>8.4781408309936523</v>
      </c>
      <c r="L53" s="3">
        <v>804.5269775390625</v>
      </c>
      <c r="M53" s="3">
        <v>0</v>
      </c>
      <c r="N53" s="3">
        <v>1949.2921142578125</v>
      </c>
      <c r="O53" s="3">
        <v>26.84373664855957</v>
      </c>
      <c r="P53" s="3">
        <v>12.157034873962402</v>
      </c>
      <c r="Q53" s="3">
        <v>0</v>
      </c>
    </row>
    <row r="54" spans="1:17" x14ac:dyDescent="0.2">
      <c r="A54">
        <v>48</v>
      </c>
      <c r="B54">
        <v>13</v>
      </c>
      <c r="C54">
        <v>13</v>
      </c>
      <c r="D54" s="1">
        <v>2.8062458038330078</v>
      </c>
      <c r="E54" s="1">
        <v>4.0038800239562988</v>
      </c>
      <c r="F54" s="1">
        <v>0</v>
      </c>
      <c r="G54" s="1">
        <v>4.2019543647766113</v>
      </c>
      <c r="H54" s="1">
        <v>5.0364527702331543</v>
      </c>
      <c r="I54" s="1">
        <v>5.2440400123596191</v>
      </c>
      <c r="J54" s="1">
        <v>5.6275615692138672</v>
      </c>
      <c r="K54" s="3">
        <v>9.7963809967041016</v>
      </c>
      <c r="L54" s="3">
        <v>782.54290771484375</v>
      </c>
      <c r="M54" s="3">
        <v>0</v>
      </c>
      <c r="N54" s="3">
        <v>2034.389892578125</v>
      </c>
      <c r="O54" s="3">
        <v>44.893123626708984</v>
      </c>
      <c r="P54" s="3">
        <v>362.35208129882812</v>
      </c>
      <c r="Q54" s="3">
        <v>163.4937744140625</v>
      </c>
    </row>
    <row r="55" spans="1:17" x14ac:dyDescent="0.2">
      <c r="A55">
        <v>49</v>
      </c>
      <c r="B55">
        <v>14</v>
      </c>
      <c r="C55">
        <v>14</v>
      </c>
      <c r="D55" s="1">
        <v>2.8057465553283691</v>
      </c>
      <c r="E55" s="1">
        <v>4.004188060760498</v>
      </c>
      <c r="F55" s="1">
        <v>0</v>
      </c>
      <c r="G55" s="1">
        <v>4.2010364532470703</v>
      </c>
      <c r="H55" s="1">
        <v>5.0359468460083008</v>
      </c>
      <c r="I55" s="1">
        <v>5.265632152557373</v>
      </c>
      <c r="J55" s="1">
        <v>0</v>
      </c>
      <c r="K55" s="3">
        <v>8.7291765213012695</v>
      </c>
      <c r="L55" s="3">
        <v>904.04345703125</v>
      </c>
      <c r="M55" s="3">
        <v>0</v>
      </c>
      <c r="N55" s="3">
        <v>2165.245361328125</v>
      </c>
      <c r="O55" s="3">
        <v>33.51025390625</v>
      </c>
      <c r="P55" s="3">
        <v>24.971101760864258</v>
      </c>
      <c r="Q55" s="3">
        <v>0</v>
      </c>
    </row>
    <row r="56" spans="1:17" x14ac:dyDescent="0.2">
      <c r="A56">
        <v>50</v>
      </c>
      <c r="B56">
        <v>15</v>
      </c>
      <c r="C56">
        <v>15</v>
      </c>
      <c r="D56" s="1">
        <v>2.8055925369262695</v>
      </c>
      <c r="E56" s="1">
        <v>4.005589485168457</v>
      </c>
      <c r="F56" s="1">
        <v>4.3364963531494141</v>
      </c>
      <c r="G56" s="1">
        <v>4.2012100219726562</v>
      </c>
      <c r="H56" s="1">
        <v>5.0365257263183594</v>
      </c>
      <c r="I56" s="1">
        <v>5.2377362251281738</v>
      </c>
      <c r="J56" s="1">
        <v>5.6305007934570312</v>
      </c>
      <c r="K56" s="3">
        <v>7.3395252227783203</v>
      </c>
      <c r="L56" s="3">
        <v>915.533935546875</v>
      </c>
      <c r="M56" s="3">
        <v>1051.0576171875</v>
      </c>
      <c r="N56" s="3">
        <v>226.10298156738281</v>
      </c>
      <c r="O56" s="3">
        <v>54.165386199951172</v>
      </c>
      <c r="P56" s="3">
        <v>450.65994262695312</v>
      </c>
      <c r="Q56" s="3">
        <v>111.42066955566406</v>
      </c>
    </row>
    <row r="57" spans="1:17" x14ac:dyDescent="0.2">
      <c r="A57">
        <v>51</v>
      </c>
      <c r="B57">
        <v>16</v>
      </c>
      <c r="C57">
        <v>16</v>
      </c>
      <c r="D57" s="1">
        <v>2.8047776222229004</v>
      </c>
      <c r="E57" s="1">
        <v>4.0081939697265625</v>
      </c>
      <c r="F57" s="1">
        <v>4.3378548622131348</v>
      </c>
      <c r="G57" s="1">
        <v>4.2026057243347168</v>
      </c>
      <c r="H57" s="1">
        <v>5.0379266738891602</v>
      </c>
      <c r="I57" s="1">
        <v>5.2428865432739258</v>
      </c>
      <c r="J57" s="1">
        <v>5.6411867141723633</v>
      </c>
      <c r="K57" s="3">
        <v>8.0546207427978516</v>
      </c>
      <c r="L57" s="3">
        <v>785.517822265625</v>
      </c>
      <c r="M57" s="3">
        <v>839.3157958984375</v>
      </c>
      <c r="N57" s="3">
        <v>161.77816772460938</v>
      </c>
      <c r="O57" s="3">
        <v>42.48175048828125</v>
      </c>
      <c r="P57" s="3">
        <v>399.8558349609375</v>
      </c>
      <c r="Q57" s="3">
        <v>11.547021865844727</v>
      </c>
    </row>
    <row r="58" spans="1:17" x14ac:dyDescent="0.2">
      <c r="A58">
        <v>52</v>
      </c>
      <c r="B58">
        <v>17</v>
      </c>
      <c r="C58">
        <v>17</v>
      </c>
      <c r="D58" s="1">
        <v>2.8022952079772949</v>
      </c>
      <c r="E58" s="1">
        <v>4.0019321441650391</v>
      </c>
      <c r="F58" s="1">
        <v>4.3343133926391602</v>
      </c>
      <c r="G58" s="1">
        <v>4.1982803344726562</v>
      </c>
      <c r="H58" s="1">
        <v>5.0346379280090332</v>
      </c>
      <c r="I58" s="1">
        <v>5.2241497039794922</v>
      </c>
      <c r="J58" s="1">
        <v>5.6310920715332031</v>
      </c>
      <c r="K58" s="3">
        <v>5.2425508499145508</v>
      </c>
      <c r="L58" s="3">
        <v>1121.5858154296875</v>
      </c>
      <c r="M58" s="3">
        <v>1382.14306640625</v>
      </c>
      <c r="N58" s="3">
        <v>37.288822174072266</v>
      </c>
      <c r="O58" s="3">
        <v>65.322113037109375</v>
      </c>
      <c r="P58" s="3">
        <v>703.4007568359375</v>
      </c>
      <c r="Q58" s="3">
        <v>76.042060852050781</v>
      </c>
    </row>
    <row r="59" spans="1:17" x14ac:dyDescent="0.2">
      <c r="A59">
        <v>53</v>
      </c>
      <c r="B59">
        <v>18</v>
      </c>
      <c r="C59">
        <v>18</v>
      </c>
      <c r="D59" s="1">
        <v>2.8040955066680908</v>
      </c>
      <c r="E59" s="1">
        <v>4.0028300285339355</v>
      </c>
      <c r="F59" s="1">
        <v>4.331120491027832</v>
      </c>
      <c r="G59" s="1">
        <v>4.1997952461242676</v>
      </c>
      <c r="H59" s="1">
        <v>5.0374979972839355</v>
      </c>
      <c r="I59" s="1">
        <v>5.2466754913330078</v>
      </c>
      <c r="J59" s="1">
        <v>5.629396915435791</v>
      </c>
      <c r="K59" s="3">
        <v>5.6335415840148926</v>
      </c>
      <c r="L59" s="3">
        <v>795.66375732421875</v>
      </c>
      <c r="M59" s="3">
        <v>212.28091430664062</v>
      </c>
      <c r="N59" s="3">
        <v>578.99505615234375</v>
      </c>
      <c r="O59" s="3">
        <v>50.273349761962891</v>
      </c>
      <c r="P59" s="3">
        <v>256.67190551757812</v>
      </c>
      <c r="Q59" s="3">
        <v>112.45387268066406</v>
      </c>
    </row>
    <row r="60" spans="1:17" x14ac:dyDescent="0.2">
      <c r="A60">
        <v>54</v>
      </c>
      <c r="B60">
        <v>19</v>
      </c>
      <c r="C60">
        <v>19</v>
      </c>
      <c r="D60" s="1">
        <v>0</v>
      </c>
      <c r="E60" s="1">
        <v>4.0034022331237793</v>
      </c>
      <c r="F60" s="1">
        <v>4.3339757919311523</v>
      </c>
      <c r="G60" s="1">
        <v>4.1991872787475586</v>
      </c>
      <c r="H60" s="1">
        <v>5.0358772277832031</v>
      </c>
      <c r="I60" s="1">
        <v>5.236109733581543</v>
      </c>
      <c r="J60" s="1">
        <v>5.634850025177002</v>
      </c>
      <c r="K60" s="3">
        <v>0</v>
      </c>
      <c r="L60" s="3">
        <v>740.97882080078125</v>
      </c>
      <c r="M60" s="3">
        <v>824.51434326171875</v>
      </c>
      <c r="N60" s="3">
        <v>218.24795532226562</v>
      </c>
      <c r="O60" s="3">
        <v>43.529052734375</v>
      </c>
      <c r="P60" s="3">
        <v>451.68368530273438</v>
      </c>
      <c r="Q60" s="3">
        <v>43.587444305419922</v>
      </c>
    </row>
    <row r="61" spans="1:17" x14ac:dyDescent="0.2">
      <c r="A61">
        <v>55</v>
      </c>
      <c r="B61">
        <v>20</v>
      </c>
      <c r="C61">
        <v>20</v>
      </c>
      <c r="D61" s="1">
        <v>2.8055694103240967</v>
      </c>
      <c r="E61" s="1">
        <v>4.0045018196105957</v>
      </c>
      <c r="F61" s="1">
        <v>0</v>
      </c>
      <c r="G61" s="1">
        <v>4.2025485038757324</v>
      </c>
      <c r="H61" s="1">
        <v>5.065065860748291</v>
      </c>
      <c r="I61" s="1">
        <v>5.2175784111022949</v>
      </c>
      <c r="J61" s="1">
        <v>0</v>
      </c>
      <c r="K61" s="3">
        <v>10.372879981994629</v>
      </c>
      <c r="L61" s="3">
        <v>748.65673828125</v>
      </c>
      <c r="M61" s="3">
        <v>0</v>
      </c>
      <c r="N61" s="3">
        <v>2180.404541015625</v>
      </c>
      <c r="O61" s="3">
        <v>22.526262283325195</v>
      </c>
      <c r="P61" s="3">
        <v>11.28685474395752</v>
      </c>
      <c r="Q61" s="3">
        <v>0</v>
      </c>
    </row>
    <row r="62" spans="1:17" x14ac:dyDescent="0.2">
      <c r="A62">
        <v>56</v>
      </c>
      <c r="B62">
        <v>21</v>
      </c>
      <c r="C62">
        <v>21</v>
      </c>
      <c r="D62" s="1">
        <v>2.8069844245910645</v>
      </c>
      <c r="E62" s="1">
        <v>4.0054135322570801</v>
      </c>
      <c r="F62" s="1">
        <v>4.3354377746582031</v>
      </c>
      <c r="G62" s="1">
        <v>4.2007312774658203</v>
      </c>
      <c r="H62" s="1">
        <v>5.0365471839904785</v>
      </c>
      <c r="I62" s="1">
        <v>5.2433066368103027</v>
      </c>
      <c r="J62" s="1">
        <v>5.628476619720459</v>
      </c>
      <c r="K62" s="3">
        <v>9.1299238204956055</v>
      </c>
      <c r="L62" s="3">
        <v>996.681884765625</v>
      </c>
      <c r="M62" s="3">
        <v>1057.90478515625</v>
      </c>
      <c r="N62" s="3">
        <v>365.28665161132812</v>
      </c>
      <c r="O62" s="3">
        <v>56.822288513183594</v>
      </c>
      <c r="P62" s="3">
        <v>330.63430786132812</v>
      </c>
      <c r="Q62" s="3">
        <v>133.1617431640625</v>
      </c>
    </row>
    <row r="63" spans="1:17" x14ac:dyDescent="0.2">
      <c r="A63">
        <v>57</v>
      </c>
      <c r="B63">
        <v>22</v>
      </c>
      <c r="C63">
        <v>22</v>
      </c>
      <c r="D63" s="1">
        <v>2.8081152439117432</v>
      </c>
      <c r="E63" s="1">
        <v>4.0048775672912598</v>
      </c>
      <c r="F63" s="1">
        <v>4.3304352760314941</v>
      </c>
      <c r="G63" s="1">
        <v>4.2029380798339844</v>
      </c>
      <c r="H63" s="1">
        <v>5.0363631248474121</v>
      </c>
      <c r="I63" s="1">
        <v>5.545356273651123</v>
      </c>
      <c r="J63" s="1">
        <v>5.8433246612548828</v>
      </c>
      <c r="K63" s="3">
        <v>14.228397369384766</v>
      </c>
      <c r="L63" s="3">
        <v>820.93072509765625</v>
      </c>
      <c r="M63" s="3">
        <v>70.017402648925781</v>
      </c>
      <c r="N63" s="3">
        <v>2083.3056640625</v>
      </c>
      <c r="O63" s="3">
        <v>37.406124114990234</v>
      </c>
      <c r="P63" s="3">
        <v>7.4562921524047852</v>
      </c>
      <c r="Q63" s="3">
        <v>7.1361846923828125</v>
      </c>
    </row>
    <row r="64" spans="1:17" x14ac:dyDescent="0.2">
      <c r="A64">
        <v>58</v>
      </c>
      <c r="B64">
        <v>23</v>
      </c>
      <c r="C64">
        <v>23</v>
      </c>
      <c r="D64" s="1">
        <v>2.8065402507781982</v>
      </c>
      <c r="E64" s="1">
        <v>4.0040926933288574</v>
      </c>
      <c r="F64" s="1">
        <v>0</v>
      </c>
      <c r="G64" s="1">
        <v>4.2019147872924805</v>
      </c>
      <c r="H64" s="1">
        <v>5.0650558471679688</v>
      </c>
      <c r="I64" s="1">
        <v>5.4896831512451172</v>
      </c>
      <c r="J64" s="1">
        <v>5.8402643203735352</v>
      </c>
      <c r="K64" s="3">
        <v>12.178802490234375</v>
      </c>
      <c r="L64" s="3">
        <v>696.41357421875</v>
      </c>
      <c r="M64" s="3">
        <v>0</v>
      </c>
      <c r="N64" s="3">
        <v>1983.0089111328125</v>
      </c>
      <c r="O64" s="3">
        <v>19.111770629882812</v>
      </c>
      <c r="P64" s="3">
        <v>120.75023651123047</v>
      </c>
      <c r="Q64" s="3">
        <v>38.280349731445312</v>
      </c>
    </row>
    <row r="65" spans="1:17" x14ac:dyDescent="0.2">
      <c r="A65">
        <v>59</v>
      </c>
      <c r="B65">
        <v>24</v>
      </c>
      <c r="C65">
        <v>24</v>
      </c>
      <c r="D65" s="1">
        <v>2.8062241077423096</v>
      </c>
      <c r="E65" s="1">
        <v>4.0021467208862305</v>
      </c>
      <c r="F65" s="1">
        <v>4.328887939453125</v>
      </c>
      <c r="G65" s="1">
        <v>4.2002048492431641</v>
      </c>
      <c r="H65" s="1">
        <v>5.035067081451416</v>
      </c>
      <c r="I65" s="1">
        <v>5.5457954406738281</v>
      </c>
      <c r="J65" s="1">
        <v>5.8404240608215332</v>
      </c>
      <c r="K65" s="3">
        <v>15.748374938964844</v>
      </c>
      <c r="L65" s="3">
        <v>733.618408203125</v>
      </c>
      <c r="M65" s="3">
        <v>87.60137939453125</v>
      </c>
      <c r="N65" s="3">
        <v>1783.1002197265625</v>
      </c>
      <c r="O65" s="3">
        <v>33.329383850097656</v>
      </c>
      <c r="P65" s="3">
        <v>7.7422142028808594</v>
      </c>
      <c r="Q65" s="3">
        <v>11.203922271728516</v>
      </c>
    </row>
    <row r="66" spans="1:17" x14ac:dyDescent="0.2">
      <c r="A66">
        <v>60</v>
      </c>
      <c r="B66">
        <v>25</v>
      </c>
      <c r="C66">
        <v>25</v>
      </c>
      <c r="D66" s="1">
        <v>2.9815728664398193</v>
      </c>
      <c r="E66" s="1">
        <v>4.0021905899047852</v>
      </c>
      <c r="F66" s="1">
        <v>0</v>
      </c>
      <c r="G66" s="1">
        <v>4.2008123397827148</v>
      </c>
      <c r="H66" s="1">
        <v>5.0595941543579102</v>
      </c>
      <c r="I66" s="1">
        <v>5.2150974273681641</v>
      </c>
      <c r="J66" s="1">
        <v>5.8404107093811035</v>
      </c>
      <c r="K66" s="3">
        <v>11.816821098327637</v>
      </c>
      <c r="L66" s="3">
        <v>879.74554443359375</v>
      </c>
      <c r="M66" s="3">
        <v>0</v>
      </c>
      <c r="N66" s="3">
        <v>2555.875732421875</v>
      </c>
      <c r="O66" s="3">
        <v>31.586771011352539</v>
      </c>
      <c r="P66" s="3">
        <v>12.622673988342285</v>
      </c>
      <c r="Q66" s="3">
        <v>34.412242889404297</v>
      </c>
    </row>
    <row r="67" spans="1:17" x14ac:dyDescent="0.2">
      <c r="A67">
        <v>61</v>
      </c>
      <c r="B67">
        <v>26</v>
      </c>
      <c r="C67">
        <v>26</v>
      </c>
      <c r="D67" s="1">
        <v>2.8059115409851074</v>
      </c>
      <c r="E67" s="1">
        <v>4.000859260559082</v>
      </c>
      <c r="F67" s="1">
        <v>0</v>
      </c>
      <c r="G67" s="1">
        <v>4.1990499496459961</v>
      </c>
      <c r="H67" s="1">
        <v>5.0614023208618164</v>
      </c>
      <c r="I67" s="1">
        <v>5.4879412651062012</v>
      </c>
      <c r="J67" s="1">
        <v>5.8388986587524414</v>
      </c>
      <c r="K67" s="3">
        <v>7.8510212898254395</v>
      </c>
      <c r="L67" s="3">
        <v>703.4100341796875</v>
      </c>
      <c r="M67" s="3">
        <v>0</v>
      </c>
      <c r="N67" s="3">
        <v>2006.4205322265625</v>
      </c>
      <c r="O67" s="3">
        <v>17.27617073059082</v>
      </c>
      <c r="P67" s="3">
        <v>26.996515274047852</v>
      </c>
      <c r="Q67" s="3">
        <v>28.575542449951172</v>
      </c>
    </row>
    <row r="68" spans="1:17" x14ac:dyDescent="0.2">
      <c r="A68">
        <v>62</v>
      </c>
      <c r="B68">
        <v>27</v>
      </c>
      <c r="C68">
        <v>27</v>
      </c>
      <c r="D68" s="1">
        <v>2.7969696521759033</v>
      </c>
      <c r="E68" s="1">
        <v>4.0027222633361816</v>
      </c>
      <c r="F68" s="1">
        <v>4.3320045471191406</v>
      </c>
      <c r="G68" s="1">
        <v>4.1967916488647461</v>
      </c>
      <c r="H68" s="1">
        <v>5.0327186584472656</v>
      </c>
      <c r="I68" s="1">
        <v>5.2484517097473145</v>
      </c>
      <c r="J68" s="1">
        <v>5.6258716583251953</v>
      </c>
      <c r="K68" s="3">
        <v>21.659433364868164</v>
      </c>
      <c r="L68" s="3">
        <v>1115.2391357421875</v>
      </c>
      <c r="M68" s="3">
        <v>1216.891357421875</v>
      </c>
      <c r="N68" s="3">
        <v>385.20187377929688</v>
      </c>
      <c r="O68" s="3">
        <v>64.5081787109375</v>
      </c>
      <c r="P68" s="3">
        <v>261.3675537109375</v>
      </c>
      <c r="Q68" s="3">
        <v>170.51708984375</v>
      </c>
    </row>
    <row r="69" spans="1:17" x14ac:dyDescent="0.2">
      <c r="A69">
        <v>63</v>
      </c>
      <c r="B69">
        <v>28</v>
      </c>
      <c r="C69">
        <v>28</v>
      </c>
      <c r="D69" s="1">
        <v>2.8058984279632568</v>
      </c>
      <c r="E69" s="1">
        <v>4.0047130584716797</v>
      </c>
      <c r="F69" s="1">
        <v>0</v>
      </c>
      <c r="G69" s="1">
        <v>4.200523853302002</v>
      </c>
      <c r="H69" s="1">
        <v>5.0634622573852539</v>
      </c>
      <c r="I69" s="1">
        <v>5.4855937957763672</v>
      </c>
      <c r="J69" s="1">
        <v>5.835808277130127</v>
      </c>
      <c r="K69" s="3">
        <v>11.577085494995117</v>
      </c>
      <c r="L69" s="3">
        <v>973.37078857421875</v>
      </c>
      <c r="M69" s="3">
        <v>0</v>
      </c>
      <c r="N69" s="3">
        <v>2623.25341796875</v>
      </c>
      <c r="O69" s="3">
        <v>15.064048767089844</v>
      </c>
      <c r="P69" s="3">
        <v>43.868667602539062</v>
      </c>
      <c r="Q69" s="3">
        <v>16.630472183227539</v>
      </c>
    </row>
    <row r="70" spans="1:17" x14ac:dyDescent="0.2">
      <c r="A70">
        <v>64</v>
      </c>
      <c r="B70">
        <v>29</v>
      </c>
      <c r="C70">
        <v>29</v>
      </c>
      <c r="D70" s="1">
        <v>2.8034155368804932</v>
      </c>
      <c r="E70" s="1">
        <v>4.0030360221862793</v>
      </c>
      <c r="F70" s="1">
        <v>4.3317050933837891</v>
      </c>
      <c r="G70" s="1">
        <v>4.1987218856811523</v>
      </c>
      <c r="H70" s="1">
        <v>5.0333857536315918</v>
      </c>
      <c r="I70" s="1">
        <v>5.2569594383239746</v>
      </c>
      <c r="J70" s="1">
        <v>5.8330807685852051</v>
      </c>
      <c r="K70" s="3">
        <v>15.028322219848633</v>
      </c>
      <c r="L70" s="3">
        <v>810.4119873046875</v>
      </c>
      <c r="M70" s="3">
        <v>635.6038818359375</v>
      </c>
      <c r="N70" s="3">
        <v>724.6356201171875</v>
      </c>
      <c r="O70" s="3">
        <v>49.126911163330078</v>
      </c>
      <c r="P70" s="3">
        <v>98.736854553222656</v>
      </c>
      <c r="Q70" s="3">
        <v>23.827526092529297</v>
      </c>
    </row>
    <row r="71" spans="1:17" x14ac:dyDescent="0.2">
      <c r="A71">
        <v>65</v>
      </c>
      <c r="B71">
        <v>30</v>
      </c>
      <c r="C71">
        <v>30</v>
      </c>
      <c r="D71" s="1">
        <v>2.8092060089111328</v>
      </c>
      <c r="E71" s="1">
        <v>3.9995365142822266</v>
      </c>
      <c r="F71" s="1">
        <v>4.3266034126281738</v>
      </c>
      <c r="G71" s="1">
        <v>4.1958713531494141</v>
      </c>
      <c r="H71" s="1">
        <v>5.032221794128418</v>
      </c>
      <c r="I71" s="1">
        <v>5.2106356620788574</v>
      </c>
      <c r="J71" s="1">
        <v>5.8367152214050293</v>
      </c>
      <c r="K71" s="3">
        <v>37.2750244140625</v>
      </c>
      <c r="L71" s="3">
        <v>372.54547119140625</v>
      </c>
      <c r="M71" s="3">
        <v>55.819602966308594</v>
      </c>
      <c r="N71" s="3">
        <v>879.9591064453125</v>
      </c>
      <c r="O71" s="3">
        <v>21.122533798217773</v>
      </c>
      <c r="P71" s="3">
        <v>6.3956389427185059</v>
      </c>
      <c r="Q71" s="3">
        <v>22.176921844482422</v>
      </c>
    </row>
    <row r="72" spans="1:17" x14ac:dyDescent="0.2">
      <c r="A72">
        <v>66</v>
      </c>
      <c r="B72">
        <v>31</v>
      </c>
      <c r="C72">
        <v>31</v>
      </c>
      <c r="D72" s="1">
        <v>2.8102436065673828</v>
      </c>
      <c r="E72" s="1">
        <v>4.001068115234375</v>
      </c>
      <c r="F72" s="1">
        <v>0</v>
      </c>
      <c r="G72" s="1">
        <v>4.1977572441101074</v>
      </c>
      <c r="H72" s="1">
        <v>5.0659518241882324</v>
      </c>
      <c r="I72" s="1">
        <v>5.2130475044250488</v>
      </c>
      <c r="J72" s="1">
        <v>5.8365440368652344</v>
      </c>
      <c r="K72" s="3">
        <v>35.884029388427734</v>
      </c>
      <c r="L72" s="3">
        <v>563.38604736328125</v>
      </c>
      <c r="M72" s="3">
        <v>0</v>
      </c>
      <c r="N72" s="3">
        <v>1571.9256591796875</v>
      </c>
      <c r="O72" s="3">
        <v>8.0980663299560547</v>
      </c>
      <c r="P72" s="3">
        <v>13.706663131713867</v>
      </c>
      <c r="Q72" s="3">
        <v>12.51346492767334</v>
      </c>
    </row>
    <row r="73" spans="1:17" x14ac:dyDescent="0.2">
      <c r="A73">
        <v>67</v>
      </c>
      <c r="B73">
        <v>32</v>
      </c>
      <c r="C73">
        <v>32</v>
      </c>
      <c r="D73" s="1">
        <v>2.8067431449890137</v>
      </c>
      <c r="E73" s="1">
        <v>4.0012331008911133</v>
      </c>
      <c r="F73" s="1">
        <v>0</v>
      </c>
      <c r="G73" s="1">
        <v>4.1982531547546387</v>
      </c>
      <c r="H73" s="1">
        <v>5.0648045539855957</v>
      </c>
      <c r="I73" s="1">
        <v>5.2127852439880371</v>
      </c>
      <c r="J73" s="1">
        <v>5.8323540687561035</v>
      </c>
      <c r="K73" s="3">
        <v>32.704185485839844</v>
      </c>
      <c r="L73" s="3">
        <v>563.3341064453125</v>
      </c>
      <c r="M73" s="3">
        <v>0</v>
      </c>
      <c r="N73" s="3">
        <v>1578.742919921875</v>
      </c>
      <c r="O73" s="3">
        <v>7.5579876899719238</v>
      </c>
      <c r="P73" s="3">
        <v>14.605175018310547</v>
      </c>
      <c r="Q73" s="3">
        <v>16.403810501098633</v>
      </c>
    </row>
    <row r="74" spans="1:17" x14ac:dyDescent="0.2">
      <c r="A74">
        <v>68</v>
      </c>
      <c r="B74">
        <v>33</v>
      </c>
      <c r="C74">
        <v>33</v>
      </c>
      <c r="D74" s="1">
        <v>2.8081414699554443</v>
      </c>
      <c r="E74" s="1">
        <v>4.0021605491638184</v>
      </c>
      <c r="F74" s="1">
        <v>0</v>
      </c>
      <c r="G74" s="1">
        <v>4.2003579139709473</v>
      </c>
      <c r="H74" s="1">
        <v>5.0342988967895508</v>
      </c>
      <c r="I74" s="1">
        <v>5.2136745452880859</v>
      </c>
      <c r="J74" s="1">
        <v>5.8327212333679199</v>
      </c>
      <c r="K74" s="3">
        <v>37.857444763183594</v>
      </c>
      <c r="L74" s="3">
        <v>829.7088623046875</v>
      </c>
      <c r="M74" s="3">
        <v>0</v>
      </c>
      <c r="N74" s="3">
        <v>2279.053955078125</v>
      </c>
      <c r="O74" s="3">
        <v>9.8325719833374023</v>
      </c>
      <c r="P74" s="3">
        <v>13.320110321044922</v>
      </c>
      <c r="Q74" s="3">
        <v>16.636449813842773</v>
      </c>
    </row>
    <row r="75" spans="1:17" x14ac:dyDescent="0.2">
      <c r="A75">
        <v>69</v>
      </c>
      <c r="B75">
        <v>34</v>
      </c>
      <c r="C75">
        <v>34</v>
      </c>
      <c r="D75" s="1">
        <v>2.8095760345458984</v>
      </c>
      <c r="E75" s="1">
        <v>4.0038223266601562</v>
      </c>
      <c r="F75" s="1">
        <v>4.3312959671020508</v>
      </c>
      <c r="G75" s="1">
        <v>4.2014241218566895</v>
      </c>
      <c r="H75" s="1">
        <v>5.0360679626464844</v>
      </c>
      <c r="I75" s="1">
        <v>5.2511811256408691</v>
      </c>
      <c r="J75" s="1">
        <v>5.6297760009765625</v>
      </c>
      <c r="K75" s="3">
        <v>41.772483825683594</v>
      </c>
      <c r="L75" s="3">
        <v>972.94183349609375</v>
      </c>
      <c r="M75" s="3">
        <v>155.48001098632812</v>
      </c>
      <c r="N75" s="3">
        <v>2204.768310546875</v>
      </c>
      <c r="O75" s="3">
        <v>65.56072998046875</v>
      </c>
      <c r="P75" s="3">
        <v>206.96701049804688</v>
      </c>
      <c r="Q75" s="3">
        <v>113.90843200683594</v>
      </c>
    </row>
    <row r="76" spans="1:17" x14ac:dyDescent="0.2">
      <c r="A76">
        <v>70</v>
      </c>
      <c r="B76">
        <v>35</v>
      </c>
      <c r="C76">
        <v>35</v>
      </c>
      <c r="D76" s="1">
        <v>2.8080308437347412</v>
      </c>
      <c r="E76" s="1">
        <v>4.0029001235961914</v>
      </c>
      <c r="F76" s="1">
        <v>0</v>
      </c>
      <c r="G76" s="1">
        <v>4.2003164291381836</v>
      </c>
      <c r="H76" s="1">
        <v>5.0596179962158203</v>
      </c>
      <c r="I76" s="1">
        <v>5.2150068283081055</v>
      </c>
      <c r="J76" s="1">
        <v>5.8357319831848145</v>
      </c>
      <c r="K76" s="3">
        <v>24.736536026000977</v>
      </c>
      <c r="L76" s="3">
        <v>839.767578125</v>
      </c>
      <c r="M76" s="3">
        <v>0</v>
      </c>
      <c r="N76" s="3">
        <v>2341.260986328125</v>
      </c>
      <c r="O76" s="3">
        <v>29.343311309814453</v>
      </c>
      <c r="P76" s="3">
        <v>12.342974662780762</v>
      </c>
      <c r="Q76" s="3">
        <v>24.132844924926758</v>
      </c>
    </row>
    <row r="77" spans="1:17" x14ac:dyDescent="0.2">
      <c r="A77">
        <v>71</v>
      </c>
      <c r="B77">
        <v>36</v>
      </c>
      <c r="C77">
        <v>36</v>
      </c>
      <c r="D77" s="1">
        <v>2.808405876159668</v>
      </c>
      <c r="E77" s="1">
        <v>4.0036249160766602</v>
      </c>
      <c r="F77" s="1">
        <v>0</v>
      </c>
      <c r="G77" s="1">
        <v>4.2001438140869141</v>
      </c>
      <c r="H77" s="1">
        <v>5.060767650604248</v>
      </c>
      <c r="I77" s="1">
        <v>5.4872260093688965</v>
      </c>
      <c r="J77" s="1">
        <v>5.8363924026489258</v>
      </c>
      <c r="K77" s="3">
        <v>29.177915573120117</v>
      </c>
      <c r="L77" s="3">
        <v>701.3226318359375</v>
      </c>
      <c r="M77" s="3">
        <v>0</v>
      </c>
      <c r="N77" s="3">
        <v>1964.9161376953125</v>
      </c>
      <c r="O77" s="3">
        <v>32.953792572021484</v>
      </c>
      <c r="P77" s="3">
        <v>148.9605712890625</v>
      </c>
      <c r="Q77" s="3">
        <v>20.006996154785156</v>
      </c>
    </row>
    <row r="79" spans="1:17" x14ac:dyDescent="0.2">
      <c r="A79" t="s">
        <v>55</v>
      </c>
    </row>
    <row r="80" spans="1:17" x14ac:dyDescent="0.2">
      <c r="A80" t="s">
        <v>68</v>
      </c>
      <c r="B80" t="s">
        <v>82</v>
      </c>
      <c r="C80" t="s">
        <v>67</v>
      </c>
      <c r="D80" t="s">
        <v>86</v>
      </c>
      <c r="E80" t="s">
        <v>87</v>
      </c>
      <c r="F80" t="s">
        <v>88</v>
      </c>
      <c r="G80" t="s">
        <v>89</v>
      </c>
      <c r="H80" t="s">
        <v>96</v>
      </c>
      <c r="I80" t="s">
        <v>96</v>
      </c>
      <c r="J80" t="s">
        <v>90</v>
      </c>
      <c r="K80" t="s">
        <v>91</v>
      </c>
      <c r="L80" t="s">
        <v>92</v>
      </c>
      <c r="M80" t="s">
        <v>93</v>
      </c>
      <c r="N80" t="s">
        <v>94</v>
      </c>
      <c r="O80" t="s">
        <v>97</v>
      </c>
      <c r="P80" t="s">
        <v>97</v>
      </c>
      <c r="Q80" t="s">
        <v>95</v>
      </c>
    </row>
    <row r="81" spans="1:17" x14ac:dyDescent="0.2">
      <c r="A81">
        <v>72</v>
      </c>
      <c r="B81">
        <v>37</v>
      </c>
      <c r="C81">
        <v>1</v>
      </c>
      <c r="D81" s="1">
        <v>2.8058602809906006</v>
      </c>
      <c r="E81" s="1">
        <v>4.0105748176574707</v>
      </c>
      <c r="F81" s="1">
        <v>4.3381891250610352</v>
      </c>
      <c r="G81" s="1">
        <v>4.2057003974914551</v>
      </c>
      <c r="H81" s="1">
        <v>4.9426097869873047</v>
      </c>
      <c r="I81" s="1">
        <v>5.3916563987731934</v>
      </c>
      <c r="J81" s="1">
        <v>5.7364511489868164</v>
      </c>
      <c r="K81" s="3">
        <v>8.5311031341552734</v>
      </c>
      <c r="L81" s="3">
        <v>215.72923278808594</v>
      </c>
      <c r="M81" s="3">
        <v>179.81243896484375</v>
      </c>
      <c r="N81" s="3">
        <v>224.28424072265625</v>
      </c>
      <c r="O81" s="3">
        <v>40.143798828125</v>
      </c>
      <c r="P81" s="3">
        <v>13.032471656799316</v>
      </c>
      <c r="Q81" s="3">
        <v>51.341464996337891</v>
      </c>
    </row>
    <row r="82" spans="1:17" x14ac:dyDescent="0.2">
      <c r="A82">
        <v>73</v>
      </c>
      <c r="B82">
        <v>38</v>
      </c>
      <c r="C82">
        <v>2</v>
      </c>
      <c r="D82" s="1">
        <v>2.8013308048248291</v>
      </c>
      <c r="E82" s="1">
        <v>4.0028676986694336</v>
      </c>
      <c r="F82" s="1">
        <v>0</v>
      </c>
      <c r="G82" s="1">
        <v>4.2006278038024902</v>
      </c>
      <c r="H82" s="1">
        <v>4.9467320442199707</v>
      </c>
      <c r="I82" s="1">
        <v>5.2157130241394043</v>
      </c>
      <c r="J82" s="1">
        <v>0</v>
      </c>
      <c r="K82" s="3">
        <v>37.653861999511719</v>
      </c>
      <c r="L82" s="3">
        <v>573.75433349609375</v>
      </c>
      <c r="M82" s="3">
        <v>0</v>
      </c>
      <c r="N82" s="3">
        <v>1678.007568359375</v>
      </c>
      <c r="O82" s="3">
        <v>133.35163879394531</v>
      </c>
      <c r="P82" s="3">
        <v>8.6391239166259766</v>
      </c>
      <c r="Q82" s="3">
        <v>0</v>
      </c>
    </row>
    <row r="83" spans="1:17" x14ac:dyDescent="0.2">
      <c r="A83">
        <v>74</v>
      </c>
      <c r="B83">
        <v>39</v>
      </c>
      <c r="C83">
        <v>3</v>
      </c>
      <c r="D83" s="1">
        <v>2.804755687713623</v>
      </c>
      <c r="E83" s="1">
        <v>4.0090761184692383</v>
      </c>
      <c r="F83" s="1">
        <v>4.3381681442260742</v>
      </c>
      <c r="G83" s="1">
        <v>4.2028183937072754</v>
      </c>
      <c r="H83" s="1">
        <v>5.0386433601379395</v>
      </c>
      <c r="I83" s="1">
        <v>5.3685674667358398</v>
      </c>
      <c r="J83" s="1">
        <v>5.7121429443359375</v>
      </c>
      <c r="K83" s="3">
        <v>8.6569547653198242</v>
      </c>
      <c r="L83" s="3">
        <v>931.3447265625</v>
      </c>
      <c r="M83" s="3">
        <v>1097.1737060546875</v>
      </c>
      <c r="N83" s="3">
        <v>114.59819030761719</v>
      </c>
      <c r="O83" s="3">
        <v>51.924068450927734</v>
      </c>
      <c r="P83" s="3">
        <v>200.40721130371094</v>
      </c>
      <c r="Q83" s="3">
        <v>450.97149658203125</v>
      </c>
    </row>
    <row r="84" spans="1:17" x14ac:dyDescent="0.2">
      <c r="A84">
        <v>75</v>
      </c>
      <c r="B84">
        <v>40</v>
      </c>
      <c r="C84">
        <v>4</v>
      </c>
      <c r="D84" s="1">
        <v>2.8080663681030273</v>
      </c>
      <c r="E84" s="1">
        <v>4.0085873603820801</v>
      </c>
      <c r="F84" s="1">
        <v>0</v>
      </c>
      <c r="G84" s="1">
        <v>4.2068099975585938</v>
      </c>
      <c r="H84" s="1">
        <v>4.9229574203491211</v>
      </c>
      <c r="I84" s="1">
        <v>5.3352437019348145</v>
      </c>
      <c r="J84" s="1">
        <v>0</v>
      </c>
      <c r="K84" s="3">
        <v>9.3328495025634766</v>
      </c>
      <c r="L84" s="3">
        <v>720.1845703125</v>
      </c>
      <c r="M84" s="3">
        <v>0</v>
      </c>
      <c r="N84" s="3">
        <v>1999.3128662109375</v>
      </c>
      <c r="O84" s="3">
        <v>14.866741180419922</v>
      </c>
      <c r="P84" s="3">
        <v>15.129716873168945</v>
      </c>
      <c r="Q84" s="3">
        <v>0</v>
      </c>
    </row>
    <row r="85" spans="1:17" x14ac:dyDescent="0.2">
      <c r="A85">
        <v>76</v>
      </c>
      <c r="B85">
        <v>41</v>
      </c>
      <c r="C85">
        <v>5</v>
      </c>
      <c r="D85" s="1">
        <v>2.8113679885864258</v>
      </c>
      <c r="E85" s="1">
        <v>4.0080976486206055</v>
      </c>
      <c r="F85" s="1">
        <v>0</v>
      </c>
      <c r="G85" s="1">
        <v>4.2052502632141113</v>
      </c>
      <c r="H85" s="1">
        <v>5.0397176742553711</v>
      </c>
      <c r="I85" s="1">
        <v>5.2198691368103027</v>
      </c>
      <c r="J85" s="1">
        <v>0</v>
      </c>
      <c r="K85" s="3">
        <v>15.528651237487793</v>
      </c>
      <c r="L85" s="3">
        <v>391.96636962890625</v>
      </c>
      <c r="M85" s="3">
        <v>0</v>
      </c>
      <c r="N85" s="3">
        <v>1101.3277587890625</v>
      </c>
      <c r="O85" s="3">
        <v>10.858476638793945</v>
      </c>
      <c r="P85" s="3">
        <v>8.7707891464233398</v>
      </c>
      <c r="Q85" s="3">
        <v>0</v>
      </c>
    </row>
    <row r="86" spans="1:17" x14ac:dyDescent="0.2">
      <c r="A86">
        <v>77</v>
      </c>
      <c r="B86">
        <v>42</v>
      </c>
      <c r="C86">
        <v>6</v>
      </c>
      <c r="D86" s="1">
        <v>2.8044242858886719</v>
      </c>
      <c r="E86" s="1">
        <v>4.0068612098693848</v>
      </c>
      <c r="F86" s="1">
        <v>4.3398690223693848</v>
      </c>
      <c r="G86" s="1">
        <v>4.2040834426879883</v>
      </c>
      <c r="H86" s="1">
        <v>5.0373892784118652</v>
      </c>
      <c r="I86" s="1">
        <v>5.3713788986206055</v>
      </c>
      <c r="J86" s="1">
        <v>5.7012200355529785</v>
      </c>
      <c r="K86" s="3">
        <v>28.927309036254883</v>
      </c>
      <c r="L86" s="3">
        <v>1213.6107177734375</v>
      </c>
      <c r="M86" s="3">
        <v>1213.3345947265625</v>
      </c>
      <c r="N86" s="3">
        <v>587.260009765625</v>
      </c>
      <c r="O86" s="3">
        <v>67.703269958496094</v>
      </c>
      <c r="P86" s="3">
        <v>222.23017883300781</v>
      </c>
      <c r="Q86" s="3">
        <v>593.643310546875</v>
      </c>
    </row>
    <row r="87" spans="1:17" x14ac:dyDescent="0.2">
      <c r="A87">
        <v>78</v>
      </c>
      <c r="B87">
        <v>43</v>
      </c>
      <c r="C87">
        <v>7</v>
      </c>
      <c r="D87" s="1">
        <v>2.8104259967803955</v>
      </c>
      <c r="E87" s="1">
        <v>4.0097599029541016</v>
      </c>
      <c r="F87" s="1">
        <v>0</v>
      </c>
      <c r="G87" s="1">
        <v>4.2072114944458008</v>
      </c>
      <c r="H87" s="1">
        <v>5.0418086051940918</v>
      </c>
      <c r="I87" s="1">
        <v>5.3308291435241699</v>
      </c>
      <c r="J87" s="1">
        <v>0</v>
      </c>
      <c r="K87" s="3">
        <v>8.6842594146728516</v>
      </c>
      <c r="L87" s="3">
        <v>640.8372802734375</v>
      </c>
      <c r="M87" s="3">
        <v>0</v>
      </c>
      <c r="N87" s="3">
        <v>1860.3775634765625</v>
      </c>
      <c r="O87" s="3">
        <v>10.828540802001953</v>
      </c>
      <c r="P87" s="3">
        <v>31.571132659912109</v>
      </c>
      <c r="Q87" s="3">
        <v>0</v>
      </c>
    </row>
    <row r="88" spans="1:17" x14ac:dyDescent="0.2">
      <c r="A88">
        <v>79</v>
      </c>
      <c r="B88">
        <v>44</v>
      </c>
      <c r="C88">
        <v>8</v>
      </c>
      <c r="D88" s="1">
        <v>2.8060200214385986</v>
      </c>
      <c r="E88" s="1">
        <v>4.0112342834472656</v>
      </c>
      <c r="F88" s="1">
        <v>4.3440470695495605</v>
      </c>
      <c r="G88" s="1">
        <v>4.2074356079101562</v>
      </c>
      <c r="H88" s="1">
        <v>5.0416040420532227</v>
      </c>
      <c r="I88" s="1">
        <v>5.3710789680480957</v>
      </c>
      <c r="J88" s="1">
        <v>5.7164287567138672</v>
      </c>
      <c r="K88" s="3">
        <v>7.6879401206970215</v>
      </c>
      <c r="L88" s="3">
        <v>1265.4171142578125</v>
      </c>
      <c r="M88" s="3">
        <v>1507.9412841796875</v>
      </c>
      <c r="N88" s="3">
        <v>85.353553771972656</v>
      </c>
      <c r="O88" s="3">
        <v>72.652976989746094</v>
      </c>
      <c r="P88" s="3">
        <v>245.37579345703125</v>
      </c>
      <c r="Q88" s="3">
        <v>361.53271484375</v>
      </c>
    </row>
    <row r="89" spans="1:17" x14ac:dyDescent="0.2">
      <c r="A89">
        <v>80</v>
      </c>
      <c r="B89">
        <v>45</v>
      </c>
      <c r="C89">
        <v>9</v>
      </c>
      <c r="D89" s="1">
        <v>2.8092529773712158</v>
      </c>
      <c r="E89" s="1">
        <v>4.010338306427002</v>
      </c>
      <c r="F89" s="1">
        <v>4.3393669128417969</v>
      </c>
      <c r="G89" s="1">
        <v>4.2070097923278809</v>
      </c>
      <c r="H89" s="1">
        <v>4.9431719779968262</v>
      </c>
      <c r="I89" s="1">
        <v>5.3844256401062012</v>
      </c>
      <c r="J89" s="1">
        <v>5.7168512344360352</v>
      </c>
      <c r="K89" s="3">
        <v>9.9195117950439453</v>
      </c>
      <c r="L89" s="3">
        <v>774.1680908203125</v>
      </c>
      <c r="M89" s="3">
        <v>408.32177734375</v>
      </c>
      <c r="N89" s="3">
        <v>1129.9722900390625</v>
      </c>
      <c r="O89" s="3">
        <v>55.286830902099609</v>
      </c>
      <c r="P89" s="3">
        <v>122.36658477783203</v>
      </c>
      <c r="Q89" s="3">
        <v>364.35824584960938</v>
      </c>
    </row>
    <row r="90" spans="1:17" x14ac:dyDescent="0.2">
      <c r="A90">
        <v>81</v>
      </c>
      <c r="B90">
        <v>46</v>
      </c>
      <c r="C90">
        <v>10</v>
      </c>
      <c r="D90" s="1">
        <v>2.805497407913208</v>
      </c>
      <c r="E90" s="1">
        <v>4.0071749687194824</v>
      </c>
      <c r="F90" s="1">
        <v>0</v>
      </c>
      <c r="G90" s="1">
        <v>4.2051610946655273</v>
      </c>
      <c r="H90" s="1">
        <v>4.9636163711547852</v>
      </c>
      <c r="I90" s="1">
        <v>5.4549031257629395</v>
      </c>
      <c r="J90" s="1">
        <v>0</v>
      </c>
      <c r="K90" s="3">
        <v>7.0957183837890625</v>
      </c>
      <c r="L90" s="3">
        <v>809.47772216796875</v>
      </c>
      <c r="M90" s="3">
        <v>0</v>
      </c>
      <c r="N90" s="3">
        <v>2219.8115234375</v>
      </c>
      <c r="O90" s="3">
        <v>268.65512084960938</v>
      </c>
      <c r="P90" s="3">
        <v>32.822822570800781</v>
      </c>
      <c r="Q90" s="3">
        <v>0</v>
      </c>
    </row>
    <row r="91" spans="1:17" x14ac:dyDescent="0.2">
      <c r="A91">
        <v>82</v>
      </c>
      <c r="B91">
        <v>47</v>
      </c>
      <c r="C91">
        <v>11</v>
      </c>
      <c r="D91" s="1">
        <v>2.8055446147918701</v>
      </c>
      <c r="E91" s="1">
        <v>4.0098381042480469</v>
      </c>
      <c r="F91" s="1">
        <v>4.3404932022094727</v>
      </c>
      <c r="G91" s="1">
        <v>4.2041807174682617</v>
      </c>
      <c r="H91" s="1">
        <v>5.0418877601623535</v>
      </c>
      <c r="I91" s="1">
        <v>5.3645749092102051</v>
      </c>
      <c r="J91" s="1">
        <v>5.7025518417358398</v>
      </c>
      <c r="K91" s="3">
        <v>5.7339015007019043</v>
      </c>
      <c r="L91" s="3">
        <v>1349.23779296875</v>
      </c>
      <c r="M91" s="3">
        <v>1619.6708984375</v>
      </c>
      <c r="N91" s="3">
        <v>84.934188842773438</v>
      </c>
      <c r="O91" s="3">
        <v>75.352104187011719</v>
      </c>
      <c r="P91" s="3">
        <v>296.94189453125</v>
      </c>
      <c r="Q91" s="3">
        <v>605.594970703125</v>
      </c>
    </row>
    <row r="92" spans="1:17" x14ac:dyDescent="0.2">
      <c r="A92">
        <v>83</v>
      </c>
      <c r="B92">
        <v>48</v>
      </c>
      <c r="C92">
        <v>12</v>
      </c>
      <c r="D92" s="1">
        <v>2.8073127269744873</v>
      </c>
      <c r="E92" s="1">
        <v>4.0113959312438965</v>
      </c>
      <c r="F92" s="1">
        <v>0</v>
      </c>
      <c r="G92" s="1">
        <v>4.2092146873474121</v>
      </c>
      <c r="H92" s="1">
        <v>4.9675655364990234</v>
      </c>
      <c r="I92" s="1">
        <v>5.3352603912353516</v>
      </c>
      <c r="J92" s="1">
        <v>0</v>
      </c>
      <c r="K92" s="3">
        <v>7.4802641868591309</v>
      </c>
      <c r="L92" s="3">
        <v>611.1043701171875</v>
      </c>
      <c r="M92" s="3">
        <v>0</v>
      </c>
      <c r="N92" s="3">
        <v>1766.5753173828125</v>
      </c>
      <c r="O92" s="3">
        <v>254.03692626953125</v>
      </c>
      <c r="P92" s="3">
        <v>9.2443161010742188</v>
      </c>
      <c r="Q92" s="3">
        <v>0</v>
      </c>
    </row>
    <row r="93" spans="1:17" x14ac:dyDescent="0.2">
      <c r="A93">
        <v>84</v>
      </c>
      <c r="B93">
        <v>49</v>
      </c>
      <c r="C93">
        <v>13</v>
      </c>
      <c r="D93" s="1">
        <v>2.7995343208312988</v>
      </c>
      <c r="E93" s="1">
        <v>4.0065464973449707</v>
      </c>
      <c r="F93" s="1">
        <v>0</v>
      </c>
      <c r="G93" s="1">
        <v>4.2034139633178711</v>
      </c>
      <c r="H93" s="1">
        <v>4.9644289016723633</v>
      </c>
      <c r="I93" s="1">
        <v>5.4541497230529785</v>
      </c>
      <c r="J93" s="1">
        <v>5.607518196105957</v>
      </c>
      <c r="K93" s="3">
        <v>33.947353363037109</v>
      </c>
      <c r="L93" s="3">
        <v>549.95635986328125</v>
      </c>
      <c r="M93" s="3">
        <v>0</v>
      </c>
      <c r="N93" s="3">
        <v>1574.98291015625</v>
      </c>
      <c r="O93" s="3">
        <v>124.86515808105469</v>
      </c>
      <c r="P93" s="3">
        <v>36.327423095703125</v>
      </c>
      <c r="Q93" s="3">
        <v>6.9921369552612305</v>
      </c>
    </row>
    <row r="94" spans="1:17" x14ac:dyDescent="0.2">
      <c r="A94">
        <v>85</v>
      </c>
      <c r="B94">
        <v>50</v>
      </c>
      <c r="C94">
        <v>14</v>
      </c>
      <c r="D94" s="1">
        <v>2.8066449165344238</v>
      </c>
      <c r="E94" s="1">
        <v>4.0069456100463867</v>
      </c>
      <c r="F94" s="1">
        <v>0</v>
      </c>
      <c r="G94" s="1">
        <v>4.2043099403381348</v>
      </c>
      <c r="H94" s="1">
        <v>4.958071231842041</v>
      </c>
      <c r="I94" s="1">
        <v>5.4549942016601562</v>
      </c>
      <c r="J94" s="1">
        <v>0</v>
      </c>
      <c r="K94" s="3">
        <v>6.8467197418212891</v>
      </c>
      <c r="L94" s="3">
        <v>604.03216552734375</v>
      </c>
      <c r="M94" s="3">
        <v>0</v>
      </c>
      <c r="N94" s="3">
        <v>1755.4229736328125</v>
      </c>
      <c r="O94" s="3">
        <v>199.84007263183594</v>
      </c>
      <c r="P94" s="3">
        <v>43.005062103271484</v>
      </c>
      <c r="Q94" s="3">
        <v>0</v>
      </c>
    </row>
    <row r="95" spans="1:17" x14ac:dyDescent="0.2">
      <c r="A95">
        <v>86</v>
      </c>
      <c r="B95">
        <v>51</v>
      </c>
      <c r="C95">
        <v>15</v>
      </c>
      <c r="D95" s="1">
        <v>2.8087563514709473</v>
      </c>
      <c r="E95" s="1">
        <v>4.0118160247802734</v>
      </c>
      <c r="F95" s="1">
        <v>4.3425493240356445</v>
      </c>
      <c r="G95" s="1">
        <v>4.2057676315307617</v>
      </c>
      <c r="H95" s="1">
        <v>5.0406990051269531</v>
      </c>
      <c r="I95" s="1">
        <v>5.3656444549560547</v>
      </c>
      <c r="J95" s="1">
        <v>5.709714412689209</v>
      </c>
      <c r="K95" s="3">
        <v>7.8734912872314453</v>
      </c>
      <c r="L95" s="3">
        <v>1557.6678466796875</v>
      </c>
      <c r="M95" s="3">
        <v>1836.546142578125</v>
      </c>
      <c r="N95" s="3">
        <v>130.47196960449219</v>
      </c>
      <c r="O95" s="3">
        <v>87.953048706054688</v>
      </c>
      <c r="P95" s="3">
        <v>269.06655883789062</v>
      </c>
      <c r="Q95" s="3">
        <v>439.54400634765625</v>
      </c>
    </row>
    <row r="96" spans="1:17" x14ac:dyDescent="0.2">
      <c r="A96">
        <v>87</v>
      </c>
      <c r="B96">
        <v>52</v>
      </c>
      <c r="C96">
        <v>16</v>
      </c>
      <c r="D96" s="1">
        <v>2.8075695037841797</v>
      </c>
      <c r="E96" s="1">
        <v>4.0114331245422363</v>
      </c>
      <c r="F96" s="1">
        <v>4.3408598899841309</v>
      </c>
      <c r="G96" s="1">
        <v>4.2065763473510742</v>
      </c>
      <c r="H96" s="1">
        <v>4.9461245536804199</v>
      </c>
      <c r="I96" s="1">
        <v>5.3812198638916016</v>
      </c>
      <c r="J96" s="1">
        <v>5.7243080139160156</v>
      </c>
      <c r="K96" s="3">
        <v>6.0852746963500977</v>
      </c>
      <c r="L96" s="3">
        <v>590.33526611328125</v>
      </c>
      <c r="M96" s="3">
        <v>705.2313232421875</v>
      </c>
      <c r="N96" s="3">
        <v>126.00373840332031</v>
      </c>
      <c r="O96" s="3">
        <v>77.4569091796875</v>
      </c>
      <c r="P96" s="3">
        <v>90.49688720703125</v>
      </c>
      <c r="Q96" s="3">
        <v>242.23054504394531</v>
      </c>
    </row>
    <row r="97" spans="1:17" x14ac:dyDescent="0.2">
      <c r="A97">
        <v>88</v>
      </c>
      <c r="B97">
        <v>53</v>
      </c>
      <c r="C97">
        <v>17</v>
      </c>
      <c r="D97" s="1">
        <v>0</v>
      </c>
      <c r="E97" s="1">
        <v>4.0064706802368164</v>
      </c>
      <c r="F97" s="1">
        <v>4.3392858505249023</v>
      </c>
      <c r="G97" s="1">
        <v>4.2007851600646973</v>
      </c>
      <c r="H97" s="1">
        <v>4.9455900192260742</v>
      </c>
      <c r="I97" s="1">
        <v>5.3695387840270996</v>
      </c>
      <c r="J97" s="1">
        <v>5.7099761962890625</v>
      </c>
      <c r="K97" s="3">
        <v>0</v>
      </c>
      <c r="L97" s="3">
        <v>964.8631591796875</v>
      </c>
      <c r="M97" s="3">
        <v>1215.262451171875</v>
      </c>
      <c r="N97" s="3">
        <v>15.042411804199219</v>
      </c>
      <c r="O97" s="3">
        <v>95.566093444824219</v>
      </c>
      <c r="P97" s="3">
        <v>186.07879638671875</v>
      </c>
      <c r="Q97" s="3">
        <v>402.89288330078125</v>
      </c>
    </row>
    <row r="98" spans="1:17" x14ac:dyDescent="0.2">
      <c r="A98">
        <v>89</v>
      </c>
      <c r="B98">
        <v>54</v>
      </c>
      <c r="C98">
        <v>18</v>
      </c>
      <c r="D98" s="1">
        <v>0</v>
      </c>
      <c r="E98" s="1">
        <v>4.0097494125366211</v>
      </c>
      <c r="F98" s="1">
        <v>4.3402719497680664</v>
      </c>
      <c r="G98" s="1">
        <v>4.2019972801208496</v>
      </c>
      <c r="H98" s="1">
        <v>4.9487533569335938</v>
      </c>
      <c r="I98" s="1">
        <v>5.3665213584899902</v>
      </c>
      <c r="J98" s="1">
        <v>5.7063612937927246</v>
      </c>
      <c r="K98" s="3">
        <v>0</v>
      </c>
      <c r="L98" s="3">
        <v>1205.2232666015625</v>
      </c>
      <c r="M98" s="3">
        <v>1498.288330078125</v>
      </c>
      <c r="N98" s="3">
        <v>18.246725082397461</v>
      </c>
      <c r="O98" s="3">
        <v>125.15806579589844</v>
      </c>
      <c r="P98" s="3">
        <v>237.48252868652344</v>
      </c>
      <c r="Q98" s="3">
        <v>508.5537109375</v>
      </c>
    </row>
    <row r="99" spans="1:17" x14ac:dyDescent="0.2">
      <c r="A99">
        <v>90</v>
      </c>
      <c r="B99">
        <v>55</v>
      </c>
      <c r="C99">
        <v>19</v>
      </c>
      <c r="D99" s="1">
        <v>2.8078722953796387</v>
      </c>
      <c r="E99" s="1">
        <v>4.0070462226867676</v>
      </c>
      <c r="F99" s="1">
        <v>4.332038402557373</v>
      </c>
      <c r="G99" s="1">
        <v>4.2048888206481934</v>
      </c>
      <c r="H99" s="1">
        <v>5.0416326522827148</v>
      </c>
      <c r="I99" s="1">
        <v>5.3866610527038574</v>
      </c>
      <c r="J99" s="1">
        <v>5.721674919128418</v>
      </c>
      <c r="K99" s="3">
        <v>5.3114047050476074</v>
      </c>
      <c r="L99" s="3">
        <v>481.20870971679688</v>
      </c>
      <c r="M99" s="3">
        <v>23.748882293701172</v>
      </c>
      <c r="N99" s="3">
        <v>1271.9022216796875</v>
      </c>
      <c r="O99" s="3">
        <v>28.503671646118164</v>
      </c>
      <c r="P99" s="3">
        <v>18.382110595703125</v>
      </c>
      <c r="Q99" s="3">
        <v>274.047119140625</v>
      </c>
    </row>
    <row r="100" spans="1:17" x14ac:dyDescent="0.2">
      <c r="A100">
        <v>91</v>
      </c>
      <c r="B100">
        <v>56</v>
      </c>
      <c r="C100">
        <v>20</v>
      </c>
      <c r="D100" s="1">
        <v>0</v>
      </c>
      <c r="E100" s="1">
        <v>4.0077528953552246</v>
      </c>
      <c r="F100" s="1">
        <v>4.3388171195983887</v>
      </c>
      <c r="G100" s="1">
        <v>4.203761100769043</v>
      </c>
      <c r="H100" s="1">
        <v>4.936790943145752</v>
      </c>
      <c r="I100" s="1">
        <v>5.3799600601196289</v>
      </c>
      <c r="J100" s="1">
        <v>5.7231812477111816</v>
      </c>
      <c r="K100" s="3">
        <v>0</v>
      </c>
      <c r="L100" s="3">
        <v>356.66815185546875</v>
      </c>
      <c r="M100" s="3">
        <v>458.62945556640625</v>
      </c>
      <c r="N100" s="3">
        <v>39.732563018798828</v>
      </c>
      <c r="O100" s="3">
        <v>38.080158233642578</v>
      </c>
      <c r="P100" s="3">
        <v>69.25872802734375</v>
      </c>
      <c r="Q100" s="3">
        <v>190.32061767578125</v>
      </c>
    </row>
    <row r="101" spans="1:17" x14ac:dyDescent="0.2">
      <c r="A101">
        <v>92</v>
      </c>
      <c r="B101">
        <v>57</v>
      </c>
      <c r="C101">
        <v>21</v>
      </c>
      <c r="D101" s="1">
        <v>2.8088171482086182</v>
      </c>
      <c r="E101" s="1">
        <v>4.0134496688842773</v>
      </c>
      <c r="F101" s="1">
        <v>4.3436141014099121</v>
      </c>
      <c r="G101" s="1">
        <v>4.2087745666503906</v>
      </c>
      <c r="H101" s="1">
        <v>4.8907046318054199</v>
      </c>
      <c r="I101" s="1">
        <v>5.3772420883178711</v>
      </c>
      <c r="J101" s="1">
        <v>5.7237930297851562</v>
      </c>
      <c r="K101" s="3">
        <v>5.6491565704345703</v>
      </c>
      <c r="L101" s="3">
        <v>871.7578125</v>
      </c>
      <c r="M101" s="3">
        <v>983.2110595703125</v>
      </c>
      <c r="N101" s="3">
        <v>163.35151672363281</v>
      </c>
      <c r="O101" s="3">
        <v>77.508323669433594</v>
      </c>
      <c r="P101" s="3">
        <v>153.51409912109375</v>
      </c>
      <c r="Q101" s="3">
        <v>213.01368713378906</v>
      </c>
    </row>
    <row r="102" spans="1:17" x14ac:dyDescent="0.2">
      <c r="A102">
        <v>93</v>
      </c>
      <c r="B102">
        <v>58</v>
      </c>
      <c r="C102">
        <v>22</v>
      </c>
      <c r="D102" s="1">
        <v>0</v>
      </c>
      <c r="E102" s="1">
        <v>4.0157914161682129</v>
      </c>
      <c r="F102" s="1">
        <v>0</v>
      </c>
      <c r="G102" s="1">
        <v>4.2136096954345703</v>
      </c>
      <c r="H102" s="1">
        <v>5.0458331108093262</v>
      </c>
      <c r="I102" s="1">
        <v>5.2258701324462891</v>
      </c>
      <c r="J102" s="1">
        <v>0</v>
      </c>
      <c r="K102" s="3">
        <v>0</v>
      </c>
      <c r="L102" s="3">
        <v>121.50985717773438</v>
      </c>
      <c r="M102" s="3">
        <v>0</v>
      </c>
      <c r="N102" s="3">
        <v>354.92620849609375</v>
      </c>
      <c r="O102" s="3">
        <v>5.4026126861572266</v>
      </c>
      <c r="P102" s="3">
        <v>9.3384981155395508</v>
      </c>
      <c r="Q102" s="3">
        <v>0</v>
      </c>
    </row>
    <row r="103" spans="1:17" x14ac:dyDescent="0.2">
      <c r="A103">
        <v>94</v>
      </c>
      <c r="B103">
        <v>59</v>
      </c>
      <c r="C103">
        <v>23</v>
      </c>
      <c r="D103" s="1">
        <v>2.8110637664794922</v>
      </c>
      <c r="E103" s="1">
        <v>4.0096449851989746</v>
      </c>
      <c r="F103" s="1">
        <v>0</v>
      </c>
      <c r="G103" s="1">
        <v>4.2070798873901367</v>
      </c>
      <c r="H103" s="1">
        <v>4.9446320533752441</v>
      </c>
      <c r="I103" s="1">
        <v>5.3348088264465332</v>
      </c>
      <c r="J103" s="1">
        <v>5.7386054992675781</v>
      </c>
      <c r="K103" s="3">
        <v>9.5125303268432617</v>
      </c>
      <c r="L103" s="3">
        <v>619.28436279296875</v>
      </c>
      <c r="M103" s="3">
        <v>0</v>
      </c>
      <c r="N103" s="3">
        <v>1761.596435546875</v>
      </c>
      <c r="O103" s="3">
        <v>69.160186767578125</v>
      </c>
      <c r="P103" s="3">
        <v>10.875296592712402</v>
      </c>
      <c r="Q103" s="3">
        <v>27.890716552734375</v>
      </c>
    </row>
    <row r="104" spans="1:17" x14ac:dyDescent="0.2">
      <c r="A104">
        <v>95</v>
      </c>
      <c r="B104">
        <v>60</v>
      </c>
      <c r="C104">
        <v>24</v>
      </c>
      <c r="D104" s="1">
        <v>2.8103022575378418</v>
      </c>
      <c r="E104" s="1">
        <v>4.0091071128845215</v>
      </c>
      <c r="F104" s="1">
        <v>0</v>
      </c>
      <c r="G104" s="1">
        <v>4.2062959671020508</v>
      </c>
      <c r="H104" s="1">
        <v>4.9314932823181152</v>
      </c>
      <c r="I104" s="1">
        <v>5.3321247100830078</v>
      </c>
      <c r="J104" s="1">
        <v>0</v>
      </c>
      <c r="K104" s="3">
        <v>7.3435149192810059</v>
      </c>
      <c r="L104" s="3">
        <v>510.66897583007812</v>
      </c>
      <c r="M104" s="3">
        <v>0</v>
      </c>
      <c r="N104" s="3">
        <v>1485.3272705078125</v>
      </c>
      <c r="O104" s="3">
        <v>54.930637359619141</v>
      </c>
      <c r="P104" s="3">
        <v>19.450347900390625</v>
      </c>
      <c r="Q104" s="3">
        <v>0</v>
      </c>
    </row>
    <row r="105" spans="1:17" x14ac:dyDescent="0.2">
      <c r="A105">
        <v>96</v>
      </c>
      <c r="B105">
        <v>61</v>
      </c>
      <c r="C105">
        <v>25</v>
      </c>
      <c r="D105" s="1">
        <v>2.8076820373535156</v>
      </c>
      <c r="E105" s="1">
        <v>4.0074377059936523</v>
      </c>
      <c r="F105" s="1">
        <v>0</v>
      </c>
      <c r="G105" s="1">
        <v>4.205193042755127</v>
      </c>
      <c r="H105" s="1">
        <v>4.9430446624755859</v>
      </c>
      <c r="I105" s="1">
        <v>5.3315558433532715</v>
      </c>
      <c r="J105" s="1">
        <v>5.7382731437683105</v>
      </c>
      <c r="K105" s="3">
        <v>8.1157608032226562</v>
      </c>
      <c r="L105" s="3">
        <v>613.98931884765625</v>
      </c>
      <c r="M105" s="3">
        <v>0</v>
      </c>
      <c r="N105" s="3">
        <v>1751.4853515625</v>
      </c>
      <c r="O105" s="3">
        <v>77.31591796875</v>
      </c>
      <c r="P105" s="3">
        <v>17.132358551025391</v>
      </c>
      <c r="Q105" s="3">
        <v>17.603513717651367</v>
      </c>
    </row>
    <row r="106" spans="1:17" x14ac:dyDescent="0.2">
      <c r="A106">
        <v>97</v>
      </c>
      <c r="B106">
        <v>62</v>
      </c>
      <c r="C106">
        <v>26</v>
      </c>
      <c r="D106" s="1">
        <v>2.8091354370117188</v>
      </c>
      <c r="E106" s="1">
        <v>4.0084433555603027</v>
      </c>
      <c r="F106" s="1">
        <v>0</v>
      </c>
      <c r="G106" s="1">
        <v>4.205845832824707</v>
      </c>
      <c r="H106" s="1">
        <v>4.9439129829406738</v>
      </c>
      <c r="I106" s="1">
        <v>5.2100763320922852</v>
      </c>
      <c r="J106" s="1">
        <v>0</v>
      </c>
      <c r="K106" s="3">
        <v>7.5563755035400391</v>
      </c>
      <c r="L106" s="3">
        <v>796.60650634765625</v>
      </c>
      <c r="M106" s="3">
        <v>0</v>
      </c>
      <c r="N106" s="3">
        <v>2260.222412109375</v>
      </c>
      <c r="O106" s="3">
        <v>104.52218627929688</v>
      </c>
      <c r="P106" s="3">
        <v>44.706264495849609</v>
      </c>
      <c r="Q106" s="3">
        <v>0</v>
      </c>
    </row>
    <row r="107" spans="1:17" x14ac:dyDescent="0.2">
      <c r="A107">
        <v>98</v>
      </c>
      <c r="B107">
        <v>63</v>
      </c>
      <c r="C107">
        <v>27</v>
      </c>
      <c r="D107" s="1">
        <v>2.8074884414672852</v>
      </c>
      <c r="E107" s="1">
        <v>4.0093417167663574</v>
      </c>
      <c r="F107" s="1">
        <v>4.3425121307373047</v>
      </c>
      <c r="G107" s="1">
        <v>4.2070741653442383</v>
      </c>
      <c r="H107" s="1">
        <v>4.8845629692077637</v>
      </c>
      <c r="I107" s="1">
        <v>5.3751277923583984</v>
      </c>
      <c r="J107" s="1">
        <v>5.711061954498291</v>
      </c>
      <c r="K107" s="3">
        <v>6.9496631622314453</v>
      </c>
      <c r="L107" s="3">
        <v>1260.5849609375</v>
      </c>
      <c r="M107" s="3">
        <v>1427.0328369140625</v>
      </c>
      <c r="N107" s="3">
        <v>201.73533630371094</v>
      </c>
      <c r="O107" s="3">
        <v>113.87140655517578</v>
      </c>
      <c r="P107" s="3">
        <v>124.55706787109375</v>
      </c>
      <c r="Q107" s="3">
        <v>382.22689819335938</v>
      </c>
    </row>
    <row r="108" spans="1:17" x14ac:dyDescent="0.2">
      <c r="A108">
        <v>99</v>
      </c>
      <c r="B108">
        <v>64</v>
      </c>
      <c r="C108">
        <v>28</v>
      </c>
      <c r="D108" s="1">
        <v>2.8147130012512207</v>
      </c>
      <c r="E108" s="1">
        <v>4.0106844902038574</v>
      </c>
      <c r="F108" s="1">
        <v>4.3386530876159668</v>
      </c>
      <c r="G108" s="1">
        <v>4.2060317993164062</v>
      </c>
      <c r="H108" s="1">
        <v>4.9453001022338867</v>
      </c>
      <c r="I108" s="1">
        <v>5.3890509605407715</v>
      </c>
      <c r="J108" s="1">
        <v>5.7187867164611816</v>
      </c>
      <c r="K108" s="3">
        <v>54.965328216552734</v>
      </c>
      <c r="L108" s="3">
        <v>645.53021240234375</v>
      </c>
      <c r="M108" s="3">
        <v>474.11190795898438</v>
      </c>
      <c r="N108" s="3">
        <v>772.1463623046875</v>
      </c>
      <c r="O108" s="3">
        <v>70.038772583007812</v>
      </c>
      <c r="P108" s="3">
        <v>20.347286224365234</v>
      </c>
      <c r="Q108" s="3">
        <v>271.67767333984375</v>
      </c>
    </row>
    <row r="109" spans="1:17" x14ac:dyDescent="0.2">
      <c r="A109">
        <v>100</v>
      </c>
      <c r="B109">
        <v>65</v>
      </c>
      <c r="C109">
        <v>29</v>
      </c>
      <c r="D109" s="1">
        <v>2.8085832595825195</v>
      </c>
      <c r="E109" s="1">
        <v>4.0095658302307129</v>
      </c>
      <c r="F109" s="1">
        <v>4.3387398719787598</v>
      </c>
      <c r="G109" s="1">
        <v>4.205472469329834</v>
      </c>
      <c r="H109" s="1">
        <v>4.947852611541748</v>
      </c>
      <c r="I109" s="1">
        <v>5.3859338760375977</v>
      </c>
      <c r="J109" s="1">
        <v>5.7244515419006348</v>
      </c>
      <c r="K109" s="3">
        <v>10.417825698852539</v>
      </c>
      <c r="L109" s="3">
        <v>705.821044921875</v>
      </c>
      <c r="M109" s="3">
        <v>570.90142822265625</v>
      </c>
      <c r="N109" s="3">
        <v>707.19842529296875</v>
      </c>
      <c r="O109" s="3">
        <v>116.17072296142578</v>
      </c>
      <c r="P109" s="3">
        <v>33.919437408447266</v>
      </c>
      <c r="Q109" s="3">
        <v>249.85011291503906</v>
      </c>
    </row>
    <row r="110" spans="1:17" x14ac:dyDescent="0.2">
      <c r="A110">
        <v>101</v>
      </c>
      <c r="B110">
        <v>66</v>
      </c>
      <c r="C110">
        <v>30</v>
      </c>
      <c r="D110" s="1">
        <v>2.8092248439788818</v>
      </c>
      <c r="E110" s="1">
        <v>4.0088562965393066</v>
      </c>
      <c r="F110" s="1">
        <v>0</v>
      </c>
      <c r="G110" s="1">
        <v>4.206782341003418</v>
      </c>
      <c r="H110" s="1">
        <v>4.9452676773071289</v>
      </c>
      <c r="I110" s="1">
        <v>5.4627566337585449</v>
      </c>
      <c r="J110" s="1">
        <v>0</v>
      </c>
      <c r="K110" s="3">
        <v>8.7337436676025391</v>
      </c>
      <c r="L110" s="3">
        <v>817.15118408203125</v>
      </c>
      <c r="M110" s="3">
        <v>0</v>
      </c>
      <c r="N110" s="3">
        <v>2312.359375</v>
      </c>
      <c r="O110" s="3">
        <v>112.27565765380859</v>
      </c>
      <c r="P110" s="3">
        <v>56.231884002685547</v>
      </c>
      <c r="Q110" s="3">
        <v>0</v>
      </c>
    </row>
    <row r="111" spans="1:17" x14ac:dyDescent="0.2">
      <c r="A111">
        <v>102</v>
      </c>
      <c r="B111">
        <v>67</v>
      </c>
      <c r="C111">
        <v>31</v>
      </c>
      <c r="D111" s="1">
        <v>2.8087983131408691</v>
      </c>
      <c r="E111" s="1">
        <v>4.0084404945373535</v>
      </c>
      <c r="F111" s="1">
        <v>0</v>
      </c>
      <c r="G111" s="1">
        <v>4.2056279182434082</v>
      </c>
      <c r="H111" s="1">
        <v>4.9048500061035156</v>
      </c>
      <c r="I111" s="1">
        <v>5.2205710411071777</v>
      </c>
      <c r="J111" s="1">
        <v>0</v>
      </c>
      <c r="K111" s="3">
        <v>7.9859013557434082</v>
      </c>
      <c r="L111" s="3">
        <v>260.48611450195312</v>
      </c>
      <c r="M111" s="3">
        <v>0</v>
      </c>
      <c r="N111" s="3">
        <v>758.2276611328125</v>
      </c>
      <c r="O111" s="3">
        <v>35.713260650634766</v>
      </c>
      <c r="P111" s="3">
        <v>12.714431762695312</v>
      </c>
      <c r="Q111" s="3">
        <v>0</v>
      </c>
    </row>
    <row r="112" spans="1:17" x14ac:dyDescent="0.2">
      <c r="A112">
        <v>103</v>
      </c>
      <c r="B112">
        <v>68</v>
      </c>
      <c r="C112">
        <v>32</v>
      </c>
      <c r="D112" s="1">
        <v>2.809384822845459</v>
      </c>
      <c r="E112" s="1">
        <v>4.0070981979370117</v>
      </c>
      <c r="F112" s="1">
        <v>0</v>
      </c>
      <c r="G112" s="1">
        <v>4.2052741050720215</v>
      </c>
      <c r="H112" s="1">
        <v>4.9527778625488281</v>
      </c>
      <c r="I112" s="1">
        <v>5.3272829055786133</v>
      </c>
      <c r="J112" s="1">
        <v>5.7247920036315918</v>
      </c>
      <c r="K112" s="3">
        <v>29.833261489868164</v>
      </c>
      <c r="L112" s="3">
        <v>1117.653076171875</v>
      </c>
      <c r="M112" s="3">
        <v>0</v>
      </c>
      <c r="N112" s="3">
        <v>2927.959228515625</v>
      </c>
      <c r="O112" s="3">
        <v>165.22946166992188</v>
      </c>
      <c r="P112" s="3">
        <v>25.951688766479492</v>
      </c>
      <c r="Q112" s="3">
        <v>221.92948913574219</v>
      </c>
    </row>
    <row r="114" spans="1:17" x14ac:dyDescent="0.2">
      <c r="A114" t="s">
        <v>56</v>
      </c>
    </row>
    <row r="115" spans="1:17" x14ac:dyDescent="0.2">
      <c r="A115" t="s">
        <v>68</v>
      </c>
      <c r="B115" t="s">
        <v>82</v>
      </c>
      <c r="C115" t="s">
        <v>67</v>
      </c>
      <c r="D115" t="s">
        <v>86</v>
      </c>
      <c r="E115" t="s">
        <v>87</v>
      </c>
      <c r="F115" t="s">
        <v>88</v>
      </c>
      <c r="G115" t="s">
        <v>89</v>
      </c>
      <c r="H115" t="s">
        <v>96</v>
      </c>
      <c r="I115" t="s">
        <v>96</v>
      </c>
      <c r="J115" t="s">
        <v>90</v>
      </c>
      <c r="K115" t="s">
        <v>91</v>
      </c>
      <c r="L115" t="s">
        <v>92</v>
      </c>
      <c r="M115" t="s">
        <v>93</v>
      </c>
      <c r="N115" t="s">
        <v>94</v>
      </c>
      <c r="O115" t="s">
        <v>97</v>
      </c>
      <c r="P115" t="s">
        <v>97</v>
      </c>
      <c r="Q115" t="s">
        <v>95</v>
      </c>
    </row>
    <row r="116" spans="1:17" x14ac:dyDescent="0.2">
      <c r="A116">
        <v>104</v>
      </c>
      <c r="B116">
        <v>69</v>
      </c>
      <c r="C116">
        <v>1</v>
      </c>
      <c r="D116">
        <v>2.8062272071838379</v>
      </c>
      <c r="E116">
        <v>4.0051455497741699</v>
      </c>
      <c r="F116">
        <v>0</v>
      </c>
      <c r="G116">
        <v>4.2026033401489258</v>
      </c>
      <c r="H116">
        <v>5.0363645553588867</v>
      </c>
      <c r="I116">
        <v>5.2165603637695312</v>
      </c>
      <c r="J116">
        <v>5.9119343757629395</v>
      </c>
      <c r="K116">
        <v>8.2569313049316406</v>
      </c>
      <c r="L116">
        <v>944.18365478515625</v>
      </c>
      <c r="M116">
        <v>0</v>
      </c>
      <c r="N116">
        <v>2606.5400390625</v>
      </c>
      <c r="O116">
        <v>55.174228668212891</v>
      </c>
      <c r="P116">
        <v>9.8964653015136719</v>
      </c>
      <c r="Q116">
        <v>1028.3116455078125</v>
      </c>
    </row>
    <row r="117" spans="1:17" x14ac:dyDescent="0.2">
      <c r="A117">
        <v>105</v>
      </c>
      <c r="B117">
        <v>70</v>
      </c>
      <c r="C117">
        <v>2</v>
      </c>
      <c r="D117">
        <v>2.8030853271484375</v>
      </c>
      <c r="E117">
        <v>4.0025696754455566</v>
      </c>
      <c r="F117">
        <v>4.3327054977416992</v>
      </c>
      <c r="G117">
        <v>4.1980371475219727</v>
      </c>
      <c r="H117">
        <v>5.0346713066101074</v>
      </c>
      <c r="I117">
        <v>5.2145662307739258</v>
      </c>
      <c r="J117">
        <v>5.9128055572509766</v>
      </c>
      <c r="K117">
        <v>7.8084216117858887</v>
      </c>
      <c r="L117">
        <v>981.07000732421875</v>
      </c>
      <c r="M117">
        <v>951.9354248046875</v>
      </c>
      <c r="N117">
        <v>578.7545166015625</v>
      </c>
      <c r="O117">
        <v>57.202110290527344</v>
      </c>
      <c r="P117">
        <v>11.87890625</v>
      </c>
      <c r="Q117">
        <v>817.52484130859375</v>
      </c>
    </row>
    <row r="118" spans="1:17" x14ac:dyDescent="0.2">
      <c r="A118">
        <v>106</v>
      </c>
      <c r="B118">
        <v>71</v>
      </c>
      <c r="C118">
        <v>3</v>
      </c>
      <c r="D118">
        <v>2.8085856437683105</v>
      </c>
      <c r="E118">
        <v>4.0082015991210938</v>
      </c>
      <c r="F118">
        <v>4.3401398658752441</v>
      </c>
      <c r="G118">
        <v>4.2040114402770996</v>
      </c>
      <c r="H118">
        <v>5.0379428863525391</v>
      </c>
      <c r="I118">
        <v>5.4274134635925293</v>
      </c>
      <c r="J118">
        <v>5.9214038848876953</v>
      </c>
      <c r="K118">
        <v>8.66717529296875</v>
      </c>
      <c r="L118">
        <v>1319.7933349609375</v>
      </c>
      <c r="M118">
        <v>1502.8155517578125</v>
      </c>
      <c r="N118">
        <v>274.28533935546875</v>
      </c>
      <c r="O118">
        <v>76.167106628417969</v>
      </c>
      <c r="P118">
        <v>31.204235076904297</v>
      </c>
      <c r="Q118">
        <v>162.09284973144531</v>
      </c>
    </row>
    <row r="119" spans="1:17" x14ac:dyDescent="0.2">
      <c r="A119">
        <v>107</v>
      </c>
      <c r="B119">
        <v>72</v>
      </c>
      <c r="C119">
        <v>4</v>
      </c>
      <c r="D119">
        <v>2.8109943866729736</v>
      </c>
      <c r="E119">
        <v>4.0050997734069824</v>
      </c>
      <c r="F119">
        <v>0</v>
      </c>
      <c r="G119">
        <v>4.2035617828369141</v>
      </c>
      <c r="H119">
        <v>5.0383033752441406</v>
      </c>
      <c r="I119">
        <v>0</v>
      </c>
      <c r="J119">
        <v>5.9239444732666016</v>
      </c>
      <c r="K119">
        <v>172.84231567382812</v>
      </c>
      <c r="L119">
        <v>947.97222900390625</v>
      </c>
      <c r="M119">
        <v>0</v>
      </c>
      <c r="N119">
        <v>2533.474609375</v>
      </c>
      <c r="O119">
        <v>24.796972274780273</v>
      </c>
      <c r="P119">
        <v>0</v>
      </c>
      <c r="Q119">
        <v>485.5858154296875</v>
      </c>
    </row>
    <row r="120" spans="1:17" x14ac:dyDescent="0.2">
      <c r="A120">
        <v>108</v>
      </c>
      <c r="B120">
        <v>73</v>
      </c>
      <c r="C120">
        <v>5</v>
      </c>
      <c r="D120">
        <v>2.8022208213806152</v>
      </c>
      <c r="E120">
        <v>3.999922513961792</v>
      </c>
      <c r="F120">
        <v>0</v>
      </c>
      <c r="G120">
        <v>4.198333740234375</v>
      </c>
      <c r="H120">
        <v>5.0345492362976074</v>
      </c>
      <c r="I120">
        <v>5.3312039375305176</v>
      </c>
      <c r="J120">
        <v>5.9158115386962891</v>
      </c>
      <c r="K120">
        <v>55.856876373291016</v>
      </c>
      <c r="L120">
        <v>804.9686279296875</v>
      </c>
      <c r="M120">
        <v>0</v>
      </c>
      <c r="N120">
        <v>2234.886962890625</v>
      </c>
      <c r="O120">
        <v>38.332500457763672</v>
      </c>
      <c r="P120">
        <v>15.597354888916016</v>
      </c>
      <c r="Q120">
        <v>757.0482177734375</v>
      </c>
    </row>
    <row r="121" spans="1:17" x14ac:dyDescent="0.2">
      <c r="A121">
        <v>109</v>
      </c>
      <c r="B121">
        <v>74</v>
      </c>
      <c r="C121">
        <v>6</v>
      </c>
      <c r="D121">
        <v>2.8045868873596191</v>
      </c>
      <c r="E121">
        <v>4.0040283203125</v>
      </c>
      <c r="F121">
        <v>0</v>
      </c>
      <c r="G121">
        <v>4.201317310333252</v>
      </c>
      <c r="H121">
        <v>5.0357551574707031</v>
      </c>
      <c r="I121">
        <v>5.2157325744628906</v>
      </c>
      <c r="J121">
        <v>5.9012441635131836</v>
      </c>
      <c r="K121">
        <v>43.462379455566406</v>
      </c>
      <c r="L121">
        <v>1104.212890625</v>
      </c>
      <c r="M121">
        <v>0</v>
      </c>
      <c r="N121">
        <v>2908.819580078125</v>
      </c>
      <c r="O121">
        <v>64.428970336914062</v>
      </c>
      <c r="P121">
        <v>10.974288940429688</v>
      </c>
      <c r="Q121">
        <v>1448.8931884765625</v>
      </c>
    </row>
    <row r="122" spans="1:17" x14ac:dyDescent="0.2">
      <c r="A122">
        <v>110</v>
      </c>
      <c r="B122">
        <v>75</v>
      </c>
      <c r="C122">
        <v>7</v>
      </c>
      <c r="D122">
        <v>2.8049898147583008</v>
      </c>
      <c r="E122">
        <v>4.0072140693664551</v>
      </c>
      <c r="F122">
        <v>4.3368587493896484</v>
      </c>
      <c r="G122">
        <v>4.2023758888244629</v>
      </c>
      <c r="H122">
        <v>5.0377278327941895</v>
      </c>
      <c r="I122">
        <v>5.2177371978759766</v>
      </c>
      <c r="J122">
        <v>5.917996883392334</v>
      </c>
      <c r="K122">
        <v>15.290864944458008</v>
      </c>
      <c r="L122">
        <v>1382.97998046875</v>
      </c>
      <c r="M122">
        <v>1215.7799072265625</v>
      </c>
      <c r="N122">
        <v>912.823974609375</v>
      </c>
      <c r="O122">
        <v>81.603759765625</v>
      </c>
      <c r="P122">
        <v>12.478034019470215</v>
      </c>
      <c r="Q122">
        <v>614.220947265625</v>
      </c>
    </row>
    <row r="123" spans="1:17" x14ac:dyDescent="0.2">
      <c r="A123">
        <v>111</v>
      </c>
      <c r="B123">
        <v>76</v>
      </c>
      <c r="C123">
        <v>8</v>
      </c>
      <c r="D123">
        <v>2.8119497299194336</v>
      </c>
      <c r="E123">
        <v>4.0072298049926758</v>
      </c>
      <c r="F123">
        <v>4.3372101783752441</v>
      </c>
      <c r="G123">
        <v>4.2017021179199219</v>
      </c>
      <c r="H123">
        <v>5.036323070526123</v>
      </c>
      <c r="I123">
        <v>5.380373477935791</v>
      </c>
      <c r="J123">
        <v>5.9113154411315918</v>
      </c>
      <c r="K123">
        <v>35.360832214355469</v>
      </c>
      <c r="L123">
        <v>1601.09228515625</v>
      </c>
      <c r="M123">
        <v>1655.1572265625</v>
      </c>
      <c r="N123">
        <v>663.71136474609375</v>
      </c>
      <c r="O123">
        <v>90.625213623046875</v>
      </c>
      <c r="P123">
        <v>45.724601745605469</v>
      </c>
      <c r="Q123">
        <v>360.19256591796875</v>
      </c>
    </row>
    <row r="124" spans="1:17" x14ac:dyDescent="0.2">
      <c r="A124">
        <v>112</v>
      </c>
      <c r="B124">
        <v>77</v>
      </c>
      <c r="C124">
        <v>9</v>
      </c>
      <c r="D124">
        <v>2.8027281761169434</v>
      </c>
      <c r="E124">
        <v>4.0036449432373047</v>
      </c>
      <c r="F124">
        <v>0</v>
      </c>
      <c r="G124">
        <v>4.2002162933349609</v>
      </c>
      <c r="H124">
        <v>5.0336422920227051</v>
      </c>
      <c r="I124">
        <v>5.3664178848266602</v>
      </c>
      <c r="J124">
        <v>5.9013566970825195</v>
      </c>
      <c r="K124">
        <v>111.23032379150391</v>
      </c>
      <c r="L124">
        <v>1001.4437255859375</v>
      </c>
      <c r="M124">
        <v>0</v>
      </c>
      <c r="N124">
        <v>2685.155029296875</v>
      </c>
      <c r="O124">
        <v>54.946086883544922</v>
      </c>
      <c r="P124">
        <v>38.849281311035156</v>
      </c>
      <c r="Q124">
        <v>463.90213012695312</v>
      </c>
    </row>
    <row r="125" spans="1:17" x14ac:dyDescent="0.2">
      <c r="A125">
        <v>113</v>
      </c>
      <c r="B125">
        <v>78</v>
      </c>
      <c r="C125">
        <v>10</v>
      </c>
      <c r="D125">
        <v>2.8096106052398682</v>
      </c>
      <c r="E125">
        <v>4.0045819282531738</v>
      </c>
      <c r="F125">
        <v>0</v>
      </c>
      <c r="G125">
        <v>4.2014727592468262</v>
      </c>
      <c r="H125">
        <v>5.0366110801696777</v>
      </c>
      <c r="I125">
        <v>5.3537979125976562</v>
      </c>
      <c r="J125">
        <v>5.9539599418640137</v>
      </c>
      <c r="K125">
        <v>24.505195617675781</v>
      </c>
      <c r="L125">
        <v>906.28790283203125</v>
      </c>
      <c r="M125">
        <v>0</v>
      </c>
      <c r="N125">
        <v>2534.1083984375</v>
      </c>
      <c r="O125">
        <v>55.086925506591797</v>
      </c>
      <c r="P125">
        <v>156.60853576660156</v>
      </c>
      <c r="Q125">
        <v>287.99423217773438</v>
      </c>
    </row>
    <row r="126" spans="1:17" x14ac:dyDescent="0.2">
      <c r="A126">
        <v>114</v>
      </c>
      <c r="B126">
        <v>79</v>
      </c>
      <c r="C126">
        <v>11</v>
      </c>
      <c r="D126">
        <v>2.8028814792633057</v>
      </c>
      <c r="E126">
        <v>4.0054874420166016</v>
      </c>
      <c r="F126">
        <v>4.3358049392700195</v>
      </c>
      <c r="G126">
        <v>4.2002987861633301</v>
      </c>
      <c r="H126">
        <v>5.0359048843383789</v>
      </c>
      <c r="I126">
        <v>5.2160015106201172</v>
      </c>
      <c r="J126">
        <v>5.9235057830810547</v>
      </c>
      <c r="K126">
        <v>9.7363710403442383</v>
      </c>
      <c r="L126">
        <v>1206.4649658203125</v>
      </c>
      <c r="M126">
        <v>1398.5323486328125</v>
      </c>
      <c r="N126">
        <v>155.46327209472656</v>
      </c>
      <c r="O126">
        <v>68.588340759277344</v>
      </c>
      <c r="P126">
        <v>9.4178476333618164</v>
      </c>
      <c r="Q126">
        <v>35.964042663574219</v>
      </c>
    </row>
    <row r="127" spans="1:17" x14ac:dyDescent="0.2">
      <c r="A127">
        <v>115</v>
      </c>
      <c r="B127">
        <v>80</v>
      </c>
      <c r="C127">
        <v>12</v>
      </c>
      <c r="D127">
        <v>2.8096249103546143</v>
      </c>
      <c r="E127">
        <v>4.0080223083496094</v>
      </c>
      <c r="F127">
        <v>4.3365144729614258</v>
      </c>
      <c r="G127">
        <v>4.2012515068054199</v>
      </c>
      <c r="H127">
        <v>5.0367140769958496</v>
      </c>
      <c r="I127">
        <v>5.2165474891662598</v>
      </c>
      <c r="J127">
        <v>5.9223747253417969</v>
      </c>
      <c r="K127">
        <v>12.508465766906738</v>
      </c>
      <c r="L127">
        <v>1421.3487548828125</v>
      </c>
      <c r="M127">
        <v>1598.0147705078125</v>
      </c>
      <c r="N127">
        <v>228.51875305175781</v>
      </c>
      <c r="O127">
        <v>81.791259765625</v>
      </c>
      <c r="P127">
        <v>13.78831672668457</v>
      </c>
      <c r="Q127">
        <v>389.53872680664062</v>
      </c>
    </row>
    <row r="128" spans="1:17" x14ac:dyDescent="0.2">
      <c r="A128">
        <v>116</v>
      </c>
      <c r="B128">
        <v>81</v>
      </c>
      <c r="C128">
        <v>13</v>
      </c>
      <c r="D128">
        <v>2.8003807067871094</v>
      </c>
      <c r="E128">
        <v>4.0018677711486816</v>
      </c>
      <c r="F128">
        <v>4.3318381309509277</v>
      </c>
      <c r="G128">
        <v>4.1967611312866211</v>
      </c>
      <c r="H128">
        <v>5.0329952239990234</v>
      </c>
      <c r="I128">
        <v>5.3994183540344238</v>
      </c>
      <c r="J128">
        <v>5.7065863609313965</v>
      </c>
      <c r="K128">
        <v>8.3246240615844727</v>
      </c>
      <c r="L128">
        <v>1215.744873046875</v>
      </c>
      <c r="M128">
        <v>1235.5386962890625</v>
      </c>
      <c r="N128">
        <v>539.5433349609375</v>
      </c>
      <c r="O128">
        <v>70.914909362792969</v>
      </c>
      <c r="P128">
        <v>27.861360549926758</v>
      </c>
      <c r="Q128">
        <v>121.18940734863281</v>
      </c>
    </row>
    <row r="129" spans="1:17" x14ac:dyDescent="0.2">
      <c r="A129">
        <v>117</v>
      </c>
      <c r="B129">
        <v>82</v>
      </c>
      <c r="C129">
        <v>14</v>
      </c>
      <c r="D129">
        <v>2.8033821582794189</v>
      </c>
      <c r="E129">
        <v>4.004082202911377</v>
      </c>
      <c r="F129">
        <v>4.3325619697570801</v>
      </c>
      <c r="G129">
        <v>4.201026439666748</v>
      </c>
      <c r="H129">
        <v>5.0344338417053223</v>
      </c>
      <c r="I129">
        <v>5.3646416664123535</v>
      </c>
      <c r="J129">
        <v>5.953951358795166</v>
      </c>
      <c r="K129">
        <v>12.715559959411621</v>
      </c>
      <c r="L129">
        <v>1063.0877685546875</v>
      </c>
      <c r="M129">
        <v>495.53765869140625</v>
      </c>
      <c r="N129">
        <v>1710.817138671875</v>
      </c>
      <c r="O129">
        <v>63.38751220703125</v>
      </c>
      <c r="P129">
        <v>63.784740447998047</v>
      </c>
      <c r="Q129">
        <v>1074.512451171875</v>
      </c>
    </row>
    <row r="130" spans="1:17" x14ac:dyDescent="0.2">
      <c r="A130">
        <v>118</v>
      </c>
      <c r="B130">
        <v>83</v>
      </c>
      <c r="C130">
        <v>15</v>
      </c>
      <c r="D130">
        <v>2.8024239540100098</v>
      </c>
      <c r="E130">
        <v>4.0026812553405762</v>
      </c>
      <c r="F130">
        <v>0</v>
      </c>
      <c r="G130">
        <v>4.2007689476013184</v>
      </c>
      <c r="H130">
        <v>5.0360355377197266</v>
      </c>
      <c r="I130">
        <v>5.3654007911682129</v>
      </c>
      <c r="J130">
        <v>5.9031672477722168</v>
      </c>
      <c r="K130">
        <v>76.47210693359375</v>
      </c>
      <c r="L130">
        <v>1082.8446044921875</v>
      </c>
      <c r="M130">
        <v>0</v>
      </c>
      <c r="N130">
        <v>2944.342529296875</v>
      </c>
      <c r="O130">
        <v>62.852283477783203</v>
      </c>
      <c r="P130">
        <v>41.647251129150391</v>
      </c>
      <c r="Q130">
        <v>245.38459777832031</v>
      </c>
    </row>
    <row r="131" spans="1:17" x14ac:dyDescent="0.2">
      <c r="A131">
        <v>119</v>
      </c>
      <c r="B131">
        <v>84</v>
      </c>
      <c r="C131">
        <v>16</v>
      </c>
      <c r="D131">
        <v>2.8129196166992188</v>
      </c>
      <c r="E131">
        <v>4.0059952735900879</v>
      </c>
      <c r="F131">
        <v>0</v>
      </c>
      <c r="G131">
        <v>4.2043952941894531</v>
      </c>
      <c r="H131">
        <v>5.0383992195129395</v>
      </c>
      <c r="I131">
        <v>5.385899543762207</v>
      </c>
      <c r="J131">
        <v>5.9172062873840332</v>
      </c>
      <c r="K131">
        <v>103.84542846679688</v>
      </c>
      <c r="L131">
        <v>1058.40380859375</v>
      </c>
      <c r="M131">
        <v>0</v>
      </c>
      <c r="N131">
        <v>2892.71826171875</v>
      </c>
      <c r="O131">
        <v>40.642574310302734</v>
      </c>
      <c r="P131">
        <v>139.71229553222656</v>
      </c>
      <c r="Q131">
        <v>161.96835327148438</v>
      </c>
    </row>
    <row r="132" spans="1:17" x14ac:dyDescent="0.2">
      <c r="A132">
        <v>120</v>
      </c>
      <c r="B132">
        <v>85</v>
      </c>
      <c r="C132">
        <v>17</v>
      </c>
      <c r="D132">
        <v>2.8059713840484619</v>
      </c>
      <c r="E132">
        <v>4.0064053535461426</v>
      </c>
      <c r="F132">
        <v>4.3360385894775391</v>
      </c>
      <c r="G132">
        <v>4.2008342742919922</v>
      </c>
      <c r="H132">
        <v>5.0374741554260254</v>
      </c>
      <c r="I132">
        <v>5.446223258972168</v>
      </c>
      <c r="J132">
        <v>5.9271025657653809</v>
      </c>
      <c r="K132">
        <v>9.0310611724853516</v>
      </c>
      <c r="L132">
        <v>1138.8292236328125</v>
      </c>
      <c r="M132">
        <v>1314.6494140625</v>
      </c>
      <c r="N132">
        <v>205.77421569824219</v>
      </c>
      <c r="O132">
        <v>65.889175415039062</v>
      </c>
      <c r="P132">
        <v>15.92772102355957</v>
      </c>
      <c r="Q132">
        <v>365.13299560546875</v>
      </c>
    </row>
    <row r="133" spans="1:17" x14ac:dyDescent="0.2">
      <c r="A133">
        <v>121</v>
      </c>
      <c r="B133">
        <v>86</v>
      </c>
      <c r="C133">
        <v>18</v>
      </c>
      <c r="D133">
        <v>2.8066642284393311</v>
      </c>
      <c r="E133">
        <v>4.0026040077209473</v>
      </c>
      <c r="F133">
        <v>0</v>
      </c>
      <c r="G133">
        <v>4.200808048248291</v>
      </c>
      <c r="H133">
        <v>5.0358099937438965</v>
      </c>
      <c r="I133">
        <v>5.215695858001709</v>
      </c>
      <c r="J133">
        <v>5.7171177864074707</v>
      </c>
      <c r="K133">
        <v>7.8423585891723633</v>
      </c>
      <c r="L133">
        <v>817.3875732421875</v>
      </c>
      <c r="M133">
        <v>0</v>
      </c>
      <c r="N133">
        <v>2305.554443359375</v>
      </c>
      <c r="O133">
        <v>27.752338409423828</v>
      </c>
      <c r="P133">
        <v>9.1903247833251953</v>
      </c>
      <c r="Q133">
        <v>229.50053405761719</v>
      </c>
    </row>
    <row r="134" spans="1:17" x14ac:dyDescent="0.2">
      <c r="A134">
        <v>122</v>
      </c>
      <c r="B134">
        <v>87</v>
      </c>
      <c r="C134">
        <v>19</v>
      </c>
      <c r="D134">
        <v>2.8047177791595459</v>
      </c>
      <c r="E134">
        <v>4.0016927719116211</v>
      </c>
      <c r="F134">
        <v>0</v>
      </c>
      <c r="G134">
        <v>4.1999883651733398</v>
      </c>
      <c r="H134">
        <v>5.0346255302429199</v>
      </c>
      <c r="I134">
        <v>5.3971753120422363</v>
      </c>
      <c r="J134">
        <v>5.9068679809570312</v>
      </c>
      <c r="K134">
        <v>22.639226913452148</v>
      </c>
      <c r="L134">
        <v>1170.2559814453125</v>
      </c>
      <c r="M134">
        <v>0</v>
      </c>
      <c r="N134">
        <v>3181.633544921875</v>
      </c>
      <c r="O134">
        <v>51.346771240234375</v>
      </c>
      <c r="P134">
        <v>45.582912445068359</v>
      </c>
      <c r="Q134">
        <v>259.05569458007812</v>
      </c>
    </row>
    <row r="135" spans="1:17" x14ac:dyDescent="0.2">
      <c r="A135">
        <v>123</v>
      </c>
      <c r="B135">
        <v>88</v>
      </c>
      <c r="C135">
        <v>20</v>
      </c>
      <c r="D135">
        <v>2.8105807304382324</v>
      </c>
      <c r="E135">
        <v>4.0036187171936035</v>
      </c>
      <c r="F135">
        <v>0</v>
      </c>
      <c r="G135">
        <v>4.2013039588928223</v>
      </c>
      <c r="H135">
        <v>5.0360012054443359</v>
      </c>
      <c r="I135">
        <v>5.2159380912780762</v>
      </c>
      <c r="J135">
        <v>5.9219636917114258</v>
      </c>
      <c r="K135">
        <v>31.750478744506836</v>
      </c>
      <c r="L135">
        <v>858.34527587890625</v>
      </c>
      <c r="M135">
        <v>0</v>
      </c>
      <c r="N135">
        <v>2425.900146484375</v>
      </c>
      <c r="O135">
        <v>28.784408569335938</v>
      </c>
      <c r="P135">
        <v>8.6356391906738281</v>
      </c>
      <c r="Q135">
        <v>30.612150192260742</v>
      </c>
    </row>
    <row r="136" spans="1:17" x14ac:dyDescent="0.2">
      <c r="A136">
        <v>124</v>
      </c>
      <c r="B136">
        <v>89</v>
      </c>
      <c r="C136">
        <v>21</v>
      </c>
      <c r="D136">
        <v>2.804563045501709</v>
      </c>
      <c r="E136">
        <v>4.0036420822143555</v>
      </c>
      <c r="F136">
        <v>4.3322439193725586</v>
      </c>
      <c r="G136">
        <v>4.1977624893188477</v>
      </c>
      <c r="H136">
        <v>5.0321545600891113</v>
      </c>
      <c r="I136">
        <v>5.2111177444458008</v>
      </c>
      <c r="J136">
        <v>5.9381866455078125</v>
      </c>
      <c r="K136">
        <v>26.326103210449219</v>
      </c>
      <c r="L136">
        <v>1452.7882080078125</v>
      </c>
      <c r="M136">
        <v>1385.2139892578125</v>
      </c>
      <c r="N136">
        <v>854.02093505859375</v>
      </c>
      <c r="O136">
        <v>88.352531433105469</v>
      </c>
      <c r="P136">
        <v>13.829930305480957</v>
      </c>
      <c r="Q136">
        <v>339.6832275390625</v>
      </c>
    </row>
    <row r="137" spans="1:17" x14ac:dyDescent="0.2">
      <c r="A137">
        <v>125</v>
      </c>
      <c r="B137">
        <v>90</v>
      </c>
      <c r="C137">
        <v>22</v>
      </c>
      <c r="D137">
        <v>2.798781156539917</v>
      </c>
      <c r="E137">
        <v>3.9973413944244385</v>
      </c>
      <c r="F137">
        <v>0</v>
      </c>
      <c r="G137">
        <v>4.194556713104248</v>
      </c>
      <c r="H137">
        <v>5.0306973457336426</v>
      </c>
      <c r="I137">
        <v>5.479924201965332</v>
      </c>
      <c r="J137">
        <v>5.7210955619812012</v>
      </c>
      <c r="K137">
        <v>20.787544250488281</v>
      </c>
      <c r="L137">
        <v>435.00100708007812</v>
      </c>
      <c r="M137">
        <v>0</v>
      </c>
      <c r="N137">
        <v>1220.3883056640625</v>
      </c>
      <c r="O137">
        <v>14.572431564331055</v>
      </c>
      <c r="P137">
        <v>47.138687133789062</v>
      </c>
      <c r="Q137">
        <v>126.61515045166016</v>
      </c>
    </row>
    <row r="138" spans="1:17" x14ac:dyDescent="0.2">
      <c r="A138">
        <v>126</v>
      </c>
      <c r="B138">
        <v>91</v>
      </c>
      <c r="C138">
        <v>23</v>
      </c>
      <c r="D138">
        <v>2.8071959018707275</v>
      </c>
      <c r="E138">
        <v>3.9995801448822021</v>
      </c>
      <c r="F138">
        <v>4.3993768692016602</v>
      </c>
      <c r="G138">
        <v>4.1965765953063965</v>
      </c>
      <c r="H138">
        <v>5.0299911499023438</v>
      </c>
      <c r="I138">
        <v>5.5100750923156738</v>
      </c>
      <c r="J138">
        <v>5.9246301651000977</v>
      </c>
      <c r="K138">
        <v>141.48204040527344</v>
      </c>
      <c r="L138">
        <v>1095.1317138671875</v>
      </c>
      <c r="M138">
        <v>23.21873664855957</v>
      </c>
      <c r="N138">
        <v>2941.1650390625</v>
      </c>
      <c r="O138">
        <v>35.135219573974609</v>
      </c>
      <c r="P138">
        <v>12.4154052734375</v>
      </c>
      <c r="Q138">
        <v>431.91751098632812</v>
      </c>
    </row>
    <row r="139" spans="1:17" x14ac:dyDescent="0.2">
      <c r="A139">
        <v>127</v>
      </c>
      <c r="B139">
        <v>92</v>
      </c>
      <c r="C139">
        <v>24</v>
      </c>
      <c r="D139">
        <v>2.8099491596221924</v>
      </c>
      <c r="E139">
        <v>4.0016398429870605</v>
      </c>
      <c r="F139">
        <v>0</v>
      </c>
      <c r="G139">
        <v>4.1990189552307129</v>
      </c>
      <c r="H139">
        <v>5.0332074165344238</v>
      </c>
      <c r="I139">
        <v>5.3214502334594727</v>
      </c>
      <c r="J139">
        <v>5.9265532493591309</v>
      </c>
      <c r="K139">
        <v>187.27714538574219</v>
      </c>
      <c r="L139">
        <v>1008.6653442382812</v>
      </c>
      <c r="M139">
        <v>0</v>
      </c>
      <c r="N139">
        <v>2778.939697265625</v>
      </c>
      <c r="O139">
        <v>29.436254501342773</v>
      </c>
      <c r="P139">
        <v>9.8255529403686523</v>
      </c>
      <c r="Q139">
        <v>451.860595703125</v>
      </c>
    </row>
    <row r="140" spans="1:17" x14ac:dyDescent="0.2">
      <c r="A140">
        <v>128</v>
      </c>
      <c r="B140">
        <v>93</v>
      </c>
      <c r="C140">
        <v>25</v>
      </c>
      <c r="D140">
        <v>2.8036153316497803</v>
      </c>
      <c r="E140">
        <v>4.003380298614502</v>
      </c>
      <c r="F140">
        <v>4.3321638107299805</v>
      </c>
      <c r="G140">
        <v>4.1975517272949219</v>
      </c>
      <c r="H140">
        <v>5.0333981513977051</v>
      </c>
      <c r="I140">
        <v>5.3213882446289062</v>
      </c>
      <c r="J140">
        <v>5.922919750213623</v>
      </c>
      <c r="K140">
        <v>13.961784362792969</v>
      </c>
      <c r="L140">
        <v>1075.910888671875</v>
      </c>
      <c r="M140">
        <v>1219.221435546875</v>
      </c>
      <c r="N140">
        <v>257.10296630859375</v>
      </c>
      <c r="O140">
        <v>63.409145355224609</v>
      </c>
      <c r="P140">
        <v>14.168373107910156</v>
      </c>
      <c r="Q140">
        <v>544.5169677734375</v>
      </c>
    </row>
    <row r="141" spans="1:17" x14ac:dyDescent="0.2">
      <c r="A141">
        <v>129</v>
      </c>
      <c r="B141">
        <v>94</v>
      </c>
      <c r="C141">
        <v>26</v>
      </c>
      <c r="D141">
        <v>2.8095865249633789</v>
      </c>
      <c r="E141">
        <v>4.0016908645629883</v>
      </c>
      <c r="F141">
        <v>0</v>
      </c>
      <c r="G141">
        <v>4.1996350288391113</v>
      </c>
      <c r="H141">
        <v>5.0337834358215332</v>
      </c>
      <c r="I141">
        <v>5.4733085632324219</v>
      </c>
      <c r="J141">
        <v>5.7160592079162598</v>
      </c>
      <c r="K141">
        <v>64.133705139160156</v>
      </c>
      <c r="L141">
        <v>1135.9190673828125</v>
      </c>
      <c r="M141">
        <v>0</v>
      </c>
      <c r="N141">
        <v>3203.847412109375</v>
      </c>
      <c r="O141">
        <v>37.498817443847656</v>
      </c>
      <c r="P141">
        <v>17.950595855712891</v>
      </c>
      <c r="Q141">
        <v>264.51864624023438</v>
      </c>
    </row>
    <row r="142" spans="1:17" x14ac:dyDescent="0.2">
      <c r="A142">
        <v>130</v>
      </c>
      <c r="B142">
        <v>95</v>
      </c>
      <c r="C142">
        <v>27</v>
      </c>
      <c r="D142">
        <v>2.810877799987793</v>
      </c>
      <c r="E142">
        <v>4.0022091865539551</v>
      </c>
      <c r="F142">
        <v>0</v>
      </c>
      <c r="G142">
        <v>4.1995124816894531</v>
      </c>
      <c r="H142">
        <v>5.0336141586303711</v>
      </c>
      <c r="I142">
        <v>5.398472785949707</v>
      </c>
      <c r="J142">
        <v>5.9376697540283203</v>
      </c>
      <c r="K142">
        <v>154.54855346679688</v>
      </c>
      <c r="L142">
        <v>1067.360595703125</v>
      </c>
      <c r="M142">
        <v>0</v>
      </c>
      <c r="N142">
        <v>2805.012451171875</v>
      </c>
      <c r="O142">
        <v>62.505966186523438</v>
      </c>
      <c r="P142">
        <v>64.225944519042969</v>
      </c>
      <c r="Q142">
        <v>132.13352966308594</v>
      </c>
    </row>
    <row r="143" spans="1:17" x14ac:dyDescent="0.2">
      <c r="A143">
        <v>131</v>
      </c>
      <c r="B143">
        <v>96</v>
      </c>
      <c r="C143">
        <v>28</v>
      </c>
      <c r="D143">
        <v>2.8087193965911865</v>
      </c>
      <c r="E143">
        <v>4.0018329620361328</v>
      </c>
      <c r="F143">
        <v>0</v>
      </c>
      <c r="G143">
        <v>4.1994194984436035</v>
      </c>
      <c r="H143">
        <v>5.0337963104248047</v>
      </c>
      <c r="I143">
        <v>5.2126269340515137</v>
      </c>
      <c r="J143">
        <v>5.9285087585449219</v>
      </c>
      <c r="K143">
        <v>13.746891975402832</v>
      </c>
      <c r="L143">
        <v>1093.9276123046875</v>
      </c>
      <c r="M143">
        <v>0</v>
      </c>
      <c r="N143">
        <v>2914.2236328125</v>
      </c>
      <c r="O143">
        <v>65.738441467285156</v>
      </c>
      <c r="P143">
        <v>16.442480087280273</v>
      </c>
      <c r="Q143">
        <v>394.39898681640625</v>
      </c>
    </row>
    <row r="145" spans="1:15" x14ac:dyDescent="0.2">
      <c r="A145" t="s">
        <v>57</v>
      </c>
    </row>
    <row r="146" spans="1:15" x14ac:dyDescent="0.2">
      <c r="A146" t="s">
        <v>68</v>
      </c>
      <c r="B146" t="s">
        <v>82</v>
      </c>
      <c r="C146" t="s">
        <v>67</v>
      </c>
      <c r="D146" t="s">
        <v>86</v>
      </c>
      <c r="E146" t="s">
        <v>98</v>
      </c>
      <c r="F146" t="s">
        <v>87</v>
      </c>
      <c r="G146" t="s">
        <v>99</v>
      </c>
      <c r="H146" t="s">
        <v>100</v>
      </c>
      <c r="I146" t="s">
        <v>90</v>
      </c>
      <c r="J146" t="s">
        <v>91</v>
      </c>
      <c r="K146" t="s">
        <v>101</v>
      </c>
      <c r="L146" t="s">
        <v>102</v>
      </c>
      <c r="M146" t="s">
        <v>103</v>
      </c>
      <c r="N146" t="s">
        <v>104</v>
      </c>
      <c r="O146" t="s">
        <v>95</v>
      </c>
    </row>
    <row r="147" spans="1:15" x14ac:dyDescent="0.2">
      <c r="A147">
        <v>132</v>
      </c>
      <c r="B147">
        <v>1</v>
      </c>
      <c r="C147">
        <v>1</v>
      </c>
      <c r="D147" s="2">
        <v>0</v>
      </c>
      <c r="E147" s="2">
        <v>3.3130283355712891</v>
      </c>
      <c r="F147" s="2">
        <v>3.9086627960205078</v>
      </c>
      <c r="G147" s="2">
        <v>4.2904224395751953</v>
      </c>
      <c r="H147" s="2">
        <v>5.087641716003418</v>
      </c>
      <c r="I147" s="2">
        <v>0</v>
      </c>
      <c r="J147" s="3">
        <v>0</v>
      </c>
      <c r="K147" s="3">
        <v>27.74615478515625</v>
      </c>
      <c r="L147" s="3">
        <v>1082.3250732421875</v>
      </c>
      <c r="M147" s="3">
        <v>542.5089111328125</v>
      </c>
      <c r="N147" s="3">
        <v>26.434289932250977</v>
      </c>
      <c r="O147" s="3">
        <v>0</v>
      </c>
    </row>
    <row r="148" spans="1:15" x14ac:dyDescent="0.2">
      <c r="A148">
        <v>133</v>
      </c>
      <c r="B148">
        <v>2</v>
      </c>
      <c r="C148">
        <v>2</v>
      </c>
      <c r="D148" s="2">
        <v>0</v>
      </c>
      <c r="E148" s="2">
        <v>3.3143587112426758</v>
      </c>
      <c r="F148" s="2">
        <v>3.9105997085571289</v>
      </c>
      <c r="G148" s="2">
        <v>4.2846531867980957</v>
      </c>
      <c r="H148" s="2">
        <v>5.2784218788146973</v>
      </c>
      <c r="I148" s="2">
        <v>5.7358698844909668</v>
      </c>
      <c r="J148" s="3">
        <v>0</v>
      </c>
      <c r="K148" s="3">
        <v>172.157470703125</v>
      </c>
      <c r="L148" s="3">
        <v>1973.6064453125</v>
      </c>
      <c r="M148" s="3">
        <v>864.31927490234375</v>
      </c>
      <c r="N148" s="3">
        <v>209.33706665039062</v>
      </c>
      <c r="O148" s="3">
        <v>12.276618957519531</v>
      </c>
    </row>
    <row r="149" spans="1:15" x14ac:dyDescent="0.2">
      <c r="A149">
        <v>134</v>
      </c>
      <c r="B149">
        <v>3</v>
      </c>
      <c r="C149">
        <v>3</v>
      </c>
      <c r="D149" s="2">
        <v>0</v>
      </c>
      <c r="E149" s="2">
        <v>3.3149664402008057</v>
      </c>
      <c r="F149" s="2">
        <v>3.910022497177124</v>
      </c>
      <c r="G149" s="2">
        <v>4.2827339172363281</v>
      </c>
      <c r="H149" s="2">
        <v>5.2955493927001953</v>
      </c>
      <c r="I149" s="2">
        <v>5.7211465835571289</v>
      </c>
      <c r="J149" s="3">
        <v>0</v>
      </c>
      <c r="K149" s="3">
        <v>318.61932373046875</v>
      </c>
      <c r="L149" s="3">
        <v>1654.916259765625</v>
      </c>
      <c r="M149" s="3">
        <v>662.45025634765625</v>
      </c>
      <c r="N149" s="3">
        <v>78.911773681640625</v>
      </c>
      <c r="O149" s="3">
        <v>74.650192260742188</v>
      </c>
    </row>
    <row r="150" spans="1:15" x14ac:dyDescent="0.2">
      <c r="A150">
        <v>135</v>
      </c>
      <c r="B150">
        <v>4</v>
      </c>
      <c r="C150">
        <v>4</v>
      </c>
      <c r="D150" s="2">
        <v>0</v>
      </c>
      <c r="E150" s="2">
        <v>3.3107171058654785</v>
      </c>
      <c r="F150" s="2">
        <v>3.9080162048339844</v>
      </c>
      <c r="G150" s="2">
        <v>4.2800302505493164</v>
      </c>
      <c r="H150" s="2">
        <v>5.0842375755310059</v>
      </c>
      <c r="I150" s="2">
        <v>5.8350076675415039</v>
      </c>
      <c r="J150" s="3">
        <v>0</v>
      </c>
      <c r="K150" s="3">
        <v>84.361671447753906</v>
      </c>
      <c r="L150" s="3">
        <v>1527.5032958984375</v>
      </c>
      <c r="M150" s="3">
        <v>720.90032958984375</v>
      </c>
      <c r="N150" s="3">
        <v>35.2918701171875</v>
      </c>
      <c r="O150" s="3">
        <v>106.38313293457031</v>
      </c>
    </row>
    <row r="151" spans="1:15" x14ac:dyDescent="0.2">
      <c r="A151">
        <v>136</v>
      </c>
      <c r="B151">
        <v>5</v>
      </c>
      <c r="C151">
        <v>5</v>
      </c>
      <c r="D151" s="2">
        <v>0</v>
      </c>
      <c r="E151" s="2">
        <v>3.3114962577819824</v>
      </c>
      <c r="F151" s="2">
        <v>3.9077253341674805</v>
      </c>
      <c r="G151" s="2">
        <v>4.282508373260498</v>
      </c>
      <c r="H151" s="2">
        <v>5.2983651161193848</v>
      </c>
      <c r="I151" s="2">
        <v>5.8467087745666504</v>
      </c>
      <c r="J151" s="3">
        <v>0</v>
      </c>
      <c r="K151" s="3">
        <v>32.219875335693359</v>
      </c>
      <c r="L151" s="3">
        <v>1864.815185546875</v>
      </c>
      <c r="M151" s="3">
        <v>912.31781005859375</v>
      </c>
      <c r="N151" s="3">
        <v>44.814044952392578</v>
      </c>
      <c r="O151" s="3">
        <v>15.295102119445801</v>
      </c>
    </row>
    <row r="152" spans="1:15" x14ac:dyDescent="0.2">
      <c r="A152">
        <v>137</v>
      </c>
      <c r="B152">
        <v>6</v>
      </c>
      <c r="C152">
        <v>6</v>
      </c>
      <c r="D152" s="2">
        <v>0</v>
      </c>
      <c r="E152" s="2">
        <v>3.3118932247161865</v>
      </c>
      <c r="F152" s="2">
        <v>3.9077427387237549</v>
      </c>
      <c r="G152" s="2">
        <v>4.2854299545288086</v>
      </c>
      <c r="H152" s="2">
        <v>5.277306079864502</v>
      </c>
      <c r="I152" s="2">
        <v>5.7277450561523438</v>
      </c>
      <c r="J152" s="3">
        <v>0</v>
      </c>
      <c r="K152" s="3">
        <v>208.14083862304688</v>
      </c>
      <c r="L152" s="3">
        <v>1754.1162109375</v>
      </c>
      <c r="M152" s="3">
        <v>772.85540771484375</v>
      </c>
      <c r="N152" s="3">
        <v>185.40626525878906</v>
      </c>
      <c r="O152" s="3">
        <v>28.859098434448242</v>
      </c>
    </row>
    <row r="153" spans="1:15" x14ac:dyDescent="0.2">
      <c r="A153">
        <v>138</v>
      </c>
      <c r="B153">
        <v>7</v>
      </c>
      <c r="C153">
        <v>7</v>
      </c>
      <c r="D153" s="2">
        <v>0</v>
      </c>
      <c r="E153" s="2">
        <v>3.3150463104248047</v>
      </c>
      <c r="F153" s="2">
        <v>3.9138388633728027</v>
      </c>
      <c r="G153" s="2">
        <v>4.2865219116210938</v>
      </c>
      <c r="H153" s="2">
        <v>5.0906462669372559</v>
      </c>
      <c r="I153" s="2">
        <v>5.8502192497253418</v>
      </c>
      <c r="J153" s="3">
        <v>0</v>
      </c>
      <c r="K153" s="3">
        <v>152.080078125</v>
      </c>
      <c r="L153" s="3">
        <v>1368.9708251953125</v>
      </c>
      <c r="M153" s="3">
        <v>550.45947265625</v>
      </c>
      <c r="N153" s="3">
        <v>26.071929931640625</v>
      </c>
      <c r="O153" s="3">
        <v>12.393712997436523</v>
      </c>
    </row>
    <row r="154" spans="1:15" x14ac:dyDescent="0.2">
      <c r="A154">
        <v>139</v>
      </c>
      <c r="B154">
        <v>8</v>
      </c>
      <c r="C154">
        <v>8</v>
      </c>
      <c r="D154" s="2">
        <v>0</v>
      </c>
      <c r="E154" s="2">
        <v>3.3166439533233643</v>
      </c>
      <c r="F154" s="2">
        <v>3.9136466979980469</v>
      </c>
      <c r="G154" s="2">
        <v>4.2860016822814941</v>
      </c>
      <c r="H154" s="2">
        <v>5.0888862609863281</v>
      </c>
      <c r="I154" s="2">
        <v>5.8474864959716797</v>
      </c>
      <c r="J154" s="3">
        <v>0</v>
      </c>
      <c r="K154" s="3">
        <v>31.491142272949219</v>
      </c>
      <c r="L154" s="3">
        <v>1655.1826171875</v>
      </c>
      <c r="M154" s="3">
        <v>796.99981689453125</v>
      </c>
      <c r="N154" s="3">
        <v>37.023056030273438</v>
      </c>
      <c r="O154" s="3">
        <v>22.135868072509766</v>
      </c>
    </row>
    <row r="155" spans="1:15" x14ac:dyDescent="0.2">
      <c r="A155">
        <v>140</v>
      </c>
      <c r="B155">
        <v>9</v>
      </c>
      <c r="C155">
        <v>9</v>
      </c>
      <c r="D155" s="2">
        <v>0</v>
      </c>
      <c r="E155" s="2">
        <v>3.3135817050933838</v>
      </c>
      <c r="F155" s="2">
        <v>3.9110891819000244</v>
      </c>
      <c r="G155" s="2">
        <v>4.2841377258300781</v>
      </c>
      <c r="H155" s="2">
        <v>5.0883750915527344</v>
      </c>
      <c r="I155" s="2">
        <v>5.8471407890319824</v>
      </c>
      <c r="J155" s="3">
        <v>0</v>
      </c>
      <c r="K155" s="3">
        <v>46.796119689941406</v>
      </c>
      <c r="L155" s="3">
        <v>1534.0098876953125</v>
      </c>
      <c r="M155" s="3">
        <v>717.98699951171875</v>
      </c>
      <c r="N155" s="3">
        <v>33.927177429199219</v>
      </c>
      <c r="O155" s="3">
        <v>26.675056457519531</v>
      </c>
    </row>
    <row r="156" spans="1:15" x14ac:dyDescent="0.2">
      <c r="A156">
        <v>141</v>
      </c>
      <c r="B156">
        <v>10</v>
      </c>
      <c r="C156">
        <v>10</v>
      </c>
      <c r="D156">
        <v>2.8465571403503418</v>
      </c>
      <c r="E156">
        <v>3.3189241886138916</v>
      </c>
      <c r="F156">
        <v>3.9131374359130859</v>
      </c>
      <c r="G156">
        <v>4.2862510681152344</v>
      </c>
      <c r="H156">
        <v>5.2923316955566406</v>
      </c>
      <c r="I156">
        <v>5.7257895469665527</v>
      </c>
      <c r="J156">
        <v>7.0037870407104492</v>
      </c>
      <c r="K156">
        <v>592.58416748046875</v>
      </c>
      <c r="L156">
        <v>1814.1019287109375</v>
      </c>
      <c r="M156">
        <v>577.1239013671875</v>
      </c>
      <c r="N156">
        <v>119.27156066894531</v>
      </c>
      <c r="O156">
        <v>62.289077758789062</v>
      </c>
    </row>
    <row r="157" spans="1:15" x14ac:dyDescent="0.2">
      <c r="A157">
        <v>142</v>
      </c>
      <c r="B157">
        <v>11</v>
      </c>
      <c r="C157">
        <v>11</v>
      </c>
      <c r="D157" s="2">
        <v>0</v>
      </c>
      <c r="E157" s="2">
        <v>3.312183141708374</v>
      </c>
      <c r="F157" s="2">
        <v>3.9080004692077637</v>
      </c>
      <c r="G157" s="2">
        <v>4.2798957824707031</v>
      </c>
      <c r="H157" s="2">
        <v>5.0814113616943359</v>
      </c>
      <c r="I157" s="2">
        <v>5.8375949859619141</v>
      </c>
      <c r="J157" s="3">
        <v>0</v>
      </c>
      <c r="K157" s="3">
        <v>332.01861572265625</v>
      </c>
      <c r="L157" s="3">
        <v>3273.813720703125</v>
      </c>
      <c r="M157" s="3">
        <v>1403.1995849609375</v>
      </c>
      <c r="N157" s="3">
        <v>71.066513061523438</v>
      </c>
      <c r="O157" s="3">
        <v>96.514213562011719</v>
      </c>
    </row>
    <row r="158" spans="1:15" x14ac:dyDescent="0.2">
      <c r="A158">
        <v>143</v>
      </c>
      <c r="B158">
        <v>12</v>
      </c>
      <c r="C158">
        <v>12</v>
      </c>
      <c r="D158" s="2">
        <v>0</v>
      </c>
      <c r="E158" s="2">
        <v>3.3096957206726074</v>
      </c>
      <c r="F158" s="2">
        <v>3.9082071781158447</v>
      </c>
      <c r="G158" s="2">
        <v>4.2806739807128906</v>
      </c>
      <c r="H158" s="2">
        <v>5.0817399024963379</v>
      </c>
      <c r="I158" s="2">
        <v>5.8360114097595215</v>
      </c>
      <c r="J158" s="3">
        <v>0</v>
      </c>
      <c r="K158" s="3">
        <v>9.5266790390014648</v>
      </c>
      <c r="L158" s="3">
        <v>3082.207275390625</v>
      </c>
      <c r="M158" s="3">
        <v>1463.453857421875</v>
      </c>
      <c r="N158" s="3">
        <v>68.914657592773438</v>
      </c>
      <c r="O158" s="3">
        <v>98.375289916992188</v>
      </c>
    </row>
    <row r="159" spans="1:15" x14ac:dyDescent="0.2">
      <c r="A159">
        <v>144</v>
      </c>
      <c r="B159">
        <v>13</v>
      </c>
      <c r="C159">
        <v>13</v>
      </c>
      <c r="D159" s="2">
        <v>0</v>
      </c>
      <c r="E159" s="2">
        <v>3.3057432174682617</v>
      </c>
      <c r="F159" s="2">
        <v>3.9020500183105469</v>
      </c>
      <c r="G159" s="2">
        <v>4.2749538421630859</v>
      </c>
      <c r="H159" s="2">
        <v>5.0768132209777832</v>
      </c>
      <c r="I159" s="2">
        <v>5.8332786560058594</v>
      </c>
      <c r="J159" s="3">
        <v>0</v>
      </c>
      <c r="K159" s="3">
        <v>112.52475738525391</v>
      </c>
      <c r="L159" s="3">
        <v>2615.818603515625</v>
      </c>
      <c r="M159" s="3">
        <v>1215.15771484375</v>
      </c>
      <c r="N159" s="3">
        <v>58.613807678222656</v>
      </c>
      <c r="O159" s="3">
        <v>86.407989501953125</v>
      </c>
    </row>
    <row r="160" spans="1:15" x14ac:dyDescent="0.2">
      <c r="A160">
        <v>145</v>
      </c>
      <c r="B160">
        <v>14</v>
      </c>
      <c r="C160">
        <v>14</v>
      </c>
      <c r="D160" s="2">
        <v>0</v>
      </c>
      <c r="E160" s="2">
        <v>3.3142280578613281</v>
      </c>
      <c r="F160" s="2">
        <v>3.9087529182434082</v>
      </c>
      <c r="G160" s="2">
        <v>4.2813854217529297</v>
      </c>
      <c r="H160" s="2">
        <v>5.2702689170837402</v>
      </c>
      <c r="I160" s="2">
        <v>5.7203726768493652</v>
      </c>
      <c r="J160" s="3">
        <v>0</v>
      </c>
      <c r="K160" s="3">
        <v>562.5235595703125</v>
      </c>
      <c r="L160" s="3">
        <v>2875.71240234375</v>
      </c>
      <c r="M160" s="3">
        <v>1142.4591064453125</v>
      </c>
      <c r="N160" s="3">
        <v>252.17233276367188</v>
      </c>
      <c r="O160" s="3">
        <v>74.474815368652344</v>
      </c>
    </row>
    <row r="161" spans="1:15" x14ac:dyDescent="0.2">
      <c r="A161">
        <v>146</v>
      </c>
      <c r="B161">
        <v>15</v>
      </c>
      <c r="C161">
        <v>15</v>
      </c>
      <c r="D161">
        <v>2.842036247253418</v>
      </c>
      <c r="E161">
        <v>3.3157415390014648</v>
      </c>
      <c r="F161">
        <v>3.9082396030426025</v>
      </c>
      <c r="G161">
        <v>4.2801151275634766</v>
      </c>
      <c r="H161">
        <v>5.2718410491943359</v>
      </c>
      <c r="I161">
        <v>5.7166600227355957</v>
      </c>
      <c r="J161">
        <v>19.830768585205078</v>
      </c>
      <c r="K161">
        <v>779.73089599609375</v>
      </c>
      <c r="L161">
        <v>2563.291259765625</v>
      </c>
      <c r="M161">
        <v>773.90087890625</v>
      </c>
      <c r="N161">
        <v>232.06622314453125</v>
      </c>
      <c r="O161">
        <v>91.704490661621094</v>
      </c>
    </row>
    <row r="162" spans="1:15" x14ac:dyDescent="0.2">
      <c r="A162">
        <v>147</v>
      </c>
      <c r="B162">
        <v>16</v>
      </c>
      <c r="C162">
        <v>16</v>
      </c>
      <c r="D162" s="2">
        <v>0</v>
      </c>
      <c r="E162" s="2">
        <v>3.3133158683776855</v>
      </c>
      <c r="F162" s="2">
        <v>3.9075829982757568</v>
      </c>
      <c r="G162" s="2">
        <v>4.2819485664367676</v>
      </c>
      <c r="H162" s="2">
        <v>5.2793092727661133</v>
      </c>
      <c r="I162" s="2">
        <v>5.710207462310791</v>
      </c>
      <c r="J162" s="3">
        <v>0</v>
      </c>
      <c r="K162" s="3">
        <v>532.0755615234375</v>
      </c>
      <c r="L162" s="3">
        <v>2765.871337890625</v>
      </c>
      <c r="M162" s="3">
        <v>1024.956298828125</v>
      </c>
      <c r="N162" s="3">
        <v>166.36151123046875</v>
      </c>
      <c r="O162" s="3">
        <v>130.09237670898438</v>
      </c>
    </row>
    <row r="163" spans="1:15" x14ac:dyDescent="0.2">
      <c r="A163">
        <v>148</v>
      </c>
      <c r="B163">
        <v>17</v>
      </c>
      <c r="C163">
        <v>17</v>
      </c>
      <c r="D163" s="2">
        <v>0</v>
      </c>
      <c r="E163" s="2">
        <v>3.3066937923431396</v>
      </c>
      <c r="F163" s="2">
        <v>3.905998706817627</v>
      </c>
      <c r="G163" s="2">
        <v>4.2793354988098145</v>
      </c>
      <c r="H163" s="2">
        <v>5.081397533416748</v>
      </c>
      <c r="I163" s="2">
        <v>5.8324904441833496</v>
      </c>
      <c r="J163" s="3">
        <v>0</v>
      </c>
      <c r="K163" s="3">
        <v>38.197490692138672</v>
      </c>
      <c r="L163" s="3">
        <v>2696.673828125</v>
      </c>
      <c r="M163" s="3">
        <v>1296.024169921875</v>
      </c>
      <c r="N163" s="3">
        <v>60.627498626708984</v>
      </c>
      <c r="O163" s="3">
        <v>121.59824371337891</v>
      </c>
    </row>
    <row r="164" spans="1:15" x14ac:dyDescent="0.2">
      <c r="A164">
        <v>149</v>
      </c>
      <c r="B164">
        <v>18</v>
      </c>
      <c r="C164">
        <v>18</v>
      </c>
      <c r="D164" s="2">
        <v>0</v>
      </c>
      <c r="E164" s="2">
        <v>3.3116333484649658</v>
      </c>
      <c r="F164" s="2">
        <v>3.9093918800354004</v>
      </c>
      <c r="G164" s="2">
        <v>4.2802362442016602</v>
      </c>
      <c r="H164" s="2">
        <v>5.082585334777832</v>
      </c>
      <c r="I164" s="2">
        <v>5.8430113792419434</v>
      </c>
      <c r="J164" s="3">
        <v>0</v>
      </c>
      <c r="K164" s="3">
        <v>95.043556213378906</v>
      </c>
      <c r="L164" s="3">
        <v>1731.8555908203125</v>
      </c>
      <c r="M164" s="3">
        <v>821.4063720703125</v>
      </c>
      <c r="N164" s="3">
        <v>40.446647644042969</v>
      </c>
      <c r="O164" s="3">
        <v>83.560379028320312</v>
      </c>
    </row>
    <row r="165" spans="1:15" x14ac:dyDescent="0.2">
      <c r="A165">
        <v>150</v>
      </c>
      <c r="B165">
        <v>19</v>
      </c>
      <c r="C165">
        <v>19</v>
      </c>
      <c r="D165" s="2">
        <v>0</v>
      </c>
      <c r="E165" s="2">
        <v>3.264427661895752</v>
      </c>
      <c r="F165" s="2">
        <v>3.9056167602539062</v>
      </c>
      <c r="G165" s="2">
        <v>4.2824783325195312</v>
      </c>
      <c r="H165" s="2">
        <v>5.0837736129760742</v>
      </c>
      <c r="I165" s="2">
        <v>5.8401999473571777</v>
      </c>
      <c r="J165" s="3">
        <v>0</v>
      </c>
      <c r="K165" s="3">
        <v>5.6180071830749512</v>
      </c>
      <c r="L165" s="3">
        <v>1744.5914306640625</v>
      </c>
      <c r="M165" s="3">
        <v>694.04632568359375</v>
      </c>
      <c r="N165" s="3">
        <v>31.588186264038086</v>
      </c>
      <c r="O165" s="3">
        <v>68.225791931152344</v>
      </c>
    </row>
    <row r="166" spans="1:15" x14ac:dyDescent="0.2">
      <c r="A166">
        <v>151</v>
      </c>
      <c r="B166">
        <v>20</v>
      </c>
      <c r="C166">
        <v>20</v>
      </c>
      <c r="D166" s="2">
        <v>2.8421721458435059</v>
      </c>
      <c r="E166" s="2">
        <v>3.3118982315063477</v>
      </c>
      <c r="F166" s="2">
        <v>3.9052779674530029</v>
      </c>
      <c r="G166" s="2">
        <v>4.2775802612304688</v>
      </c>
      <c r="H166" s="2">
        <v>5.2864642143249512</v>
      </c>
      <c r="I166" s="2">
        <v>5.7164392471313477</v>
      </c>
      <c r="J166" s="3">
        <v>8.0195255279541016</v>
      </c>
      <c r="K166" s="3">
        <v>628.03302001953125</v>
      </c>
      <c r="L166" s="3">
        <v>2319.0615234375</v>
      </c>
      <c r="M166" s="3">
        <v>860.7999267578125</v>
      </c>
      <c r="N166" s="3">
        <v>135.75004577636719</v>
      </c>
      <c r="O166" s="3">
        <v>92.862754821777344</v>
      </c>
    </row>
    <row r="167" spans="1:15" x14ac:dyDescent="0.2">
      <c r="A167">
        <v>152</v>
      </c>
      <c r="B167">
        <v>21</v>
      </c>
      <c r="C167">
        <v>21</v>
      </c>
      <c r="D167" s="2">
        <v>0</v>
      </c>
      <c r="E167" s="2">
        <v>3.3077585697174072</v>
      </c>
      <c r="F167" s="2">
        <v>3.9050488471984863</v>
      </c>
      <c r="G167" s="2">
        <v>4.2770414352416992</v>
      </c>
      <c r="H167" s="2">
        <v>5.0805807113647461</v>
      </c>
      <c r="I167" s="2">
        <v>5.7109894752502441</v>
      </c>
      <c r="J167" s="3">
        <v>0</v>
      </c>
      <c r="K167" s="3">
        <v>213.6759033203125</v>
      </c>
      <c r="L167" s="3">
        <v>2078.6708984375</v>
      </c>
      <c r="M167" s="3">
        <v>912.9478759765625</v>
      </c>
      <c r="N167" s="3">
        <v>46.576374053955078</v>
      </c>
      <c r="O167" s="3">
        <v>102.83059692382812</v>
      </c>
    </row>
    <row r="168" spans="1:15" x14ac:dyDescent="0.2">
      <c r="A168">
        <v>153</v>
      </c>
      <c r="B168">
        <v>22</v>
      </c>
      <c r="C168">
        <v>22</v>
      </c>
      <c r="D168" s="2">
        <v>0</v>
      </c>
      <c r="E168" s="2">
        <v>3.3094708919525146</v>
      </c>
      <c r="F168" s="2">
        <v>3.9049980640411377</v>
      </c>
      <c r="G168" s="2">
        <v>4.2800145149230957</v>
      </c>
      <c r="H168" s="2">
        <v>5.2906351089477539</v>
      </c>
      <c r="I168" s="2">
        <v>5.7146167755126953</v>
      </c>
      <c r="J168" s="3">
        <v>0</v>
      </c>
      <c r="K168" s="3">
        <v>281.55245971679688</v>
      </c>
      <c r="L168" s="3">
        <v>1825.516357421875</v>
      </c>
      <c r="M168" s="3">
        <v>747.337890625</v>
      </c>
      <c r="N168" s="3">
        <v>74.583183288574219</v>
      </c>
      <c r="O168" s="3">
        <v>83.632965087890625</v>
      </c>
    </row>
    <row r="169" spans="1:15" x14ac:dyDescent="0.2">
      <c r="A169">
        <v>154</v>
      </c>
      <c r="B169">
        <v>23</v>
      </c>
      <c r="C169">
        <v>23</v>
      </c>
      <c r="D169" s="2">
        <v>0</v>
      </c>
      <c r="E169" s="2">
        <v>3.3107068538665771</v>
      </c>
      <c r="F169" s="2">
        <v>3.9069507122039795</v>
      </c>
      <c r="G169" s="2">
        <v>4.2791070938110352</v>
      </c>
      <c r="H169" s="2">
        <v>5.283836841583252</v>
      </c>
      <c r="I169" s="2">
        <v>5.7161388397216797</v>
      </c>
      <c r="J169" s="3">
        <v>0</v>
      </c>
      <c r="K169" s="3">
        <v>292.0322265625</v>
      </c>
      <c r="L169" s="3">
        <v>1935.196044921875</v>
      </c>
      <c r="M169" s="3">
        <v>791.4088134765625</v>
      </c>
      <c r="N169" s="3">
        <v>126.1588134765625</v>
      </c>
      <c r="O169" s="3">
        <v>81.791496276855469</v>
      </c>
    </row>
    <row r="170" spans="1:15" x14ac:dyDescent="0.2">
      <c r="A170">
        <v>155</v>
      </c>
      <c r="B170">
        <v>24</v>
      </c>
      <c r="C170">
        <v>24</v>
      </c>
      <c r="D170" s="2">
        <v>2.8445661067962646</v>
      </c>
      <c r="E170" s="2">
        <v>3.3155062198638916</v>
      </c>
      <c r="F170" s="2">
        <v>3.9087018966674805</v>
      </c>
      <c r="G170" s="2">
        <v>4.2812943458557129</v>
      </c>
      <c r="H170" s="2">
        <v>5.2848973274230957</v>
      </c>
      <c r="I170" s="2">
        <v>5.7162184715270996</v>
      </c>
      <c r="J170" s="3">
        <v>9.922698974609375</v>
      </c>
      <c r="K170" s="3">
        <v>642.3594970703125</v>
      </c>
      <c r="L170" s="3">
        <v>2192.398193359375</v>
      </c>
      <c r="M170" s="3">
        <v>771.37054443359375</v>
      </c>
      <c r="N170" s="3">
        <v>136.31187438964844</v>
      </c>
      <c r="O170" s="3">
        <v>95.273406982421875</v>
      </c>
    </row>
    <row r="171" spans="1:15" x14ac:dyDescent="0.2">
      <c r="A171">
        <v>156</v>
      </c>
      <c r="B171">
        <v>25</v>
      </c>
      <c r="C171">
        <v>25</v>
      </c>
      <c r="D171" s="2">
        <v>0</v>
      </c>
      <c r="E171" s="2">
        <v>3.311622142791748</v>
      </c>
      <c r="F171" s="2">
        <v>3.9076411724090576</v>
      </c>
      <c r="G171" s="2">
        <v>4.2828607559204102</v>
      </c>
      <c r="H171" s="2">
        <v>5.2872543334960938</v>
      </c>
      <c r="I171" s="2">
        <v>5.7220211029052734</v>
      </c>
      <c r="J171" s="3">
        <v>0</v>
      </c>
      <c r="K171" s="3">
        <v>110.56784057617188</v>
      </c>
      <c r="L171" s="3">
        <v>1651.951904296875</v>
      </c>
      <c r="M171" s="3">
        <v>697.59783935546875</v>
      </c>
      <c r="N171" s="3">
        <v>116.75304412841797</v>
      </c>
      <c r="O171" s="3">
        <v>58.114814758300781</v>
      </c>
    </row>
    <row r="172" spans="1:15" x14ac:dyDescent="0.2">
      <c r="A172">
        <v>157</v>
      </c>
      <c r="B172">
        <v>26</v>
      </c>
      <c r="C172">
        <v>26</v>
      </c>
      <c r="D172" s="2">
        <v>0</v>
      </c>
      <c r="E172" s="2">
        <v>3.3122942447662354</v>
      </c>
      <c r="F172" s="2">
        <v>3.9072823524475098</v>
      </c>
      <c r="G172" s="2">
        <v>4.2821125984191895</v>
      </c>
      <c r="H172" s="2">
        <v>5.2955217361450195</v>
      </c>
      <c r="I172" s="2">
        <v>5.7177081108093262</v>
      </c>
      <c r="J172" s="3">
        <v>0</v>
      </c>
      <c r="K172" s="3">
        <v>225.90292358398438</v>
      </c>
      <c r="L172" s="3">
        <v>1803.4364013671875</v>
      </c>
      <c r="M172" s="3">
        <v>737.37249755859375</v>
      </c>
      <c r="N172" s="3">
        <v>69.960540771484375</v>
      </c>
      <c r="O172" s="3">
        <v>84.02130126953125</v>
      </c>
    </row>
    <row r="173" spans="1:15" x14ac:dyDescent="0.2">
      <c r="A173">
        <v>158</v>
      </c>
      <c r="B173">
        <v>27</v>
      </c>
      <c r="C173">
        <v>27</v>
      </c>
      <c r="D173" s="2">
        <v>0</v>
      </c>
      <c r="E173" s="2">
        <v>3.3128995895385742</v>
      </c>
      <c r="F173" s="2">
        <v>3.9073295593261719</v>
      </c>
      <c r="G173" s="2">
        <v>4.2800836563110352</v>
      </c>
      <c r="H173" s="2">
        <v>5.2946043014526367</v>
      </c>
      <c r="I173" s="2">
        <v>5.7160816192626953</v>
      </c>
      <c r="J173" s="3">
        <v>0</v>
      </c>
      <c r="K173" s="3">
        <v>281.4923095703125</v>
      </c>
      <c r="L173" s="3">
        <v>1953.937255859375</v>
      </c>
      <c r="M173" s="3">
        <v>840.67108154296875</v>
      </c>
      <c r="N173" s="3">
        <v>67.952133178710938</v>
      </c>
      <c r="O173" s="3">
        <v>88.334869384765625</v>
      </c>
    </row>
    <row r="174" spans="1:15" x14ac:dyDescent="0.2">
      <c r="A174">
        <v>159</v>
      </c>
      <c r="B174">
        <v>28</v>
      </c>
      <c r="C174">
        <v>28</v>
      </c>
      <c r="D174" s="2">
        <v>0</v>
      </c>
      <c r="E174" s="2">
        <v>3.3130667209625244</v>
      </c>
      <c r="F174" s="2">
        <v>3.9093203544616699</v>
      </c>
      <c r="G174" s="2">
        <v>4.2809572219848633</v>
      </c>
      <c r="H174" s="2">
        <v>5.2898507118225098</v>
      </c>
      <c r="I174" s="2">
        <v>5.7170357704162598</v>
      </c>
      <c r="J174" s="3">
        <v>0</v>
      </c>
      <c r="K174" s="3">
        <v>494.62490844726562</v>
      </c>
      <c r="L174" s="3">
        <v>1953.5257568359375</v>
      </c>
      <c r="M174" s="3">
        <v>729.1055908203125</v>
      </c>
      <c r="N174" s="3">
        <v>97.235237121582031</v>
      </c>
      <c r="O174" s="3">
        <v>85.945777893066406</v>
      </c>
    </row>
    <row r="175" spans="1:15" x14ac:dyDescent="0.2">
      <c r="A175">
        <v>160</v>
      </c>
      <c r="B175">
        <v>29</v>
      </c>
      <c r="C175">
        <v>29</v>
      </c>
      <c r="D175" s="2">
        <v>0</v>
      </c>
      <c r="E175" s="2">
        <v>3.3119866847991943</v>
      </c>
      <c r="F175" s="2">
        <v>3.9071121215820312</v>
      </c>
      <c r="G175" s="2">
        <v>4.2798995971679688</v>
      </c>
      <c r="H175" s="2">
        <v>5.2876720428466797</v>
      </c>
      <c r="I175" s="2">
        <v>5.719597339630127</v>
      </c>
      <c r="J175" s="3">
        <v>0</v>
      </c>
      <c r="K175" s="3">
        <v>179.95268249511719</v>
      </c>
      <c r="L175" s="3">
        <v>1828.740478515625</v>
      </c>
      <c r="M175" s="3">
        <v>799.8538818359375</v>
      </c>
      <c r="N175" s="3">
        <v>109.87718200683594</v>
      </c>
      <c r="O175" s="3">
        <v>71.714309692382812</v>
      </c>
    </row>
    <row r="176" spans="1:15" x14ac:dyDescent="0.2">
      <c r="A176">
        <v>161</v>
      </c>
      <c r="B176">
        <v>30</v>
      </c>
      <c r="C176">
        <v>30</v>
      </c>
      <c r="D176" s="2">
        <v>0</v>
      </c>
      <c r="E176" s="2">
        <v>3.3118600845336914</v>
      </c>
      <c r="F176" s="2">
        <v>3.9059615135192871</v>
      </c>
      <c r="G176" s="2">
        <v>4.2784924507141113</v>
      </c>
      <c r="H176" s="2">
        <v>5.2984437942504883</v>
      </c>
      <c r="I176" s="2">
        <v>5.712522029876709</v>
      </c>
      <c r="J176" s="3">
        <v>0</v>
      </c>
      <c r="K176" s="3">
        <v>267.8878173828125</v>
      </c>
      <c r="L176" s="3">
        <v>1925.3953857421875</v>
      </c>
      <c r="M176" s="3">
        <v>803.91778564453125</v>
      </c>
      <c r="N176" s="3">
        <v>52.73516845703125</v>
      </c>
      <c r="O176" s="3">
        <v>110.22840118408203</v>
      </c>
    </row>
    <row r="177" spans="1:16" x14ac:dyDescent="0.2">
      <c r="A177">
        <v>162</v>
      </c>
      <c r="B177">
        <v>31</v>
      </c>
      <c r="C177">
        <v>31</v>
      </c>
      <c r="D177" s="2">
        <v>0</v>
      </c>
      <c r="E177" s="2">
        <v>3.311781644821167</v>
      </c>
      <c r="F177" s="2">
        <v>3.9064228534698486</v>
      </c>
      <c r="G177" s="2">
        <v>4.2798337936401367</v>
      </c>
      <c r="H177" s="2">
        <v>5.2858991622924805</v>
      </c>
      <c r="I177" s="2">
        <v>5.7118806838989258</v>
      </c>
      <c r="J177" s="3">
        <v>0</v>
      </c>
      <c r="K177" s="3">
        <v>247.13131713867188</v>
      </c>
      <c r="L177" s="3">
        <v>2071.139892578125</v>
      </c>
      <c r="M177" s="3">
        <v>859.8157958984375</v>
      </c>
      <c r="N177" s="3">
        <v>103.63042449951172</v>
      </c>
      <c r="O177" s="3">
        <v>100.827880859375</v>
      </c>
    </row>
    <row r="178" spans="1:16" x14ac:dyDescent="0.2">
      <c r="A178">
        <v>163</v>
      </c>
      <c r="B178">
        <v>32</v>
      </c>
      <c r="C178">
        <v>32</v>
      </c>
      <c r="D178" s="2">
        <v>2.8418765068054199</v>
      </c>
      <c r="E178" s="2">
        <v>3.3099620342254639</v>
      </c>
      <c r="F178" s="2">
        <v>3.9047408103942871</v>
      </c>
      <c r="G178" s="2">
        <v>4.277979850769043</v>
      </c>
      <c r="H178" s="2">
        <v>5.2896995544433594</v>
      </c>
      <c r="I178" s="2">
        <v>5.7141642570495605</v>
      </c>
      <c r="J178" s="3">
        <v>5.3026189804077148</v>
      </c>
      <c r="K178" s="3">
        <v>415.3341064453125</v>
      </c>
      <c r="L178" s="3">
        <v>1894.29150390625</v>
      </c>
      <c r="M178" s="3">
        <v>738.7891845703125</v>
      </c>
      <c r="N178" s="3">
        <v>83.536277770996094</v>
      </c>
      <c r="O178" s="3">
        <v>92.668693542480469</v>
      </c>
    </row>
    <row r="180" spans="1:16" x14ac:dyDescent="0.2">
      <c r="A180" t="s">
        <v>58</v>
      </c>
    </row>
    <row r="181" spans="1:16" x14ac:dyDescent="0.2">
      <c r="A181" t="s">
        <v>68</v>
      </c>
      <c r="B181" t="s">
        <v>82</v>
      </c>
      <c r="C181" t="s">
        <v>67</v>
      </c>
      <c r="D181" t="s">
        <v>86</v>
      </c>
      <c r="E181" t="s">
        <v>98</v>
      </c>
      <c r="F181" t="s">
        <v>87</v>
      </c>
      <c r="G181" t="s">
        <v>99</v>
      </c>
      <c r="H181" t="s">
        <v>100</v>
      </c>
      <c r="I181" t="s">
        <v>90</v>
      </c>
      <c r="J181" t="s">
        <v>91</v>
      </c>
      <c r="K181" t="s">
        <v>101</v>
      </c>
      <c r="L181" t="s">
        <v>102</v>
      </c>
      <c r="M181" t="s">
        <v>103</v>
      </c>
      <c r="N181" t="s">
        <v>104</v>
      </c>
      <c r="O181" t="s">
        <v>95</v>
      </c>
      <c r="P181" t="s">
        <v>115</v>
      </c>
    </row>
    <row r="182" spans="1:16" x14ac:dyDescent="0.2">
      <c r="A182">
        <v>164</v>
      </c>
      <c r="B182">
        <v>33</v>
      </c>
      <c r="C182">
        <v>1</v>
      </c>
      <c r="D182">
        <v>0</v>
      </c>
      <c r="E182" s="1">
        <v>3.4296109676361084</v>
      </c>
      <c r="F182" s="1">
        <v>3.9958925247192383</v>
      </c>
      <c r="G182" s="1">
        <v>4.3260912895202637</v>
      </c>
      <c r="H182" s="1">
        <v>5.028256893157959</v>
      </c>
      <c r="I182" s="1">
        <v>5.7181849479675293</v>
      </c>
      <c r="J182">
        <v>0</v>
      </c>
      <c r="K182" s="3">
        <v>35.812717437744141</v>
      </c>
      <c r="L182" s="3">
        <v>1244.181884765625</v>
      </c>
      <c r="M182" s="3">
        <v>616.07696533203125</v>
      </c>
      <c r="N182" s="3">
        <v>26.506935119628906</v>
      </c>
      <c r="O182" s="3">
        <v>252.9561767578125</v>
      </c>
    </row>
    <row r="183" spans="1:16" x14ac:dyDescent="0.2">
      <c r="A183">
        <v>165</v>
      </c>
      <c r="B183">
        <v>34</v>
      </c>
      <c r="C183">
        <v>2</v>
      </c>
      <c r="D183">
        <v>0</v>
      </c>
      <c r="E183" s="1">
        <v>3.433607816696167</v>
      </c>
      <c r="F183" s="1">
        <v>3.9969618320465088</v>
      </c>
      <c r="G183" s="1">
        <v>4.3260321617126465</v>
      </c>
      <c r="H183" s="1">
        <v>5.0298652648925781</v>
      </c>
      <c r="I183" s="1">
        <v>5.7194399833679199</v>
      </c>
      <c r="J183">
        <v>0</v>
      </c>
      <c r="K183" s="3">
        <v>1291.4276123046875</v>
      </c>
      <c r="L183" s="3">
        <v>1420.892822265625</v>
      </c>
      <c r="M183" s="3">
        <v>96.182357788085938</v>
      </c>
      <c r="N183" s="3">
        <v>27.478248596191406</v>
      </c>
      <c r="O183" s="3">
        <v>199.88465881347656</v>
      </c>
      <c r="P183" t="s">
        <v>114</v>
      </c>
    </row>
    <row r="184" spans="1:16" x14ac:dyDescent="0.2">
      <c r="A184">
        <v>166</v>
      </c>
      <c r="B184">
        <v>35</v>
      </c>
      <c r="C184">
        <v>3</v>
      </c>
      <c r="D184">
        <v>0</v>
      </c>
      <c r="E184" s="1">
        <v>3.4336035251617432</v>
      </c>
      <c r="F184" s="1">
        <v>3.9951028823852539</v>
      </c>
      <c r="G184" s="1">
        <v>4.3245315551757812</v>
      </c>
      <c r="H184" s="1">
        <v>5.0276141166687012</v>
      </c>
      <c r="I184" s="1">
        <v>5.7183656692504883</v>
      </c>
      <c r="J184">
        <v>0</v>
      </c>
      <c r="K184" s="3">
        <v>1382.484130859375</v>
      </c>
      <c r="L184" s="3">
        <v>1987.029052734375</v>
      </c>
      <c r="M184" s="3">
        <v>341.32351684570312</v>
      </c>
      <c r="N184" s="3">
        <v>42.835159301757812</v>
      </c>
      <c r="O184" s="3">
        <v>239.63272094726562</v>
      </c>
    </row>
    <row r="185" spans="1:16" x14ac:dyDescent="0.2">
      <c r="A185">
        <v>167</v>
      </c>
      <c r="B185">
        <v>36</v>
      </c>
      <c r="C185">
        <v>4</v>
      </c>
      <c r="D185">
        <v>0</v>
      </c>
      <c r="E185" s="1">
        <v>3.4294371604919434</v>
      </c>
      <c r="F185" s="1">
        <v>3.9979453086853027</v>
      </c>
      <c r="G185" s="1">
        <v>4.3306326866149902</v>
      </c>
      <c r="H185" s="1">
        <v>5.031074047088623</v>
      </c>
      <c r="I185" s="1">
        <v>5.7175135612487793</v>
      </c>
      <c r="J185">
        <v>0</v>
      </c>
      <c r="K185" s="3">
        <v>71.558250427246094</v>
      </c>
      <c r="L185" s="3">
        <v>1422.8475341796875</v>
      </c>
      <c r="M185" s="3">
        <v>699.3834228515625</v>
      </c>
      <c r="N185" s="3">
        <v>30.536344528198242</v>
      </c>
      <c r="O185" s="3">
        <v>306.26010131835938</v>
      </c>
    </row>
    <row r="186" spans="1:16" x14ac:dyDescent="0.2">
      <c r="A186">
        <v>168</v>
      </c>
      <c r="B186">
        <v>37</v>
      </c>
      <c r="C186">
        <v>5</v>
      </c>
      <c r="D186">
        <v>0</v>
      </c>
      <c r="E186" s="1">
        <v>3.428459644317627</v>
      </c>
      <c r="F186" s="1">
        <v>3.9986767768859863</v>
      </c>
      <c r="G186" s="1">
        <v>4.327667236328125</v>
      </c>
      <c r="H186" s="1">
        <v>5.0287351608276367</v>
      </c>
      <c r="I186" s="1">
        <v>5.7192955017089844</v>
      </c>
      <c r="J186">
        <v>0</v>
      </c>
      <c r="K186" s="3">
        <v>16.538841247558594</v>
      </c>
      <c r="L186" s="3">
        <v>1217.3587646484375</v>
      </c>
      <c r="M186" s="3">
        <v>612.18060302734375</v>
      </c>
      <c r="N186" s="3">
        <v>25.11126708984375</v>
      </c>
      <c r="O186" s="3">
        <v>214.39408874511719</v>
      </c>
    </row>
    <row r="187" spans="1:16" x14ac:dyDescent="0.2">
      <c r="A187">
        <v>169</v>
      </c>
      <c r="B187">
        <v>38</v>
      </c>
      <c r="C187">
        <v>6</v>
      </c>
      <c r="D187">
        <v>0</v>
      </c>
      <c r="E187" s="1">
        <v>3.4315202236175537</v>
      </c>
      <c r="F187" s="1">
        <v>3.9965412616729736</v>
      </c>
      <c r="G187" s="1">
        <v>4.3253803253173828</v>
      </c>
      <c r="H187" s="1">
        <v>5.02923583984375</v>
      </c>
      <c r="I187" s="1">
        <v>5.7123022079467773</v>
      </c>
      <c r="J187">
        <v>0</v>
      </c>
      <c r="K187" s="3">
        <v>1325.221435546875</v>
      </c>
      <c r="L187" s="3">
        <v>1532.4949951171875</v>
      </c>
      <c r="M187" s="3">
        <v>213.67501831054688</v>
      </c>
      <c r="N187" s="3">
        <v>32.914039611816406</v>
      </c>
      <c r="O187" s="3">
        <v>347.41510009765625</v>
      </c>
    </row>
    <row r="188" spans="1:16" x14ac:dyDescent="0.2">
      <c r="A188">
        <v>170</v>
      </c>
      <c r="B188">
        <v>39</v>
      </c>
      <c r="C188">
        <v>7</v>
      </c>
      <c r="D188">
        <v>0</v>
      </c>
      <c r="E188" s="1">
        <v>3.4296989440917969</v>
      </c>
      <c r="F188" s="1">
        <v>3.9986932277679443</v>
      </c>
      <c r="G188" s="1">
        <v>4.3314938545227051</v>
      </c>
      <c r="H188" s="1">
        <v>5.0340895652770996</v>
      </c>
      <c r="I188" s="1">
        <v>5.7246265411376953</v>
      </c>
      <c r="J188">
        <v>0</v>
      </c>
      <c r="K188" s="3">
        <v>66.822006225585938</v>
      </c>
      <c r="L188" s="3">
        <v>1159.070556640625</v>
      </c>
      <c r="M188" s="3">
        <v>523.82354736328125</v>
      </c>
      <c r="N188" s="3">
        <v>20.629884719848633</v>
      </c>
      <c r="O188" s="3">
        <v>166.15702819824219</v>
      </c>
    </row>
    <row r="189" spans="1:16" x14ac:dyDescent="0.2">
      <c r="A189">
        <v>171</v>
      </c>
      <c r="B189">
        <v>40</v>
      </c>
      <c r="C189">
        <v>8</v>
      </c>
      <c r="D189">
        <v>0</v>
      </c>
      <c r="E189" s="1">
        <v>3.4313509464263916</v>
      </c>
      <c r="F189" s="1">
        <v>4.0002694129943848</v>
      </c>
      <c r="G189" s="1">
        <v>4.3360395431518555</v>
      </c>
      <c r="H189" s="1">
        <v>5.0347409248352051</v>
      </c>
      <c r="I189" s="1">
        <v>5.7275848388671875</v>
      </c>
      <c r="J189">
        <v>0</v>
      </c>
      <c r="K189" s="3">
        <v>23.1419677734375</v>
      </c>
      <c r="L189" s="3">
        <v>785.992431640625</v>
      </c>
      <c r="M189" s="3">
        <v>399.0687255859375</v>
      </c>
      <c r="N189" s="3">
        <v>17.06001091003418</v>
      </c>
      <c r="O189" s="3">
        <v>136.07333374023438</v>
      </c>
    </row>
    <row r="190" spans="1:16" x14ac:dyDescent="0.2">
      <c r="A190">
        <v>172</v>
      </c>
      <c r="B190">
        <v>41</v>
      </c>
      <c r="C190">
        <v>9</v>
      </c>
      <c r="D190">
        <v>0</v>
      </c>
      <c r="E190" s="1">
        <v>3.4287104606628418</v>
      </c>
      <c r="F190" s="1">
        <v>3.9985151290893555</v>
      </c>
      <c r="G190" s="1">
        <v>4.3311948776245117</v>
      </c>
      <c r="H190" s="1">
        <v>5.0331945419311523</v>
      </c>
      <c r="I190" s="1">
        <v>5.7198295593261719</v>
      </c>
      <c r="J190">
        <v>0</v>
      </c>
      <c r="K190" s="3">
        <v>35.096771240234375</v>
      </c>
      <c r="L190" s="3">
        <v>1485.6060791015625</v>
      </c>
      <c r="M190" s="3">
        <v>761.57562255859375</v>
      </c>
      <c r="N190" s="3">
        <v>32.635143280029297</v>
      </c>
      <c r="O190" s="3">
        <v>272.95306396484375</v>
      </c>
    </row>
    <row r="191" spans="1:16" x14ac:dyDescent="0.2">
      <c r="A191">
        <v>173</v>
      </c>
      <c r="B191">
        <v>42</v>
      </c>
      <c r="C191">
        <v>10</v>
      </c>
      <c r="D191">
        <v>0</v>
      </c>
      <c r="E191" s="1">
        <v>3.4354500770568848</v>
      </c>
      <c r="F191" s="1">
        <v>3.9985127449035645</v>
      </c>
      <c r="G191" s="1">
        <v>4.3269085884094238</v>
      </c>
      <c r="H191" s="1">
        <v>5.0325384140014648</v>
      </c>
      <c r="I191" s="1">
        <v>5.7303786277770996</v>
      </c>
      <c r="J191">
        <v>0</v>
      </c>
      <c r="K191" s="3">
        <v>1576.37353515625</v>
      </c>
      <c r="L191" s="3">
        <v>1360.4945068359375</v>
      </c>
      <c r="M191" s="3">
        <v>62.425304412841797</v>
      </c>
      <c r="N191" s="3">
        <v>29.516708374023438</v>
      </c>
      <c r="O191" s="3">
        <v>93.523208618164062</v>
      </c>
    </row>
    <row r="192" spans="1:16" x14ac:dyDescent="0.2">
      <c r="A192">
        <v>174</v>
      </c>
      <c r="B192">
        <v>43</v>
      </c>
      <c r="C192">
        <v>11</v>
      </c>
      <c r="D192">
        <v>0</v>
      </c>
      <c r="E192" s="1">
        <v>3.4314045906066895</v>
      </c>
      <c r="F192" s="1">
        <v>4.0028138160705566</v>
      </c>
      <c r="G192" s="1">
        <v>4.3335080146789551</v>
      </c>
      <c r="H192" s="1">
        <v>5.0332999229431152</v>
      </c>
      <c r="I192" s="1">
        <v>5.7126560211181641</v>
      </c>
      <c r="J192">
        <v>0</v>
      </c>
      <c r="K192" s="3">
        <v>83.467674255371094</v>
      </c>
      <c r="L192" s="3">
        <v>2409.11181640625</v>
      </c>
      <c r="M192" s="3">
        <v>1188.630859375</v>
      </c>
      <c r="N192" s="3">
        <v>46.780231475830078</v>
      </c>
      <c r="O192" s="3">
        <v>414.24261474609375</v>
      </c>
    </row>
    <row r="193" spans="1:16" x14ac:dyDescent="0.2">
      <c r="A193">
        <v>175</v>
      </c>
      <c r="B193">
        <v>44</v>
      </c>
      <c r="C193">
        <v>12</v>
      </c>
      <c r="D193">
        <v>0</v>
      </c>
      <c r="E193" s="1">
        <v>0</v>
      </c>
      <c r="F193" s="1">
        <v>3.9933204650878906</v>
      </c>
      <c r="G193" s="1">
        <v>4.3270359039306641</v>
      </c>
      <c r="H193" s="1">
        <v>5.0281782150268555</v>
      </c>
      <c r="I193" s="1">
        <v>5.7268548011779785</v>
      </c>
      <c r="J193">
        <v>0</v>
      </c>
      <c r="K193" s="3">
        <v>0</v>
      </c>
      <c r="L193" s="3">
        <v>1125.1123046875</v>
      </c>
      <c r="M193" s="3">
        <v>577.5738525390625</v>
      </c>
      <c r="N193" s="3">
        <v>20.973648071289062</v>
      </c>
      <c r="O193" s="3">
        <v>154.9776611328125</v>
      </c>
    </row>
    <row r="194" spans="1:16" x14ac:dyDescent="0.2">
      <c r="A194">
        <v>176</v>
      </c>
      <c r="B194">
        <v>45</v>
      </c>
      <c r="C194">
        <v>13</v>
      </c>
      <c r="D194">
        <v>0</v>
      </c>
      <c r="E194" s="1">
        <v>3.4221570491790771</v>
      </c>
      <c r="F194" s="1">
        <v>3.9892597198486328</v>
      </c>
      <c r="G194" s="1">
        <v>4.3244132995605469</v>
      </c>
      <c r="H194" s="1">
        <v>5.0253200531005859</v>
      </c>
      <c r="I194" s="1">
        <v>5.719447135925293</v>
      </c>
      <c r="J194">
        <v>0</v>
      </c>
      <c r="K194" s="3">
        <v>39.161567687988281</v>
      </c>
      <c r="L194" s="3">
        <v>1071.2298583984375</v>
      </c>
      <c r="M194" s="3">
        <v>540.0325927734375</v>
      </c>
      <c r="N194" s="3">
        <v>22.115663528442383</v>
      </c>
      <c r="O194" s="3">
        <v>159.11177062988281</v>
      </c>
    </row>
    <row r="195" spans="1:16" x14ac:dyDescent="0.2">
      <c r="A195">
        <v>177</v>
      </c>
      <c r="B195">
        <v>46</v>
      </c>
      <c r="C195">
        <v>14</v>
      </c>
      <c r="D195">
        <v>0</v>
      </c>
      <c r="E195" s="1">
        <v>3.4320788383483887</v>
      </c>
      <c r="F195" s="1">
        <v>3.9970977306365967</v>
      </c>
      <c r="G195" s="1">
        <v>4.3329367637634277</v>
      </c>
      <c r="H195" s="1">
        <v>5.0302524566650391</v>
      </c>
      <c r="I195" s="1">
        <v>5.7227687835693359</v>
      </c>
      <c r="J195">
        <v>0</v>
      </c>
      <c r="K195" s="3">
        <v>962.1083984375</v>
      </c>
      <c r="L195" s="3">
        <v>1527.9158935546875</v>
      </c>
      <c r="M195" s="3">
        <v>357.279296875</v>
      </c>
      <c r="N195" s="3">
        <v>33.138813018798828</v>
      </c>
      <c r="O195" s="3">
        <v>176.46820068359375</v>
      </c>
    </row>
    <row r="196" spans="1:16" x14ac:dyDescent="0.2">
      <c r="A196">
        <v>178</v>
      </c>
      <c r="B196">
        <v>47</v>
      </c>
      <c r="C196">
        <v>15</v>
      </c>
      <c r="D196">
        <v>0</v>
      </c>
      <c r="E196" s="1">
        <v>3.4322350025177002</v>
      </c>
      <c r="F196" s="1">
        <v>3.9965693950653076</v>
      </c>
      <c r="G196" s="1">
        <v>4.323585033416748</v>
      </c>
      <c r="H196" s="1">
        <v>5.0290017127990723</v>
      </c>
      <c r="I196" s="1">
        <v>5.9653892517089844</v>
      </c>
      <c r="J196">
        <v>0</v>
      </c>
      <c r="K196" s="3">
        <v>1134.84716796875</v>
      </c>
      <c r="L196" s="3">
        <v>1278.1427001953125</v>
      </c>
      <c r="M196" s="3">
        <v>9.0436496734619141</v>
      </c>
      <c r="N196" s="3">
        <v>21.107723236083984</v>
      </c>
      <c r="O196" s="3">
        <v>38.999664306640625</v>
      </c>
      <c r="P196" t="s">
        <v>114</v>
      </c>
    </row>
    <row r="197" spans="1:16" x14ac:dyDescent="0.2">
      <c r="A197">
        <v>179</v>
      </c>
      <c r="B197">
        <v>48</v>
      </c>
      <c r="C197">
        <v>16</v>
      </c>
      <c r="D197">
        <v>0</v>
      </c>
      <c r="E197" s="1">
        <v>3.4322645664215088</v>
      </c>
      <c r="F197" s="1">
        <v>3.9971683025360107</v>
      </c>
      <c r="G197" s="1">
        <v>4.3265066146850586</v>
      </c>
      <c r="H197" s="1">
        <v>5.0310492515563965</v>
      </c>
      <c r="I197" s="1">
        <v>5.9839358329772949</v>
      </c>
      <c r="J197">
        <v>0</v>
      </c>
      <c r="K197" s="3">
        <v>1254.183349609375</v>
      </c>
      <c r="L197" s="3">
        <v>1560.8367919921875</v>
      </c>
      <c r="M197" s="3">
        <v>143.98806762695312</v>
      </c>
      <c r="N197" s="3">
        <v>28.53172492980957</v>
      </c>
      <c r="O197" s="3">
        <v>106.51889038085938</v>
      </c>
      <c r="P197" t="s">
        <v>114</v>
      </c>
    </row>
    <row r="198" spans="1:16" x14ac:dyDescent="0.2">
      <c r="A198">
        <v>180</v>
      </c>
      <c r="B198">
        <v>49</v>
      </c>
      <c r="C198">
        <v>17</v>
      </c>
      <c r="D198">
        <v>0</v>
      </c>
      <c r="E198" s="1">
        <v>3.4248213768005371</v>
      </c>
      <c r="F198" s="1">
        <v>3.9931187629699707</v>
      </c>
      <c r="G198" s="1">
        <v>4.3276462554931641</v>
      </c>
      <c r="H198" s="1">
        <v>5.0279760360717773</v>
      </c>
      <c r="I198" s="1">
        <v>5.7188100814819336</v>
      </c>
      <c r="J198">
        <v>0</v>
      </c>
      <c r="K198" s="3">
        <v>10.576873779296875</v>
      </c>
      <c r="L198" s="3">
        <v>1334.1641845703125</v>
      </c>
      <c r="M198" s="3">
        <v>697.72418212890625</v>
      </c>
      <c r="N198" s="3">
        <v>26.532506942749023</v>
      </c>
      <c r="O198" s="3">
        <v>192.39482116699219</v>
      </c>
    </row>
    <row r="199" spans="1:16" x14ac:dyDescent="0.2">
      <c r="A199">
        <v>181</v>
      </c>
      <c r="B199">
        <v>50</v>
      </c>
      <c r="C199">
        <v>18</v>
      </c>
      <c r="D199">
        <v>0</v>
      </c>
      <c r="E199" s="1">
        <v>3.428053617477417</v>
      </c>
      <c r="F199" s="1">
        <v>3.9981386661529541</v>
      </c>
      <c r="G199" s="1">
        <v>4.3274612426757812</v>
      </c>
      <c r="H199" s="1">
        <v>5.0280303955078125</v>
      </c>
      <c r="I199" s="1">
        <v>5.7167959213256836</v>
      </c>
      <c r="J199">
        <v>0</v>
      </c>
      <c r="K199" s="3">
        <v>93.734542846679688</v>
      </c>
      <c r="L199" s="3">
        <v>2219.032958984375</v>
      </c>
      <c r="M199" s="3">
        <v>1069.1275634765625</v>
      </c>
      <c r="N199" s="3">
        <v>43.308856964111328</v>
      </c>
      <c r="O199" s="3">
        <v>331.69342041015625</v>
      </c>
    </row>
    <row r="200" spans="1:16" x14ac:dyDescent="0.2">
      <c r="A200">
        <v>182</v>
      </c>
      <c r="B200">
        <v>51</v>
      </c>
      <c r="C200">
        <v>19</v>
      </c>
      <c r="D200">
        <v>0</v>
      </c>
      <c r="E200" s="1">
        <v>3.4274117946624756</v>
      </c>
      <c r="F200" s="1">
        <v>3.9952552318572998</v>
      </c>
      <c r="G200" s="1">
        <v>4.3270983695983887</v>
      </c>
      <c r="H200" s="1">
        <v>5.0279040336608887</v>
      </c>
      <c r="I200" s="1">
        <v>5.7173190116882324</v>
      </c>
      <c r="J200">
        <v>0</v>
      </c>
      <c r="K200" s="3">
        <v>6.8339762687683105</v>
      </c>
      <c r="L200" s="3">
        <v>2269.40185546875</v>
      </c>
      <c r="M200" s="3">
        <v>1129.0606689453125</v>
      </c>
      <c r="N200" s="3">
        <v>43.935325622558594</v>
      </c>
      <c r="O200" s="3">
        <v>316.76593017578125</v>
      </c>
    </row>
    <row r="201" spans="1:16" x14ac:dyDescent="0.2">
      <c r="A201">
        <v>183</v>
      </c>
      <c r="B201">
        <v>52</v>
      </c>
      <c r="C201">
        <v>20</v>
      </c>
      <c r="D201">
        <v>0</v>
      </c>
      <c r="E201" s="1">
        <v>3.4334249496459961</v>
      </c>
      <c r="F201" s="1">
        <v>3.99810791015625</v>
      </c>
      <c r="G201" s="1">
        <v>0</v>
      </c>
      <c r="H201" s="1">
        <v>5.029198169708252</v>
      </c>
      <c r="I201" s="1">
        <v>5.966275691986084</v>
      </c>
      <c r="J201">
        <v>0</v>
      </c>
      <c r="K201" s="3">
        <v>2174.508544921875</v>
      </c>
      <c r="L201" s="3">
        <v>1801.220458984375</v>
      </c>
      <c r="M201" s="3">
        <v>0</v>
      </c>
      <c r="N201" s="3">
        <v>31.771135330200195</v>
      </c>
      <c r="O201" s="3">
        <v>29.983119964599609</v>
      </c>
    </row>
    <row r="202" spans="1:16" x14ac:dyDescent="0.2">
      <c r="A202">
        <v>184</v>
      </c>
      <c r="B202">
        <v>53</v>
      </c>
      <c r="C202">
        <v>21</v>
      </c>
      <c r="D202">
        <v>0</v>
      </c>
      <c r="E202" s="1">
        <v>3.4298689365386963</v>
      </c>
      <c r="F202" s="1">
        <v>3.996898889541626</v>
      </c>
      <c r="G202" s="1">
        <v>4.3315291404724121</v>
      </c>
      <c r="H202" s="1">
        <v>5.0301580429077148</v>
      </c>
      <c r="I202" s="1">
        <v>5.7199883460998535</v>
      </c>
      <c r="J202">
        <v>0</v>
      </c>
      <c r="K202" s="3">
        <v>533.1357421875</v>
      </c>
      <c r="L202" s="3">
        <v>2240.805908203125</v>
      </c>
      <c r="M202" s="3">
        <v>870.85394287109375</v>
      </c>
      <c r="N202" s="3">
        <v>48.015956878662109</v>
      </c>
      <c r="O202" s="3">
        <v>242.70152282714844</v>
      </c>
    </row>
    <row r="203" spans="1:16" x14ac:dyDescent="0.2">
      <c r="A203">
        <v>185</v>
      </c>
      <c r="B203">
        <v>54</v>
      </c>
      <c r="C203">
        <v>22</v>
      </c>
      <c r="D203">
        <v>0</v>
      </c>
      <c r="E203" s="1">
        <v>3.4338247776031494</v>
      </c>
      <c r="F203" s="1">
        <v>3.997499942779541</v>
      </c>
      <c r="G203" s="1">
        <v>4.3271207809448242</v>
      </c>
      <c r="H203" s="1">
        <v>5.0304670333862305</v>
      </c>
      <c r="I203" s="1">
        <v>5.981752872467041</v>
      </c>
      <c r="J203">
        <v>0</v>
      </c>
      <c r="K203" s="3">
        <v>1498.5361328125</v>
      </c>
      <c r="L203" s="3">
        <v>1825.1759033203125</v>
      </c>
      <c r="M203" s="3">
        <v>336.25979614257812</v>
      </c>
      <c r="N203" s="3">
        <v>42.950153350830078</v>
      </c>
      <c r="O203" s="3">
        <v>94.323104858398438</v>
      </c>
      <c r="P203" t="s">
        <v>114</v>
      </c>
    </row>
    <row r="204" spans="1:16" x14ac:dyDescent="0.2">
      <c r="A204">
        <v>186</v>
      </c>
      <c r="B204">
        <v>55</v>
      </c>
      <c r="C204">
        <v>23</v>
      </c>
      <c r="D204">
        <v>0</v>
      </c>
      <c r="E204" s="1">
        <v>3.4365382194519043</v>
      </c>
      <c r="F204" s="1">
        <v>3.9956166744232178</v>
      </c>
      <c r="G204" s="1">
        <v>4.3238425254821777</v>
      </c>
      <c r="H204" s="1">
        <v>5.0300641059875488</v>
      </c>
      <c r="I204" s="1">
        <v>5.9563446044921875</v>
      </c>
      <c r="J204">
        <v>0</v>
      </c>
      <c r="K204" s="3">
        <v>2114.314453125</v>
      </c>
      <c r="L204" s="3">
        <v>1774.77001953125</v>
      </c>
      <c r="M204" s="3">
        <v>5.2395834922790527</v>
      </c>
      <c r="N204" s="3">
        <v>30.321657180786133</v>
      </c>
      <c r="O204" s="3">
        <v>107.80925750732422</v>
      </c>
    </row>
    <row r="205" spans="1:16" x14ac:dyDescent="0.2">
      <c r="A205">
        <v>187</v>
      </c>
      <c r="B205">
        <v>56</v>
      </c>
      <c r="C205">
        <v>24</v>
      </c>
      <c r="D205">
        <v>0</v>
      </c>
      <c r="E205" s="1">
        <v>3.4392783641815186</v>
      </c>
      <c r="F205" s="1">
        <v>3.9967727661132812</v>
      </c>
      <c r="G205" s="1">
        <v>0</v>
      </c>
      <c r="H205" s="1">
        <v>5.0306763648986816</v>
      </c>
      <c r="I205" s="1">
        <v>5.7263569831848145</v>
      </c>
      <c r="J205">
        <v>0</v>
      </c>
      <c r="K205" s="3">
        <v>2172.922607421875</v>
      </c>
      <c r="L205" s="3">
        <v>1807.8726806640625</v>
      </c>
      <c r="M205" s="3">
        <v>0</v>
      </c>
      <c r="N205" s="3">
        <v>34.971050262451172</v>
      </c>
      <c r="O205" s="3">
        <v>138.66671752929688</v>
      </c>
    </row>
    <row r="206" spans="1:16" x14ac:dyDescent="0.2">
      <c r="A206">
        <v>188</v>
      </c>
      <c r="B206">
        <v>57</v>
      </c>
      <c r="C206">
        <v>25</v>
      </c>
      <c r="D206">
        <v>0</v>
      </c>
      <c r="E206" s="1">
        <v>3.4331505298614502</v>
      </c>
      <c r="F206" s="1">
        <v>3.9929776191711426</v>
      </c>
      <c r="G206" s="1">
        <v>4.3223562240600586</v>
      </c>
      <c r="H206" s="1">
        <v>5.027590274810791</v>
      </c>
      <c r="I206" s="1">
        <v>5.7230629920959473</v>
      </c>
      <c r="J206">
        <v>0</v>
      </c>
      <c r="K206" s="3">
        <v>1668.9063720703125</v>
      </c>
      <c r="L206" s="3">
        <v>1609.3026123046875</v>
      </c>
      <c r="M206" s="3">
        <v>94.732078552246094</v>
      </c>
      <c r="N206" s="3">
        <v>34.554168701171875</v>
      </c>
      <c r="O206" s="3">
        <v>151.26502990722656</v>
      </c>
      <c r="P206" t="s">
        <v>114</v>
      </c>
    </row>
    <row r="207" spans="1:16" x14ac:dyDescent="0.2">
      <c r="A207">
        <v>189</v>
      </c>
      <c r="B207">
        <v>58</v>
      </c>
      <c r="C207">
        <v>26</v>
      </c>
      <c r="D207">
        <v>0</v>
      </c>
      <c r="E207" s="1">
        <v>3.4319946765899658</v>
      </c>
      <c r="F207" s="1">
        <v>3.9942975044250488</v>
      </c>
      <c r="G207" s="1">
        <v>4.3229093551635742</v>
      </c>
      <c r="H207" s="1">
        <v>5.0265822410583496</v>
      </c>
      <c r="I207" s="1">
        <v>5.9746994972229004</v>
      </c>
      <c r="J207">
        <v>0</v>
      </c>
      <c r="K207" s="3">
        <v>1279.8001708984375</v>
      </c>
      <c r="L207" s="3">
        <v>1927.978759765625</v>
      </c>
      <c r="M207" s="3">
        <v>439.4573974609375</v>
      </c>
      <c r="N207" s="3">
        <v>42.779155731201172</v>
      </c>
      <c r="O207" s="3">
        <v>137.78562927246094</v>
      </c>
    </row>
    <row r="208" spans="1:16" x14ac:dyDescent="0.2">
      <c r="A208">
        <v>190</v>
      </c>
      <c r="B208">
        <v>59</v>
      </c>
      <c r="C208">
        <v>27</v>
      </c>
      <c r="D208">
        <v>0</v>
      </c>
      <c r="E208" s="1">
        <v>3.4314353466033936</v>
      </c>
      <c r="F208" s="1">
        <v>3.9960017204284668</v>
      </c>
      <c r="G208" s="1">
        <v>4.3253674507141113</v>
      </c>
      <c r="H208" s="1">
        <v>5.0286116600036621</v>
      </c>
      <c r="I208" s="1">
        <v>5.9820981025695801</v>
      </c>
      <c r="J208">
        <v>0</v>
      </c>
      <c r="K208" s="3">
        <v>831.894287109375</v>
      </c>
      <c r="L208" s="3">
        <v>1357.1142578125</v>
      </c>
      <c r="M208" s="3">
        <v>337.72122192382812</v>
      </c>
      <c r="N208" s="3">
        <v>29.670761108398438</v>
      </c>
      <c r="O208" s="3">
        <v>86.461418151855469</v>
      </c>
    </row>
    <row r="210" spans="1:18" x14ac:dyDescent="0.2">
      <c r="A210" t="s">
        <v>59</v>
      </c>
    </row>
    <row r="211" spans="1:18" x14ac:dyDescent="0.2">
      <c r="A211" t="s">
        <v>68</v>
      </c>
      <c r="B211" t="s">
        <v>82</v>
      </c>
      <c r="C211" t="s">
        <v>67</v>
      </c>
      <c r="D211" t="s">
        <v>86</v>
      </c>
      <c r="E211" t="s">
        <v>98</v>
      </c>
      <c r="F211" t="s">
        <v>87</v>
      </c>
      <c r="G211" t="s">
        <v>99</v>
      </c>
      <c r="H211" t="s">
        <v>100</v>
      </c>
      <c r="I211" t="s">
        <v>90</v>
      </c>
      <c r="J211" t="s">
        <v>100</v>
      </c>
      <c r="K211" t="s">
        <v>91</v>
      </c>
      <c r="L211" t="s">
        <v>101</v>
      </c>
      <c r="M211" t="s">
        <v>102</v>
      </c>
      <c r="N211" t="s">
        <v>103</v>
      </c>
      <c r="O211" t="s">
        <v>104</v>
      </c>
      <c r="P211" t="s">
        <v>95</v>
      </c>
      <c r="Q211" t="s">
        <v>104</v>
      </c>
      <c r="R211" t="s">
        <v>115</v>
      </c>
    </row>
    <row r="212" spans="1:18" x14ac:dyDescent="0.2">
      <c r="A212">
        <v>191</v>
      </c>
      <c r="B212">
        <v>60</v>
      </c>
      <c r="C212">
        <v>1</v>
      </c>
      <c r="D212" s="2">
        <v>0</v>
      </c>
      <c r="E212" s="1">
        <v>3.3110673427581787</v>
      </c>
      <c r="F212" s="1">
        <v>3.9074027538299561</v>
      </c>
      <c r="G212" s="1">
        <v>4.2801947593688965</v>
      </c>
      <c r="H212" s="1">
        <v>4.3828563690185547</v>
      </c>
      <c r="I212" s="1">
        <v>6.1891345977783203</v>
      </c>
      <c r="J212" s="1">
        <v>6.3501057624816895</v>
      </c>
      <c r="K212" s="3">
        <v>0</v>
      </c>
      <c r="L212" s="3">
        <v>204.61721801757812</v>
      </c>
      <c r="M212" s="3">
        <v>2964.892822265625</v>
      </c>
      <c r="N212" s="3">
        <v>1283.21630859375</v>
      </c>
      <c r="O212" s="3">
        <v>202.43772888183594</v>
      </c>
      <c r="P212" s="3">
        <v>111.75460815429688</v>
      </c>
      <c r="Q212" s="3">
        <v>40.612972259521484</v>
      </c>
    </row>
    <row r="213" spans="1:18" x14ac:dyDescent="0.2">
      <c r="A213">
        <v>192</v>
      </c>
      <c r="B213">
        <v>61</v>
      </c>
      <c r="C213">
        <v>2</v>
      </c>
      <c r="D213" s="2">
        <v>2.5746631622314453</v>
      </c>
      <c r="E213" s="1">
        <v>3.3162298202514648</v>
      </c>
      <c r="F213" s="1">
        <v>3.9020893573760986</v>
      </c>
      <c r="G213" s="1">
        <v>4.2741084098815918</v>
      </c>
      <c r="H213" s="1">
        <v>4.3815789222717285</v>
      </c>
      <c r="I213" s="1">
        <v>6.1738324165344238</v>
      </c>
      <c r="J213" s="1">
        <v>6.3174448013305664</v>
      </c>
      <c r="K213" s="3">
        <v>5.9972763061523438</v>
      </c>
      <c r="L213" s="3">
        <v>2568.359375</v>
      </c>
      <c r="M213" s="3">
        <v>2651.729736328125</v>
      </c>
      <c r="N213" s="3">
        <v>106.60491180419922</v>
      </c>
      <c r="O213" s="3">
        <v>1656.5133056640625</v>
      </c>
      <c r="P213" s="3">
        <v>139.449462890625</v>
      </c>
      <c r="Q213" s="3">
        <v>171.29364013671875</v>
      </c>
      <c r="R213" t="s">
        <v>114</v>
      </c>
    </row>
    <row r="214" spans="1:18" x14ac:dyDescent="0.2">
      <c r="A214">
        <v>193</v>
      </c>
      <c r="B214">
        <v>62</v>
      </c>
      <c r="C214">
        <v>3</v>
      </c>
      <c r="D214" s="2">
        <v>0</v>
      </c>
      <c r="E214" s="1">
        <v>3.3058369159698486</v>
      </c>
      <c r="F214" s="1">
        <v>3.9028768539428711</v>
      </c>
      <c r="G214" s="1">
        <v>4.2776880264282227</v>
      </c>
      <c r="H214" s="1">
        <v>4.380577564239502</v>
      </c>
      <c r="I214" s="1">
        <v>6.1839447021484375</v>
      </c>
      <c r="J214" s="1">
        <v>6.3417630195617676</v>
      </c>
      <c r="K214" s="3">
        <v>0</v>
      </c>
      <c r="L214" s="3">
        <v>86.492919921875</v>
      </c>
      <c r="M214" s="3">
        <v>2064.34814453125</v>
      </c>
      <c r="N214" s="3">
        <v>950.68072509765625</v>
      </c>
      <c r="O214" s="3">
        <v>454.23721313476562</v>
      </c>
      <c r="P214" s="3">
        <v>96.618583679199219</v>
      </c>
      <c r="Q214" s="3">
        <v>59.648395538330078</v>
      </c>
    </row>
    <row r="215" spans="1:18" x14ac:dyDescent="0.2">
      <c r="A215">
        <v>194</v>
      </c>
      <c r="B215">
        <v>63</v>
      </c>
      <c r="C215">
        <v>4</v>
      </c>
      <c r="D215" s="2">
        <v>0</v>
      </c>
      <c r="E215" s="1">
        <v>3.3060371875762939</v>
      </c>
      <c r="F215" s="1">
        <v>3.9035990238189697</v>
      </c>
      <c r="G215" s="1">
        <v>4.2754416465759277</v>
      </c>
      <c r="H215" s="1">
        <v>4.3787126541137695</v>
      </c>
      <c r="I215" s="1">
        <v>5.8045859336853027</v>
      </c>
      <c r="J215" s="1">
        <v>6.4531612396240234</v>
      </c>
      <c r="K215" s="3">
        <v>0</v>
      </c>
      <c r="L215" s="3">
        <v>83.380317687988281</v>
      </c>
      <c r="M215" s="3">
        <v>1566.1910400390625</v>
      </c>
      <c r="N215" s="3">
        <v>719.189453125</v>
      </c>
      <c r="O215" s="3">
        <v>65.987281799316406</v>
      </c>
      <c r="P215" s="3">
        <v>91.528724670410156</v>
      </c>
      <c r="Q215" s="3">
        <v>408.18096923828125</v>
      </c>
    </row>
    <row r="216" spans="1:18" x14ac:dyDescent="0.2">
      <c r="A216">
        <v>195</v>
      </c>
      <c r="B216">
        <v>64</v>
      </c>
      <c r="C216">
        <v>5</v>
      </c>
      <c r="D216" s="2">
        <v>2.5691072940826416</v>
      </c>
      <c r="E216" s="1">
        <v>3.3128407001495361</v>
      </c>
      <c r="F216" s="1">
        <v>3.9020209312438965</v>
      </c>
      <c r="G216" s="1">
        <v>0</v>
      </c>
      <c r="H216" s="1">
        <v>4.3817057609558105</v>
      </c>
      <c r="I216" s="1">
        <v>5.8109965324401855</v>
      </c>
      <c r="J216" s="1">
        <v>6.4652352333068848</v>
      </c>
      <c r="K216" s="3">
        <v>6.0195727348327637</v>
      </c>
      <c r="L216" s="3">
        <v>1584.980224609375</v>
      </c>
      <c r="M216" s="3">
        <v>1353.858642578125</v>
      </c>
      <c r="N216" s="3">
        <v>0</v>
      </c>
      <c r="O216" s="3">
        <v>1058.092529296875</v>
      </c>
      <c r="P216" s="3">
        <v>73.536643981933594</v>
      </c>
      <c r="Q216" s="3">
        <v>295.54507446289062</v>
      </c>
      <c r="R216" t="s">
        <v>114</v>
      </c>
    </row>
    <row r="217" spans="1:18" x14ac:dyDescent="0.2">
      <c r="A217">
        <v>196</v>
      </c>
      <c r="B217">
        <v>65</v>
      </c>
      <c r="C217">
        <v>6</v>
      </c>
      <c r="D217" s="2">
        <v>0</v>
      </c>
      <c r="E217" s="1">
        <v>3.3141191005706787</v>
      </c>
      <c r="F217" s="1">
        <v>3.9069437980651855</v>
      </c>
      <c r="G217" s="1">
        <v>4.2813119888305664</v>
      </c>
      <c r="H217" s="1">
        <v>4.3868961334228516</v>
      </c>
      <c r="I217" s="1">
        <v>6.190244197845459</v>
      </c>
      <c r="J217" s="1">
        <v>6.349421501159668</v>
      </c>
      <c r="K217" s="3">
        <v>0</v>
      </c>
      <c r="L217" s="3">
        <v>798.92327880859375</v>
      </c>
      <c r="M217" s="3">
        <v>1871.1395263671875</v>
      </c>
      <c r="N217" s="3">
        <v>532.17694091796875</v>
      </c>
      <c r="O217" s="3">
        <v>1134.831298828125</v>
      </c>
      <c r="P217" s="3">
        <v>108.89834594726562</v>
      </c>
      <c r="Q217" s="3">
        <v>38.619609832763672</v>
      </c>
    </row>
    <row r="218" spans="1:18" x14ac:dyDescent="0.2">
      <c r="A218">
        <v>197</v>
      </c>
      <c r="B218">
        <v>66</v>
      </c>
      <c r="C218">
        <v>7</v>
      </c>
      <c r="D218" s="2">
        <v>0</v>
      </c>
      <c r="E218" s="1">
        <v>3.3200769424438477</v>
      </c>
      <c r="F218" s="1">
        <v>3.905315637588501</v>
      </c>
      <c r="G218" s="1">
        <v>0</v>
      </c>
      <c r="H218" s="1">
        <v>4.3844156265258789</v>
      </c>
      <c r="I218" s="1">
        <v>5.8077359199523926</v>
      </c>
      <c r="J218" s="1">
        <v>6.3114166259765625</v>
      </c>
      <c r="K218" s="3">
        <v>0</v>
      </c>
      <c r="L218" s="3">
        <v>2794.51953125</v>
      </c>
      <c r="M218" s="3">
        <v>2556.566162109375</v>
      </c>
      <c r="N218" s="3">
        <v>0</v>
      </c>
      <c r="O218" s="3">
        <v>1532.930419921875</v>
      </c>
      <c r="P218" s="3">
        <v>280.49990844726562</v>
      </c>
      <c r="Q218" s="3">
        <v>162.76646423339844</v>
      </c>
      <c r="R218" t="s">
        <v>114</v>
      </c>
    </row>
    <row r="219" spans="1:18" x14ac:dyDescent="0.2">
      <c r="A219">
        <v>198</v>
      </c>
      <c r="B219">
        <v>67</v>
      </c>
      <c r="C219">
        <v>8</v>
      </c>
      <c r="D219" s="2">
        <v>0</v>
      </c>
      <c r="E219" s="1">
        <v>3.3105745315551758</v>
      </c>
      <c r="F219" s="1">
        <v>3.9069178104400635</v>
      </c>
      <c r="G219" s="1">
        <v>4.2813897132873535</v>
      </c>
      <c r="H219" s="1">
        <v>4.3854861259460449</v>
      </c>
      <c r="I219" s="1">
        <v>6.1825785636901855</v>
      </c>
      <c r="J219" s="1">
        <v>6.344721794128418</v>
      </c>
      <c r="K219" s="3">
        <v>0</v>
      </c>
      <c r="L219" s="3">
        <v>257.41262817382812</v>
      </c>
      <c r="M219" s="3">
        <v>1895.30810546875</v>
      </c>
      <c r="N219" s="3">
        <v>796.7755126953125</v>
      </c>
      <c r="O219" s="3">
        <v>660.9581298828125</v>
      </c>
      <c r="P219" s="3">
        <v>147.31828308105469</v>
      </c>
      <c r="Q219" s="3">
        <v>46.173404693603516</v>
      </c>
    </row>
    <row r="220" spans="1:18" x14ac:dyDescent="0.2">
      <c r="A220">
        <v>199</v>
      </c>
      <c r="B220">
        <v>68</v>
      </c>
      <c r="C220">
        <v>9</v>
      </c>
      <c r="D220" s="2">
        <v>0</v>
      </c>
      <c r="E220" s="1">
        <v>3.3079736232757568</v>
      </c>
      <c r="F220" s="1">
        <v>3.9063827991485596</v>
      </c>
      <c r="G220" s="1">
        <v>4.2809586524963379</v>
      </c>
      <c r="H220" s="1">
        <v>4.3840584754943848</v>
      </c>
      <c r="I220" s="1">
        <v>5.811732292175293</v>
      </c>
      <c r="J220" s="1">
        <v>6.4701180458068848</v>
      </c>
      <c r="K220" s="3">
        <v>0</v>
      </c>
      <c r="L220" s="3">
        <v>77.900733947753906</v>
      </c>
      <c r="M220" s="3">
        <v>2201.76513671875</v>
      </c>
      <c r="N220" s="3">
        <v>1032.3172607421875</v>
      </c>
      <c r="O220" s="3">
        <v>213.11882019042969</v>
      </c>
      <c r="P220" s="3">
        <v>104.29499816894531</v>
      </c>
      <c r="Q220" s="3">
        <v>254.66108703613281</v>
      </c>
    </row>
    <row r="221" spans="1:18" x14ac:dyDescent="0.2">
      <c r="A221">
        <v>200</v>
      </c>
      <c r="B221">
        <v>69</v>
      </c>
      <c r="C221">
        <v>10</v>
      </c>
      <c r="D221" s="2">
        <v>0</v>
      </c>
      <c r="E221" s="1">
        <v>3.3096823692321777</v>
      </c>
      <c r="F221" s="1">
        <v>3.9023075103759766</v>
      </c>
      <c r="G221" s="1">
        <v>4.2744903564453125</v>
      </c>
      <c r="H221" s="1">
        <v>4.3783450126647949</v>
      </c>
      <c r="I221" s="1">
        <v>5.7904462814331055</v>
      </c>
      <c r="J221" s="1">
        <v>6.476707935333252</v>
      </c>
      <c r="K221" s="3">
        <v>0</v>
      </c>
      <c r="L221" s="3">
        <v>306.83132934570312</v>
      </c>
      <c r="M221" s="3">
        <v>1285.201416015625</v>
      </c>
      <c r="N221" s="3">
        <v>463.21148681640625</v>
      </c>
      <c r="O221" s="3">
        <v>574.37451171875</v>
      </c>
      <c r="P221" s="3">
        <v>365.43759155273438</v>
      </c>
      <c r="Q221" s="3">
        <v>78.354621887207031</v>
      </c>
    </row>
    <row r="222" spans="1:18" x14ac:dyDescent="0.2">
      <c r="A222">
        <v>201</v>
      </c>
      <c r="B222">
        <v>70</v>
      </c>
      <c r="C222">
        <v>11</v>
      </c>
      <c r="D222" s="2">
        <v>0</v>
      </c>
      <c r="E222" s="1">
        <v>3.2655296325683594</v>
      </c>
      <c r="F222" s="1">
        <v>3.9038875102996826</v>
      </c>
      <c r="G222" s="1">
        <v>4.2766728401184082</v>
      </c>
      <c r="H222" s="1">
        <v>4.3803787231445312</v>
      </c>
      <c r="I222" s="1">
        <v>5.8172345161437988</v>
      </c>
      <c r="J222" s="1">
        <v>6.4866180419921875</v>
      </c>
      <c r="K222" s="3">
        <v>0</v>
      </c>
      <c r="L222" s="3">
        <v>15.912946701049805</v>
      </c>
      <c r="M222" s="3">
        <v>1185.47265625</v>
      </c>
      <c r="N222" s="3">
        <v>573.80084228515625</v>
      </c>
      <c r="O222" s="3">
        <v>7.8754663467407227</v>
      </c>
      <c r="P222" s="3">
        <v>135.36360168457031</v>
      </c>
      <c r="Q222" s="3">
        <v>131.50361633300781</v>
      </c>
    </row>
    <row r="223" spans="1:18" x14ac:dyDescent="0.2">
      <c r="A223">
        <v>202</v>
      </c>
      <c r="B223">
        <v>71</v>
      </c>
      <c r="C223">
        <v>12</v>
      </c>
      <c r="D223" s="2">
        <v>0</v>
      </c>
      <c r="E223" s="1">
        <v>3.3064041137695312</v>
      </c>
      <c r="F223" s="1">
        <v>3.9018371105194092</v>
      </c>
      <c r="G223" s="1">
        <v>4.2783522605895996</v>
      </c>
      <c r="H223" s="1">
        <v>4.3827481269836426</v>
      </c>
      <c r="I223" s="1">
        <v>5.8237934112548828</v>
      </c>
      <c r="J223" s="1">
        <v>6.4870266914367676</v>
      </c>
      <c r="K223" s="3">
        <v>0</v>
      </c>
      <c r="L223" s="3">
        <v>167.41783142089844</v>
      </c>
      <c r="M223" s="3">
        <v>937.950927734375</v>
      </c>
      <c r="N223" s="3">
        <v>375.751708984375</v>
      </c>
      <c r="O223" s="3">
        <v>541.6231689453125</v>
      </c>
      <c r="P223" s="3">
        <v>60.317768096923828</v>
      </c>
      <c r="Q223" s="3">
        <v>141.9381103515625</v>
      </c>
    </row>
    <row r="224" spans="1:18" x14ac:dyDescent="0.2">
      <c r="A224">
        <v>203</v>
      </c>
      <c r="B224">
        <v>72</v>
      </c>
      <c r="C224">
        <v>13</v>
      </c>
      <c r="D224" s="2">
        <v>2.5730013847351074</v>
      </c>
      <c r="E224" s="1">
        <v>3.3137438297271729</v>
      </c>
      <c r="F224" s="1">
        <v>3.9042913913726807</v>
      </c>
      <c r="G224" s="1">
        <v>4.276463508605957</v>
      </c>
      <c r="H224" s="1">
        <v>4.3837575912475586</v>
      </c>
      <c r="I224" s="1">
        <v>5.8226070404052734</v>
      </c>
      <c r="J224" s="1">
        <v>6.3442239761352539</v>
      </c>
      <c r="K224" s="3">
        <v>12.742988586425781</v>
      </c>
      <c r="L224" s="3">
        <v>1052.55810546875</v>
      </c>
      <c r="M224" s="3">
        <v>1239.6429443359375</v>
      </c>
      <c r="N224" s="3">
        <v>109.45478057861328</v>
      </c>
      <c r="O224" s="3">
        <v>560.18914794921875</v>
      </c>
      <c r="P224" s="3">
        <v>98.581581115722656</v>
      </c>
      <c r="Q224" s="3">
        <v>17.218517303466797</v>
      </c>
    </row>
    <row r="225" spans="1:19" x14ac:dyDescent="0.2">
      <c r="A225">
        <v>204</v>
      </c>
      <c r="B225">
        <v>73</v>
      </c>
      <c r="C225">
        <v>14</v>
      </c>
      <c r="D225" s="2">
        <v>0</v>
      </c>
      <c r="E225" s="1">
        <v>3.315371036529541</v>
      </c>
      <c r="F225" s="1">
        <v>3.9047133922576904</v>
      </c>
      <c r="G225" s="1">
        <v>0</v>
      </c>
      <c r="H225" s="1">
        <v>4.3829646110534668</v>
      </c>
      <c r="I225" s="1">
        <v>5.8230371475219727</v>
      </c>
      <c r="J225" s="1">
        <v>6.3247170448303223</v>
      </c>
      <c r="K225" s="3">
        <v>0</v>
      </c>
      <c r="L225" s="3">
        <v>869.9642333984375</v>
      </c>
      <c r="M225" s="3">
        <v>1370.6336669921875</v>
      </c>
      <c r="N225" s="3">
        <v>0</v>
      </c>
      <c r="O225" s="3">
        <v>698.96685791015625</v>
      </c>
      <c r="P225" s="3">
        <v>132.01992797851562</v>
      </c>
      <c r="Q225" s="3">
        <v>98.316459655761719</v>
      </c>
      <c r="R225" t="s">
        <v>114</v>
      </c>
    </row>
    <row r="226" spans="1:19" x14ac:dyDescent="0.2">
      <c r="A226">
        <v>205</v>
      </c>
      <c r="B226">
        <v>74</v>
      </c>
      <c r="C226">
        <v>15</v>
      </c>
      <c r="D226" s="2">
        <v>0</v>
      </c>
      <c r="E226" s="1">
        <v>3.3134355545043945</v>
      </c>
      <c r="F226" s="1">
        <v>3.9029359817504883</v>
      </c>
      <c r="G226" s="1">
        <v>0</v>
      </c>
      <c r="H226" s="1">
        <v>4.3815069198608398</v>
      </c>
      <c r="I226" s="1">
        <v>6.1700515747070312</v>
      </c>
      <c r="J226" s="1">
        <v>6.3148021697998047</v>
      </c>
      <c r="K226" s="3">
        <v>0</v>
      </c>
      <c r="L226" s="3">
        <v>1402.8662109375</v>
      </c>
      <c r="M226" s="3">
        <v>1554.9376220703125</v>
      </c>
      <c r="N226" s="3">
        <v>0</v>
      </c>
      <c r="O226" s="3">
        <v>1056.2105712890625</v>
      </c>
      <c r="P226" s="3">
        <v>8.0766725540161133</v>
      </c>
      <c r="Q226" s="3">
        <v>224.61984252929688</v>
      </c>
      <c r="R226" t="s">
        <v>114</v>
      </c>
    </row>
    <row r="227" spans="1:19" x14ac:dyDescent="0.2">
      <c r="A227">
        <v>206</v>
      </c>
      <c r="B227">
        <v>75</v>
      </c>
      <c r="C227">
        <v>16</v>
      </c>
      <c r="D227">
        <v>0</v>
      </c>
      <c r="E227" s="1">
        <v>3.3062665462493896</v>
      </c>
      <c r="F227" s="1">
        <v>3.9024374485015869</v>
      </c>
      <c r="G227" s="1">
        <v>4.2832117080688477</v>
      </c>
      <c r="H227" s="1">
        <v>4.3852415084838867</v>
      </c>
      <c r="I227" s="1">
        <v>6.1948561668395996</v>
      </c>
      <c r="J227" s="1">
        <v>6.3471717834472656</v>
      </c>
      <c r="K227" s="3">
        <v>0</v>
      </c>
      <c r="L227" s="3">
        <v>20.2493896484375</v>
      </c>
      <c r="M227" s="3">
        <v>716.77642822265625</v>
      </c>
      <c r="N227" s="3">
        <v>341.90048217773438</v>
      </c>
      <c r="O227" s="3">
        <v>70.776008605957031</v>
      </c>
      <c r="P227" s="3">
        <v>28.014444351196289</v>
      </c>
      <c r="Q227" s="3">
        <v>48.462684631347656</v>
      </c>
    </row>
    <row r="228" spans="1:19" x14ac:dyDescent="0.2">
      <c r="A228">
        <v>207</v>
      </c>
      <c r="B228">
        <v>76</v>
      </c>
      <c r="C228">
        <v>17</v>
      </c>
      <c r="D228">
        <v>0</v>
      </c>
      <c r="E228" s="1">
        <v>3.3077473640441895</v>
      </c>
      <c r="F228" s="1">
        <v>3.9046854972839355</v>
      </c>
      <c r="G228" s="1">
        <v>4.2852306365966797</v>
      </c>
      <c r="H228" s="1">
        <v>4.3867640495300293</v>
      </c>
      <c r="I228" s="1">
        <v>5.830439567565918</v>
      </c>
      <c r="J228" s="1">
        <v>6.3448801040649414</v>
      </c>
      <c r="K228" s="3">
        <v>0</v>
      </c>
      <c r="L228" s="3">
        <v>34.108783721923828</v>
      </c>
      <c r="M228" s="3">
        <v>732.379150390625</v>
      </c>
      <c r="N228" s="3">
        <v>328.16714477539062</v>
      </c>
      <c r="O228" s="3">
        <v>185.91096496582031</v>
      </c>
      <c r="P228" s="3">
        <v>46.973239898681641</v>
      </c>
      <c r="Q228" s="3">
        <v>11.980527877807617</v>
      </c>
    </row>
    <row r="229" spans="1:19" x14ac:dyDescent="0.2">
      <c r="A229">
        <v>208</v>
      </c>
      <c r="B229">
        <v>77</v>
      </c>
      <c r="C229">
        <v>18</v>
      </c>
      <c r="D229">
        <v>0</v>
      </c>
      <c r="E229" s="1">
        <v>3.2693924903869629</v>
      </c>
      <c r="F229" s="1">
        <v>3.9083762168884277</v>
      </c>
      <c r="G229" s="1">
        <v>4.2797946929931641</v>
      </c>
      <c r="H229" s="1">
        <v>0</v>
      </c>
      <c r="I229" s="1">
        <v>5.8350567817687988</v>
      </c>
      <c r="J229" s="1">
        <v>6.3965921401977539</v>
      </c>
      <c r="K229" s="3">
        <v>0</v>
      </c>
      <c r="L229" s="3">
        <v>5.3791751861572266</v>
      </c>
      <c r="M229" s="3">
        <v>635.77886962890625</v>
      </c>
      <c r="N229" s="3">
        <v>305.3612060546875</v>
      </c>
      <c r="O229" s="3">
        <v>0</v>
      </c>
      <c r="P229" s="3">
        <v>107.27738189697266</v>
      </c>
      <c r="Q229" s="3">
        <v>21.980087280273438</v>
      </c>
    </row>
    <row r="230" spans="1:19" x14ac:dyDescent="0.2">
      <c r="A230">
        <v>209</v>
      </c>
      <c r="B230">
        <v>78</v>
      </c>
      <c r="C230">
        <v>19</v>
      </c>
      <c r="D230">
        <v>0</v>
      </c>
      <c r="E230" s="1">
        <v>3.3142154216766357</v>
      </c>
      <c r="F230" s="1">
        <v>3.9059584140777588</v>
      </c>
      <c r="G230" s="1">
        <v>4.2772283554077148</v>
      </c>
      <c r="H230" s="1">
        <v>4.3851070404052734</v>
      </c>
      <c r="I230" s="1">
        <v>5.8391475677490234</v>
      </c>
      <c r="J230" s="1">
        <v>6.3381967544555664</v>
      </c>
      <c r="K230" s="3">
        <v>0</v>
      </c>
      <c r="L230" s="3">
        <v>828.52093505859375</v>
      </c>
      <c r="M230" s="3">
        <v>1126.291748046875</v>
      </c>
      <c r="N230" s="3">
        <v>103.27346801757812</v>
      </c>
      <c r="O230" s="3">
        <v>914.68975830078125</v>
      </c>
      <c r="P230" s="3">
        <v>59.941020965576172</v>
      </c>
      <c r="Q230" s="3">
        <v>33.614635467529297</v>
      </c>
      <c r="R230" t="s">
        <v>114</v>
      </c>
    </row>
    <row r="231" spans="1:19" x14ac:dyDescent="0.2">
      <c r="A231">
        <v>210</v>
      </c>
      <c r="B231">
        <v>79</v>
      </c>
      <c r="C231">
        <v>20</v>
      </c>
      <c r="D231">
        <v>0</v>
      </c>
      <c r="E231" s="1">
        <v>3.309166431427002</v>
      </c>
      <c r="F231" s="1">
        <v>3.8981540203094482</v>
      </c>
      <c r="G231" s="1">
        <v>0</v>
      </c>
      <c r="H231" s="1">
        <v>4.377901554107666</v>
      </c>
      <c r="I231" s="1">
        <v>6.1918845176696777</v>
      </c>
      <c r="J231" s="1">
        <v>6.3234825134277344</v>
      </c>
      <c r="K231" s="3">
        <v>0</v>
      </c>
      <c r="L231" s="3">
        <v>1025.614501953125</v>
      </c>
      <c r="M231" s="3">
        <v>928.52374267578125</v>
      </c>
      <c r="N231" s="3">
        <v>0</v>
      </c>
      <c r="O231" s="3">
        <v>798.6612548828125</v>
      </c>
      <c r="P231" s="3">
        <v>61.072662353515625</v>
      </c>
      <c r="Q231" s="3">
        <v>139.49960327148438</v>
      </c>
      <c r="R231" t="s">
        <v>114</v>
      </c>
    </row>
    <row r="232" spans="1:19" x14ac:dyDescent="0.2">
      <c r="A232">
        <v>211</v>
      </c>
      <c r="B232">
        <v>80</v>
      </c>
      <c r="C232">
        <v>21</v>
      </c>
      <c r="D232">
        <v>0</v>
      </c>
      <c r="E232" s="1">
        <v>3.3156459331512451</v>
      </c>
      <c r="F232" s="1">
        <v>3.9038302898406982</v>
      </c>
      <c r="G232" s="1">
        <v>4.2756032943725586</v>
      </c>
      <c r="H232" s="1">
        <v>4.383145809173584</v>
      </c>
      <c r="I232" s="1">
        <v>6.1860876083374023</v>
      </c>
      <c r="J232" s="1">
        <v>6.3470988273620605</v>
      </c>
      <c r="K232" s="3">
        <v>0</v>
      </c>
      <c r="L232" s="3">
        <v>1075.2333984375</v>
      </c>
      <c r="M232" s="3">
        <v>1040.2880859375</v>
      </c>
      <c r="N232" s="3">
        <v>19.695121765136719</v>
      </c>
      <c r="O232" s="3">
        <v>824.2020263671875</v>
      </c>
      <c r="P232" s="3">
        <v>132.31391906738281</v>
      </c>
      <c r="Q232" s="3">
        <v>40.407085418701172</v>
      </c>
      <c r="R232" t="s">
        <v>114</v>
      </c>
    </row>
    <row r="233" spans="1:19" x14ac:dyDescent="0.2">
      <c r="A233">
        <v>212</v>
      </c>
      <c r="B233">
        <v>81</v>
      </c>
      <c r="C233">
        <v>22</v>
      </c>
      <c r="D233">
        <v>0</v>
      </c>
      <c r="E233" s="1">
        <v>3.3116409778594971</v>
      </c>
      <c r="F233" s="1">
        <v>3.9043612480163574</v>
      </c>
      <c r="G233" s="1">
        <v>4.2802190780639648</v>
      </c>
      <c r="H233" s="1">
        <v>4.385413646697998</v>
      </c>
      <c r="I233" s="1">
        <v>5.8270606994628906</v>
      </c>
      <c r="J233" s="1">
        <v>6.332697868347168</v>
      </c>
      <c r="K233" s="3">
        <v>0</v>
      </c>
      <c r="L233" s="3">
        <v>467.13095092773438</v>
      </c>
      <c r="M233" s="3">
        <v>1055.4334716796875</v>
      </c>
      <c r="N233" s="3">
        <v>281.15689086914062</v>
      </c>
      <c r="O233" s="3">
        <v>504.6396484375</v>
      </c>
      <c r="P233" s="3">
        <v>139.6956787109375</v>
      </c>
      <c r="Q233" s="3">
        <v>51.842353820800781</v>
      </c>
    </row>
    <row r="234" spans="1:19" x14ac:dyDescent="0.2">
      <c r="A234">
        <v>213</v>
      </c>
      <c r="B234">
        <v>82</v>
      </c>
      <c r="C234">
        <v>23</v>
      </c>
      <c r="D234">
        <v>0</v>
      </c>
      <c r="E234" s="1">
        <v>3.313307523727417</v>
      </c>
      <c r="F234" s="1">
        <v>3.903609037399292</v>
      </c>
      <c r="G234" s="1">
        <v>4.2758402824401855</v>
      </c>
      <c r="H234" s="1">
        <v>4.3827376365661621</v>
      </c>
      <c r="I234" s="1">
        <v>6.185154914855957</v>
      </c>
      <c r="J234" s="1">
        <v>6.3370184898376465</v>
      </c>
      <c r="K234" s="3">
        <v>0</v>
      </c>
      <c r="L234" s="3">
        <v>895.5501708984375</v>
      </c>
      <c r="M234" s="3">
        <v>1255.20703125</v>
      </c>
      <c r="N234" s="3">
        <v>89.63397216796875</v>
      </c>
      <c r="O234" s="3">
        <v>959.3863525390625</v>
      </c>
      <c r="P234" s="3">
        <v>53.236778259277344</v>
      </c>
      <c r="Q234" s="3">
        <v>37.479145050048828</v>
      </c>
      <c r="R234" t="s">
        <v>114</v>
      </c>
    </row>
    <row r="235" spans="1:19" x14ac:dyDescent="0.2">
      <c r="A235">
        <v>214</v>
      </c>
      <c r="B235">
        <v>83</v>
      </c>
      <c r="C235">
        <v>24</v>
      </c>
      <c r="D235">
        <v>0</v>
      </c>
      <c r="E235" s="1">
        <v>3.3107283115386963</v>
      </c>
      <c r="F235" s="1">
        <v>3.9032254219055176</v>
      </c>
      <c r="G235" s="1">
        <v>4.274261474609375</v>
      </c>
      <c r="H235" s="1">
        <v>4.3801875114440918</v>
      </c>
      <c r="I235" s="1">
        <v>5.6767745018005371</v>
      </c>
      <c r="J235" s="1">
        <v>6.3203601837158203</v>
      </c>
      <c r="K235" s="3">
        <v>0</v>
      </c>
      <c r="L235" s="3">
        <v>896.7996826171875</v>
      </c>
      <c r="M235" s="3">
        <v>1243.4208984375</v>
      </c>
      <c r="N235" s="3">
        <v>160.27314758300781</v>
      </c>
      <c r="O235" s="3">
        <v>595.148193359375</v>
      </c>
      <c r="P235" s="3">
        <v>860.65350341796875</v>
      </c>
      <c r="Q235" s="3">
        <v>3114.656982421875</v>
      </c>
    </row>
    <row r="236" spans="1:19" x14ac:dyDescent="0.2">
      <c r="A236">
        <v>215</v>
      </c>
      <c r="B236">
        <v>84</v>
      </c>
      <c r="C236">
        <v>25</v>
      </c>
      <c r="D236">
        <v>0</v>
      </c>
      <c r="E236" s="1">
        <v>3.3134541511535645</v>
      </c>
      <c r="F236" s="1">
        <v>3.9020507335662842</v>
      </c>
      <c r="G236" s="1">
        <v>0</v>
      </c>
      <c r="H236" s="1">
        <v>4.3798351287841797</v>
      </c>
      <c r="I236" s="1">
        <v>6.194028377532959</v>
      </c>
      <c r="J236" s="1">
        <v>6.3376479148864746</v>
      </c>
      <c r="K236" s="3">
        <v>0</v>
      </c>
      <c r="L236" s="3">
        <v>1059.7099609375</v>
      </c>
      <c r="M236" s="3">
        <v>1255.64404296875</v>
      </c>
      <c r="N236" s="3">
        <v>0</v>
      </c>
      <c r="O236" s="3">
        <v>810.9398193359375</v>
      </c>
      <c r="P236" s="3">
        <v>164.88026428222656</v>
      </c>
      <c r="Q236" s="3">
        <v>118.77471923828125</v>
      </c>
    </row>
    <row r="238" spans="1:19" x14ac:dyDescent="0.2">
      <c r="A238" t="s">
        <v>60</v>
      </c>
    </row>
    <row r="239" spans="1:19" x14ac:dyDescent="0.2">
      <c r="A239" t="s">
        <v>68</v>
      </c>
      <c r="B239" t="s">
        <v>82</v>
      </c>
      <c r="C239" t="s">
        <v>67</v>
      </c>
      <c r="D239" t="s">
        <v>86</v>
      </c>
      <c r="E239" t="s">
        <v>106</v>
      </c>
      <c r="F239" t="s">
        <v>87</v>
      </c>
      <c r="G239" t="s">
        <v>100</v>
      </c>
      <c r="H239" t="s">
        <v>99</v>
      </c>
      <c r="I239" t="s">
        <v>90</v>
      </c>
      <c r="J239" t="s">
        <v>100</v>
      </c>
      <c r="K239" t="s">
        <v>100</v>
      </c>
      <c r="L239" t="s">
        <v>91</v>
      </c>
      <c r="M239" t="s">
        <v>107</v>
      </c>
      <c r="N239" t="s">
        <v>92</v>
      </c>
      <c r="O239" t="s">
        <v>104</v>
      </c>
      <c r="P239" t="s">
        <v>103</v>
      </c>
      <c r="Q239" t="s">
        <v>95</v>
      </c>
      <c r="R239" t="s">
        <v>104</v>
      </c>
      <c r="S239" t="s">
        <v>104</v>
      </c>
    </row>
    <row r="240" spans="1:19" x14ac:dyDescent="0.2">
      <c r="A240">
        <v>216</v>
      </c>
      <c r="B240">
        <v>1</v>
      </c>
      <c r="C240">
        <v>1</v>
      </c>
      <c r="D240">
        <v>3.426572322845459</v>
      </c>
      <c r="E240">
        <v>3.6515228748321533</v>
      </c>
      <c r="F240">
        <v>5.0751481056213379</v>
      </c>
      <c r="G240" s="3">
        <v>5.2972564697265625</v>
      </c>
      <c r="H240" s="3">
        <v>5.4433279037475586</v>
      </c>
      <c r="I240" s="3">
        <v>6.351043701171875</v>
      </c>
      <c r="J240">
        <v>6.6495051383972168</v>
      </c>
      <c r="K240" s="1">
        <v>6.9731874465942383</v>
      </c>
      <c r="L240">
        <v>11.30955982208252</v>
      </c>
      <c r="M240">
        <v>167.46371459960938</v>
      </c>
      <c r="N240">
        <v>843.84197998046875</v>
      </c>
      <c r="O240">
        <v>36.238845825195312</v>
      </c>
      <c r="P240">
        <v>861.410400390625</v>
      </c>
      <c r="Q240">
        <v>263.923828125</v>
      </c>
      <c r="R240">
        <v>10.847386360168457</v>
      </c>
      <c r="S240">
        <v>115.06494140625</v>
      </c>
    </row>
    <row r="241" spans="1:19" x14ac:dyDescent="0.2">
      <c r="A241">
        <v>217</v>
      </c>
      <c r="B241">
        <v>2</v>
      </c>
      <c r="C241">
        <v>2</v>
      </c>
      <c r="D241">
        <v>3.4261918067932129</v>
      </c>
      <c r="E241">
        <v>3.5450141429901123</v>
      </c>
      <c r="F241">
        <v>5.0724287033081055</v>
      </c>
      <c r="G241" s="3">
        <v>5.3003244400024414</v>
      </c>
      <c r="H241" s="3">
        <v>5.4391193389892578</v>
      </c>
      <c r="I241" s="3">
        <v>6.1330866813659668</v>
      </c>
      <c r="J241">
        <v>6.6446614265441895</v>
      </c>
      <c r="K241" s="1">
        <v>6.9724860191345215</v>
      </c>
      <c r="L241">
        <v>21.348228454589844</v>
      </c>
      <c r="M241">
        <v>1215.1102294921875</v>
      </c>
      <c r="N241">
        <v>870.4376220703125</v>
      </c>
      <c r="O241">
        <v>78.956184387207031</v>
      </c>
      <c r="P241">
        <v>31.729141235351562</v>
      </c>
      <c r="Q241">
        <v>38.188674926757812</v>
      </c>
      <c r="R241">
        <v>49.680488586425781</v>
      </c>
      <c r="S241">
        <v>86.419639587402344</v>
      </c>
    </row>
    <row r="242" spans="1:19" x14ac:dyDescent="0.2">
      <c r="A242">
        <v>218</v>
      </c>
      <c r="B242">
        <v>3</v>
      </c>
      <c r="C242">
        <v>3</v>
      </c>
      <c r="D242">
        <v>3.4200079441070557</v>
      </c>
      <c r="E242">
        <v>3.6689701080322266</v>
      </c>
      <c r="F242">
        <v>5.0738310813903809</v>
      </c>
      <c r="G242" s="3">
        <v>5.300511360168457</v>
      </c>
      <c r="H242" s="3">
        <v>5.4431800842285156</v>
      </c>
      <c r="I242" s="3">
        <v>6.2859611511230469</v>
      </c>
      <c r="J242">
        <v>6.6218113899230957</v>
      </c>
      <c r="K242" s="1">
        <v>6.9702677726745605</v>
      </c>
      <c r="L242">
        <v>37.1632080078125</v>
      </c>
      <c r="M242">
        <v>149.34907531738281</v>
      </c>
      <c r="N242">
        <v>960.459716796875</v>
      </c>
      <c r="O242">
        <v>176.18447875976562</v>
      </c>
      <c r="P242">
        <v>1061.6451416015625</v>
      </c>
      <c r="Q242">
        <v>70.245223999023438</v>
      </c>
      <c r="R242">
        <v>43.455677032470703</v>
      </c>
      <c r="S242">
        <v>160.12187194824219</v>
      </c>
    </row>
    <row r="243" spans="1:19" x14ac:dyDescent="0.2">
      <c r="A243">
        <v>219</v>
      </c>
      <c r="B243">
        <v>4</v>
      </c>
      <c r="C243">
        <v>4</v>
      </c>
      <c r="D243">
        <v>3.4083347320556641</v>
      </c>
      <c r="E243">
        <v>3.7183358669281006</v>
      </c>
      <c r="F243">
        <v>5.0731754302978516</v>
      </c>
      <c r="G243" s="3">
        <v>5.2995457649230957</v>
      </c>
      <c r="H243" s="3">
        <v>5.4436483383178711</v>
      </c>
      <c r="I243" s="3">
        <v>6.1327362060546875</v>
      </c>
      <c r="J243">
        <v>6.6235184669494629</v>
      </c>
      <c r="K243" s="1">
        <v>6.9651398658752441</v>
      </c>
      <c r="L243">
        <v>6.8951826095581055</v>
      </c>
      <c r="M243">
        <v>6.7866406440734863</v>
      </c>
      <c r="N243">
        <v>896.302734375</v>
      </c>
      <c r="O243">
        <v>8.8277702331542969</v>
      </c>
      <c r="P243">
        <v>1175.6231689453125</v>
      </c>
      <c r="Q243">
        <v>46.629543304443359</v>
      </c>
      <c r="R243">
        <v>21.729988098144531</v>
      </c>
      <c r="S243">
        <v>145.51618957519531</v>
      </c>
    </row>
    <row r="244" spans="1:19" x14ac:dyDescent="0.2">
      <c r="A244">
        <v>220</v>
      </c>
      <c r="B244">
        <v>5</v>
      </c>
      <c r="C244">
        <v>5</v>
      </c>
      <c r="D244">
        <v>3.4127554893493652</v>
      </c>
      <c r="E244">
        <v>3.6593270301818848</v>
      </c>
      <c r="F244">
        <v>5.0749092102050781</v>
      </c>
      <c r="G244" s="3">
        <v>5.2699494361877441</v>
      </c>
      <c r="H244" s="3">
        <v>5.4453372955322266</v>
      </c>
      <c r="I244" s="3">
        <v>6.3364405632019043</v>
      </c>
      <c r="J244">
        <v>6.6175861358642578</v>
      </c>
      <c r="K244" s="1">
        <v>6.7146577835083008</v>
      </c>
      <c r="L244">
        <v>7.4154272079467773</v>
      </c>
      <c r="M244">
        <v>146.44073486328125</v>
      </c>
      <c r="N244">
        <v>974.524658203125</v>
      </c>
      <c r="O244">
        <v>11.966387748718262</v>
      </c>
      <c r="P244">
        <v>1121.9437255859375</v>
      </c>
      <c r="Q244">
        <v>483.65756225585938</v>
      </c>
      <c r="R244">
        <v>12.301288604736328</v>
      </c>
      <c r="S244">
        <v>13.765974044799805</v>
      </c>
    </row>
    <row r="245" spans="1:19" x14ac:dyDescent="0.2">
      <c r="A245">
        <v>221</v>
      </c>
      <c r="B245">
        <v>6</v>
      </c>
      <c r="C245">
        <v>6</v>
      </c>
      <c r="D245">
        <v>3.4105017185211182</v>
      </c>
      <c r="E245">
        <v>3.5437781810760498</v>
      </c>
      <c r="F245">
        <v>5.0701389312744141</v>
      </c>
      <c r="G245" s="3">
        <v>5.2984251976013184</v>
      </c>
      <c r="H245" s="3">
        <v>5.5352306365966797</v>
      </c>
      <c r="I245" s="3">
        <v>6.2890219688415527</v>
      </c>
      <c r="J245">
        <v>6.6440086364746094</v>
      </c>
      <c r="K245" s="1">
        <v>6.9694528579711914</v>
      </c>
      <c r="L245">
        <v>18.306863784790039</v>
      </c>
      <c r="M245">
        <v>1216.91357421875</v>
      </c>
      <c r="N245">
        <v>838.8328857421875</v>
      </c>
      <c r="O245">
        <v>9.6962118148803711</v>
      </c>
      <c r="P245">
        <v>27.197662353515625</v>
      </c>
      <c r="Q245">
        <v>43.8492431640625</v>
      </c>
      <c r="R245">
        <v>39.719509124755859</v>
      </c>
      <c r="S245">
        <v>68.352485656738281</v>
      </c>
    </row>
    <row r="246" spans="1:19" x14ac:dyDescent="0.2">
      <c r="A246">
        <v>222</v>
      </c>
      <c r="B246">
        <v>7</v>
      </c>
      <c r="C246">
        <v>7</v>
      </c>
      <c r="D246">
        <v>3.4218673706054688</v>
      </c>
      <c r="E246">
        <v>3.7063167095184326</v>
      </c>
      <c r="F246">
        <v>5.0789027214050293</v>
      </c>
      <c r="G246" s="3">
        <v>0</v>
      </c>
      <c r="H246" s="3">
        <v>5.4485359191894531</v>
      </c>
      <c r="I246" s="3">
        <v>6.3559565544128418</v>
      </c>
      <c r="J246">
        <v>6.6298589706420898</v>
      </c>
      <c r="K246" s="1">
        <v>6.9712719917297363</v>
      </c>
      <c r="L246">
        <v>137.79811096191406</v>
      </c>
      <c r="M246">
        <v>38.018535614013672</v>
      </c>
      <c r="N246">
        <v>982.80377197265625</v>
      </c>
      <c r="O246">
        <v>0</v>
      </c>
      <c r="P246">
        <v>1231.92041015625</v>
      </c>
      <c r="Q246">
        <v>176.31997680664062</v>
      </c>
      <c r="R246">
        <v>13.681985855102539</v>
      </c>
      <c r="S246">
        <v>137.13423156738281</v>
      </c>
    </row>
    <row r="247" spans="1:19" x14ac:dyDescent="0.2">
      <c r="A247">
        <v>223</v>
      </c>
      <c r="B247">
        <v>8</v>
      </c>
      <c r="C247">
        <v>8</v>
      </c>
      <c r="D247">
        <v>3.4283483028411865</v>
      </c>
      <c r="E247">
        <v>3.706507682800293</v>
      </c>
      <c r="F247">
        <v>5.079380989074707</v>
      </c>
      <c r="G247" s="3">
        <v>5.2993350028991699</v>
      </c>
      <c r="H247" s="3">
        <v>5.4489645957946777</v>
      </c>
      <c r="I247" s="3">
        <v>6.3465895652770996</v>
      </c>
      <c r="J247">
        <v>6.6299052238464355</v>
      </c>
      <c r="K247" s="1">
        <v>6.9749836921691895</v>
      </c>
      <c r="L247">
        <v>9.8296976089477539</v>
      </c>
      <c r="M247">
        <v>39.274734497070312</v>
      </c>
      <c r="N247">
        <v>1141.7261962890625</v>
      </c>
      <c r="O247">
        <v>40.431877136230469</v>
      </c>
      <c r="P247">
        <v>1336.709716796875</v>
      </c>
      <c r="Q247">
        <v>364.17654418945312</v>
      </c>
      <c r="R247">
        <v>11.87813663482666</v>
      </c>
      <c r="S247">
        <v>127.09198760986328</v>
      </c>
    </row>
    <row r="248" spans="1:19" x14ac:dyDescent="0.2">
      <c r="A248">
        <v>224</v>
      </c>
      <c r="B248">
        <v>9</v>
      </c>
      <c r="C248">
        <v>9</v>
      </c>
      <c r="D248">
        <v>3.4259240627288818</v>
      </c>
      <c r="E248">
        <v>3.7215774059295654</v>
      </c>
      <c r="F248">
        <v>5.0786714553833008</v>
      </c>
      <c r="G248" s="3">
        <v>5.304591178894043</v>
      </c>
      <c r="H248" s="3">
        <v>5.4479851722717285</v>
      </c>
      <c r="I248" s="3">
        <v>6.3489198684692383</v>
      </c>
      <c r="J248">
        <v>6.6302647590637207</v>
      </c>
      <c r="K248" s="1">
        <v>6.973055362701416</v>
      </c>
      <c r="L248">
        <v>15.664044380187988</v>
      </c>
      <c r="M248">
        <v>8.0494146347045898</v>
      </c>
      <c r="N248">
        <v>851.69122314453125</v>
      </c>
      <c r="O248">
        <v>24.511886596679688</v>
      </c>
      <c r="P248">
        <v>1122.6416015625</v>
      </c>
      <c r="Q248">
        <v>285.2203369140625</v>
      </c>
      <c r="R248">
        <v>13.07187557220459</v>
      </c>
      <c r="S248">
        <v>124.53818511962891</v>
      </c>
    </row>
    <row r="249" spans="1:19" x14ac:dyDescent="0.2">
      <c r="A249">
        <v>225</v>
      </c>
      <c r="B249">
        <v>10</v>
      </c>
      <c r="C249">
        <v>10</v>
      </c>
      <c r="D249">
        <v>3.4271128177642822</v>
      </c>
      <c r="E249">
        <v>3.6878876686096191</v>
      </c>
      <c r="F249">
        <v>5.077143669128418</v>
      </c>
      <c r="G249" s="3">
        <v>5.3031406402587891</v>
      </c>
      <c r="H249" s="3">
        <v>5.446225643157959</v>
      </c>
      <c r="I249" s="3">
        <v>6.2733521461486816</v>
      </c>
      <c r="J249">
        <v>6.6246705055236816</v>
      </c>
      <c r="K249" s="1">
        <v>6.9723787307739258</v>
      </c>
      <c r="L249">
        <v>289.3868408203125</v>
      </c>
      <c r="M249">
        <v>61.832675933837891</v>
      </c>
      <c r="N249">
        <v>935.30267333984375</v>
      </c>
      <c r="O249">
        <v>5.3438324928283691</v>
      </c>
      <c r="P249">
        <v>1138.2384033203125</v>
      </c>
      <c r="Q249">
        <v>184.60783386230469</v>
      </c>
      <c r="R249">
        <v>37.418857574462891</v>
      </c>
      <c r="S249">
        <v>123.77633666992188</v>
      </c>
    </row>
    <row r="250" spans="1:19" x14ac:dyDescent="0.2">
      <c r="A250">
        <v>226</v>
      </c>
      <c r="B250">
        <v>11</v>
      </c>
      <c r="C250">
        <v>11</v>
      </c>
      <c r="D250">
        <v>3.4207336902618408</v>
      </c>
      <c r="E250">
        <v>3.7074463367462158</v>
      </c>
      <c r="F250">
        <v>5.0771322250366211</v>
      </c>
      <c r="G250" s="3">
        <v>0</v>
      </c>
      <c r="H250" s="3">
        <v>5.4466133117675781</v>
      </c>
      <c r="I250" s="3">
        <v>6.3450536727905273</v>
      </c>
      <c r="J250">
        <v>6.6289887428283691</v>
      </c>
      <c r="K250" s="1">
        <v>6.9722113609313965</v>
      </c>
      <c r="L250">
        <v>46.350444793701172</v>
      </c>
      <c r="M250">
        <v>30.107526779174805</v>
      </c>
      <c r="N250">
        <v>957.138671875</v>
      </c>
      <c r="O250">
        <v>0</v>
      </c>
      <c r="P250">
        <v>1214.7703857421875</v>
      </c>
      <c r="Q250">
        <v>340.14749145507812</v>
      </c>
      <c r="R250">
        <v>14.343427658081055</v>
      </c>
      <c r="S250">
        <v>116.55237579345703</v>
      </c>
    </row>
    <row r="251" spans="1:19" x14ac:dyDescent="0.2">
      <c r="A251">
        <v>227</v>
      </c>
      <c r="B251">
        <v>12</v>
      </c>
      <c r="C251">
        <v>12</v>
      </c>
      <c r="D251">
        <v>3.4280884265899658</v>
      </c>
      <c r="E251">
        <v>0</v>
      </c>
      <c r="F251">
        <v>5.0773000717163086</v>
      </c>
      <c r="G251" s="3">
        <v>0</v>
      </c>
      <c r="H251" s="3">
        <v>5.4468164443969727</v>
      </c>
      <c r="I251" s="3">
        <v>6.3379340171813965</v>
      </c>
      <c r="J251">
        <v>6.6275396347045898</v>
      </c>
      <c r="K251" s="1">
        <v>6.9724416732788086</v>
      </c>
      <c r="L251">
        <v>7.7878270149230957</v>
      </c>
      <c r="M251">
        <v>0</v>
      </c>
      <c r="N251">
        <v>890.94964599609375</v>
      </c>
      <c r="O251">
        <v>0</v>
      </c>
      <c r="P251">
        <v>1162.169677734375</v>
      </c>
      <c r="Q251">
        <v>489.02670288085938</v>
      </c>
      <c r="R251">
        <v>12.08003044128418</v>
      </c>
      <c r="S251">
        <v>112.61259460449219</v>
      </c>
    </row>
    <row r="252" spans="1:19" x14ac:dyDescent="0.2">
      <c r="A252">
        <v>228</v>
      </c>
      <c r="B252">
        <v>13</v>
      </c>
      <c r="C252">
        <v>13</v>
      </c>
      <c r="D252">
        <v>3.4101452827453613</v>
      </c>
      <c r="E252">
        <v>3.7011866569519043</v>
      </c>
      <c r="F252">
        <v>5.0754537582397461</v>
      </c>
      <c r="G252" s="3">
        <v>5.3015875816345215</v>
      </c>
      <c r="H252" s="3">
        <v>5.4451122283935547</v>
      </c>
      <c r="I252" s="3">
        <v>6.3389072418212891</v>
      </c>
      <c r="J252">
        <v>6.6257705688476562</v>
      </c>
      <c r="K252" s="1">
        <v>6.9710302352905273</v>
      </c>
      <c r="L252">
        <v>6.1194148063659668</v>
      </c>
      <c r="M252">
        <v>38.467754364013672</v>
      </c>
      <c r="N252">
        <v>866.26983642578125</v>
      </c>
      <c r="O252">
        <v>19.770195007324219</v>
      </c>
      <c r="P252">
        <v>1154.1246337890625</v>
      </c>
      <c r="Q252">
        <v>440.93450927734375</v>
      </c>
      <c r="R252">
        <v>12.858368873596191</v>
      </c>
      <c r="S252">
        <v>75.602951049804688</v>
      </c>
    </row>
    <row r="253" spans="1:19" x14ac:dyDescent="0.2">
      <c r="A253">
        <v>229</v>
      </c>
      <c r="B253">
        <v>14</v>
      </c>
      <c r="C253">
        <v>14</v>
      </c>
      <c r="D253">
        <v>3.428112268447876</v>
      </c>
      <c r="E253">
        <v>3.5559704303741455</v>
      </c>
      <c r="F253">
        <v>5.07293701171875</v>
      </c>
      <c r="G253" s="3">
        <v>5.3001880645751953</v>
      </c>
      <c r="H253" s="3">
        <v>5.4404821395874023</v>
      </c>
      <c r="I253" s="3">
        <v>6.3615150451660156</v>
      </c>
      <c r="J253">
        <v>6.6444950103759766</v>
      </c>
      <c r="K253" s="1">
        <v>6.972015380859375</v>
      </c>
      <c r="L253">
        <v>8.9919204711914062</v>
      </c>
      <c r="M253">
        <v>1139.0908203125</v>
      </c>
      <c r="N253">
        <v>947.3890380859375</v>
      </c>
      <c r="O253">
        <v>11.172202110290527</v>
      </c>
      <c r="P253">
        <v>114.01622009277344</v>
      </c>
      <c r="Q253">
        <v>70.194717407226562</v>
      </c>
      <c r="R253">
        <v>8.2932062149047852</v>
      </c>
      <c r="S253">
        <v>122.75724792480469</v>
      </c>
    </row>
    <row r="254" spans="1:19" x14ac:dyDescent="0.2">
      <c r="A254">
        <v>230</v>
      </c>
      <c r="B254">
        <v>15</v>
      </c>
      <c r="C254">
        <v>15</v>
      </c>
      <c r="D254">
        <v>3.4229774475097656</v>
      </c>
      <c r="E254">
        <v>3.7016613483428955</v>
      </c>
      <c r="F254">
        <v>5.0731382369995117</v>
      </c>
      <c r="G254" s="3">
        <v>0</v>
      </c>
      <c r="H254" s="3">
        <v>5.4425263404846191</v>
      </c>
      <c r="I254" s="3">
        <v>6.2738842964172363</v>
      </c>
      <c r="J254">
        <v>6.626467227935791</v>
      </c>
      <c r="K254" s="1">
        <v>6.9687299728393555</v>
      </c>
      <c r="L254">
        <v>609.835693359375</v>
      </c>
      <c r="M254">
        <v>20.985677719116211</v>
      </c>
      <c r="N254">
        <v>812.1639404296875</v>
      </c>
      <c r="O254">
        <v>0</v>
      </c>
      <c r="P254">
        <v>1000.7428588867188</v>
      </c>
      <c r="Q254">
        <v>173.58277893066406</v>
      </c>
      <c r="R254">
        <v>28.246128082275391</v>
      </c>
      <c r="S254">
        <v>129.67677307128906</v>
      </c>
    </row>
    <row r="255" spans="1:19" x14ac:dyDescent="0.2">
      <c r="A255">
        <v>231</v>
      </c>
      <c r="B255">
        <v>16</v>
      </c>
      <c r="C255">
        <v>16</v>
      </c>
      <c r="D255">
        <v>3.4192714691162109</v>
      </c>
      <c r="E255">
        <v>3.6355512142181396</v>
      </c>
      <c r="F255">
        <v>5.0729084014892578</v>
      </c>
      <c r="G255" s="3">
        <v>5.2995648384094238</v>
      </c>
      <c r="H255" s="3">
        <v>5.4414029121398926</v>
      </c>
      <c r="I255" s="3">
        <v>6.2809000015258789</v>
      </c>
      <c r="J255">
        <v>6.6157450675964355</v>
      </c>
      <c r="K255" s="1">
        <v>6.9701380729675293</v>
      </c>
      <c r="L255">
        <v>61.289947509765625</v>
      </c>
      <c r="M255">
        <v>324.56396484375</v>
      </c>
      <c r="N255">
        <v>1031.98291015625</v>
      </c>
      <c r="O255">
        <v>69.130973815917969</v>
      </c>
      <c r="P255">
        <v>1002.9429321289062</v>
      </c>
      <c r="Q255">
        <v>89.496757507324219</v>
      </c>
      <c r="R255">
        <v>80.017242431640625</v>
      </c>
      <c r="S255">
        <v>79.8673095703125</v>
      </c>
    </row>
    <row r="256" spans="1:19" x14ac:dyDescent="0.2">
      <c r="A256">
        <v>232</v>
      </c>
      <c r="B256">
        <v>17</v>
      </c>
      <c r="C256">
        <v>17</v>
      </c>
      <c r="D256">
        <v>0</v>
      </c>
      <c r="E256">
        <v>3.713299036026001</v>
      </c>
      <c r="F256">
        <v>5.0717759132385254</v>
      </c>
      <c r="G256" s="3">
        <v>5.2978420257568359</v>
      </c>
      <c r="H256" s="3">
        <v>5.4417304992675781</v>
      </c>
      <c r="I256" s="3">
        <v>6.3333039283752441</v>
      </c>
      <c r="J256">
        <v>6.6226844787597656</v>
      </c>
      <c r="K256" s="1">
        <v>6.7114639282226562</v>
      </c>
      <c r="L256">
        <v>0</v>
      </c>
      <c r="M256">
        <v>11.180305480957031</v>
      </c>
      <c r="N256">
        <v>906.02252197265625</v>
      </c>
      <c r="O256">
        <v>7.9638919830322266</v>
      </c>
      <c r="P256">
        <v>1261.637451171875</v>
      </c>
      <c r="Q256">
        <v>515.842529296875</v>
      </c>
      <c r="R256">
        <v>13.559304237365723</v>
      </c>
      <c r="S256">
        <v>38.006549835205078</v>
      </c>
    </row>
    <row r="257" spans="1:19" x14ac:dyDescent="0.2">
      <c r="A257">
        <v>233</v>
      </c>
      <c r="B257">
        <v>18</v>
      </c>
      <c r="C257">
        <v>18</v>
      </c>
      <c r="D257">
        <v>3.4094698429107666</v>
      </c>
      <c r="E257">
        <v>3.717897891998291</v>
      </c>
      <c r="F257">
        <v>5.0723409652709961</v>
      </c>
      <c r="G257" s="3">
        <v>0</v>
      </c>
      <c r="H257" s="3">
        <v>5.4423980712890625</v>
      </c>
      <c r="I257" s="3">
        <v>6.2886157035827637</v>
      </c>
      <c r="J257">
        <v>6.6229934692382812</v>
      </c>
      <c r="K257" s="1">
        <v>6.9690456390380859</v>
      </c>
      <c r="L257">
        <v>13.647543907165527</v>
      </c>
      <c r="M257">
        <v>6.5018448829650879</v>
      </c>
      <c r="N257">
        <v>862.610107421875</v>
      </c>
      <c r="O257">
        <v>0</v>
      </c>
      <c r="P257">
        <v>1152.168701171875</v>
      </c>
      <c r="Q257">
        <v>46.31878662109375</v>
      </c>
      <c r="R257">
        <v>25.848127365112305</v>
      </c>
      <c r="S257">
        <v>113.24208068847656</v>
      </c>
    </row>
    <row r="258" spans="1:19" x14ac:dyDescent="0.2">
      <c r="A258">
        <v>234</v>
      </c>
      <c r="B258">
        <v>19</v>
      </c>
      <c r="C258">
        <v>19</v>
      </c>
      <c r="D258">
        <v>3.4237065315246582</v>
      </c>
      <c r="E258">
        <v>0</v>
      </c>
      <c r="F258">
        <v>5.0733489990234375</v>
      </c>
      <c r="G258" s="3">
        <v>0</v>
      </c>
      <c r="H258" s="3">
        <v>5.4431190490722656</v>
      </c>
      <c r="I258" s="3">
        <v>6.3393979072570801</v>
      </c>
      <c r="J258">
        <v>6.6268229484558105</v>
      </c>
      <c r="K258" s="1">
        <v>6.9715652465820312</v>
      </c>
      <c r="L258">
        <v>16.746362686157227</v>
      </c>
      <c r="M258">
        <v>0</v>
      </c>
      <c r="N258">
        <v>896.17498779296875</v>
      </c>
      <c r="O258">
        <v>0</v>
      </c>
      <c r="P258">
        <v>1213.103759765625</v>
      </c>
      <c r="Q258">
        <v>460.71759033203125</v>
      </c>
      <c r="R258">
        <v>13.188730239868164</v>
      </c>
      <c r="S258">
        <v>105.27413940429688</v>
      </c>
    </row>
    <row r="259" spans="1:19" x14ac:dyDescent="0.2">
      <c r="A259">
        <v>235</v>
      </c>
      <c r="B259">
        <v>20</v>
      </c>
      <c r="C259">
        <v>20</v>
      </c>
      <c r="D259">
        <v>3.425666332244873</v>
      </c>
      <c r="E259">
        <v>3.5450074672698975</v>
      </c>
      <c r="F259">
        <v>5.0756134986877441</v>
      </c>
      <c r="G259" s="3">
        <v>5.3032746315002441</v>
      </c>
      <c r="H259" s="3">
        <v>5.5399131774902344</v>
      </c>
      <c r="I259" s="3">
        <v>6.2908935546875</v>
      </c>
      <c r="J259">
        <v>6.6485428810119629</v>
      </c>
      <c r="K259" s="1">
        <v>6.9739041328430176</v>
      </c>
      <c r="L259">
        <v>31.195016860961914</v>
      </c>
      <c r="M259">
        <v>1265.3050537109375</v>
      </c>
      <c r="N259">
        <v>911.99371337890625</v>
      </c>
      <c r="O259">
        <v>8.4251670837402344</v>
      </c>
      <c r="P259">
        <v>24.048505783081055</v>
      </c>
      <c r="Q259">
        <v>64.322097778320312</v>
      </c>
      <c r="R259">
        <v>36.189098358154297</v>
      </c>
      <c r="S259">
        <v>120.33435821533203</v>
      </c>
    </row>
    <row r="260" spans="1:19" x14ac:dyDescent="0.2">
      <c r="A260">
        <v>236</v>
      </c>
      <c r="B260">
        <v>21</v>
      </c>
      <c r="C260">
        <v>21</v>
      </c>
      <c r="D260">
        <v>3.4286677837371826</v>
      </c>
      <c r="E260">
        <v>3.544224739074707</v>
      </c>
      <c r="F260">
        <v>5.076535701751709</v>
      </c>
      <c r="G260" s="3">
        <v>5.3042001724243164</v>
      </c>
      <c r="H260" s="3">
        <v>5.5410737991333008</v>
      </c>
      <c r="I260" s="3">
        <v>6.2924904823303223</v>
      </c>
      <c r="J260">
        <v>6.6476855278015137</v>
      </c>
      <c r="K260" s="1">
        <v>6.9683046340942383</v>
      </c>
      <c r="L260">
        <v>23.951601028442383</v>
      </c>
      <c r="M260">
        <v>1284.020263671875</v>
      </c>
      <c r="N260">
        <v>876.215087890625</v>
      </c>
      <c r="O260">
        <v>15.804596900939941</v>
      </c>
      <c r="P260">
        <v>22.659290313720703</v>
      </c>
      <c r="Q260">
        <v>50.305454254150391</v>
      </c>
      <c r="R260">
        <v>39.171398162841797</v>
      </c>
      <c r="S260">
        <v>83.373847961425781</v>
      </c>
    </row>
    <row r="261" spans="1:19" x14ac:dyDescent="0.2">
      <c r="A261">
        <v>237</v>
      </c>
      <c r="B261">
        <v>22</v>
      </c>
      <c r="C261">
        <v>22</v>
      </c>
      <c r="D261">
        <v>3.412571907043457</v>
      </c>
      <c r="E261">
        <v>3.7193329334259033</v>
      </c>
      <c r="F261">
        <v>5.0769033432006836</v>
      </c>
      <c r="G261" s="3">
        <v>0</v>
      </c>
      <c r="H261" s="3">
        <v>5.4468350410461426</v>
      </c>
      <c r="I261" s="3">
        <v>6.2926445007324219</v>
      </c>
      <c r="J261">
        <v>6.6231937408447266</v>
      </c>
      <c r="K261" s="1">
        <v>6.9713821411132812</v>
      </c>
      <c r="L261">
        <v>43.501628875732422</v>
      </c>
      <c r="M261">
        <v>8.2410879135131836</v>
      </c>
      <c r="N261">
        <v>848.67559814453125</v>
      </c>
      <c r="O261">
        <v>0</v>
      </c>
      <c r="P261">
        <v>1171.8653564453125</v>
      </c>
      <c r="Q261">
        <v>47.497695922851562</v>
      </c>
      <c r="R261">
        <v>38.38232421875</v>
      </c>
      <c r="S261">
        <v>112.98178863525391</v>
      </c>
    </row>
    <row r="262" spans="1:19" x14ac:dyDescent="0.2">
      <c r="A262">
        <v>238</v>
      </c>
      <c r="B262">
        <v>23</v>
      </c>
      <c r="C262">
        <v>23</v>
      </c>
      <c r="D262">
        <v>3.4143753051757812</v>
      </c>
      <c r="E262">
        <v>3.6914629936218262</v>
      </c>
      <c r="F262">
        <v>5.0756087303161621</v>
      </c>
      <c r="G262" s="3">
        <v>5.3021397590637207</v>
      </c>
      <c r="H262" s="3">
        <v>5.4449405670166016</v>
      </c>
      <c r="I262" s="3">
        <v>6.2752723693847656</v>
      </c>
      <c r="J262">
        <v>6.6192078590393066</v>
      </c>
      <c r="K262" s="1">
        <v>6.9676547050476074</v>
      </c>
      <c r="L262">
        <v>93.029167175292969</v>
      </c>
      <c r="M262">
        <v>74.365760803222656</v>
      </c>
      <c r="N262">
        <v>954.0882568359375</v>
      </c>
      <c r="O262">
        <v>5.751366138458252</v>
      </c>
      <c r="P262">
        <v>1133.68505859375</v>
      </c>
      <c r="Q262">
        <v>161.19677734375</v>
      </c>
      <c r="R262">
        <v>61.417621612548828</v>
      </c>
      <c r="S262">
        <v>133.81822204589844</v>
      </c>
    </row>
    <row r="263" spans="1:19" x14ac:dyDescent="0.2">
      <c r="A263">
        <v>239</v>
      </c>
      <c r="B263">
        <v>24</v>
      </c>
      <c r="C263">
        <v>24</v>
      </c>
      <c r="D263">
        <v>3.4209725856781006</v>
      </c>
      <c r="E263">
        <v>3.647411584854126</v>
      </c>
      <c r="F263">
        <v>5.076622486114502</v>
      </c>
      <c r="G263" s="3">
        <v>5.303370475769043</v>
      </c>
      <c r="H263" s="3">
        <v>5.4453945159912109</v>
      </c>
      <c r="I263" s="3">
        <v>6.2870125770568848</v>
      </c>
      <c r="J263">
        <v>6.6180849075317383</v>
      </c>
      <c r="K263" s="1">
        <v>6.9719066619873047</v>
      </c>
      <c r="L263">
        <v>25.638507843017578</v>
      </c>
      <c r="M263">
        <v>278.16064453125</v>
      </c>
      <c r="N263">
        <v>910.86187744140625</v>
      </c>
      <c r="O263">
        <v>48.082859039306641</v>
      </c>
      <c r="P263">
        <v>955.25494384765625</v>
      </c>
      <c r="Q263">
        <v>75.522697448730469</v>
      </c>
      <c r="R263">
        <v>82.114212036132812</v>
      </c>
      <c r="S263">
        <v>77.800094604492188</v>
      </c>
    </row>
    <row r="264" spans="1:19" x14ac:dyDescent="0.2">
      <c r="A264">
        <v>240</v>
      </c>
      <c r="B264">
        <v>25</v>
      </c>
      <c r="C264">
        <v>25</v>
      </c>
      <c r="D264">
        <v>3.4254944324493408</v>
      </c>
      <c r="E264">
        <v>3.5363655090332031</v>
      </c>
      <c r="F264">
        <v>5.0708479881286621</v>
      </c>
      <c r="G264" s="3">
        <v>0</v>
      </c>
      <c r="H264" s="3">
        <v>5.5358524322509766</v>
      </c>
      <c r="I264" s="3">
        <v>6.2906780242919922</v>
      </c>
      <c r="J264">
        <v>6.6448354721069336</v>
      </c>
      <c r="K264" s="1">
        <v>6.9686026573181152</v>
      </c>
      <c r="L264">
        <v>27.252983093261719</v>
      </c>
      <c r="M264">
        <v>1340.9884033203125</v>
      </c>
      <c r="N264">
        <v>906.70831298828125</v>
      </c>
      <c r="O264">
        <v>0</v>
      </c>
      <c r="P264">
        <v>23.544525146484375</v>
      </c>
      <c r="Q264">
        <v>49.283962249755859</v>
      </c>
      <c r="R264">
        <v>38.702720642089844</v>
      </c>
      <c r="S264">
        <v>111.93885803222656</v>
      </c>
    </row>
    <row r="265" spans="1:19" x14ac:dyDescent="0.2">
      <c r="A265">
        <v>241</v>
      </c>
      <c r="B265">
        <v>26</v>
      </c>
      <c r="C265">
        <v>26</v>
      </c>
      <c r="D265">
        <v>3.4271578788757324</v>
      </c>
      <c r="E265">
        <v>3.5530855655670166</v>
      </c>
      <c r="F265">
        <v>5.071502685546875</v>
      </c>
      <c r="G265" s="3">
        <v>0</v>
      </c>
      <c r="H265" s="3">
        <v>5.4390177726745605</v>
      </c>
      <c r="I265" s="3">
        <v>6.2887377738952637</v>
      </c>
      <c r="J265">
        <v>6.6135258674621582</v>
      </c>
      <c r="K265" s="1">
        <v>6.948951244354248</v>
      </c>
      <c r="L265">
        <v>19.219743728637695</v>
      </c>
      <c r="M265">
        <v>1156.4429931640625</v>
      </c>
      <c r="N265">
        <v>953.38323974609375</v>
      </c>
      <c r="O265">
        <v>0</v>
      </c>
      <c r="P265">
        <v>205.104248046875</v>
      </c>
      <c r="Q265">
        <v>53.362270355224609</v>
      </c>
      <c r="R265">
        <v>47.139476776123047</v>
      </c>
      <c r="S265">
        <v>140.770263671875</v>
      </c>
    </row>
    <row r="266" spans="1:19" x14ac:dyDescent="0.2">
      <c r="A266">
        <v>242</v>
      </c>
      <c r="B266">
        <v>27</v>
      </c>
      <c r="C266">
        <v>27</v>
      </c>
      <c r="D266">
        <v>3.425612211227417</v>
      </c>
      <c r="E266">
        <v>3.5351982116699219</v>
      </c>
      <c r="F266">
        <v>5.0713129043579102</v>
      </c>
      <c r="G266" s="3">
        <v>0</v>
      </c>
      <c r="H266" s="3">
        <v>5.5408554077148438</v>
      </c>
      <c r="I266" s="3">
        <v>6.2892236709594727</v>
      </c>
      <c r="J266">
        <v>6.643761157989502</v>
      </c>
      <c r="K266" s="1">
        <v>6.9686002731323242</v>
      </c>
      <c r="L266">
        <v>14.792943000793457</v>
      </c>
      <c r="M266">
        <v>1433.5955810546875</v>
      </c>
      <c r="N266">
        <v>1077.43017578125</v>
      </c>
      <c r="O266">
        <v>0</v>
      </c>
      <c r="P266">
        <v>15.238635063171387</v>
      </c>
      <c r="Q266">
        <v>44.584640502929688</v>
      </c>
      <c r="R266">
        <v>24.588081359863281</v>
      </c>
      <c r="S266">
        <v>95.387519836425781</v>
      </c>
    </row>
    <row r="267" spans="1:19" x14ac:dyDescent="0.2">
      <c r="A267">
        <v>243</v>
      </c>
      <c r="B267">
        <v>28</v>
      </c>
      <c r="C267">
        <v>28</v>
      </c>
      <c r="D267">
        <v>3.4263918399810791</v>
      </c>
      <c r="E267">
        <v>3.5377988815307617</v>
      </c>
      <c r="F267">
        <v>5.0717067718505859</v>
      </c>
      <c r="G267" s="3">
        <v>0</v>
      </c>
      <c r="H267" s="3">
        <v>5.5366015434265137</v>
      </c>
      <c r="I267" s="3">
        <v>6.2893857955932617</v>
      </c>
      <c r="J267">
        <v>6.6453990936279297</v>
      </c>
      <c r="K267" s="1">
        <v>6.9691262245178223</v>
      </c>
      <c r="L267">
        <v>21.148178100585938</v>
      </c>
      <c r="M267">
        <v>1389.8209228515625</v>
      </c>
      <c r="N267">
        <v>978.223388671875</v>
      </c>
      <c r="O267">
        <v>0</v>
      </c>
      <c r="P267">
        <v>26.204156875610352</v>
      </c>
      <c r="Q267">
        <v>51.349075317382812</v>
      </c>
      <c r="R267">
        <v>49.129188537597656</v>
      </c>
      <c r="S267">
        <v>111.69807434082031</v>
      </c>
    </row>
    <row r="268" spans="1:19" x14ac:dyDescent="0.2">
      <c r="A268">
        <v>244</v>
      </c>
      <c r="B268">
        <v>29</v>
      </c>
      <c r="C268">
        <v>29</v>
      </c>
      <c r="D268">
        <v>3.4220266342163086</v>
      </c>
      <c r="E268">
        <v>3.5324606895446777</v>
      </c>
      <c r="F268">
        <v>5.0701332092285156</v>
      </c>
      <c r="G268" s="3">
        <v>0</v>
      </c>
      <c r="H268" s="3">
        <v>5.4378128051757812</v>
      </c>
      <c r="I268" s="3">
        <v>6.3516793251037598</v>
      </c>
      <c r="J268">
        <v>6.6435937881469727</v>
      </c>
      <c r="K268" s="1">
        <v>6.9496169090270996</v>
      </c>
      <c r="L268">
        <v>17.016969680786133</v>
      </c>
      <c r="M268">
        <v>1371.8841552734375</v>
      </c>
      <c r="N268">
        <v>996.52899169921875</v>
      </c>
      <c r="O268">
        <v>0</v>
      </c>
      <c r="P268">
        <v>67.513992309570312</v>
      </c>
      <c r="Q268">
        <v>187.23152160644531</v>
      </c>
      <c r="R268">
        <v>11.672188758850098</v>
      </c>
      <c r="S268">
        <v>107.39077758789062</v>
      </c>
    </row>
    <row r="269" spans="1:19" x14ac:dyDescent="0.2">
      <c r="A269">
        <v>245</v>
      </c>
      <c r="B269">
        <v>30</v>
      </c>
      <c r="C269">
        <v>30</v>
      </c>
      <c r="D269">
        <v>3.4243414402008057</v>
      </c>
      <c r="E269">
        <v>3.541285514831543</v>
      </c>
      <c r="F269">
        <v>5.0699291229248047</v>
      </c>
      <c r="G269" s="3">
        <v>0</v>
      </c>
      <c r="H269" s="3">
        <v>5.5373101234436035</v>
      </c>
      <c r="I269" s="3">
        <v>6.2905774116516113</v>
      </c>
      <c r="J269">
        <v>6.6439428329467773</v>
      </c>
      <c r="K269" s="1">
        <v>6.9698147773742676</v>
      </c>
      <c r="L269">
        <v>14.600288391113281</v>
      </c>
      <c r="M269">
        <v>1297.06103515625</v>
      </c>
      <c r="N269">
        <v>902.926025390625</v>
      </c>
      <c r="O269">
        <v>0</v>
      </c>
      <c r="P269">
        <v>15.460869789123535</v>
      </c>
      <c r="Q269">
        <v>42.0855712890625</v>
      </c>
      <c r="R269">
        <v>28.918918609619141</v>
      </c>
      <c r="S269">
        <v>75.600975036621094</v>
      </c>
    </row>
    <row r="270" spans="1:19" x14ac:dyDescent="0.2">
      <c r="A270">
        <v>246</v>
      </c>
      <c r="B270">
        <v>31</v>
      </c>
      <c r="C270">
        <v>31</v>
      </c>
      <c r="D270">
        <v>3.4251260757446289</v>
      </c>
      <c r="E270">
        <v>3.5271830558776855</v>
      </c>
      <c r="F270">
        <v>5.0703368186950684</v>
      </c>
      <c r="G270" s="3">
        <v>0</v>
      </c>
      <c r="H270" s="3">
        <v>5.5367598533630371</v>
      </c>
      <c r="I270" s="3">
        <v>6.2890872955322266</v>
      </c>
      <c r="J270">
        <v>6.6440272331237793</v>
      </c>
      <c r="K270" s="1">
        <v>6.9686527252197266</v>
      </c>
      <c r="L270">
        <v>17.517370223999023</v>
      </c>
      <c r="M270">
        <v>1526.7413330078125</v>
      </c>
      <c r="N270">
        <v>1037.4766845703125</v>
      </c>
      <c r="O270">
        <v>0</v>
      </c>
      <c r="P270">
        <v>18.795989990234375</v>
      </c>
      <c r="Q270">
        <v>48.731975555419922</v>
      </c>
      <c r="R270">
        <v>36.588329315185547</v>
      </c>
      <c r="S270">
        <v>90.827308654785156</v>
      </c>
    </row>
    <row r="271" spans="1:19" x14ac:dyDescent="0.2">
      <c r="A271">
        <v>247</v>
      </c>
      <c r="B271">
        <v>32</v>
      </c>
      <c r="C271">
        <v>32</v>
      </c>
      <c r="D271">
        <v>3.4212260246276855</v>
      </c>
      <c r="E271">
        <v>3.627772331237793</v>
      </c>
      <c r="F271">
        <v>5.0722579956054688</v>
      </c>
      <c r="G271" s="3">
        <v>5.2977514266967773</v>
      </c>
      <c r="H271" s="3">
        <v>5.4397506713867188</v>
      </c>
      <c r="I271" s="3">
        <v>6.2835659980773926</v>
      </c>
      <c r="J271">
        <v>6.6119003295898438</v>
      </c>
      <c r="K271" s="1">
        <v>6.966120719909668</v>
      </c>
      <c r="L271">
        <v>146.662353515625</v>
      </c>
      <c r="M271">
        <v>414.7960205078125</v>
      </c>
      <c r="N271">
        <v>1155.2926025390625</v>
      </c>
      <c r="O271">
        <v>52.735858917236328</v>
      </c>
      <c r="P271">
        <v>1083.6617431640625</v>
      </c>
      <c r="Q271">
        <v>75.156181335449219</v>
      </c>
      <c r="R271">
        <v>113.05558013916016</v>
      </c>
      <c r="S271">
        <v>131.81974792480469</v>
      </c>
    </row>
    <row r="272" spans="1:19" x14ac:dyDescent="0.2">
      <c r="A272">
        <v>248</v>
      </c>
      <c r="B272">
        <v>33</v>
      </c>
      <c r="C272">
        <v>33</v>
      </c>
      <c r="D272">
        <v>3.420525074005127</v>
      </c>
      <c r="E272">
        <v>3.7168455123901367</v>
      </c>
      <c r="F272">
        <v>5.0721383094787598</v>
      </c>
      <c r="G272" s="3">
        <v>0</v>
      </c>
      <c r="H272" s="3">
        <v>5.4406929016113281</v>
      </c>
      <c r="I272" s="3">
        <v>6.1305928230285645</v>
      </c>
      <c r="J272">
        <v>6.6184558868408203</v>
      </c>
      <c r="K272" s="1">
        <v>6.9409899711608887</v>
      </c>
      <c r="L272">
        <v>200.12158203125</v>
      </c>
      <c r="M272">
        <v>6.7957978248596191</v>
      </c>
      <c r="N272">
        <v>1038.7608642578125</v>
      </c>
      <c r="O272">
        <v>0</v>
      </c>
      <c r="P272">
        <v>1272.287109375</v>
      </c>
      <c r="Q272">
        <v>47.246440887451172</v>
      </c>
      <c r="R272">
        <v>52.341255187988281</v>
      </c>
      <c r="S272">
        <v>7.316767692565918</v>
      </c>
    </row>
    <row r="273" spans="1:19" x14ac:dyDescent="0.2">
      <c r="A273">
        <v>249</v>
      </c>
      <c r="B273">
        <v>34</v>
      </c>
      <c r="C273">
        <v>34</v>
      </c>
      <c r="D273">
        <v>3.4221138954162598</v>
      </c>
      <c r="E273">
        <v>3.717534065246582</v>
      </c>
      <c r="F273">
        <v>5.07269287109375</v>
      </c>
      <c r="G273" s="3">
        <v>0</v>
      </c>
      <c r="H273" s="3">
        <v>5.4416565895080566</v>
      </c>
      <c r="I273" s="3">
        <v>6.1316184997558594</v>
      </c>
      <c r="J273">
        <v>6.6195659637451172</v>
      </c>
      <c r="K273" s="1">
        <v>6.9397201538085938</v>
      </c>
      <c r="L273">
        <v>84.479866027832031</v>
      </c>
      <c r="M273">
        <v>6.7316150665283203</v>
      </c>
      <c r="N273">
        <v>899.5394287109375</v>
      </c>
      <c r="O273">
        <v>0</v>
      </c>
      <c r="P273">
        <v>1215.56298828125</v>
      </c>
      <c r="Q273">
        <v>43.775836944580078</v>
      </c>
      <c r="R273">
        <v>50.178707122802734</v>
      </c>
      <c r="S273">
        <v>6.6343607902526855</v>
      </c>
    </row>
    <row r="274" spans="1:19" x14ac:dyDescent="0.2">
      <c r="A274">
        <v>250</v>
      </c>
      <c r="B274">
        <v>35</v>
      </c>
      <c r="C274">
        <v>35</v>
      </c>
      <c r="D274">
        <v>3.4230654239654541</v>
      </c>
      <c r="E274">
        <v>3.6798503398895264</v>
      </c>
      <c r="F274">
        <v>5.074885368347168</v>
      </c>
      <c r="G274" s="3">
        <v>5.3003273010253906</v>
      </c>
      <c r="H274" s="3">
        <v>5.443821907043457</v>
      </c>
      <c r="I274" s="3">
        <v>6.2885537147521973</v>
      </c>
      <c r="J274">
        <v>6.6138501167297363</v>
      </c>
      <c r="K274" s="1">
        <v>6.9396066665649414</v>
      </c>
      <c r="L274">
        <v>46.341564178466797</v>
      </c>
      <c r="M274">
        <v>106.63365173339844</v>
      </c>
      <c r="N274">
        <v>1001.8952026367188</v>
      </c>
      <c r="O274">
        <v>20.816871643066406</v>
      </c>
      <c r="P274">
        <v>1170.3992919921875</v>
      </c>
      <c r="Q274">
        <v>55.060787200927734</v>
      </c>
      <c r="R274">
        <v>86.103683471679688</v>
      </c>
      <c r="S274">
        <v>7.6902132034301758</v>
      </c>
    </row>
    <row r="276" spans="1:19" x14ac:dyDescent="0.2">
      <c r="A276" t="s">
        <v>61</v>
      </c>
    </row>
    <row r="277" spans="1:19" x14ac:dyDescent="0.2">
      <c r="A277" t="s">
        <v>68</v>
      </c>
      <c r="B277" t="s">
        <v>82</v>
      </c>
      <c r="C277" t="s">
        <v>67</v>
      </c>
      <c r="D277" t="s">
        <v>86</v>
      </c>
      <c r="E277" t="s">
        <v>106</v>
      </c>
      <c r="F277" t="s">
        <v>87</v>
      </c>
      <c r="G277" t="s">
        <v>100</v>
      </c>
      <c r="H277" t="s">
        <v>99</v>
      </c>
      <c r="I277" t="s">
        <v>90</v>
      </c>
      <c r="J277" t="s">
        <v>100</v>
      </c>
      <c r="K277" t="s">
        <v>100</v>
      </c>
      <c r="L277" t="s">
        <v>91</v>
      </c>
      <c r="M277" t="s">
        <v>107</v>
      </c>
      <c r="N277" t="s">
        <v>92</v>
      </c>
      <c r="O277" t="s">
        <v>104</v>
      </c>
      <c r="P277" t="s">
        <v>103</v>
      </c>
      <c r="Q277" t="s">
        <v>95</v>
      </c>
      <c r="R277" t="s">
        <v>104</v>
      </c>
      <c r="S277" t="s">
        <v>104</v>
      </c>
    </row>
    <row r="278" spans="1:19" x14ac:dyDescent="0.2">
      <c r="A278">
        <v>251</v>
      </c>
      <c r="B278">
        <v>36</v>
      </c>
      <c r="C278">
        <v>1</v>
      </c>
      <c r="D278">
        <v>3.441110372543335</v>
      </c>
      <c r="E278">
        <v>3.7054555416107178</v>
      </c>
      <c r="F278">
        <v>5.0907645225524902</v>
      </c>
      <c r="G278">
        <v>5.344325065612793</v>
      </c>
      <c r="H278">
        <v>5.4589776992797852</v>
      </c>
      <c r="I278">
        <v>6.0865969657897949</v>
      </c>
      <c r="J278">
        <v>6.4758081436157227</v>
      </c>
      <c r="K278">
        <v>6.7987561225891113</v>
      </c>
      <c r="L278">
        <v>43.927383422851562</v>
      </c>
      <c r="M278">
        <v>56.338581085205078</v>
      </c>
      <c r="N278">
        <v>989.88116455078125</v>
      </c>
      <c r="O278">
        <v>23.900875091552734</v>
      </c>
      <c r="P278">
        <v>1159.4451904296875</v>
      </c>
      <c r="Q278">
        <v>92.876922607421875</v>
      </c>
      <c r="R278">
        <v>155.50088500976562</v>
      </c>
      <c r="S278">
        <v>305.18511962890625</v>
      </c>
    </row>
    <row r="279" spans="1:19" x14ac:dyDescent="0.2">
      <c r="A279">
        <v>252</v>
      </c>
      <c r="B279">
        <v>37</v>
      </c>
      <c r="C279">
        <v>2</v>
      </c>
      <c r="D279">
        <v>3.4401264190673828</v>
      </c>
      <c r="E279">
        <v>3.6867244243621826</v>
      </c>
      <c r="F279">
        <v>5.0888824462890625</v>
      </c>
      <c r="G279">
        <v>5.3608808517456055</v>
      </c>
      <c r="H279">
        <v>5.4575247764587402</v>
      </c>
      <c r="I279">
        <v>6.0886416435241699</v>
      </c>
      <c r="J279">
        <v>6.6595325469970703</v>
      </c>
      <c r="K279">
        <v>6.9409823417663574</v>
      </c>
      <c r="L279">
        <v>100.59226989746094</v>
      </c>
      <c r="M279">
        <v>124.67398834228516</v>
      </c>
      <c r="N279">
        <v>910.8095703125</v>
      </c>
      <c r="O279">
        <v>38.058521270751953</v>
      </c>
      <c r="P279">
        <v>1018.3164672851562</v>
      </c>
      <c r="Q279">
        <v>123.07007598876953</v>
      </c>
      <c r="R279">
        <v>5.6734013557434082</v>
      </c>
      <c r="S279">
        <v>62.479503631591797</v>
      </c>
    </row>
    <row r="280" spans="1:19" x14ac:dyDescent="0.2">
      <c r="A280">
        <v>253</v>
      </c>
      <c r="B280">
        <v>38</v>
      </c>
      <c r="C280">
        <v>3</v>
      </c>
      <c r="D280">
        <v>3.4380357265472412</v>
      </c>
      <c r="E280">
        <v>3.5601699352264404</v>
      </c>
      <c r="F280">
        <v>5.0858211517333984</v>
      </c>
      <c r="G280">
        <v>5.3137311935424805</v>
      </c>
      <c r="H280">
        <v>5.5487518310546875</v>
      </c>
      <c r="I280">
        <v>6.0754489898681641</v>
      </c>
      <c r="J280">
        <v>6.6532998085021973</v>
      </c>
      <c r="K280">
        <v>6.9160809516906738</v>
      </c>
      <c r="L280">
        <v>46.932853698730469</v>
      </c>
      <c r="M280">
        <v>1111.7684326171875</v>
      </c>
      <c r="N280">
        <v>752.31866455078125</v>
      </c>
      <c r="O280">
        <v>9.2964296340942383</v>
      </c>
      <c r="P280">
        <v>28.22294807434082</v>
      </c>
      <c r="Q280">
        <v>49.824726104736328</v>
      </c>
      <c r="R280">
        <v>6.898655891418457</v>
      </c>
      <c r="S280">
        <v>94.127197265625</v>
      </c>
    </row>
    <row r="281" spans="1:19" x14ac:dyDescent="0.2">
      <c r="A281">
        <v>254</v>
      </c>
      <c r="B281">
        <v>39</v>
      </c>
      <c r="C281">
        <v>4</v>
      </c>
      <c r="D281">
        <v>3.4236254692077637</v>
      </c>
      <c r="E281">
        <v>3.71628737449646</v>
      </c>
      <c r="F281">
        <v>5.0873379707336426</v>
      </c>
      <c r="G281">
        <v>5.3375496864318848</v>
      </c>
      <c r="H281">
        <v>5.4566664695739746</v>
      </c>
      <c r="I281">
        <v>6.0861568450927734</v>
      </c>
      <c r="J281">
        <v>6.4770760536193848</v>
      </c>
      <c r="K281">
        <v>6.7969398498535156</v>
      </c>
      <c r="L281">
        <v>10.423398017883301</v>
      </c>
      <c r="M281">
        <v>23.96552848815918</v>
      </c>
      <c r="N281">
        <v>921.7877197265625</v>
      </c>
      <c r="O281">
        <v>64.93853759765625</v>
      </c>
      <c r="P281">
        <v>1114.0972900390625</v>
      </c>
      <c r="Q281">
        <v>117.12113952636719</v>
      </c>
      <c r="R281">
        <v>61.399192810058594</v>
      </c>
      <c r="S281">
        <v>231.9932861328125</v>
      </c>
    </row>
    <row r="282" spans="1:19" x14ac:dyDescent="0.2">
      <c r="A282">
        <v>255</v>
      </c>
      <c r="B282">
        <v>40</v>
      </c>
      <c r="C282">
        <v>5</v>
      </c>
      <c r="D282">
        <v>3.4206507205963135</v>
      </c>
      <c r="E282">
        <v>3.7183923721313477</v>
      </c>
      <c r="F282">
        <v>5.0881037712097168</v>
      </c>
      <c r="G282">
        <v>5.3412203788757324</v>
      </c>
      <c r="H282">
        <v>5.4567756652832031</v>
      </c>
      <c r="I282">
        <v>6.1453771591186523</v>
      </c>
      <c r="J282">
        <v>6.4696121215820312</v>
      </c>
      <c r="K282">
        <v>6.7812004089355469</v>
      </c>
      <c r="L282">
        <v>5.8363199234008789</v>
      </c>
      <c r="M282">
        <v>20.252847671508789</v>
      </c>
      <c r="N282">
        <v>1039.78662109375</v>
      </c>
      <c r="O282">
        <v>10.007357597351074</v>
      </c>
      <c r="P282">
        <v>1280.3106689453125</v>
      </c>
      <c r="Q282">
        <v>51.015335083007812</v>
      </c>
      <c r="R282">
        <v>134.80287170410156</v>
      </c>
      <c r="S282">
        <v>552.00006103515625</v>
      </c>
    </row>
    <row r="283" spans="1:19" x14ac:dyDescent="0.2">
      <c r="A283">
        <v>256</v>
      </c>
      <c r="B283">
        <v>41</v>
      </c>
      <c r="C283">
        <v>6</v>
      </c>
      <c r="D283">
        <v>3.4362761974334717</v>
      </c>
      <c r="E283">
        <v>3.6948657035827637</v>
      </c>
      <c r="F283">
        <v>5.0895934104919434</v>
      </c>
      <c r="G283">
        <v>5.3265490531921387</v>
      </c>
      <c r="H283">
        <v>5.4576506614685059</v>
      </c>
      <c r="I283">
        <v>6.095116138458252</v>
      </c>
      <c r="J283">
        <v>6.4805750846862793</v>
      </c>
      <c r="K283">
        <v>6.934941291809082</v>
      </c>
      <c r="L283">
        <v>11.105292320251465</v>
      </c>
      <c r="M283">
        <v>87.352577209472656</v>
      </c>
      <c r="N283">
        <v>1055.3909912109375</v>
      </c>
      <c r="O283">
        <v>102.45941925048828</v>
      </c>
      <c r="P283">
        <v>1214.0806884765625</v>
      </c>
      <c r="Q283">
        <v>195.91777038574219</v>
      </c>
      <c r="R283">
        <v>28.851421356201172</v>
      </c>
      <c r="S283">
        <v>50.966556549072266</v>
      </c>
    </row>
    <row r="284" spans="1:19" x14ac:dyDescent="0.2">
      <c r="A284">
        <v>257</v>
      </c>
      <c r="B284">
        <v>42</v>
      </c>
      <c r="C284">
        <v>7</v>
      </c>
      <c r="D284">
        <v>3.4191598892211914</v>
      </c>
      <c r="E284">
        <v>3.7144241333007812</v>
      </c>
      <c r="F284">
        <v>5.088106632232666</v>
      </c>
      <c r="G284">
        <v>5.3436279296875</v>
      </c>
      <c r="H284">
        <v>5.4572544097900391</v>
      </c>
      <c r="I284">
        <v>6.1457748413085938</v>
      </c>
      <c r="J284">
        <v>6.4698801040649414</v>
      </c>
      <c r="K284">
        <v>6.7833442687988281</v>
      </c>
      <c r="L284">
        <v>9.4677953720092773</v>
      </c>
      <c r="M284">
        <v>27.641996383666992</v>
      </c>
      <c r="N284">
        <v>924.20208740234375</v>
      </c>
      <c r="O284">
        <v>10.352802276611328</v>
      </c>
      <c r="P284">
        <v>1142.2689208984375</v>
      </c>
      <c r="Q284">
        <v>45.871574401855469</v>
      </c>
      <c r="R284">
        <v>121.10564422607422</v>
      </c>
      <c r="S284">
        <v>490.49807739257812</v>
      </c>
    </row>
    <row r="285" spans="1:19" x14ac:dyDescent="0.2">
      <c r="A285">
        <v>258</v>
      </c>
      <c r="B285">
        <v>43</v>
      </c>
      <c r="C285">
        <v>8</v>
      </c>
      <c r="D285">
        <v>3.3185799121856689</v>
      </c>
      <c r="E285">
        <v>3.4380683898925781</v>
      </c>
      <c r="F285">
        <v>5.0878500938415527</v>
      </c>
      <c r="G285">
        <v>5.3147344589233398</v>
      </c>
      <c r="H285">
        <v>5.4708290100097656</v>
      </c>
      <c r="I285">
        <v>6.1467428207397461</v>
      </c>
      <c r="J285">
        <v>6.6842207908630371</v>
      </c>
      <c r="K285">
        <v>6.8941464424133301</v>
      </c>
      <c r="L285">
        <v>1815.644775390625</v>
      </c>
      <c r="M285">
        <v>7163.853515625</v>
      </c>
      <c r="N285">
        <v>9444.8916015625</v>
      </c>
      <c r="O285">
        <v>166.08267211914062</v>
      </c>
      <c r="P285">
        <v>6085.94580078125</v>
      </c>
      <c r="Q285">
        <v>629.53216552734375</v>
      </c>
      <c r="R285">
        <v>7510.7685546875</v>
      </c>
      <c r="S285">
        <v>6.114222526550293</v>
      </c>
    </row>
    <row r="286" spans="1:19" x14ac:dyDescent="0.2">
      <c r="A286">
        <v>259</v>
      </c>
      <c r="B286">
        <v>44</v>
      </c>
      <c r="C286">
        <v>9</v>
      </c>
      <c r="D286">
        <v>3.4408795833587646</v>
      </c>
      <c r="E286">
        <v>3.5798869132995605</v>
      </c>
      <c r="F286">
        <v>5.0874238014221191</v>
      </c>
      <c r="G286">
        <v>5.3134727478027344</v>
      </c>
      <c r="H286">
        <v>5.4535713195800781</v>
      </c>
      <c r="I286">
        <v>6.146601676940918</v>
      </c>
      <c r="J286">
        <v>6.6717166900634766</v>
      </c>
      <c r="K286">
        <v>6.7987637519836426</v>
      </c>
      <c r="L286">
        <v>31.386482238769531</v>
      </c>
      <c r="M286">
        <v>968.50311279296875</v>
      </c>
      <c r="N286">
        <v>778.631103515625</v>
      </c>
      <c r="O286">
        <v>7.9715075492858887</v>
      </c>
      <c r="P286">
        <v>141.78253173828125</v>
      </c>
      <c r="Q286">
        <v>38.451549530029297</v>
      </c>
      <c r="R286">
        <v>5.0581474304199219</v>
      </c>
      <c r="S286">
        <v>338.94680786132812</v>
      </c>
    </row>
    <row r="287" spans="1:19" x14ac:dyDescent="0.2">
      <c r="A287">
        <v>260</v>
      </c>
      <c r="B287">
        <v>45</v>
      </c>
      <c r="C287">
        <v>10</v>
      </c>
      <c r="D287">
        <v>3.4365108013153076</v>
      </c>
      <c r="E287">
        <v>3.6089696884155273</v>
      </c>
      <c r="F287">
        <v>5.0891823768615723</v>
      </c>
      <c r="G287">
        <v>0</v>
      </c>
      <c r="H287">
        <v>5.4567365646362305</v>
      </c>
      <c r="I287">
        <v>6.0863990783691406</v>
      </c>
      <c r="J287">
        <v>6.4852128028869629</v>
      </c>
      <c r="K287">
        <v>6.7965459823608398</v>
      </c>
      <c r="L287">
        <v>207.29664611816406</v>
      </c>
      <c r="M287">
        <v>684.50946044921875</v>
      </c>
      <c r="N287">
        <v>918.57879638671875</v>
      </c>
      <c r="O287">
        <v>0</v>
      </c>
      <c r="P287">
        <v>540.75299072265625</v>
      </c>
      <c r="Q287">
        <v>63.695377349853516</v>
      </c>
      <c r="R287">
        <v>42.774696350097656</v>
      </c>
      <c r="S287">
        <v>356.7962646484375</v>
      </c>
    </row>
    <row r="288" spans="1:19" x14ac:dyDescent="0.2">
      <c r="A288">
        <v>261</v>
      </c>
      <c r="B288">
        <v>46</v>
      </c>
      <c r="C288">
        <v>11</v>
      </c>
      <c r="D288">
        <v>3.4219751358032227</v>
      </c>
      <c r="E288">
        <v>3.6399245262145996</v>
      </c>
      <c r="F288">
        <v>5.0874862670898438</v>
      </c>
      <c r="G288">
        <v>0</v>
      </c>
      <c r="H288">
        <v>5.4553618431091309</v>
      </c>
      <c r="I288">
        <v>6.144920825958252</v>
      </c>
      <c r="J288">
        <v>6.4768638610839844</v>
      </c>
      <c r="K288">
        <v>6.794978141784668</v>
      </c>
      <c r="L288">
        <v>12.325380325317383</v>
      </c>
      <c r="M288">
        <v>272.40936279296875</v>
      </c>
      <c r="N288">
        <v>850.86663818359375</v>
      </c>
      <c r="O288">
        <v>0</v>
      </c>
      <c r="P288">
        <v>821.12646484375</v>
      </c>
      <c r="Q288">
        <v>38.166835784912109</v>
      </c>
      <c r="R288">
        <v>111.88507080078125</v>
      </c>
      <c r="S288">
        <v>372.94515991210938</v>
      </c>
    </row>
    <row r="289" spans="1:19" x14ac:dyDescent="0.2">
      <c r="A289">
        <v>262</v>
      </c>
      <c r="B289">
        <v>47</v>
      </c>
      <c r="C289">
        <v>12</v>
      </c>
      <c r="D289">
        <v>3.4376626014709473</v>
      </c>
      <c r="E289">
        <v>3.6938750743865967</v>
      </c>
      <c r="F289">
        <v>5.0898728370666504</v>
      </c>
      <c r="G289">
        <v>5.315676212310791</v>
      </c>
      <c r="H289">
        <v>5.4585442543029785</v>
      </c>
      <c r="I289">
        <v>6.0843515396118164</v>
      </c>
      <c r="J289">
        <v>6.4738240242004395</v>
      </c>
      <c r="K289">
        <v>6.792116641998291</v>
      </c>
      <c r="L289">
        <v>7.2175145149230957</v>
      </c>
      <c r="M289">
        <v>96.584663391113281</v>
      </c>
      <c r="N289">
        <v>1142.1025390625</v>
      </c>
      <c r="O289">
        <v>31.738264083862305</v>
      </c>
      <c r="P289">
        <v>1344.5321044921875</v>
      </c>
      <c r="Q289">
        <v>54.793533325195312</v>
      </c>
      <c r="R289">
        <v>165.18359375</v>
      </c>
      <c r="S289">
        <v>443.66152954101562</v>
      </c>
    </row>
    <row r="290" spans="1:19" x14ac:dyDescent="0.2">
      <c r="A290">
        <v>263</v>
      </c>
      <c r="B290">
        <v>48</v>
      </c>
      <c r="C290">
        <v>13</v>
      </c>
      <c r="D290">
        <v>0</v>
      </c>
      <c r="E290">
        <v>3.7239408493041992</v>
      </c>
      <c r="F290">
        <v>5.0881485939025879</v>
      </c>
      <c r="G290">
        <v>5.3539104461669922</v>
      </c>
      <c r="H290">
        <v>5.457829475402832</v>
      </c>
      <c r="I290">
        <v>6.146399974822998</v>
      </c>
      <c r="J290">
        <v>6.4728336334228516</v>
      </c>
      <c r="K290">
        <v>6.7914586067199707</v>
      </c>
      <c r="L290">
        <v>0</v>
      </c>
      <c r="M290">
        <v>16.669031143188477</v>
      </c>
      <c r="N290">
        <v>1001.4173583984375</v>
      </c>
      <c r="O290">
        <v>9.5147314071655273</v>
      </c>
      <c r="P290">
        <v>1251.6373291015625</v>
      </c>
      <c r="Q290">
        <v>48.786617279052734</v>
      </c>
      <c r="R290">
        <v>171.56680297851562</v>
      </c>
      <c r="S290">
        <v>469.69552612304688</v>
      </c>
    </row>
    <row r="291" spans="1:19" x14ac:dyDescent="0.2">
      <c r="A291">
        <v>264</v>
      </c>
      <c r="B291">
        <v>49</v>
      </c>
      <c r="C291">
        <v>14</v>
      </c>
      <c r="D291">
        <v>3.4236645698547363</v>
      </c>
      <c r="E291">
        <v>3.659426212310791</v>
      </c>
      <c r="F291">
        <v>5.0898604393005371</v>
      </c>
      <c r="G291">
        <v>0</v>
      </c>
      <c r="H291">
        <v>5.456024169921875</v>
      </c>
      <c r="I291">
        <v>6.145477294921875</v>
      </c>
      <c r="J291">
        <v>6.4727859497070312</v>
      </c>
      <c r="K291">
        <v>6.7900657653808594</v>
      </c>
      <c r="L291">
        <v>6.4393997192382812</v>
      </c>
      <c r="M291">
        <v>203.18138122558594</v>
      </c>
      <c r="N291">
        <v>911.8140869140625</v>
      </c>
      <c r="O291">
        <v>0</v>
      </c>
      <c r="P291">
        <v>951.49609375</v>
      </c>
      <c r="Q291">
        <v>43.308143615722656</v>
      </c>
      <c r="R291">
        <v>141.18588256835938</v>
      </c>
      <c r="S291">
        <v>442.31094360351562</v>
      </c>
    </row>
    <row r="292" spans="1:19" x14ac:dyDescent="0.2">
      <c r="A292">
        <v>265</v>
      </c>
      <c r="B292">
        <v>50</v>
      </c>
      <c r="C292">
        <v>15</v>
      </c>
      <c r="D292">
        <v>3.4228277206420898</v>
      </c>
      <c r="E292">
        <v>3.6414966583251953</v>
      </c>
      <c r="F292">
        <v>5.0866250991821289</v>
      </c>
      <c r="G292">
        <v>0</v>
      </c>
      <c r="H292">
        <v>5.4556565284729004</v>
      </c>
      <c r="I292">
        <v>6.1456151008605957</v>
      </c>
      <c r="J292">
        <v>6.4810080528259277</v>
      </c>
      <c r="K292">
        <v>6.7814850807189941</v>
      </c>
      <c r="L292">
        <v>43.762546539306641</v>
      </c>
      <c r="M292">
        <v>367.04812622070312</v>
      </c>
      <c r="N292">
        <v>941.7000732421875</v>
      </c>
      <c r="O292">
        <v>0</v>
      </c>
      <c r="P292">
        <v>903.176025390625</v>
      </c>
      <c r="Q292">
        <v>47.676841735839844</v>
      </c>
      <c r="R292">
        <v>39.395801544189453</v>
      </c>
      <c r="S292">
        <v>636.8021240234375</v>
      </c>
    </row>
    <row r="293" spans="1:19" x14ac:dyDescent="0.2">
      <c r="A293">
        <v>266</v>
      </c>
      <c r="B293">
        <v>51</v>
      </c>
      <c r="C293">
        <v>16</v>
      </c>
      <c r="D293">
        <v>3.435128927230835</v>
      </c>
      <c r="E293">
        <v>3.6581368446350098</v>
      </c>
      <c r="F293">
        <v>5.0903897285461426</v>
      </c>
      <c r="G293">
        <v>5.3145313262939453</v>
      </c>
      <c r="H293">
        <v>5.4573836326599121</v>
      </c>
      <c r="I293">
        <v>6.146174430847168</v>
      </c>
      <c r="J293">
        <v>6.644599437713623</v>
      </c>
      <c r="K293">
        <v>0</v>
      </c>
      <c r="L293">
        <v>249.99665832519531</v>
      </c>
      <c r="M293">
        <v>260.70843505859375</v>
      </c>
      <c r="N293">
        <v>1110.2501220703125</v>
      </c>
      <c r="O293">
        <v>5.7613630294799805</v>
      </c>
      <c r="P293">
        <v>1194.1285400390625</v>
      </c>
      <c r="Q293">
        <v>55.461006164550781</v>
      </c>
      <c r="R293">
        <v>12.980897903442383</v>
      </c>
      <c r="S293">
        <v>0</v>
      </c>
    </row>
    <row r="294" spans="1:19" x14ac:dyDescent="0.2">
      <c r="A294">
        <v>267</v>
      </c>
      <c r="B294">
        <v>52</v>
      </c>
      <c r="C294">
        <v>17</v>
      </c>
      <c r="D294">
        <v>3.4364798069000244</v>
      </c>
      <c r="E294">
        <v>3.6283299922943115</v>
      </c>
      <c r="F294">
        <v>5.0885415077209473</v>
      </c>
      <c r="G294">
        <v>5.314842700958252</v>
      </c>
      <c r="H294">
        <v>5.4567294120788574</v>
      </c>
      <c r="I294">
        <v>6.146214485168457</v>
      </c>
      <c r="J294">
        <v>6.6511235237121582</v>
      </c>
      <c r="K294">
        <v>6.7927942276000977</v>
      </c>
      <c r="L294">
        <v>32.089279174804688</v>
      </c>
      <c r="M294">
        <v>482.375732421875</v>
      </c>
      <c r="N294">
        <v>1194.2039794921875</v>
      </c>
      <c r="O294">
        <v>98.12481689453125</v>
      </c>
      <c r="P294">
        <v>845.173095703125</v>
      </c>
      <c r="Q294">
        <v>49.107162475585938</v>
      </c>
      <c r="R294">
        <v>7.8197603225708008</v>
      </c>
      <c r="S294">
        <v>428.30679321289062</v>
      </c>
    </row>
    <row r="295" spans="1:19" x14ac:dyDescent="0.2">
      <c r="A295">
        <v>268</v>
      </c>
      <c r="B295">
        <v>53</v>
      </c>
      <c r="C295">
        <v>18</v>
      </c>
      <c r="D295">
        <v>3.4244999885559082</v>
      </c>
      <c r="E295">
        <v>3.552654504776001</v>
      </c>
      <c r="F295">
        <v>5.082695484161377</v>
      </c>
      <c r="G295">
        <v>0</v>
      </c>
      <c r="H295">
        <v>5.5481257438659668</v>
      </c>
      <c r="I295">
        <v>6.0816993713378906</v>
      </c>
      <c r="J295">
        <v>6.4839653968811035</v>
      </c>
      <c r="K295">
        <v>6.7941031455993652</v>
      </c>
      <c r="L295">
        <v>24.02324104309082</v>
      </c>
      <c r="M295">
        <v>1214.39013671875</v>
      </c>
      <c r="N295">
        <v>845.70831298828125</v>
      </c>
      <c r="O295">
        <v>0</v>
      </c>
      <c r="P295">
        <v>11.986343383789062</v>
      </c>
      <c r="Q295">
        <v>60.465991973876953</v>
      </c>
      <c r="R295">
        <v>13.684354782104492</v>
      </c>
      <c r="S295">
        <v>355.93682861328125</v>
      </c>
    </row>
    <row r="296" spans="1:19" x14ac:dyDescent="0.2">
      <c r="A296">
        <v>269</v>
      </c>
      <c r="B296">
        <v>54</v>
      </c>
      <c r="C296">
        <v>19</v>
      </c>
      <c r="D296">
        <v>3.425302267074585</v>
      </c>
      <c r="E296">
        <v>3.5952417850494385</v>
      </c>
      <c r="F296">
        <v>5.0834383964538574</v>
      </c>
      <c r="G296">
        <v>5.3103594779968262</v>
      </c>
      <c r="H296">
        <v>5.4512491226196289</v>
      </c>
      <c r="I296">
        <v>6.1427288055419922</v>
      </c>
      <c r="J296">
        <v>6.6431922912597656</v>
      </c>
      <c r="K296">
        <v>6.7903890609741211</v>
      </c>
      <c r="L296">
        <v>47.791961669921875</v>
      </c>
      <c r="M296">
        <v>782.79168701171875</v>
      </c>
      <c r="N296">
        <v>918.64447021484375</v>
      </c>
      <c r="O296">
        <v>135.23417663574219</v>
      </c>
      <c r="P296">
        <v>466.64907836914062</v>
      </c>
      <c r="Q296">
        <v>45.275402069091797</v>
      </c>
      <c r="R296">
        <v>8.9074172973632812</v>
      </c>
      <c r="S296">
        <v>418.86883544921875</v>
      </c>
    </row>
    <row r="297" spans="1:19" x14ac:dyDescent="0.2">
      <c r="A297">
        <v>270</v>
      </c>
      <c r="B297">
        <v>55</v>
      </c>
      <c r="C297">
        <v>20</v>
      </c>
      <c r="D297">
        <v>3.4360976219177246</v>
      </c>
      <c r="E297">
        <v>3.5730159282684326</v>
      </c>
      <c r="F297">
        <v>5.0841984748840332</v>
      </c>
      <c r="G297">
        <v>5.3112807273864746</v>
      </c>
      <c r="H297">
        <v>5.4510035514831543</v>
      </c>
      <c r="I297">
        <v>6.1436409950256348</v>
      </c>
      <c r="J297">
        <v>6.6466608047485352</v>
      </c>
      <c r="K297">
        <v>6.786923885345459</v>
      </c>
      <c r="L297">
        <v>130.97552490234375</v>
      </c>
      <c r="M297">
        <v>1119.9630126953125</v>
      </c>
      <c r="N297">
        <v>868.92279052734375</v>
      </c>
      <c r="O297">
        <v>8.4410581588745117</v>
      </c>
      <c r="P297">
        <v>142.19276428222656</v>
      </c>
      <c r="Q297">
        <v>40.891269683837891</v>
      </c>
      <c r="R297">
        <v>8.9235315322875977</v>
      </c>
      <c r="S297">
        <v>533.997314453125</v>
      </c>
    </row>
    <row r="298" spans="1:19" x14ac:dyDescent="0.2">
      <c r="A298">
        <v>271</v>
      </c>
      <c r="B298">
        <v>56</v>
      </c>
      <c r="C298">
        <v>21</v>
      </c>
      <c r="D298">
        <v>3.423351526260376</v>
      </c>
      <c r="E298">
        <v>3.6629765033721924</v>
      </c>
      <c r="F298">
        <v>5.084160327911377</v>
      </c>
      <c r="G298">
        <v>5.3106427192687988</v>
      </c>
      <c r="H298">
        <v>5.4529786109924316</v>
      </c>
      <c r="I298">
        <v>6.1438202857971191</v>
      </c>
      <c r="J298">
        <v>6.6461701393127441</v>
      </c>
      <c r="K298">
        <v>6.8150639533996582</v>
      </c>
      <c r="L298">
        <v>66.987785339355469</v>
      </c>
      <c r="M298">
        <v>200.56294250488281</v>
      </c>
      <c r="N298">
        <v>947.26123046875</v>
      </c>
      <c r="O298">
        <v>8.9922542572021484</v>
      </c>
      <c r="P298">
        <v>1001.133056640625</v>
      </c>
      <c r="Q298">
        <v>44.860740661621094</v>
      </c>
      <c r="R298">
        <v>12.81910228729248</v>
      </c>
      <c r="S298">
        <v>28.371917724609375</v>
      </c>
    </row>
    <row r="299" spans="1:19" x14ac:dyDescent="0.2">
      <c r="A299">
        <v>272</v>
      </c>
      <c r="B299">
        <v>57</v>
      </c>
      <c r="C299">
        <v>22</v>
      </c>
      <c r="D299">
        <v>3.4224939346313477</v>
      </c>
      <c r="E299">
        <v>3.6164257526397705</v>
      </c>
      <c r="F299">
        <v>5.0845332145690918</v>
      </c>
      <c r="G299">
        <v>5.3115143775939941</v>
      </c>
      <c r="H299">
        <v>5.453155517578125</v>
      </c>
      <c r="I299">
        <v>6.1443853378295898</v>
      </c>
      <c r="J299">
        <v>6.6459197998046875</v>
      </c>
      <c r="K299">
        <v>6.7887997627258301</v>
      </c>
      <c r="L299">
        <v>36.103839874267578</v>
      </c>
      <c r="M299">
        <v>563.4849853515625</v>
      </c>
      <c r="N299">
        <v>1134.0206298828125</v>
      </c>
      <c r="O299">
        <v>128.43743896484375</v>
      </c>
      <c r="P299">
        <v>732.30426025390625</v>
      </c>
      <c r="Q299">
        <v>47.641258239746094</v>
      </c>
      <c r="R299">
        <v>7.9827899932861328</v>
      </c>
      <c r="S299">
        <v>485.27102661132812</v>
      </c>
    </row>
    <row r="300" spans="1:19" x14ac:dyDescent="0.2">
      <c r="A300">
        <v>273</v>
      </c>
      <c r="B300">
        <v>58</v>
      </c>
      <c r="C300">
        <v>23</v>
      </c>
      <c r="D300">
        <v>3.4271464347839355</v>
      </c>
      <c r="E300">
        <v>3.5422186851501465</v>
      </c>
      <c r="F300">
        <v>5.0828413963317871</v>
      </c>
      <c r="G300">
        <v>5.2153120040893555</v>
      </c>
      <c r="H300">
        <v>5.5463004112243652</v>
      </c>
      <c r="I300">
        <v>6.0767154693603516</v>
      </c>
      <c r="J300">
        <v>6.5547308921813965</v>
      </c>
      <c r="K300">
        <v>6.9194707870483398</v>
      </c>
      <c r="L300">
        <v>53.390834808349609</v>
      </c>
      <c r="M300">
        <v>1378.1146240234375</v>
      </c>
      <c r="N300">
        <v>946.59912109375</v>
      </c>
      <c r="O300">
        <v>5.4126343727111816</v>
      </c>
      <c r="P300">
        <v>35.255607604980469</v>
      </c>
      <c r="Q300">
        <v>65.736106872558594</v>
      </c>
      <c r="R300">
        <v>10.644436836242676</v>
      </c>
      <c r="S300">
        <v>62.299224853515625</v>
      </c>
    </row>
    <row r="301" spans="1:19" x14ac:dyDescent="0.2">
      <c r="A301">
        <v>274</v>
      </c>
      <c r="B301">
        <v>59</v>
      </c>
      <c r="C301">
        <v>24</v>
      </c>
      <c r="D301">
        <v>3.4353513717651367</v>
      </c>
      <c r="E301">
        <v>3.5782256126403809</v>
      </c>
      <c r="F301">
        <v>5.0862541198730469</v>
      </c>
      <c r="G301">
        <v>5.3127245903015137</v>
      </c>
      <c r="H301">
        <v>5.4533586502075195</v>
      </c>
      <c r="I301">
        <v>6.1453952789306641</v>
      </c>
      <c r="J301">
        <v>6.48443603515625</v>
      </c>
      <c r="K301">
        <v>6.7842340469360352</v>
      </c>
      <c r="L301">
        <v>151.42951965332031</v>
      </c>
      <c r="M301">
        <v>1037.4591064453125</v>
      </c>
      <c r="N301">
        <v>1030.084228515625</v>
      </c>
      <c r="O301">
        <v>10.972020149230957</v>
      </c>
      <c r="P301">
        <v>399.444091796875</v>
      </c>
      <c r="Q301">
        <v>50.728248596191406</v>
      </c>
      <c r="R301">
        <v>12.188508987426758</v>
      </c>
      <c r="S301">
        <v>626.43731689453125</v>
      </c>
    </row>
    <row r="302" spans="1:19" x14ac:dyDescent="0.2">
      <c r="A302">
        <v>275</v>
      </c>
      <c r="B302">
        <v>60</v>
      </c>
      <c r="C302">
        <v>25</v>
      </c>
      <c r="D302">
        <v>3.4220526218414307</v>
      </c>
      <c r="E302">
        <v>3.6209337711334229</v>
      </c>
      <c r="F302">
        <v>5.0849795341491699</v>
      </c>
      <c r="G302">
        <v>5.3118596076965332</v>
      </c>
      <c r="H302">
        <v>5.453460693359375</v>
      </c>
      <c r="I302">
        <v>6.1443467140197754</v>
      </c>
      <c r="J302">
        <v>6.4831266403198242</v>
      </c>
      <c r="K302">
        <v>6.7835631370544434</v>
      </c>
      <c r="L302">
        <v>30.086660385131836</v>
      </c>
      <c r="M302">
        <v>526.43115234375</v>
      </c>
      <c r="N302">
        <v>931.8765869140625</v>
      </c>
      <c r="O302">
        <v>122.56746673583984</v>
      </c>
      <c r="P302">
        <v>757.50482177734375</v>
      </c>
      <c r="Q302">
        <v>47.642982482910156</v>
      </c>
      <c r="R302">
        <v>9.05657958984375</v>
      </c>
      <c r="S302">
        <v>610.864990234375</v>
      </c>
    </row>
    <row r="303" spans="1:19" x14ac:dyDescent="0.2">
      <c r="A303">
        <v>276</v>
      </c>
      <c r="B303">
        <v>61</v>
      </c>
      <c r="C303">
        <v>26</v>
      </c>
      <c r="D303">
        <v>3.42124342918396</v>
      </c>
      <c r="E303">
        <v>3.5504751205444336</v>
      </c>
      <c r="F303">
        <v>5.0816121101379395</v>
      </c>
      <c r="G303">
        <v>5.2137327194213867</v>
      </c>
      <c r="H303">
        <v>5.5459022521972656</v>
      </c>
      <c r="I303">
        <v>6.0797715187072754</v>
      </c>
      <c r="J303">
        <v>6.5534377098083496</v>
      </c>
      <c r="K303">
        <v>6.9184646606445312</v>
      </c>
      <c r="L303">
        <v>42.199745178222656</v>
      </c>
      <c r="M303">
        <v>1190.00244140625</v>
      </c>
      <c r="N303">
        <v>819.531982421875</v>
      </c>
      <c r="O303">
        <v>6.0071444511413574</v>
      </c>
      <c r="P303">
        <v>17.994335174560547</v>
      </c>
      <c r="Q303">
        <v>70.741966247558594</v>
      </c>
      <c r="R303">
        <v>7.8395743370056152</v>
      </c>
      <c r="S303">
        <v>62.112907409667969</v>
      </c>
    </row>
    <row r="304" spans="1:19" x14ac:dyDescent="0.2">
      <c r="A304">
        <v>277</v>
      </c>
      <c r="B304">
        <v>62</v>
      </c>
      <c r="C304">
        <v>27</v>
      </c>
      <c r="D304">
        <v>3.4343271255493164</v>
      </c>
      <c r="E304">
        <v>3.5790915489196777</v>
      </c>
      <c r="F304">
        <v>5.0850811004638672</v>
      </c>
      <c r="G304">
        <v>0</v>
      </c>
      <c r="H304">
        <v>5.4525117874145508</v>
      </c>
      <c r="I304">
        <v>6.0768318176269531</v>
      </c>
      <c r="J304">
        <v>6.4801526069641113</v>
      </c>
      <c r="K304">
        <v>6.7908916473388672</v>
      </c>
      <c r="L304">
        <v>24.142135620117188</v>
      </c>
      <c r="M304">
        <v>822.322021484375</v>
      </c>
      <c r="N304">
        <v>902.6937255859375</v>
      </c>
      <c r="O304">
        <v>0</v>
      </c>
      <c r="P304">
        <v>411.64288330078125</v>
      </c>
      <c r="Q304">
        <v>42.972221374511719</v>
      </c>
      <c r="R304">
        <v>46.161006927490234</v>
      </c>
      <c r="S304">
        <v>438.47198486328125</v>
      </c>
    </row>
    <row r="305" spans="1:19" x14ac:dyDescent="0.2">
      <c r="A305">
        <v>278</v>
      </c>
      <c r="B305">
        <v>63</v>
      </c>
      <c r="C305">
        <v>28</v>
      </c>
      <c r="D305">
        <v>3.4209640026092529</v>
      </c>
      <c r="E305">
        <v>3.6645221710205078</v>
      </c>
      <c r="F305">
        <v>5.0857319831848145</v>
      </c>
      <c r="G305">
        <v>5.3123655319213867</v>
      </c>
      <c r="H305">
        <v>5.4549999237060547</v>
      </c>
      <c r="I305">
        <v>6.1444330215454102</v>
      </c>
      <c r="J305">
        <v>6.4734368324279785</v>
      </c>
      <c r="K305">
        <v>6.7884416580200195</v>
      </c>
      <c r="L305">
        <v>92.584716796875</v>
      </c>
      <c r="M305">
        <v>206.0360107421875</v>
      </c>
      <c r="N305">
        <v>1007.5802001953125</v>
      </c>
      <c r="O305">
        <v>5.4942207336425781</v>
      </c>
      <c r="P305">
        <v>1082.05712890625</v>
      </c>
      <c r="Q305">
        <v>47.8221435546875</v>
      </c>
      <c r="R305">
        <v>132.58103942871094</v>
      </c>
      <c r="S305">
        <v>464.16488647460938</v>
      </c>
    </row>
    <row r="306" spans="1:19" x14ac:dyDescent="0.2">
      <c r="A306">
        <v>279</v>
      </c>
      <c r="B306">
        <v>64</v>
      </c>
      <c r="C306">
        <v>29</v>
      </c>
      <c r="D306">
        <v>3.4348740577697754</v>
      </c>
      <c r="E306">
        <v>3.5838477611541748</v>
      </c>
      <c r="F306">
        <v>5.0876226425170898</v>
      </c>
      <c r="G306">
        <v>5.3141207695007324</v>
      </c>
      <c r="H306">
        <v>5.4546928405761719</v>
      </c>
      <c r="I306">
        <v>6.1462321281433105</v>
      </c>
      <c r="J306">
        <v>6.4835929870605469</v>
      </c>
      <c r="K306">
        <v>6.7848367691040039</v>
      </c>
      <c r="L306">
        <v>170.75138854980469</v>
      </c>
      <c r="M306">
        <v>948.894287109375</v>
      </c>
      <c r="N306">
        <v>976.12982177734375</v>
      </c>
      <c r="O306">
        <v>6.5673437118530273</v>
      </c>
      <c r="P306">
        <v>416.23529052734375</v>
      </c>
      <c r="Q306">
        <v>49.26361083984375</v>
      </c>
      <c r="R306">
        <v>19.520973205566406</v>
      </c>
      <c r="S306">
        <v>593.9302978515625</v>
      </c>
    </row>
    <row r="307" spans="1:19" x14ac:dyDescent="0.2">
      <c r="A307">
        <v>280</v>
      </c>
      <c r="B307">
        <v>65</v>
      </c>
      <c r="C307">
        <v>30</v>
      </c>
      <c r="D307">
        <v>3.4255447387695312</v>
      </c>
      <c r="E307">
        <v>3.5391428470611572</v>
      </c>
      <c r="F307">
        <v>5.0824265480041504</v>
      </c>
      <c r="G307">
        <v>5.2144584655761719</v>
      </c>
      <c r="H307">
        <v>5.5466032028198242</v>
      </c>
      <c r="I307">
        <v>6.0805635452270508</v>
      </c>
      <c r="J307">
        <v>6.5544428825378418</v>
      </c>
      <c r="K307">
        <v>6.9197940826416016</v>
      </c>
      <c r="L307">
        <v>38.346836090087891</v>
      </c>
      <c r="M307">
        <v>1362.3287353515625</v>
      </c>
      <c r="N307">
        <v>946.05474853515625</v>
      </c>
      <c r="O307">
        <v>6.0534653663635254</v>
      </c>
      <c r="P307">
        <v>16.702507019042969</v>
      </c>
      <c r="Q307">
        <v>78.858879089355469</v>
      </c>
      <c r="R307">
        <v>10.603381156921387</v>
      </c>
      <c r="S307">
        <v>61.991592407226562</v>
      </c>
    </row>
    <row r="308" spans="1:19" x14ac:dyDescent="0.2">
      <c r="A308">
        <v>281</v>
      </c>
      <c r="B308">
        <v>66</v>
      </c>
      <c r="C308">
        <v>31</v>
      </c>
      <c r="D308">
        <v>3.4336016178131104</v>
      </c>
      <c r="E308">
        <v>3.554102897644043</v>
      </c>
      <c r="F308">
        <v>5.0830011367797852</v>
      </c>
      <c r="G308">
        <v>0</v>
      </c>
      <c r="H308">
        <v>5.4497885704040527</v>
      </c>
      <c r="I308">
        <v>6.1439471244812012</v>
      </c>
      <c r="J308">
        <v>6.647158145904541</v>
      </c>
      <c r="K308">
        <v>6.7857666015625</v>
      </c>
      <c r="L308">
        <v>195.09535217285156</v>
      </c>
      <c r="M308">
        <v>1421.9990234375</v>
      </c>
      <c r="N308">
        <v>1066.942626953125</v>
      </c>
      <c r="O308">
        <v>0</v>
      </c>
      <c r="P308">
        <v>82.966728210449219</v>
      </c>
      <c r="Q308">
        <v>49.242778778076172</v>
      </c>
      <c r="R308">
        <v>8.5394668579101562</v>
      </c>
      <c r="S308">
        <v>541.78399658203125</v>
      </c>
    </row>
    <row r="309" spans="1:19" x14ac:dyDescent="0.2">
      <c r="A309">
        <v>282</v>
      </c>
      <c r="B309">
        <v>67</v>
      </c>
      <c r="C309">
        <v>32</v>
      </c>
      <c r="D309">
        <v>3.4307262897491455</v>
      </c>
      <c r="E309">
        <v>3.5415804386138916</v>
      </c>
      <c r="F309">
        <v>5.0800180435180664</v>
      </c>
      <c r="G309">
        <v>5.3081245422363281</v>
      </c>
      <c r="H309">
        <v>5.5437698364257812</v>
      </c>
      <c r="I309">
        <v>6.0732460021972656</v>
      </c>
      <c r="J309">
        <v>6.5536909103393555</v>
      </c>
      <c r="K309">
        <v>6.917567253112793</v>
      </c>
      <c r="L309">
        <v>48.789752960205078</v>
      </c>
      <c r="M309">
        <v>1360.1495361328125</v>
      </c>
      <c r="N309">
        <v>935.87811279296875</v>
      </c>
      <c r="O309">
        <v>7.3715653419494629</v>
      </c>
      <c r="P309">
        <v>31.149707794189453</v>
      </c>
      <c r="Q309">
        <v>64.653335571289062</v>
      </c>
      <c r="R309">
        <v>10.786916732788086</v>
      </c>
      <c r="S309">
        <v>63.408863067626953</v>
      </c>
    </row>
    <row r="310" spans="1:19" x14ac:dyDescent="0.2">
      <c r="A310">
        <v>283</v>
      </c>
      <c r="B310">
        <v>68</v>
      </c>
      <c r="C310">
        <v>33</v>
      </c>
      <c r="D310">
        <v>3.4329013824462891</v>
      </c>
      <c r="E310">
        <v>3.5547285079956055</v>
      </c>
      <c r="F310">
        <v>5.081230640411377</v>
      </c>
      <c r="G310">
        <v>5.3087120056152344</v>
      </c>
      <c r="H310">
        <v>5.4484000205993652</v>
      </c>
      <c r="I310">
        <v>6.1421480178833008</v>
      </c>
      <c r="J310">
        <v>6.6465001106262207</v>
      </c>
      <c r="K310">
        <v>6.7872366905212402</v>
      </c>
      <c r="L310">
        <v>190.96319580078125</v>
      </c>
      <c r="M310">
        <v>1389.41162109375</v>
      </c>
      <c r="N310">
        <v>1023.8297119140625</v>
      </c>
      <c r="O310">
        <v>6.8377799987792969</v>
      </c>
      <c r="P310">
        <v>57.568954467773438</v>
      </c>
      <c r="Q310">
        <v>45.749874114990234</v>
      </c>
      <c r="R310">
        <v>8.9113283157348633</v>
      </c>
      <c r="S310">
        <v>499.55706787109375</v>
      </c>
    </row>
    <row r="311" spans="1:19" x14ac:dyDescent="0.2">
      <c r="A311">
        <v>284</v>
      </c>
      <c r="B311">
        <v>69</v>
      </c>
      <c r="C311">
        <v>34</v>
      </c>
      <c r="D311">
        <v>3.4302933216094971</v>
      </c>
      <c r="E311">
        <v>3.5518364906311035</v>
      </c>
      <c r="F311">
        <v>5.0790643692016602</v>
      </c>
      <c r="G311">
        <v>5.3066577911376953</v>
      </c>
      <c r="H311">
        <v>5.5431613922119141</v>
      </c>
      <c r="I311">
        <v>6.0719118118286133</v>
      </c>
      <c r="J311">
        <v>6.5526728630065918</v>
      </c>
      <c r="K311">
        <v>6.9185500144958496</v>
      </c>
      <c r="L311">
        <v>41.885589599609375</v>
      </c>
      <c r="M311">
        <v>1204.5247802734375</v>
      </c>
      <c r="N311">
        <v>819.359619140625</v>
      </c>
      <c r="O311">
        <v>5.2865400314331055</v>
      </c>
      <c r="P311">
        <v>23.427848815917969</v>
      </c>
      <c r="Q311">
        <v>63.536117553710938</v>
      </c>
      <c r="R311">
        <v>8.9643754959106445</v>
      </c>
      <c r="S311">
        <v>62.488166809082031</v>
      </c>
    </row>
    <row r="313" spans="1:19" x14ac:dyDescent="0.2">
      <c r="A313" t="s">
        <v>62</v>
      </c>
    </row>
    <row r="314" spans="1:19" x14ac:dyDescent="0.2">
      <c r="A314" t="s">
        <v>68</v>
      </c>
      <c r="B314" t="s">
        <v>82</v>
      </c>
      <c r="C314" t="s">
        <v>67</v>
      </c>
      <c r="D314" t="s">
        <v>86</v>
      </c>
      <c r="E314" t="s">
        <v>106</v>
      </c>
      <c r="F314" t="s">
        <v>87</v>
      </c>
      <c r="G314" t="s">
        <v>100</v>
      </c>
      <c r="H314" t="s">
        <v>99</v>
      </c>
      <c r="I314" t="s">
        <v>90</v>
      </c>
      <c r="J314" t="s">
        <v>100</v>
      </c>
      <c r="K314" t="s">
        <v>100</v>
      </c>
      <c r="L314" t="s">
        <v>91</v>
      </c>
      <c r="M314" t="s">
        <v>107</v>
      </c>
      <c r="N314" t="s">
        <v>92</v>
      </c>
      <c r="O314" t="s">
        <v>104</v>
      </c>
      <c r="P314" t="s">
        <v>103</v>
      </c>
      <c r="Q314" t="s">
        <v>95</v>
      </c>
      <c r="R314" t="s">
        <v>104</v>
      </c>
      <c r="S314" t="s">
        <v>104</v>
      </c>
    </row>
    <row r="315" spans="1:19" x14ac:dyDescent="0.2">
      <c r="A315">
        <v>285</v>
      </c>
      <c r="B315">
        <v>70</v>
      </c>
      <c r="C315">
        <v>1</v>
      </c>
      <c r="D315" s="1">
        <v>3.4360308647155762</v>
      </c>
      <c r="E315" s="1">
        <v>3.5703582763671875</v>
      </c>
      <c r="F315" s="1">
        <v>5.0852994918823242</v>
      </c>
      <c r="G315" s="3">
        <v>5.3131518363952637</v>
      </c>
      <c r="H315" s="3">
        <v>5.548518180847168</v>
      </c>
      <c r="I315" s="3">
        <v>6.1450691223144531</v>
      </c>
      <c r="J315">
        <v>6.6559896469116211</v>
      </c>
      <c r="K315">
        <v>6.9945888519287109</v>
      </c>
      <c r="L315" s="3">
        <v>253.40974426269531</v>
      </c>
      <c r="M315" s="3">
        <v>1208.587890625</v>
      </c>
      <c r="N315" s="3">
        <v>828.54522705078125</v>
      </c>
      <c r="O315" s="3">
        <v>1166.7637939453125</v>
      </c>
      <c r="P315" s="3">
        <v>67.623085021972656</v>
      </c>
      <c r="Q315" s="3">
        <v>38.173370361328125</v>
      </c>
      <c r="R315" s="3">
        <v>12.665139198303223</v>
      </c>
      <c r="S315" s="3">
        <v>348.08584594726562</v>
      </c>
    </row>
    <row r="316" spans="1:19" x14ac:dyDescent="0.2">
      <c r="A316">
        <v>286</v>
      </c>
      <c r="B316">
        <v>71</v>
      </c>
      <c r="C316">
        <v>2</v>
      </c>
      <c r="D316" s="1">
        <v>3.4315171241760254</v>
      </c>
      <c r="E316" s="1">
        <v>3.7061140537261963</v>
      </c>
      <c r="F316" s="1">
        <v>5.0869302749633789</v>
      </c>
      <c r="G316" s="3">
        <v>5.3123888969421387</v>
      </c>
      <c r="H316" s="3">
        <v>5.4549150466918945</v>
      </c>
      <c r="I316" s="3">
        <v>6.1440567970275879</v>
      </c>
      <c r="J316">
        <v>6.4261903762817383</v>
      </c>
      <c r="K316">
        <v>6.9935626983642578</v>
      </c>
      <c r="L316" s="3">
        <v>15.415858268737793</v>
      </c>
      <c r="M316" s="3">
        <v>44.690841674804688</v>
      </c>
      <c r="N316" s="3">
        <v>927.447998046875</v>
      </c>
      <c r="O316" s="3">
        <v>341.43862915039062</v>
      </c>
      <c r="P316" s="3">
        <v>1137.4368896484375</v>
      </c>
      <c r="Q316" s="3">
        <v>49.130908966064453</v>
      </c>
      <c r="R316" s="3">
        <v>32.178653717041016</v>
      </c>
      <c r="S316" s="3">
        <v>181.59196472167969</v>
      </c>
    </row>
    <row r="317" spans="1:19" x14ac:dyDescent="0.2">
      <c r="A317">
        <v>287</v>
      </c>
      <c r="B317">
        <v>72</v>
      </c>
      <c r="C317">
        <v>3</v>
      </c>
      <c r="D317" s="1">
        <v>3.4191126823425293</v>
      </c>
      <c r="E317" s="1">
        <v>3.5822498798370361</v>
      </c>
      <c r="F317" s="1">
        <v>5.0817837715148926</v>
      </c>
      <c r="G317" s="3">
        <v>5.3092694282531738</v>
      </c>
      <c r="H317" s="3">
        <v>5.4501819610595703</v>
      </c>
      <c r="I317" s="3">
        <v>6.1431865692138672</v>
      </c>
      <c r="J317">
        <v>6.6476736068725586</v>
      </c>
      <c r="K317">
        <v>6.996222972869873</v>
      </c>
      <c r="L317" s="3">
        <v>174.70097351074219</v>
      </c>
      <c r="M317" s="3">
        <v>951.01605224609375</v>
      </c>
      <c r="N317" s="3">
        <v>992.481689453125</v>
      </c>
      <c r="O317" s="3">
        <v>158.02963256835938</v>
      </c>
      <c r="P317" s="3">
        <v>374.26687622070312</v>
      </c>
      <c r="Q317" s="3">
        <v>47.722747802734375</v>
      </c>
      <c r="R317" s="3">
        <v>13.193373680114746</v>
      </c>
      <c r="S317" s="3">
        <v>111.28807830810547</v>
      </c>
    </row>
    <row r="318" spans="1:19" x14ac:dyDescent="0.2">
      <c r="A318">
        <v>288</v>
      </c>
      <c r="B318">
        <v>73</v>
      </c>
      <c r="C318">
        <v>4</v>
      </c>
      <c r="D318" s="1">
        <v>3.4294121265411377</v>
      </c>
      <c r="E318" s="1">
        <v>3.5522923469543457</v>
      </c>
      <c r="F318" s="1">
        <v>5.0808792114257812</v>
      </c>
      <c r="G318" s="3">
        <v>5.3088183403015137</v>
      </c>
      <c r="H318" s="3">
        <v>5.5449752807617188</v>
      </c>
      <c r="I318" s="3">
        <v>6.1435723304748535</v>
      </c>
      <c r="J318">
        <v>6.6430683135986328</v>
      </c>
      <c r="K318">
        <v>6.8400163650512695</v>
      </c>
      <c r="L318" s="3">
        <v>230.563720703125</v>
      </c>
      <c r="M318" s="3">
        <v>1157.099609375</v>
      </c>
      <c r="N318" s="3">
        <v>850.4920654296875</v>
      </c>
      <c r="O318" s="3">
        <v>672.6337890625</v>
      </c>
      <c r="P318" s="3">
        <v>49.089824676513672</v>
      </c>
      <c r="Q318" s="3">
        <v>33.71417236328125</v>
      </c>
      <c r="R318" s="3">
        <v>50.131504058837891</v>
      </c>
      <c r="S318" s="3">
        <v>212.01190185546875</v>
      </c>
    </row>
    <row r="319" spans="1:19" x14ac:dyDescent="0.2">
      <c r="A319">
        <v>289</v>
      </c>
      <c r="B319">
        <v>74</v>
      </c>
      <c r="C319">
        <v>5</v>
      </c>
      <c r="D319" s="1">
        <v>3.4357285499572754</v>
      </c>
      <c r="E319" s="1">
        <v>3.5684638023376465</v>
      </c>
      <c r="F319" s="1">
        <v>5.0843796730041504</v>
      </c>
      <c r="G319" s="3">
        <v>5.3113598823547363</v>
      </c>
      <c r="H319" s="3">
        <v>5.4516768455505371</v>
      </c>
      <c r="I319" s="3">
        <v>6.1451196670532227</v>
      </c>
      <c r="J319">
        <v>6.6365246772766113</v>
      </c>
      <c r="K319">
        <v>6.9882721900939941</v>
      </c>
      <c r="L319" s="3">
        <v>108.33235931396484</v>
      </c>
      <c r="M319" s="3">
        <v>1192.805908203125</v>
      </c>
      <c r="N319" s="3">
        <v>1131.11669921875</v>
      </c>
      <c r="O319" s="3">
        <v>720.37005615234375</v>
      </c>
      <c r="P319" s="3">
        <v>311.6937255859375</v>
      </c>
      <c r="Q319" s="3">
        <v>65.594749450683594</v>
      </c>
      <c r="R319" s="3">
        <v>33.159202575683594</v>
      </c>
      <c r="S319" s="3">
        <v>340.59347534179688</v>
      </c>
    </row>
    <row r="320" spans="1:19" x14ac:dyDescent="0.2">
      <c r="A320">
        <v>290</v>
      </c>
      <c r="B320">
        <v>75</v>
      </c>
      <c r="C320">
        <v>6</v>
      </c>
      <c r="D320" s="1">
        <v>3.4248793125152588</v>
      </c>
      <c r="E320" s="1">
        <v>3.5483417510986328</v>
      </c>
      <c r="F320" s="1">
        <v>5.0812478065490723</v>
      </c>
      <c r="G320" s="3">
        <v>5.3093585968017578</v>
      </c>
      <c r="H320" s="3">
        <v>5.5449972152709961</v>
      </c>
      <c r="I320" s="3">
        <v>6.1437392234802246</v>
      </c>
      <c r="J320">
        <v>6.6371955871582031</v>
      </c>
      <c r="K320">
        <v>6.8415966033935547</v>
      </c>
      <c r="L320" s="3">
        <v>237.000244140625</v>
      </c>
      <c r="M320" s="3">
        <v>1270.708251953125</v>
      </c>
      <c r="N320" s="3">
        <v>1045.4146728515625</v>
      </c>
      <c r="O320" s="3">
        <v>766.26129150390625</v>
      </c>
      <c r="P320" s="3">
        <v>115.61565399169922</v>
      </c>
      <c r="Q320" s="3">
        <v>50.094356536865234</v>
      </c>
      <c r="R320" s="3">
        <v>39.074260711669922</v>
      </c>
      <c r="S320" s="3">
        <v>186.81668090820312</v>
      </c>
    </row>
    <row r="321" spans="1:19" x14ac:dyDescent="0.2">
      <c r="A321">
        <v>291</v>
      </c>
      <c r="B321">
        <v>76</v>
      </c>
      <c r="C321">
        <v>7</v>
      </c>
      <c r="D321" s="1">
        <v>3.4294638633728027</v>
      </c>
      <c r="E321" s="1">
        <v>3.7044334411621094</v>
      </c>
      <c r="F321" s="1">
        <v>5.0855021476745605</v>
      </c>
      <c r="G321" s="3">
        <v>5.3122625350952148</v>
      </c>
      <c r="H321" s="3">
        <v>5.4556617736816406</v>
      </c>
      <c r="I321" s="3">
        <v>6.1454310417175293</v>
      </c>
      <c r="J321">
        <v>6.6451239585876465</v>
      </c>
      <c r="K321">
        <v>6.814887523651123</v>
      </c>
      <c r="L321" s="3">
        <v>11.915185928344727</v>
      </c>
      <c r="M321" s="3">
        <v>117.06970977783203</v>
      </c>
      <c r="N321" s="3">
        <v>1037.40478515625</v>
      </c>
      <c r="O321" s="3">
        <v>184.41555786132812</v>
      </c>
      <c r="P321" s="3">
        <v>1199.143310546875</v>
      </c>
      <c r="Q321" s="3">
        <v>103.54889678955078</v>
      </c>
      <c r="R321" s="3">
        <v>55.672828674316406</v>
      </c>
      <c r="S321" s="3">
        <v>464.92465209960938</v>
      </c>
    </row>
    <row r="322" spans="1:19" x14ac:dyDescent="0.2">
      <c r="A322">
        <v>292</v>
      </c>
      <c r="B322">
        <v>77</v>
      </c>
      <c r="C322">
        <v>8</v>
      </c>
      <c r="D322" s="1">
        <v>3.4182643890380859</v>
      </c>
      <c r="E322" s="1">
        <v>3.6887013912200928</v>
      </c>
      <c r="F322" s="1">
        <v>5.0856761932373047</v>
      </c>
      <c r="G322" s="3">
        <v>5.3123278617858887</v>
      </c>
      <c r="H322" s="3">
        <v>5.4558930397033691</v>
      </c>
      <c r="I322" s="3">
        <v>6.1456389427185059</v>
      </c>
      <c r="J322">
        <v>6.5896444320678711</v>
      </c>
      <c r="K322">
        <v>6.9926557540893555</v>
      </c>
      <c r="L322" s="3">
        <v>18.130111694335938</v>
      </c>
      <c r="M322" s="3">
        <v>99.380088806152344</v>
      </c>
      <c r="N322" s="3">
        <v>1050.0792236328125</v>
      </c>
      <c r="O322" s="3">
        <v>46.433513641357422</v>
      </c>
      <c r="P322" s="3">
        <v>1248.55908203125</v>
      </c>
      <c r="Q322" s="3">
        <v>54.182594299316406</v>
      </c>
      <c r="R322" s="3">
        <v>93.525001525878906</v>
      </c>
      <c r="S322" s="3">
        <v>104.55855560302734</v>
      </c>
    </row>
    <row r="323" spans="1:19" x14ac:dyDescent="0.2">
      <c r="A323">
        <v>293</v>
      </c>
      <c r="B323">
        <v>78</v>
      </c>
      <c r="C323">
        <v>9</v>
      </c>
      <c r="D323" s="1">
        <v>3.4193620681762695</v>
      </c>
      <c r="E323" s="1">
        <v>3.7011353969573975</v>
      </c>
      <c r="F323" s="1">
        <v>5.0859942436218262</v>
      </c>
      <c r="G323" s="3">
        <v>5.3123431205749512</v>
      </c>
      <c r="H323" s="3">
        <v>5.4557223320007324</v>
      </c>
      <c r="I323" s="3">
        <v>6.1458563804626465</v>
      </c>
      <c r="J323">
        <v>6.6387791633605957</v>
      </c>
      <c r="K323">
        <v>6.8292407989501953</v>
      </c>
      <c r="L323" s="3">
        <v>13.293018341064453</v>
      </c>
      <c r="M323" s="3">
        <v>79.440910339355469</v>
      </c>
      <c r="N323" s="3">
        <v>1024.3787841796875</v>
      </c>
      <c r="O323" s="3">
        <v>84.632667541503906</v>
      </c>
      <c r="P323" s="3">
        <v>1228.142333984375</v>
      </c>
      <c r="Q323" s="3">
        <v>54.759822845458984</v>
      </c>
      <c r="R323" s="3">
        <v>267.77810668945312</v>
      </c>
      <c r="S323" s="3">
        <v>153.80754089355469</v>
      </c>
    </row>
    <row r="324" spans="1:19" x14ac:dyDescent="0.2">
      <c r="A324">
        <v>294</v>
      </c>
      <c r="B324">
        <v>79</v>
      </c>
      <c r="C324">
        <v>10</v>
      </c>
      <c r="D324" s="1">
        <v>3.4271602630615234</v>
      </c>
      <c r="E324" s="1">
        <v>3.6214559078216553</v>
      </c>
      <c r="F324" s="1">
        <v>5.0874428749084473</v>
      </c>
      <c r="G324" s="3">
        <v>5.3138918876647949</v>
      </c>
      <c r="H324" s="3">
        <v>5.4552807807922363</v>
      </c>
      <c r="I324" s="3">
        <v>6.1484775543212891</v>
      </c>
      <c r="J324">
        <v>6.62554931640625</v>
      </c>
      <c r="K324">
        <v>6.8336057662963867</v>
      </c>
      <c r="L324" s="3">
        <v>64.650100708007812</v>
      </c>
      <c r="M324" s="3">
        <v>546.1754150390625</v>
      </c>
      <c r="N324" s="3">
        <v>1203.807373046875</v>
      </c>
      <c r="O324" s="3">
        <v>64.136878967285156</v>
      </c>
      <c r="P324" s="3">
        <v>959.95025634765625</v>
      </c>
      <c r="Q324" s="3">
        <v>71.212043762207031</v>
      </c>
      <c r="R324" s="3">
        <v>67.31353759765625</v>
      </c>
      <c r="S324" s="3">
        <v>341.81854248046875</v>
      </c>
    </row>
    <row r="325" spans="1:19" x14ac:dyDescent="0.2">
      <c r="A325">
        <v>295</v>
      </c>
      <c r="B325">
        <v>80</v>
      </c>
      <c r="C325">
        <v>11</v>
      </c>
      <c r="D325" s="1">
        <v>3.436011791229248</v>
      </c>
      <c r="E325" s="1">
        <v>3.5981998443603516</v>
      </c>
      <c r="F325" s="1">
        <v>5.0821890830993652</v>
      </c>
      <c r="G325" s="3">
        <v>5.3101248741149902</v>
      </c>
      <c r="H325" s="3">
        <v>5.5454354286193848</v>
      </c>
      <c r="I325" s="3">
        <v>6.3658394813537598</v>
      </c>
      <c r="J325">
        <v>6.612454891204834</v>
      </c>
      <c r="K325">
        <v>6.8293056488037109</v>
      </c>
      <c r="L325" s="3">
        <v>144.42631530761719</v>
      </c>
      <c r="M325" s="3">
        <v>892.82025146484375</v>
      </c>
      <c r="N325" s="3">
        <v>619.24609375</v>
      </c>
      <c r="O325" s="3">
        <v>281.98504638671875</v>
      </c>
      <c r="P325" s="3">
        <v>57.656436920166016</v>
      </c>
      <c r="Q325" s="3">
        <v>44.830570220947266</v>
      </c>
      <c r="R325" s="3">
        <v>68.366981506347656</v>
      </c>
      <c r="S325" s="3">
        <v>350.25442504882812</v>
      </c>
    </row>
    <row r="326" spans="1:19" x14ac:dyDescent="0.2">
      <c r="A326">
        <v>296</v>
      </c>
      <c r="B326">
        <v>81</v>
      </c>
      <c r="C326">
        <v>12</v>
      </c>
      <c r="D326" s="1">
        <v>0</v>
      </c>
      <c r="E326" s="1">
        <v>3.7227404117584229</v>
      </c>
      <c r="F326" s="1">
        <v>5.0799202919006348</v>
      </c>
      <c r="G326" s="3">
        <v>0</v>
      </c>
      <c r="H326" s="3">
        <v>5.4485230445861816</v>
      </c>
      <c r="I326" s="3">
        <v>6.3837904930114746</v>
      </c>
      <c r="J326">
        <v>6.6266756057739258</v>
      </c>
      <c r="K326">
        <v>6.7899785041809082</v>
      </c>
      <c r="L326" s="3">
        <v>0</v>
      </c>
      <c r="M326" s="3">
        <v>11.020235061645508</v>
      </c>
      <c r="N326" s="3">
        <v>228.58857727050781</v>
      </c>
      <c r="O326" s="3">
        <v>0</v>
      </c>
      <c r="P326" s="3">
        <v>279.28680419921875</v>
      </c>
      <c r="Q326" s="3">
        <v>38.424053192138672</v>
      </c>
      <c r="R326" s="3">
        <v>76.904411315917969</v>
      </c>
      <c r="S326" s="3">
        <v>161.82597351074219</v>
      </c>
    </row>
    <row r="327" spans="1:19" x14ac:dyDescent="0.2">
      <c r="A327">
        <v>297</v>
      </c>
      <c r="B327">
        <v>82</v>
      </c>
      <c r="C327">
        <v>13</v>
      </c>
      <c r="D327" s="1">
        <v>3.4339430332183838</v>
      </c>
      <c r="E327" s="1">
        <v>3.5903670787811279</v>
      </c>
      <c r="F327" s="1">
        <v>5.0798482894897461</v>
      </c>
      <c r="G327" s="3">
        <v>0</v>
      </c>
      <c r="H327" s="3">
        <v>5.447166919708252</v>
      </c>
      <c r="I327" s="3">
        <v>6.1423778533935547</v>
      </c>
      <c r="J327">
        <v>6.6459226608276367</v>
      </c>
      <c r="K327">
        <v>6.9987649917602539</v>
      </c>
      <c r="L327" s="3">
        <v>34.328289031982422</v>
      </c>
      <c r="M327" s="3">
        <v>762.0225830078125</v>
      </c>
      <c r="N327" s="3">
        <v>612.594482421875</v>
      </c>
      <c r="O327" s="3">
        <v>0</v>
      </c>
      <c r="P327" s="3">
        <v>95.451683044433594</v>
      </c>
      <c r="Q327" s="3">
        <v>30.199434280395508</v>
      </c>
      <c r="R327" s="3">
        <v>42.666873931884766</v>
      </c>
      <c r="S327" s="3">
        <v>281.91134643554688</v>
      </c>
    </row>
    <row r="328" spans="1:19" x14ac:dyDescent="0.2">
      <c r="A328">
        <v>298</v>
      </c>
      <c r="B328">
        <v>83</v>
      </c>
      <c r="C328">
        <v>14</v>
      </c>
      <c r="D328" s="1">
        <v>3.435293436050415</v>
      </c>
      <c r="E328" s="1">
        <v>3.5815083980560303</v>
      </c>
      <c r="F328" s="1">
        <v>5.0829477310180664</v>
      </c>
      <c r="G328" s="3">
        <v>5.3106689453125</v>
      </c>
      <c r="H328" s="3">
        <v>5.4504227638244629</v>
      </c>
      <c r="I328" s="3">
        <v>6.1457014083862305</v>
      </c>
      <c r="J328">
        <v>6.6450061798095703</v>
      </c>
      <c r="K328">
        <v>6.8465380668640137</v>
      </c>
      <c r="L328" s="3">
        <v>196.91590881347656</v>
      </c>
      <c r="M328" s="3">
        <v>1006.8513793945312</v>
      </c>
      <c r="N328" s="3">
        <v>904.74261474609375</v>
      </c>
      <c r="O328" s="3">
        <v>39.616928100585938</v>
      </c>
      <c r="P328" s="3">
        <v>164.64324951171875</v>
      </c>
      <c r="Q328" s="3">
        <v>45.503448486328125</v>
      </c>
      <c r="R328" s="3">
        <v>58.583797454833984</v>
      </c>
      <c r="S328" s="3">
        <v>36.816478729248047</v>
      </c>
    </row>
    <row r="329" spans="1:19" x14ac:dyDescent="0.2">
      <c r="A329">
        <v>299</v>
      </c>
      <c r="B329">
        <v>84</v>
      </c>
      <c r="C329">
        <v>15</v>
      </c>
      <c r="D329" s="1">
        <v>3.4333221912384033</v>
      </c>
      <c r="E329" s="1">
        <v>3.6339681148529053</v>
      </c>
      <c r="F329" s="1">
        <v>5.0863847732543945</v>
      </c>
      <c r="G329" s="3">
        <v>5.3124504089355469</v>
      </c>
      <c r="H329" s="3">
        <v>5.454066276550293</v>
      </c>
      <c r="I329" s="3">
        <v>6.1449451446533203</v>
      </c>
      <c r="J329">
        <v>6.6535005569458008</v>
      </c>
      <c r="K329">
        <v>6.9552140235900879</v>
      </c>
      <c r="L329" s="3">
        <v>217.71412658691406</v>
      </c>
      <c r="M329" s="3">
        <v>411.70846557617188</v>
      </c>
      <c r="N329" s="3">
        <v>953.76141357421875</v>
      </c>
      <c r="O329" s="3">
        <v>6.2809295654296875</v>
      </c>
      <c r="P329" s="3">
        <v>743.00384521484375</v>
      </c>
      <c r="Q329" s="3">
        <v>48.722560882568359</v>
      </c>
      <c r="R329" s="3">
        <v>31.583124160766602</v>
      </c>
      <c r="S329" s="3">
        <v>10.463211059570312</v>
      </c>
    </row>
    <row r="330" spans="1:19" x14ac:dyDescent="0.2">
      <c r="A330">
        <v>300</v>
      </c>
      <c r="B330">
        <v>85</v>
      </c>
      <c r="C330">
        <v>16</v>
      </c>
      <c r="D330" s="1">
        <v>3.4331364631652832</v>
      </c>
      <c r="E330" s="1">
        <v>3.5617666244506836</v>
      </c>
      <c r="F330" s="1">
        <v>5.0806803703308105</v>
      </c>
      <c r="G330" s="3">
        <v>0</v>
      </c>
      <c r="H330" s="3">
        <v>5.5459303855895996</v>
      </c>
      <c r="I330" s="3">
        <v>6.3101696968078613</v>
      </c>
      <c r="J330">
        <v>6.6222352981567383</v>
      </c>
      <c r="K330">
        <v>6.9937543869018555</v>
      </c>
      <c r="L330" s="3">
        <v>46.631107330322266</v>
      </c>
      <c r="M330" s="3">
        <v>1085.3133544921875</v>
      </c>
      <c r="N330" s="3">
        <v>787.60760498046875</v>
      </c>
      <c r="O330" s="3">
        <v>0</v>
      </c>
      <c r="P330" s="3">
        <v>16.249258041381836</v>
      </c>
      <c r="Q330" s="3">
        <v>50.188926696777344</v>
      </c>
      <c r="R330" s="3">
        <v>13.546072006225586</v>
      </c>
      <c r="S330" s="3">
        <v>308.78439331054688</v>
      </c>
    </row>
    <row r="331" spans="1:19" x14ac:dyDescent="0.2">
      <c r="A331">
        <v>301</v>
      </c>
      <c r="B331">
        <v>86</v>
      </c>
      <c r="C331">
        <v>17</v>
      </c>
      <c r="D331" s="1">
        <v>3.4170060157775879</v>
      </c>
      <c r="E331" s="1">
        <v>3.6618657112121582</v>
      </c>
      <c r="F331" s="1">
        <v>5.0822253227233887</v>
      </c>
      <c r="G331" s="3">
        <v>0</v>
      </c>
      <c r="H331" s="3">
        <v>5.4517769813537598</v>
      </c>
      <c r="I331" s="3">
        <v>6.1419897079467773</v>
      </c>
      <c r="J331">
        <v>6.4396657943725586</v>
      </c>
      <c r="K331">
        <v>6.9936518669128418</v>
      </c>
      <c r="L331" s="3">
        <v>83.782295227050781</v>
      </c>
      <c r="M331" s="3">
        <v>207.0345458984375</v>
      </c>
      <c r="N331" s="3">
        <v>970.01348876953125</v>
      </c>
      <c r="O331" s="3">
        <v>0</v>
      </c>
      <c r="P331" s="3">
        <v>1021.7607421875</v>
      </c>
      <c r="Q331" s="3">
        <v>49.315906524658203</v>
      </c>
      <c r="R331" s="3">
        <v>21.634357452392578</v>
      </c>
      <c r="S331" s="3">
        <v>168.17996215820312</v>
      </c>
    </row>
    <row r="332" spans="1:19" x14ac:dyDescent="0.2">
      <c r="A332">
        <v>302</v>
      </c>
      <c r="B332">
        <v>87</v>
      </c>
      <c r="C332">
        <v>18</v>
      </c>
      <c r="D332" s="1">
        <v>3.4166393280029297</v>
      </c>
      <c r="E332" s="1">
        <v>3.690131664276123</v>
      </c>
      <c r="F332" s="1">
        <v>5.0833554267883301</v>
      </c>
      <c r="G332" s="3">
        <v>5.308624267578125</v>
      </c>
      <c r="H332" s="3">
        <v>5.4511361122131348</v>
      </c>
      <c r="I332" s="3">
        <v>6.1412582397460938</v>
      </c>
      <c r="J332">
        <v>6.6305055618286133</v>
      </c>
      <c r="K332">
        <v>6.9934873580932617</v>
      </c>
      <c r="L332" s="3">
        <v>33.118461608886719</v>
      </c>
      <c r="M332" s="3">
        <v>81.787117004394531</v>
      </c>
      <c r="N332" s="3">
        <v>1017.2974853515625</v>
      </c>
      <c r="O332" s="3">
        <v>9.9760351181030273</v>
      </c>
      <c r="P332" s="3">
        <v>1196.3685302734375</v>
      </c>
      <c r="Q332" s="3">
        <v>51.319690704345703</v>
      </c>
      <c r="R332" s="3">
        <v>63.213531494140625</v>
      </c>
      <c r="S332" s="3">
        <v>293.72433471679688</v>
      </c>
    </row>
    <row r="333" spans="1:19" x14ac:dyDescent="0.2">
      <c r="A333">
        <v>303</v>
      </c>
      <c r="B333">
        <v>88</v>
      </c>
      <c r="C333">
        <v>19</v>
      </c>
      <c r="D333" s="1">
        <v>3.4299664497375488</v>
      </c>
      <c r="E333" s="1">
        <v>3.5483410358428955</v>
      </c>
      <c r="F333" s="1">
        <v>5.0793800354003906</v>
      </c>
      <c r="G333" s="3">
        <v>5.306922435760498</v>
      </c>
      <c r="H333" s="3">
        <v>5.5421881675720215</v>
      </c>
      <c r="I333" s="3">
        <v>6.1404409408569336</v>
      </c>
      <c r="J333">
        <v>6.6108942031860352</v>
      </c>
      <c r="K333">
        <v>6.9895110130310059</v>
      </c>
      <c r="L333" s="3">
        <v>237.5487060546875</v>
      </c>
      <c r="M333" s="3">
        <v>1464.2596435546875</v>
      </c>
      <c r="N333" s="3">
        <v>1036.879150390625</v>
      </c>
      <c r="O333" s="3">
        <v>720.9736328125</v>
      </c>
      <c r="P333" s="3">
        <v>97.081855773925781</v>
      </c>
      <c r="Q333" s="3">
        <v>48.902667999267578</v>
      </c>
      <c r="R333" s="3">
        <v>193.12564086914062</v>
      </c>
      <c r="S333" s="3">
        <v>447.48196411132812</v>
      </c>
    </row>
    <row r="334" spans="1:19" x14ac:dyDescent="0.2">
      <c r="A334">
        <v>304</v>
      </c>
      <c r="B334">
        <v>89</v>
      </c>
      <c r="C334">
        <v>20</v>
      </c>
      <c r="D334" s="1">
        <v>3.4311070442199707</v>
      </c>
      <c r="E334" s="1">
        <v>3.6117665767669678</v>
      </c>
      <c r="F334" s="1">
        <v>5.0809946060180664</v>
      </c>
      <c r="G334" s="3">
        <v>5.3074650764465332</v>
      </c>
      <c r="H334" s="3">
        <v>5.4481759071350098</v>
      </c>
      <c r="I334" s="3">
        <v>6.1405529975891113</v>
      </c>
      <c r="J334">
        <v>6.5016283988952637</v>
      </c>
      <c r="K334">
        <v>0</v>
      </c>
      <c r="L334" s="3">
        <v>273.27395629882812</v>
      </c>
      <c r="M334" s="3">
        <v>581.828125</v>
      </c>
      <c r="N334" s="3">
        <v>933.57818603515625</v>
      </c>
      <c r="O334" s="3">
        <v>556.29608154296875</v>
      </c>
      <c r="P334" s="3">
        <v>557.32513427734375</v>
      </c>
      <c r="Q334" s="3">
        <v>48.047435760498047</v>
      </c>
      <c r="R334" s="3">
        <v>14.545014381408691</v>
      </c>
      <c r="S334" s="3">
        <v>0</v>
      </c>
    </row>
    <row r="335" spans="1:19" x14ac:dyDescent="0.2">
      <c r="A335">
        <v>305</v>
      </c>
      <c r="B335">
        <v>90</v>
      </c>
      <c r="C335">
        <v>21</v>
      </c>
      <c r="D335" s="1">
        <v>3.4320600032806396</v>
      </c>
      <c r="E335" s="1">
        <v>3.5561027526855469</v>
      </c>
      <c r="F335" s="1">
        <v>5.0778489112854004</v>
      </c>
      <c r="G335" s="3">
        <v>5.3053827285766602</v>
      </c>
      <c r="H335" s="3">
        <v>5.5413322448730469</v>
      </c>
      <c r="I335" s="3">
        <v>6.3074584007263184</v>
      </c>
      <c r="J335">
        <v>6.6429247856140137</v>
      </c>
      <c r="K335">
        <v>0</v>
      </c>
      <c r="L335" s="3">
        <v>234.62556457519531</v>
      </c>
      <c r="M335" s="3">
        <v>1150.175537109375</v>
      </c>
      <c r="N335" s="3">
        <v>799.46697998046875</v>
      </c>
      <c r="O335" s="3">
        <v>9.0437736511230469</v>
      </c>
      <c r="P335" s="3">
        <v>36.498420715332031</v>
      </c>
      <c r="Q335" s="3">
        <v>125.14983367919922</v>
      </c>
      <c r="R335" s="3">
        <v>11.382040977478027</v>
      </c>
      <c r="S335" s="3">
        <v>0</v>
      </c>
    </row>
    <row r="336" spans="1:19" x14ac:dyDescent="0.2">
      <c r="A336">
        <v>306</v>
      </c>
      <c r="B336">
        <v>91</v>
      </c>
      <c r="C336">
        <v>22</v>
      </c>
      <c r="D336" s="1">
        <v>3.4318358898162842</v>
      </c>
      <c r="E336" s="1">
        <v>3.5729653835296631</v>
      </c>
      <c r="F336" s="1">
        <v>5.0786347389221191</v>
      </c>
      <c r="G336" s="3">
        <v>5.306126594543457</v>
      </c>
      <c r="H336" s="3">
        <v>5.5416126251220703</v>
      </c>
      <c r="I336" s="3">
        <v>6.1389994621276855</v>
      </c>
      <c r="J336">
        <v>6.6469411849975586</v>
      </c>
      <c r="K336">
        <v>6.995816707611084</v>
      </c>
      <c r="L336" s="3">
        <v>206.37327575683594</v>
      </c>
      <c r="M336" s="3">
        <v>1060.0830078125</v>
      </c>
      <c r="N336" s="3">
        <v>768.6107177734375</v>
      </c>
      <c r="O336" s="3">
        <v>7.8444766998291016</v>
      </c>
      <c r="P336" s="3">
        <v>41.270900726318359</v>
      </c>
      <c r="Q336" s="3">
        <v>29.378973007202148</v>
      </c>
      <c r="R336" s="3">
        <v>11.886919021606445</v>
      </c>
      <c r="S336" s="3">
        <v>132.28732299804688</v>
      </c>
    </row>
    <row r="337" spans="1:21" x14ac:dyDescent="0.2">
      <c r="A337">
        <v>307</v>
      </c>
      <c r="B337">
        <v>92</v>
      </c>
      <c r="C337">
        <v>23</v>
      </c>
      <c r="D337" s="1">
        <v>3.4315176010131836</v>
      </c>
      <c r="E337" s="1">
        <v>3.5561914443969727</v>
      </c>
      <c r="F337" s="1">
        <v>5.0784482955932617</v>
      </c>
      <c r="G337" s="3">
        <v>5.3068394660949707</v>
      </c>
      <c r="H337" s="3">
        <v>5.5418720245361328</v>
      </c>
      <c r="I337" s="3">
        <v>6.3606514930725098</v>
      </c>
      <c r="J337">
        <v>6.6497817039489746</v>
      </c>
      <c r="K337">
        <v>6.8405637741088867</v>
      </c>
      <c r="L337" s="3">
        <v>289.75326538085938</v>
      </c>
      <c r="M337" s="3">
        <v>1347.6771240234375</v>
      </c>
      <c r="N337" s="3">
        <v>930.5421142578125</v>
      </c>
      <c r="O337" s="3">
        <v>416.14889526367188</v>
      </c>
      <c r="P337" s="3">
        <v>88.92193603515625</v>
      </c>
      <c r="Q337" s="3">
        <v>57.792636871337891</v>
      </c>
      <c r="R337" s="3">
        <v>9.7220039367675781</v>
      </c>
      <c r="S337" s="3">
        <v>40.991035461425781</v>
      </c>
    </row>
    <row r="339" spans="1:21" x14ac:dyDescent="0.2">
      <c r="A339" t="s">
        <v>63</v>
      </c>
    </row>
    <row r="340" spans="1:21" x14ac:dyDescent="0.2">
      <c r="A340" t="s">
        <v>68</v>
      </c>
      <c r="B340" t="s">
        <v>82</v>
      </c>
      <c r="C340" t="s">
        <v>67</v>
      </c>
      <c r="D340" t="s">
        <v>108</v>
      </c>
      <c r="E340" t="s">
        <v>100</v>
      </c>
      <c r="F340" t="s">
        <v>86</v>
      </c>
      <c r="G340" t="s">
        <v>87</v>
      </c>
      <c r="H340" t="s">
        <v>99</v>
      </c>
      <c r="I340" t="s">
        <v>90</v>
      </c>
      <c r="J340" t="s">
        <v>100</v>
      </c>
      <c r="K340" t="s">
        <v>100</v>
      </c>
      <c r="L340" t="s">
        <v>100</v>
      </c>
      <c r="M340" t="s">
        <v>235</v>
      </c>
      <c r="N340" t="s">
        <v>110</v>
      </c>
      <c r="O340" t="s">
        <v>91</v>
      </c>
      <c r="P340" t="s">
        <v>92</v>
      </c>
      <c r="Q340" t="s">
        <v>103</v>
      </c>
      <c r="R340" t="s">
        <v>95</v>
      </c>
      <c r="S340" t="s">
        <v>104</v>
      </c>
      <c r="T340" t="s">
        <v>104</v>
      </c>
      <c r="U340" t="s">
        <v>104</v>
      </c>
    </row>
    <row r="341" spans="1:21" x14ac:dyDescent="0.2">
      <c r="A341">
        <v>308</v>
      </c>
      <c r="B341">
        <v>1</v>
      </c>
      <c r="C341">
        <v>1</v>
      </c>
      <c r="D341">
        <v>0</v>
      </c>
      <c r="E341">
        <v>0</v>
      </c>
      <c r="F341">
        <v>3.4259014129638672</v>
      </c>
      <c r="G341">
        <v>5.0751862525939941</v>
      </c>
      <c r="H341">
        <v>5.4427547454833984</v>
      </c>
      <c r="I341">
        <v>6.1337113380432129</v>
      </c>
      <c r="J341">
        <v>6.4572916030883789</v>
      </c>
      <c r="K341">
        <v>6.7346677780151367</v>
      </c>
      <c r="L341">
        <v>0</v>
      </c>
      <c r="M341" s="3">
        <v>0</v>
      </c>
      <c r="N341" s="3">
        <v>0</v>
      </c>
      <c r="O341" s="3">
        <v>61.526515960693359</v>
      </c>
      <c r="P341" s="3">
        <v>857.2991943359375</v>
      </c>
      <c r="Q341" s="3">
        <v>1134.3253173828125</v>
      </c>
      <c r="R341" s="3">
        <v>34.442607879638672</v>
      </c>
      <c r="S341" s="3">
        <v>146.02401733398438</v>
      </c>
      <c r="T341" s="3">
        <v>805.44329833984375</v>
      </c>
      <c r="U341" s="3">
        <v>0</v>
      </c>
    </row>
    <row r="342" spans="1:21" x14ac:dyDescent="0.2">
      <c r="A342">
        <v>309</v>
      </c>
      <c r="B342">
        <v>2</v>
      </c>
      <c r="C342">
        <v>2</v>
      </c>
      <c r="D342">
        <v>2.5064146518707275</v>
      </c>
      <c r="E342">
        <v>0</v>
      </c>
      <c r="F342">
        <v>3.4410436153411865</v>
      </c>
      <c r="G342">
        <v>5.0949935913085938</v>
      </c>
      <c r="H342">
        <v>5.4629478454589844</v>
      </c>
      <c r="I342">
        <v>6.1536808013916016</v>
      </c>
      <c r="J342">
        <v>0</v>
      </c>
      <c r="K342">
        <v>6.7182612419128418</v>
      </c>
      <c r="L342">
        <v>6.8109846115112305</v>
      </c>
      <c r="M342" s="3">
        <v>22.453813552856445</v>
      </c>
      <c r="N342" s="3">
        <v>0</v>
      </c>
      <c r="O342" s="3">
        <v>666.3240966796875</v>
      </c>
      <c r="P342" s="3">
        <v>886.59747314453125</v>
      </c>
      <c r="Q342" s="3">
        <v>994.89483642578125</v>
      </c>
      <c r="R342" s="3">
        <v>59.774127960205078</v>
      </c>
      <c r="S342" s="3">
        <v>0</v>
      </c>
      <c r="T342" s="3">
        <v>13.951699256896973</v>
      </c>
      <c r="U342" s="3">
        <v>850.57513427734375</v>
      </c>
    </row>
    <row r="343" spans="1:21" x14ac:dyDescent="0.2">
      <c r="A343">
        <v>310</v>
      </c>
      <c r="B343">
        <v>3</v>
      </c>
      <c r="C343">
        <v>3</v>
      </c>
      <c r="D343">
        <v>2.6700925827026367</v>
      </c>
      <c r="E343">
        <v>0</v>
      </c>
      <c r="F343">
        <v>3.4346811771392822</v>
      </c>
      <c r="G343">
        <v>5.0921211242675781</v>
      </c>
      <c r="H343">
        <v>5.4591636657714844</v>
      </c>
      <c r="I343">
        <v>5.879331111907959</v>
      </c>
      <c r="J343">
        <v>6.32110595703125</v>
      </c>
      <c r="K343">
        <v>6.6720819473266602</v>
      </c>
      <c r="L343">
        <v>6.8071331977844238</v>
      </c>
      <c r="M343" s="3">
        <v>34.898086547851562</v>
      </c>
      <c r="N343" s="3">
        <v>0</v>
      </c>
      <c r="O343" s="3">
        <v>573.9241943359375</v>
      </c>
      <c r="P343" s="3">
        <v>976.1448974609375</v>
      </c>
      <c r="Q343" s="3">
        <v>1012.8018188476562</v>
      </c>
      <c r="R343" s="3">
        <v>469.45965576171875</v>
      </c>
      <c r="S343" s="3">
        <v>8.6375713348388672</v>
      </c>
      <c r="T343" s="3">
        <v>10.529731750488281</v>
      </c>
      <c r="U343" s="3">
        <v>654.5660400390625</v>
      </c>
    </row>
    <row r="344" spans="1:21" x14ac:dyDescent="0.2">
      <c r="A344">
        <v>311</v>
      </c>
      <c r="B344">
        <v>4</v>
      </c>
      <c r="C344">
        <v>4</v>
      </c>
      <c r="D344">
        <v>2.6671037673950195</v>
      </c>
      <c r="E344">
        <v>3.2392160892486572</v>
      </c>
      <c r="F344">
        <v>3.3646087646484375</v>
      </c>
      <c r="G344">
        <v>5.1179232597351074</v>
      </c>
      <c r="H344">
        <v>5.4995832443237305</v>
      </c>
      <c r="I344">
        <v>6.1763548851013184</v>
      </c>
      <c r="J344">
        <v>6.3430881500244141</v>
      </c>
      <c r="K344">
        <v>6.728670597076416</v>
      </c>
      <c r="L344">
        <v>6.928626537322998</v>
      </c>
      <c r="M344" s="3">
        <v>76.537803649902344</v>
      </c>
      <c r="N344" s="3">
        <v>13.064121246337891</v>
      </c>
      <c r="O344" s="3">
        <v>231.62722778320312</v>
      </c>
      <c r="P344" s="3">
        <v>7618.005859375</v>
      </c>
      <c r="Q344" s="3">
        <v>15682.2705078125</v>
      </c>
      <c r="R344" s="3">
        <v>303.3414306640625</v>
      </c>
      <c r="S344" s="3">
        <v>175.62721252441406</v>
      </c>
      <c r="T344" s="3">
        <v>8318.640625</v>
      </c>
      <c r="U344" s="3">
        <v>22.785846710205078</v>
      </c>
    </row>
    <row r="345" spans="1:21" x14ac:dyDescent="0.2">
      <c r="A345">
        <v>312</v>
      </c>
      <c r="B345">
        <v>5</v>
      </c>
      <c r="C345">
        <v>5</v>
      </c>
      <c r="D345">
        <v>2.6318278312683105</v>
      </c>
      <c r="E345">
        <v>3.2239654064178467</v>
      </c>
      <c r="F345">
        <v>3.4591414928436279</v>
      </c>
      <c r="G345">
        <v>5.1169857978820801</v>
      </c>
      <c r="H345">
        <v>5.4889497756958008</v>
      </c>
      <c r="I345">
        <v>6.1796231269836426</v>
      </c>
      <c r="J345">
        <v>6.4634232521057129</v>
      </c>
      <c r="K345">
        <v>6.7528305053710938</v>
      </c>
      <c r="L345">
        <v>7.0028538703918457</v>
      </c>
      <c r="M345" s="3">
        <v>63.134693145751953</v>
      </c>
      <c r="N345" s="3">
        <v>20.767963409423828</v>
      </c>
      <c r="O345" s="3">
        <v>866.04656982421875</v>
      </c>
      <c r="P345" s="3">
        <v>6038.36767578125</v>
      </c>
      <c r="Q345" s="3">
        <v>9175.8662109375</v>
      </c>
      <c r="R345" s="3">
        <v>233.22860717773438</v>
      </c>
      <c r="S345" s="3">
        <v>1995.16064453125</v>
      </c>
      <c r="T345" s="3">
        <v>6101.568359375</v>
      </c>
      <c r="U345" s="3">
        <v>148.27433776855469</v>
      </c>
    </row>
    <row r="346" spans="1:21" x14ac:dyDescent="0.2">
      <c r="A346">
        <v>313</v>
      </c>
      <c r="B346">
        <v>6</v>
      </c>
      <c r="C346">
        <v>6</v>
      </c>
      <c r="D346">
        <v>2.5694942474365234</v>
      </c>
      <c r="E346">
        <v>3.1969664096832275</v>
      </c>
      <c r="F346">
        <v>3.426638126373291</v>
      </c>
      <c r="G346">
        <v>5.1102800369262695</v>
      </c>
      <c r="H346">
        <v>5.4922833442687988</v>
      </c>
      <c r="I346">
        <v>6.1743707656860352</v>
      </c>
      <c r="J346">
        <v>6.3444385528564453</v>
      </c>
      <c r="K346">
        <v>6.7209897041320801</v>
      </c>
      <c r="L346">
        <v>7.0092067718505859</v>
      </c>
      <c r="M346" s="3">
        <v>31.890779495239258</v>
      </c>
      <c r="N346" s="3">
        <v>38.183643341064453</v>
      </c>
      <c r="O346" s="3">
        <v>5854.76611328125</v>
      </c>
      <c r="P346" s="3">
        <v>7312.130859375</v>
      </c>
      <c r="Q346" s="3">
        <v>8627.552734375</v>
      </c>
      <c r="R346" s="3">
        <v>642.55804443359375</v>
      </c>
      <c r="S346" s="3">
        <v>156.78645324707031</v>
      </c>
      <c r="T346" s="3">
        <v>8763.8349609375</v>
      </c>
      <c r="U346" s="3">
        <v>34.174488067626953</v>
      </c>
    </row>
    <row r="347" spans="1:21" x14ac:dyDescent="0.2">
      <c r="A347">
        <v>314</v>
      </c>
      <c r="B347">
        <v>7</v>
      </c>
      <c r="C347">
        <v>7</v>
      </c>
      <c r="D347">
        <v>2.6871600151062012</v>
      </c>
      <c r="E347">
        <v>3.2302756309509277</v>
      </c>
      <c r="F347">
        <v>3.3670578002929688</v>
      </c>
      <c r="G347">
        <v>5.1117238998413086</v>
      </c>
      <c r="H347">
        <v>5.4963221549987793</v>
      </c>
      <c r="I347">
        <v>6.1738681793212891</v>
      </c>
      <c r="J347">
        <v>6.4604816436767578</v>
      </c>
      <c r="K347">
        <v>6.7499728202819824</v>
      </c>
      <c r="L347">
        <v>0</v>
      </c>
      <c r="M347" s="3">
        <v>52.799861907958984</v>
      </c>
      <c r="N347" s="3">
        <v>109.29787445068359</v>
      </c>
      <c r="O347" s="3">
        <v>1898.517822265625</v>
      </c>
      <c r="P347" s="3">
        <v>6709.29052734375</v>
      </c>
      <c r="Q347" s="3">
        <v>9781.361328125</v>
      </c>
      <c r="R347" s="3">
        <v>798.822509765625</v>
      </c>
      <c r="S347" s="3">
        <v>2626.38818359375</v>
      </c>
      <c r="T347" s="3">
        <v>6383.005859375</v>
      </c>
      <c r="U347" s="3">
        <v>0</v>
      </c>
    </row>
    <row r="348" spans="1:21" x14ac:dyDescent="0.2">
      <c r="A348">
        <v>315</v>
      </c>
      <c r="B348">
        <v>8</v>
      </c>
      <c r="C348">
        <v>8</v>
      </c>
      <c r="D348">
        <v>2.6036360263824463</v>
      </c>
      <c r="E348">
        <v>3.2443320751190186</v>
      </c>
      <c r="F348">
        <v>3.3962531089782715</v>
      </c>
      <c r="G348">
        <v>5.1143231391906738</v>
      </c>
      <c r="H348">
        <v>5.4914498329162598</v>
      </c>
      <c r="I348">
        <v>6.1786699295043945</v>
      </c>
      <c r="J348">
        <v>6.4799237251281738</v>
      </c>
      <c r="K348">
        <v>6.7312617301940918</v>
      </c>
      <c r="L348">
        <v>6.9471750259399414</v>
      </c>
      <c r="M348" s="3">
        <v>22.549949645996094</v>
      </c>
      <c r="N348" s="3">
        <v>7.1140375137329102</v>
      </c>
      <c r="O348" s="3">
        <v>189.114990234375</v>
      </c>
      <c r="P348" s="3">
        <v>4697.21826171875</v>
      </c>
      <c r="Q348" s="3">
        <v>11464.958984375</v>
      </c>
      <c r="R348" s="3">
        <v>787.39935302734375</v>
      </c>
      <c r="S348" s="3">
        <v>1269.2677001953125</v>
      </c>
      <c r="T348" s="3">
        <v>8016.15869140625</v>
      </c>
      <c r="U348" s="3">
        <v>27.601219177246094</v>
      </c>
    </row>
    <row r="349" spans="1:21" x14ac:dyDescent="0.2">
      <c r="A349">
        <v>316</v>
      </c>
      <c r="B349">
        <v>9</v>
      </c>
      <c r="C349">
        <v>9</v>
      </c>
      <c r="D349">
        <v>2.6578760147094727</v>
      </c>
      <c r="E349">
        <v>3.234825611114502</v>
      </c>
      <c r="F349">
        <v>3.3390257358551025</v>
      </c>
      <c r="G349">
        <v>5.1122803688049316</v>
      </c>
      <c r="H349">
        <v>5.4985499382019043</v>
      </c>
      <c r="I349">
        <v>6.1752915382385254</v>
      </c>
      <c r="J349">
        <v>6.3422050476074219</v>
      </c>
      <c r="K349">
        <v>6.7293057441711426</v>
      </c>
      <c r="L349">
        <v>6.9257164001464844</v>
      </c>
      <c r="M349" s="3">
        <v>72.117332458496094</v>
      </c>
      <c r="N349" s="3">
        <v>27.779291152954102</v>
      </c>
      <c r="O349" s="3">
        <v>306.51828002929688</v>
      </c>
      <c r="P349" s="3">
        <v>6909.8427734375</v>
      </c>
      <c r="Q349" s="3">
        <v>11746.2353515625</v>
      </c>
      <c r="R349" s="3">
        <v>536.28955078125</v>
      </c>
      <c r="S349" s="3">
        <v>157.37721252441406</v>
      </c>
      <c r="T349" s="3">
        <v>8066.15087890625</v>
      </c>
      <c r="U349" s="3">
        <v>36.825992584228516</v>
      </c>
    </row>
    <row r="350" spans="1:21" x14ac:dyDescent="0.2">
      <c r="A350">
        <v>317</v>
      </c>
      <c r="B350">
        <v>10</v>
      </c>
      <c r="C350">
        <v>10</v>
      </c>
      <c r="D350">
        <v>2.6667666435241699</v>
      </c>
      <c r="E350">
        <v>3.1731648445129395</v>
      </c>
      <c r="F350">
        <v>3.4003579616546631</v>
      </c>
      <c r="G350">
        <v>5.1143374443054199</v>
      </c>
      <c r="H350">
        <v>5.4937500953674316</v>
      </c>
      <c r="I350">
        <v>6.1747622489929199</v>
      </c>
      <c r="J350">
        <v>6.3412184715270996</v>
      </c>
      <c r="K350">
        <v>6.7800049781799316</v>
      </c>
      <c r="L350">
        <v>6.8446569442749023</v>
      </c>
      <c r="M350" s="3">
        <v>28.567686080932617</v>
      </c>
      <c r="N350" s="3">
        <v>3008.768310546875</v>
      </c>
      <c r="O350" s="3">
        <v>4498.4365234375</v>
      </c>
      <c r="P350" s="3">
        <v>6248.9931640625</v>
      </c>
      <c r="Q350" s="3">
        <v>10468.166015625</v>
      </c>
      <c r="R350" s="3">
        <v>807.594482421875</v>
      </c>
      <c r="S350" s="3">
        <v>103.48332977294922</v>
      </c>
      <c r="T350" s="3">
        <v>9.673675537109375</v>
      </c>
      <c r="U350" s="3">
        <v>542.16204833984375</v>
      </c>
    </row>
    <row r="351" spans="1:21" x14ac:dyDescent="0.2">
      <c r="A351">
        <v>318</v>
      </c>
      <c r="B351">
        <v>11</v>
      </c>
      <c r="C351">
        <v>11</v>
      </c>
      <c r="D351">
        <v>2.6165521144866943</v>
      </c>
      <c r="E351">
        <v>3.2431106567382812</v>
      </c>
      <c r="F351">
        <v>3.4010117053985596</v>
      </c>
      <c r="G351">
        <v>5.1134138107299805</v>
      </c>
      <c r="H351">
        <v>5.4952325820922852</v>
      </c>
      <c r="I351">
        <v>6.1737704277038574</v>
      </c>
      <c r="J351">
        <v>6.4637370109558105</v>
      </c>
      <c r="K351">
        <v>6.749824047088623</v>
      </c>
      <c r="L351">
        <v>6.980471134185791</v>
      </c>
      <c r="M351" s="3">
        <v>25.442140579223633</v>
      </c>
      <c r="N351" s="3">
        <v>63.435333251953125</v>
      </c>
      <c r="O351" s="3">
        <v>652.61529541015625</v>
      </c>
      <c r="P351" s="3">
        <v>6086.47265625</v>
      </c>
      <c r="Q351" s="3">
        <v>10287.923828125</v>
      </c>
      <c r="R351" s="3">
        <v>695.3656005859375</v>
      </c>
      <c r="S351" s="3">
        <v>2158.927490234375</v>
      </c>
      <c r="T351" s="3">
        <v>6093.810546875</v>
      </c>
      <c r="U351" s="3">
        <v>88.157859802246094</v>
      </c>
    </row>
    <row r="352" spans="1:21" x14ac:dyDescent="0.2">
      <c r="A352">
        <v>319</v>
      </c>
      <c r="B352">
        <v>12</v>
      </c>
      <c r="C352">
        <v>12</v>
      </c>
      <c r="D352">
        <v>2.6133694648742676</v>
      </c>
      <c r="E352">
        <v>3.2417209148406982</v>
      </c>
      <c r="F352">
        <v>3.3893313407897949</v>
      </c>
      <c r="G352">
        <v>5.1138944625854492</v>
      </c>
      <c r="H352">
        <v>5.492586612701416</v>
      </c>
      <c r="I352">
        <v>6.1740193367004395</v>
      </c>
      <c r="J352">
        <v>6.4752140045166016</v>
      </c>
      <c r="K352">
        <v>6.7432446479797363</v>
      </c>
      <c r="L352">
        <v>6.922757625579834</v>
      </c>
      <c r="M352" s="3">
        <v>30.845178604125977</v>
      </c>
      <c r="N352" s="3">
        <v>25.347072601318359</v>
      </c>
      <c r="O352" s="3">
        <v>109.01354217529297</v>
      </c>
      <c r="P352" s="3">
        <v>6346.00341796875</v>
      </c>
      <c r="Q352" s="3">
        <v>10769.513671875</v>
      </c>
      <c r="R352" s="3">
        <v>525.50146484375</v>
      </c>
      <c r="S352" s="3">
        <v>1824.039794921875</v>
      </c>
      <c r="T352" s="3">
        <v>6796.599609375</v>
      </c>
      <c r="U352" s="3">
        <v>20.5989990234375</v>
      </c>
    </row>
    <row r="353" spans="1:21" x14ac:dyDescent="0.2">
      <c r="A353">
        <v>320</v>
      </c>
      <c r="B353">
        <v>13</v>
      </c>
      <c r="C353">
        <v>13</v>
      </c>
      <c r="D353">
        <v>2.6190249919891357</v>
      </c>
      <c r="E353">
        <v>3.2099936008453369</v>
      </c>
      <c r="F353">
        <v>3.3737587928771973</v>
      </c>
      <c r="G353">
        <v>5.1168532371520996</v>
      </c>
      <c r="H353">
        <v>5.5056166648864746</v>
      </c>
      <c r="I353">
        <v>6.1734261512756348</v>
      </c>
      <c r="J353">
        <v>6.4795780181884766</v>
      </c>
      <c r="K353">
        <v>6.717292308807373</v>
      </c>
      <c r="L353">
        <v>0</v>
      </c>
      <c r="M353" s="3">
        <v>35.138050079345703</v>
      </c>
      <c r="N353" s="3">
        <v>5.2759170532226562</v>
      </c>
      <c r="O353" s="3">
        <v>347.56149291992188</v>
      </c>
      <c r="P353" s="3">
        <v>9681.875</v>
      </c>
      <c r="Q353" s="3">
        <v>10138.5</v>
      </c>
      <c r="R353" s="3">
        <v>990.650634765625</v>
      </c>
      <c r="S353" s="3">
        <v>1184.2894287109375</v>
      </c>
      <c r="T353" s="3">
        <v>10005.2568359375</v>
      </c>
      <c r="U353" s="3">
        <v>0</v>
      </c>
    </row>
    <row r="354" spans="1:21" x14ac:dyDescent="0.2">
      <c r="A354">
        <v>321</v>
      </c>
      <c r="B354">
        <v>14</v>
      </c>
      <c r="C354">
        <v>14</v>
      </c>
      <c r="D354">
        <v>2.6525125503540039</v>
      </c>
      <c r="E354">
        <v>3.1448328495025635</v>
      </c>
      <c r="F354">
        <v>3.3840432167053223</v>
      </c>
      <c r="G354">
        <v>5.1178407669067383</v>
      </c>
      <c r="H354">
        <v>5.5033979415893555</v>
      </c>
      <c r="I354">
        <v>6.1758885383605957</v>
      </c>
      <c r="J354">
        <v>6.3432478904724121</v>
      </c>
      <c r="K354">
        <v>6.7836074829101562</v>
      </c>
      <c r="L354">
        <v>6.8611884117126465</v>
      </c>
      <c r="M354" s="3">
        <v>22.266019821166992</v>
      </c>
      <c r="N354" s="3">
        <v>5479.1044921875</v>
      </c>
      <c r="O354" s="3">
        <v>7386.236328125</v>
      </c>
      <c r="P354" s="3">
        <v>8446.0859375</v>
      </c>
      <c r="Q354" s="3">
        <v>11458.609375</v>
      </c>
      <c r="R354" s="3">
        <v>1106.051513671875</v>
      </c>
      <c r="S354" s="3">
        <v>136.82624816894531</v>
      </c>
      <c r="T354" s="3">
        <v>33.699684143066406</v>
      </c>
      <c r="U354" s="3">
        <v>286.63540649414062</v>
      </c>
    </row>
    <row r="355" spans="1:21" x14ac:dyDescent="0.2">
      <c r="A355">
        <v>322</v>
      </c>
      <c r="B355">
        <v>15</v>
      </c>
      <c r="C355">
        <v>15</v>
      </c>
      <c r="D355">
        <v>2.6176905632019043</v>
      </c>
      <c r="E355">
        <v>3.1532790660858154</v>
      </c>
      <c r="F355">
        <v>3.4411289691925049</v>
      </c>
      <c r="G355">
        <v>5.1148033142089844</v>
      </c>
      <c r="H355">
        <v>5.5018668174743652</v>
      </c>
      <c r="I355">
        <v>6.1726469993591309</v>
      </c>
      <c r="J355">
        <v>6.3386621475219727</v>
      </c>
      <c r="K355">
        <v>6.711449146270752</v>
      </c>
      <c r="L355">
        <v>7.0125842094421387</v>
      </c>
      <c r="M355" s="3">
        <v>56.828010559082031</v>
      </c>
      <c r="N355" s="3">
        <v>181.63015747070312</v>
      </c>
      <c r="O355" s="3">
        <v>7065.1318359375</v>
      </c>
      <c r="P355" s="3">
        <v>9657.56640625</v>
      </c>
      <c r="Q355" s="3">
        <v>10657.4033203125</v>
      </c>
      <c r="R355" s="3">
        <v>914.56903076171875</v>
      </c>
      <c r="S355" s="3">
        <v>187.63601684570312</v>
      </c>
      <c r="T355" s="3">
        <v>10277.9736328125</v>
      </c>
      <c r="U355" s="3">
        <v>6.4356393814086914</v>
      </c>
    </row>
    <row r="356" spans="1:21" x14ac:dyDescent="0.2">
      <c r="A356">
        <v>323</v>
      </c>
      <c r="B356">
        <v>16</v>
      </c>
      <c r="C356">
        <v>16</v>
      </c>
      <c r="D356">
        <v>2.6043157577514648</v>
      </c>
      <c r="E356">
        <v>3.2365703582763672</v>
      </c>
      <c r="F356">
        <v>3.3762345314025879</v>
      </c>
      <c r="G356">
        <v>5.1130833625793457</v>
      </c>
      <c r="H356">
        <v>5.4908843040466309</v>
      </c>
      <c r="I356">
        <v>5.9031338691711426</v>
      </c>
      <c r="J356">
        <v>6.3435187339782715</v>
      </c>
      <c r="K356">
        <v>6.7474527359008789</v>
      </c>
      <c r="L356">
        <v>6.9279360771179199</v>
      </c>
      <c r="M356" s="3">
        <v>107.52632904052734</v>
      </c>
      <c r="N356" s="3">
        <v>106.07484436035156</v>
      </c>
      <c r="O356" s="3">
        <v>4560.89208984375</v>
      </c>
      <c r="P356" s="3">
        <v>4813.8935546875</v>
      </c>
      <c r="Q356" s="3">
        <v>8934.44140625</v>
      </c>
      <c r="R356" s="3">
        <v>765.52587890625</v>
      </c>
      <c r="S356" s="3">
        <v>89.417137145996094</v>
      </c>
      <c r="T356" s="3">
        <v>6922.689453125</v>
      </c>
      <c r="U356" s="3">
        <v>19.70796012878418</v>
      </c>
    </row>
    <row r="357" spans="1:21" x14ac:dyDescent="0.2">
      <c r="A357">
        <v>324</v>
      </c>
      <c r="B357">
        <v>17</v>
      </c>
      <c r="C357">
        <v>17</v>
      </c>
      <c r="D357">
        <v>2.694272518157959</v>
      </c>
      <c r="E357">
        <v>3.2104709148406982</v>
      </c>
      <c r="F357">
        <v>3.3827600479125977</v>
      </c>
      <c r="G357">
        <v>5.1143913269042969</v>
      </c>
      <c r="H357">
        <v>5.497647762298584</v>
      </c>
      <c r="I357">
        <v>6.173133373260498</v>
      </c>
      <c r="J357">
        <v>6.4627232551574707</v>
      </c>
      <c r="K357">
        <v>6.7334213256835938</v>
      </c>
      <c r="L357">
        <v>0</v>
      </c>
      <c r="M357" s="3">
        <v>83.451217651367188</v>
      </c>
      <c r="N357" s="3">
        <v>7.6512126922607422</v>
      </c>
      <c r="O357" s="3">
        <v>123.99463653564453</v>
      </c>
      <c r="P357" s="3">
        <v>7881.7685546875</v>
      </c>
      <c r="Q357" s="3">
        <v>11662.2265625</v>
      </c>
      <c r="R357" s="3">
        <v>311.99996948242188</v>
      </c>
      <c r="S357" s="3">
        <v>2150.38916015625</v>
      </c>
      <c r="T357" s="3">
        <v>8467.9140625</v>
      </c>
      <c r="U357" s="3">
        <v>0</v>
      </c>
    </row>
    <row r="358" spans="1:21" x14ac:dyDescent="0.2">
      <c r="A358">
        <v>325</v>
      </c>
      <c r="B358">
        <v>18</v>
      </c>
      <c r="C358">
        <v>18</v>
      </c>
      <c r="D358">
        <v>2.5944490432739258</v>
      </c>
      <c r="E358">
        <v>3.2145156860351562</v>
      </c>
      <c r="F358">
        <v>3.3604395389556885</v>
      </c>
      <c r="G358">
        <v>5.1151328086853027</v>
      </c>
      <c r="H358">
        <v>5.5039248466491699</v>
      </c>
      <c r="I358">
        <v>6.1757330894470215</v>
      </c>
      <c r="J358">
        <v>6.3423929214477539</v>
      </c>
      <c r="K358">
        <v>6.7451872825622559</v>
      </c>
      <c r="L358">
        <v>7.022432804107666</v>
      </c>
      <c r="M358" s="3">
        <v>28.083442687988281</v>
      </c>
      <c r="N358" s="3">
        <v>6.2594780921936035</v>
      </c>
      <c r="O358" s="3">
        <v>411.13543701171875</v>
      </c>
      <c r="P358" s="3">
        <v>8239.8173828125</v>
      </c>
      <c r="Q358" s="3">
        <v>10583.79296875</v>
      </c>
      <c r="R358" s="3">
        <v>924.200927734375</v>
      </c>
      <c r="S358" s="3">
        <v>143.44735717773438</v>
      </c>
      <c r="T358" s="3">
        <v>6935.47509765625</v>
      </c>
      <c r="U358" s="3">
        <v>60.07244873046875</v>
      </c>
    </row>
    <row r="359" spans="1:21" x14ac:dyDescent="0.2">
      <c r="A359">
        <v>326</v>
      </c>
      <c r="B359">
        <v>19</v>
      </c>
      <c r="C359">
        <v>19</v>
      </c>
      <c r="D359">
        <v>2.5021822452545166</v>
      </c>
      <c r="E359">
        <v>3.2456111907958984</v>
      </c>
      <c r="F359">
        <v>3.3752059936523438</v>
      </c>
      <c r="G359">
        <v>5.1193795204162598</v>
      </c>
      <c r="H359">
        <v>5.504791259765625</v>
      </c>
      <c r="I359">
        <v>6.1780767440795898</v>
      </c>
      <c r="J359">
        <v>6.4737062454223633</v>
      </c>
      <c r="K359">
        <v>6.7460522651672363</v>
      </c>
      <c r="L359">
        <v>6.9354472160339355</v>
      </c>
      <c r="M359" s="3">
        <v>86.974586486816406</v>
      </c>
      <c r="N359" s="3">
        <v>22.882568359375</v>
      </c>
      <c r="O359" s="3">
        <v>296.484619140625</v>
      </c>
      <c r="P359" s="3">
        <v>8262.3134765625</v>
      </c>
      <c r="Q359" s="3">
        <v>12218.4462890625</v>
      </c>
      <c r="R359" s="3">
        <v>1011.496826171875</v>
      </c>
      <c r="S359" s="3">
        <v>1835.3497314453125</v>
      </c>
      <c r="T359" s="3">
        <v>7142.85546875</v>
      </c>
      <c r="U359" s="3">
        <v>18.781942367553711</v>
      </c>
    </row>
    <row r="360" spans="1:21" x14ac:dyDescent="0.2">
      <c r="A360">
        <v>327</v>
      </c>
      <c r="B360">
        <v>20</v>
      </c>
      <c r="C360">
        <v>20</v>
      </c>
      <c r="D360">
        <v>2.5049941539764404</v>
      </c>
      <c r="E360">
        <v>3.1766338348388672</v>
      </c>
      <c r="F360">
        <v>3.4039180278778076</v>
      </c>
      <c r="G360">
        <v>5.1164588928222656</v>
      </c>
      <c r="H360">
        <v>5.4930119514465332</v>
      </c>
      <c r="I360">
        <v>6.1809821128845215</v>
      </c>
      <c r="J360">
        <v>6.3437418937683105</v>
      </c>
      <c r="K360">
        <v>6.7444057464599609</v>
      </c>
      <c r="L360">
        <v>6.835151195526123</v>
      </c>
      <c r="M360" s="3">
        <v>40.557598114013672</v>
      </c>
      <c r="N360" s="3">
        <v>2976.1689453125</v>
      </c>
      <c r="O360" s="3">
        <v>4543.5341796875</v>
      </c>
      <c r="P360" s="3">
        <v>6359.94970703125</v>
      </c>
      <c r="Q360" s="3">
        <v>8706.107421875</v>
      </c>
      <c r="R360" s="3">
        <v>699.45355224609375</v>
      </c>
      <c r="S360" s="3">
        <v>98.756881713867188</v>
      </c>
      <c r="T360" s="3">
        <v>18.606958389282227</v>
      </c>
      <c r="U360" s="3">
        <v>1354.185302734375</v>
      </c>
    </row>
    <row r="361" spans="1:21" x14ac:dyDescent="0.2">
      <c r="A361">
        <v>328</v>
      </c>
      <c r="B361">
        <v>21</v>
      </c>
      <c r="C361">
        <v>21</v>
      </c>
      <c r="D361">
        <v>2.5827364921569824</v>
      </c>
      <c r="E361">
        <v>3.1078798770904541</v>
      </c>
      <c r="F361">
        <v>3.4299468994140625</v>
      </c>
      <c r="G361">
        <v>5.111851692199707</v>
      </c>
      <c r="H361">
        <v>5.4941668510437012</v>
      </c>
      <c r="I361">
        <v>5.9052891731262207</v>
      </c>
      <c r="J361">
        <v>6.4745378494262695</v>
      </c>
      <c r="K361">
        <v>6.7401957511901855</v>
      </c>
      <c r="L361">
        <v>7.0605692863464355</v>
      </c>
      <c r="M361" s="3">
        <v>646.95880126953125</v>
      </c>
      <c r="N361" s="3">
        <v>273.06436157226562</v>
      </c>
      <c r="O361" s="3">
        <v>10161.5888671875</v>
      </c>
      <c r="P361" s="3">
        <v>10366.9033203125</v>
      </c>
      <c r="Q361" s="3">
        <v>9234.7685546875</v>
      </c>
      <c r="R361" s="3">
        <v>6914.556640625</v>
      </c>
      <c r="S361" s="3">
        <v>140.16606140136719</v>
      </c>
      <c r="T361" s="3">
        <v>7041.52392578125</v>
      </c>
      <c r="U361" s="3">
        <v>1077.2672119140625</v>
      </c>
    </row>
    <row r="362" spans="1:21" x14ac:dyDescent="0.2">
      <c r="A362">
        <v>329</v>
      </c>
      <c r="B362">
        <v>22</v>
      </c>
      <c r="C362">
        <v>22</v>
      </c>
      <c r="D362">
        <v>2.6741321086883545</v>
      </c>
      <c r="E362">
        <v>3.2094430923461914</v>
      </c>
      <c r="F362">
        <v>3.3496792316436768</v>
      </c>
      <c r="G362">
        <v>5.1120424270629883</v>
      </c>
      <c r="H362">
        <v>5.4944653511047363</v>
      </c>
      <c r="I362">
        <v>6.1727967262268066</v>
      </c>
      <c r="J362">
        <v>6.3369717597961426</v>
      </c>
      <c r="K362">
        <v>6.740471363067627</v>
      </c>
      <c r="L362">
        <v>6.8432149887084961</v>
      </c>
      <c r="M362" s="3">
        <v>74.089271545410156</v>
      </c>
      <c r="N362" s="3">
        <v>30.657220840454102</v>
      </c>
      <c r="O362" s="3">
        <v>2072.694580078125</v>
      </c>
      <c r="P362" s="3">
        <v>8560.5087890625</v>
      </c>
      <c r="Q362" s="3">
        <v>11305.1484375</v>
      </c>
      <c r="R362" s="3">
        <v>793.0089111328125</v>
      </c>
      <c r="S362" s="3">
        <v>92.282035827636719</v>
      </c>
      <c r="T362" s="3">
        <v>12.116789817810059</v>
      </c>
      <c r="U362" s="3">
        <v>708.53887939453125</v>
      </c>
    </row>
    <row r="363" spans="1:21" x14ac:dyDescent="0.2">
      <c r="A363">
        <v>330</v>
      </c>
      <c r="B363">
        <v>23</v>
      </c>
      <c r="C363">
        <v>23</v>
      </c>
      <c r="D363">
        <v>2.6194660663604736</v>
      </c>
      <c r="E363">
        <v>3.2430307865142822</v>
      </c>
      <c r="F363">
        <v>3.3786988258361816</v>
      </c>
      <c r="G363">
        <v>5.1107649803161621</v>
      </c>
      <c r="H363">
        <v>5.4876036643981934</v>
      </c>
      <c r="I363">
        <v>5.900568962097168</v>
      </c>
      <c r="J363">
        <v>6.3556942939758301</v>
      </c>
      <c r="K363">
        <v>6.7696671485900879</v>
      </c>
      <c r="L363">
        <v>6.9377384185791016</v>
      </c>
      <c r="M363" s="3">
        <v>134.2357177734375</v>
      </c>
      <c r="N363" s="3">
        <v>31.905542373657227</v>
      </c>
      <c r="O363" s="3">
        <v>4274.73388671875</v>
      </c>
      <c r="P363" s="3">
        <v>5862.93408203125</v>
      </c>
      <c r="Q363" s="3">
        <v>8549.197265625</v>
      </c>
      <c r="R363" s="3">
        <v>2443.180419921875</v>
      </c>
      <c r="S363" s="3">
        <v>1197.7183837890625</v>
      </c>
      <c r="T363" s="3">
        <v>4902.23876953125</v>
      </c>
      <c r="U363" s="3">
        <v>20.21014404296875</v>
      </c>
    </row>
    <row r="364" spans="1:21" x14ac:dyDescent="0.2">
      <c r="A364">
        <v>331</v>
      </c>
      <c r="B364">
        <v>24</v>
      </c>
      <c r="C364">
        <v>24</v>
      </c>
      <c r="D364">
        <v>2.6155335903167725</v>
      </c>
      <c r="E364">
        <v>3.1996290683746338</v>
      </c>
      <c r="F364">
        <v>3.4000823497772217</v>
      </c>
      <c r="G364">
        <v>5.1154632568359375</v>
      </c>
      <c r="H364">
        <v>5.505000114440918</v>
      </c>
      <c r="I364">
        <v>6.1736006736755371</v>
      </c>
      <c r="J364">
        <v>6.4936003684997559</v>
      </c>
      <c r="K364">
        <v>6.7395973205566406</v>
      </c>
      <c r="L364">
        <v>0</v>
      </c>
      <c r="M364" s="3">
        <v>15.465836524963379</v>
      </c>
      <c r="N364" s="3">
        <v>12.543523788452148</v>
      </c>
      <c r="O364" s="3">
        <v>255.28269958496094</v>
      </c>
      <c r="P364" s="3">
        <v>9504.4892578125</v>
      </c>
      <c r="Q364" s="3">
        <v>8613.1015625</v>
      </c>
      <c r="R364" s="3">
        <v>951.655517578125</v>
      </c>
      <c r="S364" s="3">
        <v>943.847900390625</v>
      </c>
      <c r="T364" s="3">
        <v>8205.927734375</v>
      </c>
      <c r="U364" s="3">
        <v>0</v>
      </c>
    </row>
    <row r="365" spans="1:21" x14ac:dyDescent="0.2">
      <c r="A365">
        <v>332</v>
      </c>
      <c r="B365">
        <v>25</v>
      </c>
      <c r="C365">
        <v>25</v>
      </c>
      <c r="D365">
        <v>2.6705880165100098</v>
      </c>
      <c r="E365">
        <v>3.2381410598754883</v>
      </c>
      <c r="F365">
        <v>3.3345632553100586</v>
      </c>
      <c r="G365">
        <v>5.1136808395385742</v>
      </c>
      <c r="H365">
        <v>5.504021167755127</v>
      </c>
      <c r="I365">
        <v>6.1741905212402344</v>
      </c>
      <c r="J365">
        <v>6.4792084693908691</v>
      </c>
      <c r="K365">
        <v>6.7415719032287598</v>
      </c>
      <c r="L365">
        <v>6.9333620071411133</v>
      </c>
      <c r="M365" s="3">
        <v>69.725532531738281</v>
      </c>
      <c r="N365" s="3">
        <v>30.315031051635742</v>
      </c>
      <c r="O365" s="3">
        <v>256.060791015625</v>
      </c>
      <c r="P365" s="3">
        <v>11283.826171875</v>
      </c>
      <c r="Q365" s="3">
        <v>10122.6826171875</v>
      </c>
      <c r="R365" s="3">
        <v>980.184814453125</v>
      </c>
      <c r="S365" s="3">
        <v>1528.2830810546875</v>
      </c>
      <c r="T365" s="3">
        <v>7334.2470703125</v>
      </c>
      <c r="U365" s="3">
        <v>87.746810913085938</v>
      </c>
    </row>
    <row r="366" spans="1:21" x14ac:dyDescent="0.2">
      <c r="A366">
        <v>333</v>
      </c>
      <c r="B366">
        <v>26</v>
      </c>
      <c r="C366">
        <v>26</v>
      </c>
      <c r="D366">
        <v>2.680814266204834</v>
      </c>
      <c r="E366">
        <v>3.1819789409637451</v>
      </c>
      <c r="F366">
        <v>3.4618558883666992</v>
      </c>
      <c r="G366">
        <v>5.1165947914123535</v>
      </c>
      <c r="H366">
        <v>5.5036773681640625</v>
      </c>
      <c r="I366">
        <v>6.1760830879211426</v>
      </c>
      <c r="J366">
        <v>6.4959053993225098</v>
      </c>
      <c r="K366">
        <v>6.7327799797058105</v>
      </c>
      <c r="L366">
        <v>6.9631013870239258</v>
      </c>
      <c r="M366" s="3">
        <v>70.139579772949219</v>
      </c>
      <c r="N366" s="3">
        <v>42.048088073730469</v>
      </c>
      <c r="O366" s="3">
        <v>3440.385009765625</v>
      </c>
      <c r="P366" s="3">
        <v>10375.07421875</v>
      </c>
      <c r="Q366" s="3">
        <v>9851.48046875</v>
      </c>
      <c r="R366" s="3">
        <v>805.5430908203125</v>
      </c>
      <c r="S366" s="3">
        <v>899.8465576171875</v>
      </c>
      <c r="T366" s="3">
        <v>8321.51171875</v>
      </c>
      <c r="U366" s="3">
        <v>79.205619812011719</v>
      </c>
    </row>
    <row r="367" spans="1:21" x14ac:dyDescent="0.2">
      <c r="A367">
        <v>334</v>
      </c>
      <c r="B367">
        <v>27</v>
      </c>
      <c r="C367">
        <v>27</v>
      </c>
      <c r="D367">
        <v>2.6463155746459961</v>
      </c>
      <c r="E367">
        <v>3.2476615905761719</v>
      </c>
      <c r="F367">
        <v>3.409398078918457</v>
      </c>
      <c r="G367">
        <v>5.1159577369689941</v>
      </c>
      <c r="H367">
        <v>5.4925022125244141</v>
      </c>
      <c r="I367">
        <v>5.9080061912536621</v>
      </c>
      <c r="J367">
        <v>6.3454055786132812</v>
      </c>
      <c r="K367">
        <v>6.7612700462341309</v>
      </c>
      <c r="L367">
        <v>7.0206327438354492</v>
      </c>
      <c r="M367" s="3">
        <v>39.058433532714844</v>
      </c>
      <c r="N367" s="3">
        <v>20.387954711914062</v>
      </c>
      <c r="O367" s="3">
        <v>2194.142333984375</v>
      </c>
      <c r="P367" s="3">
        <v>6305.2333984375</v>
      </c>
      <c r="Q367" s="3">
        <v>7768.63037109375</v>
      </c>
      <c r="R367" s="3">
        <v>1136.54150390625</v>
      </c>
      <c r="S367" s="3">
        <v>126.0081787109375</v>
      </c>
      <c r="T367" s="3">
        <v>5861.67138671875</v>
      </c>
      <c r="U367" s="3">
        <v>6.6338934898376465</v>
      </c>
    </row>
    <row r="368" spans="1:21" x14ac:dyDescent="0.2">
      <c r="A368">
        <v>335</v>
      </c>
      <c r="B368">
        <v>28</v>
      </c>
      <c r="C368">
        <v>28</v>
      </c>
      <c r="D368">
        <v>2.6146478652954102</v>
      </c>
      <c r="E368">
        <v>3.2174935340881348</v>
      </c>
      <c r="F368">
        <v>3.3861958980560303</v>
      </c>
      <c r="G368">
        <v>5.1215801239013672</v>
      </c>
      <c r="H368">
        <v>5.5115132331848145</v>
      </c>
      <c r="I368">
        <v>6.176722526550293</v>
      </c>
      <c r="J368">
        <v>6.3430066108703613</v>
      </c>
      <c r="K368">
        <v>6.7426853179931641</v>
      </c>
      <c r="L368">
        <v>6.9527420997619629</v>
      </c>
      <c r="M368" s="3">
        <v>34.975017547607422</v>
      </c>
      <c r="N368" s="3">
        <v>6.4268946647644043</v>
      </c>
      <c r="O368" s="3">
        <v>4710.609375</v>
      </c>
      <c r="P368" s="3">
        <v>13603.994140625</v>
      </c>
      <c r="Q368" s="3">
        <v>13936.130859375</v>
      </c>
      <c r="R368" s="3">
        <v>1043.0433349609375</v>
      </c>
      <c r="S368" s="3">
        <v>157.03935241699219</v>
      </c>
      <c r="T368" s="3">
        <v>33.779914855957031</v>
      </c>
      <c r="U368" s="3">
        <v>72.728141784667969</v>
      </c>
    </row>
    <row r="369" spans="1:21" x14ac:dyDescent="0.2">
      <c r="A369">
        <v>336</v>
      </c>
      <c r="B369">
        <v>29</v>
      </c>
      <c r="C369">
        <v>29</v>
      </c>
      <c r="D369">
        <v>2.613053560256958</v>
      </c>
      <c r="E369">
        <v>3.194378137588501</v>
      </c>
      <c r="F369">
        <v>3.4760520458221436</v>
      </c>
      <c r="G369">
        <v>5.1147603988647461</v>
      </c>
      <c r="H369">
        <v>5.4950423240661621</v>
      </c>
      <c r="I369">
        <v>5.9083657264709473</v>
      </c>
      <c r="J369">
        <v>6.3416538238525391</v>
      </c>
      <c r="K369">
        <v>6.7870354652404785</v>
      </c>
      <c r="L369">
        <v>7.0322299003601074</v>
      </c>
      <c r="M369" s="3">
        <v>1287.83984375</v>
      </c>
      <c r="N369" s="3">
        <v>72.391731262207031</v>
      </c>
      <c r="O369" s="3">
        <v>4557.56591796875</v>
      </c>
      <c r="P369" s="3">
        <v>11949.5537109375</v>
      </c>
      <c r="Q369" s="3">
        <v>9659.765625</v>
      </c>
      <c r="R369" s="3">
        <v>11749.9501953125</v>
      </c>
      <c r="S369" s="3">
        <v>1015.6358032226562</v>
      </c>
      <c r="T369" s="3">
        <v>3347.55419921875</v>
      </c>
      <c r="U369" s="3">
        <v>2262.382568359375</v>
      </c>
    </row>
    <row r="370" spans="1:21" x14ac:dyDescent="0.2">
      <c r="A370">
        <v>337</v>
      </c>
      <c r="B370">
        <v>30</v>
      </c>
      <c r="C370">
        <v>30</v>
      </c>
      <c r="D370">
        <v>2.6319544315338135</v>
      </c>
      <c r="E370">
        <v>3.2287344932556152</v>
      </c>
      <c r="F370">
        <v>3.4225537776947021</v>
      </c>
      <c r="G370">
        <v>5.1107501983642578</v>
      </c>
      <c r="H370">
        <v>5.4862899780273438</v>
      </c>
      <c r="I370">
        <v>5.9062047004699707</v>
      </c>
      <c r="J370">
        <v>6.4031944274902344</v>
      </c>
      <c r="K370">
        <v>6.77947998046875</v>
      </c>
      <c r="L370">
        <v>7.0319819450378418</v>
      </c>
      <c r="M370" s="3">
        <v>1268.326171875</v>
      </c>
      <c r="N370" s="3">
        <v>69.249000549316406</v>
      </c>
      <c r="O370" s="3">
        <v>3650.763916015625</v>
      </c>
      <c r="P370" s="3">
        <v>9633.65625</v>
      </c>
      <c r="Q370" s="3">
        <v>6116.78955078125</v>
      </c>
      <c r="R370" s="3">
        <v>6134.91845703125</v>
      </c>
      <c r="S370" s="3">
        <v>37.735763549804688</v>
      </c>
      <c r="T370" s="3">
        <v>3579.906005859375</v>
      </c>
      <c r="U370" s="3">
        <v>2225.81103515625</v>
      </c>
    </row>
    <row r="372" spans="1:21" x14ac:dyDescent="0.2">
      <c r="A372" t="s">
        <v>65</v>
      </c>
    </row>
    <row r="373" spans="1:21" x14ac:dyDescent="0.2">
      <c r="A373" t="s">
        <v>68</v>
      </c>
      <c r="B373" t="s">
        <v>82</v>
      </c>
      <c r="C373" t="s">
        <v>67</v>
      </c>
      <c r="D373" t="s">
        <v>108</v>
      </c>
      <c r="E373" t="s">
        <v>100</v>
      </c>
      <c r="F373" t="s">
        <v>86</v>
      </c>
      <c r="G373" t="s">
        <v>87</v>
      </c>
      <c r="H373" t="s">
        <v>99</v>
      </c>
      <c r="I373" t="s">
        <v>90</v>
      </c>
      <c r="J373" t="s">
        <v>100</v>
      </c>
      <c r="K373" t="s">
        <v>100</v>
      </c>
      <c r="L373" t="s">
        <v>100</v>
      </c>
      <c r="M373" t="s">
        <v>109</v>
      </c>
      <c r="N373" t="s">
        <v>110</v>
      </c>
      <c r="O373" t="s">
        <v>91</v>
      </c>
      <c r="P373" t="s">
        <v>111</v>
      </c>
      <c r="Q373" t="s">
        <v>103</v>
      </c>
      <c r="R373" t="s">
        <v>95</v>
      </c>
      <c r="S373" t="s">
        <v>104</v>
      </c>
      <c r="T373" t="s">
        <v>104</v>
      </c>
      <c r="U373" t="s">
        <v>104</v>
      </c>
    </row>
    <row r="374" spans="1:21" x14ac:dyDescent="0.2">
      <c r="A374">
        <v>338</v>
      </c>
      <c r="B374">
        <v>31</v>
      </c>
      <c r="C374">
        <v>1</v>
      </c>
      <c r="D374">
        <v>2.653841495513916</v>
      </c>
      <c r="E374">
        <v>3.2035646438598633</v>
      </c>
      <c r="F374">
        <v>3.365880012512207</v>
      </c>
      <c r="G374">
        <v>5.0991759300231934</v>
      </c>
      <c r="H374">
        <v>5.4708762168884277</v>
      </c>
      <c r="I374">
        <v>5.905308723449707</v>
      </c>
      <c r="J374">
        <v>6.3276982307434082</v>
      </c>
      <c r="K374">
        <v>6.701972484588623</v>
      </c>
      <c r="L374">
        <v>7.0109319686889648</v>
      </c>
      <c r="M374">
        <v>454.92581176757812</v>
      </c>
      <c r="N374">
        <v>35.107227325439453</v>
      </c>
      <c r="O374">
        <v>1411.0838623046875</v>
      </c>
      <c r="P374">
        <v>3728.37939453125</v>
      </c>
      <c r="Q374">
        <v>3553.634521484375</v>
      </c>
      <c r="R374">
        <v>1291.8099365234375</v>
      </c>
      <c r="S374">
        <v>47.331558227539062</v>
      </c>
      <c r="T374">
        <v>10.392873764038086</v>
      </c>
      <c r="U374">
        <v>1209.971435546875</v>
      </c>
    </row>
    <row r="375" spans="1:21" x14ac:dyDescent="0.2">
      <c r="A375">
        <v>339</v>
      </c>
      <c r="B375">
        <v>32</v>
      </c>
      <c r="C375">
        <v>2</v>
      </c>
      <c r="D375">
        <v>2.5963027477264404</v>
      </c>
      <c r="E375">
        <v>0</v>
      </c>
      <c r="F375">
        <v>3.366286039352417</v>
      </c>
      <c r="G375">
        <v>5.1003432273864746</v>
      </c>
      <c r="H375">
        <v>5.4767279624938965</v>
      </c>
      <c r="I375">
        <v>6.1671838760375977</v>
      </c>
      <c r="J375">
        <v>6.3355770111083984</v>
      </c>
      <c r="K375">
        <v>6.7897887229919434</v>
      </c>
      <c r="L375">
        <v>6.9963364601135254</v>
      </c>
      <c r="M375">
        <v>23.915975570678711</v>
      </c>
      <c r="N375">
        <v>0</v>
      </c>
      <c r="O375">
        <v>5087.580078125</v>
      </c>
      <c r="P375">
        <v>3153.9453125</v>
      </c>
      <c r="Q375">
        <v>8768.9130859375</v>
      </c>
      <c r="R375">
        <v>466.92300415039062</v>
      </c>
      <c r="S375">
        <v>89.342308044433594</v>
      </c>
      <c r="T375">
        <v>980.90582275390625</v>
      </c>
      <c r="U375">
        <v>1059.6387939453125</v>
      </c>
    </row>
    <row r="376" spans="1:21" x14ac:dyDescent="0.2">
      <c r="A376">
        <v>340</v>
      </c>
      <c r="B376">
        <v>33</v>
      </c>
      <c r="C376">
        <v>3</v>
      </c>
      <c r="D376">
        <v>0</v>
      </c>
      <c r="E376">
        <v>3.1603829860687256</v>
      </c>
      <c r="F376">
        <v>3.369483470916748</v>
      </c>
      <c r="G376">
        <v>5.1008682250976562</v>
      </c>
      <c r="H376">
        <v>5.4825506210327148</v>
      </c>
      <c r="I376">
        <v>6.1636314392089844</v>
      </c>
      <c r="J376">
        <v>6.3305726051330566</v>
      </c>
      <c r="K376">
        <v>6.765843391418457</v>
      </c>
      <c r="L376">
        <v>6.9801335334777832</v>
      </c>
      <c r="M376">
        <v>0</v>
      </c>
      <c r="N376">
        <v>2198.898193359375</v>
      </c>
      <c r="O376">
        <v>4041.310302734375</v>
      </c>
      <c r="P376">
        <v>3630.702392578125</v>
      </c>
      <c r="Q376">
        <v>8632.3681640625</v>
      </c>
      <c r="R376">
        <v>497.04583740234375</v>
      </c>
      <c r="S376">
        <v>84.379989624023438</v>
      </c>
      <c r="T376">
        <v>798.07421875</v>
      </c>
      <c r="U376">
        <v>3776.975830078125</v>
      </c>
    </row>
    <row r="377" spans="1:21" x14ac:dyDescent="0.2">
      <c r="A377">
        <v>341</v>
      </c>
      <c r="B377">
        <v>34</v>
      </c>
      <c r="C377">
        <v>4</v>
      </c>
      <c r="D377">
        <v>2.6428799629211426</v>
      </c>
      <c r="E377">
        <v>3.1763460636138916</v>
      </c>
      <c r="F377">
        <v>3.3918733596801758</v>
      </c>
      <c r="G377">
        <v>5.1061930656433105</v>
      </c>
      <c r="H377">
        <v>5.4902715682983398</v>
      </c>
      <c r="I377">
        <v>6.1666898727416992</v>
      </c>
      <c r="J377">
        <v>6.3332672119140625</v>
      </c>
      <c r="K377">
        <v>6.7062859535217285</v>
      </c>
      <c r="L377">
        <v>6.961890697479248</v>
      </c>
      <c r="M377">
        <v>7.5497117042541504</v>
      </c>
      <c r="N377">
        <v>1644.467041015625</v>
      </c>
      <c r="O377">
        <v>3283.122314453125</v>
      </c>
      <c r="P377">
        <v>3738.5380859375</v>
      </c>
      <c r="Q377">
        <v>9102.48046875</v>
      </c>
      <c r="R377">
        <v>456.64678955078125</v>
      </c>
      <c r="S377">
        <v>150.09841918945312</v>
      </c>
      <c r="T377">
        <v>116.24440002441406</v>
      </c>
      <c r="U377">
        <v>2593.977294921875</v>
      </c>
    </row>
    <row r="378" spans="1:21" x14ac:dyDescent="0.2">
      <c r="A378">
        <v>342</v>
      </c>
      <c r="B378">
        <v>35</v>
      </c>
      <c r="C378">
        <v>5</v>
      </c>
      <c r="D378">
        <v>2.6268458366394043</v>
      </c>
      <c r="E378">
        <v>3.1435022354125977</v>
      </c>
      <c r="F378">
        <v>3.3599100112915039</v>
      </c>
      <c r="G378">
        <v>5.1024317741394043</v>
      </c>
      <c r="H378">
        <v>5.4828667640686035</v>
      </c>
      <c r="I378">
        <v>6.1642494201660156</v>
      </c>
      <c r="J378">
        <v>6.3312444686889648</v>
      </c>
      <c r="K378">
        <v>6.7599272727966309</v>
      </c>
      <c r="L378">
        <v>6.9749870300292969</v>
      </c>
      <c r="M378">
        <v>9.4781732559204102</v>
      </c>
      <c r="N378">
        <v>3136.62841796875</v>
      </c>
      <c r="O378">
        <v>3874.099853515625</v>
      </c>
      <c r="P378">
        <v>2729.98828125</v>
      </c>
      <c r="Q378">
        <v>6567.4443359375</v>
      </c>
      <c r="R378">
        <v>322.56527709960938</v>
      </c>
      <c r="S378">
        <v>110.39728546142578</v>
      </c>
      <c r="T378">
        <v>226.83883666992188</v>
      </c>
      <c r="U378">
        <v>2063.881103515625</v>
      </c>
    </row>
    <row r="379" spans="1:21" x14ac:dyDescent="0.2">
      <c r="A379">
        <v>343</v>
      </c>
      <c r="B379">
        <v>36</v>
      </c>
      <c r="C379">
        <v>6</v>
      </c>
      <c r="D379">
        <v>2.66558837890625</v>
      </c>
      <c r="E379">
        <v>3.1686811447143555</v>
      </c>
      <c r="F379">
        <v>3.4255211353302002</v>
      </c>
      <c r="G379">
        <v>5.1074285507202148</v>
      </c>
      <c r="H379">
        <v>5.4807291030883789</v>
      </c>
      <c r="I379">
        <v>5.9082517623901367</v>
      </c>
      <c r="J379">
        <v>6.3351273536682129</v>
      </c>
      <c r="K379">
        <v>6.5640149116516113</v>
      </c>
      <c r="L379">
        <v>6.9735078811645508</v>
      </c>
      <c r="M379">
        <v>707.212646484375</v>
      </c>
      <c r="N379">
        <v>287.75131225585938</v>
      </c>
      <c r="O379">
        <v>786.33831787109375</v>
      </c>
      <c r="P379">
        <v>3990.900634765625</v>
      </c>
      <c r="Q379">
        <v>4695.97265625</v>
      </c>
      <c r="R379">
        <v>11539.4755859375</v>
      </c>
      <c r="S379">
        <v>40.855239868164062</v>
      </c>
      <c r="T379">
        <v>94.078590393066406</v>
      </c>
      <c r="U379">
        <v>2550.009033203125</v>
      </c>
    </row>
    <row r="380" spans="1:21" x14ac:dyDescent="0.2">
      <c r="A380">
        <v>344</v>
      </c>
      <c r="B380">
        <v>37</v>
      </c>
      <c r="C380">
        <v>7</v>
      </c>
      <c r="D380">
        <v>2.6958117485046387</v>
      </c>
      <c r="E380">
        <v>0</v>
      </c>
      <c r="F380">
        <v>3.310859203338623</v>
      </c>
      <c r="G380">
        <v>5.1066799163818359</v>
      </c>
      <c r="H380">
        <v>5.5139546394348145</v>
      </c>
      <c r="I380">
        <v>5.9191775321960449</v>
      </c>
      <c r="J380">
        <v>6.3374910354614258</v>
      </c>
      <c r="K380">
        <v>6.7767038345336914</v>
      </c>
      <c r="L380">
        <v>7.0399465560913086</v>
      </c>
      <c r="M380">
        <v>978.88031005859375</v>
      </c>
      <c r="N380">
        <v>0</v>
      </c>
      <c r="O380">
        <v>5809.94482421875</v>
      </c>
      <c r="P380">
        <v>3313.22998046875</v>
      </c>
      <c r="Q380">
        <v>176.36697387695312</v>
      </c>
      <c r="R380">
        <v>10305.279296875</v>
      </c>
      <c r="S380">
        <v>105.34980010986328</v>
      </c>
      <c r="T380">
        <v>34.615043640136719</v>
      </c>
      <c r="U380">
        <v>622.5445556640625</v>
      </c>
    </row>
    <row r="381" spans="1:21" x14ac:dyDescent="0.2">
      <c r="A381">
        <v>345</v>
      </c>
      <c r="B381">
        <v>38</v>
      </c>
      <c r="C381">
        <v>8</v>
      </c>
      <c r="D381">
        <v>0</v>
      </c>
      <c r="E381">
        <v>3.2256300449371338</v>
      </c>
      <c r="F381">
        <v>3.369673490524292</v>
      </c>
      <c r="G381">
        <v>5.1046414375305176</v>
      </c>
      <c r="H381">
        <v>5.4897832870483398</v>
      </c>
      <c r="I381">
        <v>6.1646966934204102</v>
      </c>
      <c r="J381">
        <v>6.3321733474731445</v>
      </c>
      <c r="K381">
        <v>6.7000117301940918</v>
      </c>
      <c r="L381">
        <v>7.0062341690063477</v>
      </c>
      <c r="M381">
        <v>0</v>
      </c>
      <c r="N381">
        <v>8.2490005493164062</v>
      </c>
      <c r="O381">
        <v>1712.673095703125</v>
      </c>
      <c r="P381">
        <v>2603.027099609375</v>
      </c>
      <c r="Q381">
        <v>10078.7763671875</v>
      </c>
      <c r="R381">
        <v>226.17047119140625</v>
      </c>
      <c r="S381">
        <v>44.955772399902344</v>
      </c>
      <c r="T381">
        <v>16.560707092285156</v>
      </c>
      <c r="U381">
        <v>1016.4188842773438</v>
      </c>
    </row>
    <row r="382" spans="1:21" x14ac:dyDescent="0.2">
      <c r="A382">
        <v>346</v>
      </c>
      <c r="B382">
        <v>39</v>
      </c>
      <c r="C382">
        <v>9</v>
      </c>
      <c r="D382">
        <v>2.7175047397613525</v>
      </c>
      <c r="E382">
        <v>3.1878616809844971</v>
      </c>
      <c r="F382">
        <v>3.3316993713378906</v>
      </c>
      <c r="G382">
        <v>5.1080532073974609</v>
      </c>
      <c r="H382">
        <v>5.4766712188720703</v>
      </c>
      <c r="I382">
        <v>5.9103713035583496</v>
      </c>
      <c r="J382">
        <v>6.3385744094848633</v>
      </c>
      <c r="K382">
        <v>6.7065038681030273</v>
      </c>
      <c r="L382">
        <v>7.0264992713928223</v>
      </c>
      <c r="M382">
        <v>1081.8907470703125</v>
      </c>
      <c r="N382">
        <v>366.85400390625</v>
      </c>
      <c r="O382">
        <v>1543.6124267578125</v>
      </c>
      <c r="P382">
        <v>4207.02197265625</v>
      </c>
      <c r="Q382">
        <v>2985.485107421875</v>
      </c>
      <c r="R382">
        <v>2368.593505859375</v>
      </c>
      <c r="S382">
        <v>36.60662841796875</v>
      </c>
      <c r="T382">
        <v>2942.07275390625</v>
      </c>
      <c r="U382">
        <v>899.92852783203125</v>
      </c>
    </row>
    <row r="383" spans="1:21" x14ac:dyDescent="0.2">
      <c r="A383">
        <v>347</v>
      </c>
      <c r="B383">
        <v>40</v>
      </c>
      <c r="C383">
        <v>10</v>
      </c>
      <c r="D383">
        <v>2.6964032649993896</v>
      </c>
      <c r="E383">
        <v>3.189002513885498</v>
      </c>
      <c r="F383">
        <v>3.3242828845977783</v>
      </c>
      <c r="G383">
        <v>5.1052703857421875</v>
      </c>
      <c r="H383">
        <v>5.4759712219238281</v>
      </c>
      <c r="I383">
        <v>5.8979902267456055</v>
      </c>
      <c r="J383">
        <v>6.4672098159790039</v>
      </c>
      <c r="K383">
        <v>6.5555891990661621</v>
      </c>
      <c r="L383">
        <v>6.8395876884460449</v>
      </c>
      <c r="M383">
        <v>865.55792236328125</v>
      </c>
      <c r="N383">
        <v>183.21733093261719</v>
      </c>
      <c r="O383">
        <v>1240.52490234375</v>
      </c>
      <c r="P383">
        <v>3814.6455078125</v>
      </c>
      <c r="Q383">
        <v>3765.7265625</v>
      </c>
      <c r="R383">
        <v>1360.7667236328125</v>
      </c>
      <c r="S383">
        <v>38.105491638183594</v>
      </c>
      <c r="T383">
        <v>58.384010314941406</v>
      </c>
      <c r="U383">
        <v>853.26214599609375</v>
      </c>
    </row>
    <row r="384" spans="1:21" x14ac:dyDescent="0.2">
      <c r="A384">
        <v>348</v>
      </c>
      <c r="B384">
        <v>41</v>
      </c>
      <c r="C384">
        <v>11</v>
      </c>
      <c r="D384">
        <v>2.6473445892333984</v>
      </c>
      <c r="E384">
        <v>3.1487035751342773</v>
      </c>
      <c r="F384">
        <v>3.3845314979553223</v>
      </c>
      <c r="G384">
        <v>5.1059479713439941</v>
      </c>
      <c r="H384">
        <v>5.4924321174621582</v>
      </c>
      <c r="I384">
        <v>6.1655807495117188</v>
      </c>
      <c r="J384">
        <v>6.3327770233154297</v>
      </c>
      <c r="K384">
        <v>6.769439697265625</v>
      </c>
      <c r="L384">
        <v>6.9980030059814453</v>
      </c>
      <c r="M384">
        <v>17.465517044067383</v>
      </c>
      <c r="N384">
        <v>4242.65234375</v>
      </c>
      <c r="O384">
        <v>5792.88623046875</v>
      </c>
      <c r="P384">
        <v>4644.8642578125</v>
      </c>
      <c r="Q384">
        <v>9845.9482421875</v>
      </c>
      <c r="R384">
        <v>577.67724609375</v>
      </c>
      <c r="S384">
        <v>95.478530883789062</v>
      </c>
      <c r="T384">
        <v>21.390186309814453</v>
      </c>
      <c r="U384">
        <v>1594.9639892578125</v>
      </c>
    </row>
    <row r="385" spans="1:21" x14ac:dyDescent="0.2">
      <c r="A385">
        <v>349</v>
      </c>
      <c r="B385">
        <v>42</v>
      </c>
      <c r="C385">
        <v>12</v>
      </c>
      <c r="D385">
        <v>2.6556553840637207</v>
      </c>
      <c r="E385">
        <v>3.1818208694458008</v>
      </c>
      <c r="F385">
        <v>3.4247934818267822</v>
      </c>
      <c r="G385">
        <v>5.1034507751464844</v>
      </c>
      <c r="H385">
        <v>5.4783172607421875</v>
      </c>
      <c r="I385">
        <v>5.8944640159606934</v>
      </c>
      <c r="J385">
        <v>6.3463945388793945</v>
      </c>
      <c r="K385">
        <v>6.7456803321838379</v>
      </c>
      <c r="L385">
        <v>6.9812445640563965</v>
      </c>
      <c r="M385">
        <v>490.61090087890625</v>
      </c>
      <c r="N385">
        <v>91.088638305664062</v>
      </c>
      <c r="O385">
        <v>9035.13671875</v>
      </c>
      <c r="P385">
        <v>3286.86083984375</v>
      </c>
      <c r="Q385">
        <v>5864.56689453125</v>
      </c>
      <c r="R385">
        <v>3869.63232421875</v>
      </c>
      <c r="S385">
        <v>62.066844940185547</v>
      </c>
      <c r="T385">
        <v>277.96331787109375</v>
      </c>
      <c r="U385">
        <v>1810.33056640625</v>
      </c>
    </row>
    <row r="386" spans="1:21" x14ac:dyDescent="0.2">
      <c r="A386">
        <v>350</v>
      </c>
      <c r="B386">
        <v>43</v>
      </c>
      <c r="C386">
        <v>13</v>
      </c>
      <c r="D386">
        <v>2.5510199069976807</v>
      </c>
      <c r="E386">
        <v>3.2379429340362549</v>
      </c>
      <c r="F386">
        <v>3.420823335647583</v>
      </c>
      <c r="G386">
        <v>5.1028246879577637</v>
      </c>
      <c r="H386">
        <v>5.4898653030395508</v>
      </c>
      <c r="I386">
        <v>5.8853363990783691</v>
      </c>
      <c r="J386">
        <v>6.3317379951477051</v>
      </c>
      <c r="K386">
        <v>6.606447696685791</v>
      </c>
      <c r="L386">
        <v>6.9618315696716309</v>
      </c>
      <c r="M386">
        <v>16.986927032470703</v>
      </c>
      <c r="N386">
        <v>47.017498016357422</v>
      </c>
      <c r="O386">
        <v>1486.570556640625</v>
      </c>
      <c r="P386">
        <v>4617.41259765625</v>
      </c>
      <c r="Q386">
        <v>9989.296875</v>
      </c>
      <c r="R386">
        <v>610.847412109375</v>
      </c>
      <c r="S386">
        <v>68.527008056640625</v>
      </c>
      <c r="T386">
        <v>334.08966064453125</v>
      </c>
      <c r="U386">
        <v>6624.384765625</v>
      </c>
    </row>
    <row r="387" spans="1:21" x14ac:dyDescent="0.2">
      <c r="A387">
        <v>351</v>
      </c>
      <c r="B387">
        <v>44</v>
      </c>
      <c r="C387">
        <v>14</v>
      </c>
      <c r="D387">
        <v>2.6561455726623535</v>
      </c>
      <c r="E387">
        <v>3.1824698448181152</v>
      </c>
      <c r="F387">
        <v>3.3706755638122559</v>
      </c>
      <c r="G387">
        <v>5.1070899963378906</v>
      </c>
      <c r="H387">
        <v>5.481839656829834</v>
      </c>
      <c r="I387">
        <v>5.9162616729736328</v>
      </c>
      <c r="J387">
        <v>6.3366398811340332</v>
      </c>
      <c r="K387">
        <v>6.7478389739990234</v>
      </c>
      <c r="L387">
        <v>6.9734420776367188</v>
      </c>
      <c r="M387">
        <v>807.98968505859375</v>
      </c>
      <c r="N387">
        <v>148.82339477539062</v>
      </c>
      <c r="O387">
        <v>616.241455078125</v>
      </c>
      <c r="P387">
        <v>4284.1650390625</v>
      </c>
      <c r="Q387">
        <v>5821.50634765625</v>
      </c>
      <c r="R387">
        <v>1190.8582763671875</v>
      </c>
      <c r="S387">
        <v>50.193290710449219</v>
      </c>
      <c r="T387">
        <v>253.78253173828125</v>
      </c>
      <c r="U387">
        <v>8146.84326171875</v>
      </c>
    </row>
    <row r="388" spans="1:21" x14ac:dyDescent="0.2">
      <c r="A388">
        <v>352</v>
      </c>
      <c r="B388">
        <v>45</v>
      </c>
      <c r="C388">
        <v>15</v>
      </c>
      <c r="D388">
        <v>2.6293718814849854</v>
      </c>
      <c r="E388">
        <v>3.1967313289642334</v>
      </c>
      <c r="F388">
        <v>3.3814356327056885</v>
      </c>
      <c r="G388">
        <v>5.1064786911010742</v>
      </c>
      <c r="H388">
        <v>5.4935483932495117</v>
      </c>
      <c r="I388">
        <v>5.8858323097229004</v>
      </c>
      <c r="J388">
        <v>6.3336973190307617</v>
      </c>
      <c r="K388">
        <v>6.7853193283081055</v>
      </c>
      <c r="L388">
        <v>6.9903888702392578</v>
      </c>
      <c r="M388">
        <v>12.226826667785645</v>
      </c>
      <c r="N388">
        <v>5.7074985504150391</v>
      </c>
      <c r="O388">
        <v>3602.47998046875</v>
      </c>
      <c r="P388">
        <v>4227.59228515625</v>
      </c>
      <c r="Q388">
        <v>9868.4326171875</v>
      </c>
      <c r="R388">
        <v>612.568115234375</v>
      </c>
      <c r="S388">
        <v>99.119598388671875</v>
      </c>
      <c r="T388">
        <v>788.6370849609375</v>
      </c>
      <c r="U388">
        <v>3897.826416015625</v>
      </c>
    </row>
    <row r="389" spans="1:21" x14ac:dyDescent="0.2">
      <c r="A389">
        <v>353</v>
      </c>
      <c r="B389">
        <v>46</v>
      </c>
      <c r="C389">
        <v>16</v>
      </c>
      <c r="D389">
        <v>2.5777506828308105</v>
      </c>
      <c r="E389">
        <v>3.2029078006744385</v>
      </c>
      <c r="F389">
        <v>3.4193933010101318</v>
      </c>
      <c r="G389">
        <v>5.105647087097168</v>
      </c>
      <c r="H389">
        <v>5.4907493591308594</v>
      </c>
      <c r="I389">
        <v>5.8853349685668945</v>
      </c>
      <c r="J389">
        <v>6.3335309028625488</v>
      </c>
      <c r="K389">
        <v>6.7374153137207031</v>
      </c>
      <c r="L389">
        <v>6.9706721305847168</v>
      </c>
      <c r="M389">
        <v>21.423482894897461</v>
      </c>
      <c r="N389">
        <v>16.254749298095703</v>
      </c>
      <c r="O389">
        <v>6485.201171875</v>
      </c>
      <c r="P389">
        <v>4005.645263671875</v>
      </c>
      <c r="Q389">
        <v>12232.7666015625</v>
      </c>
      <c r="R389">
        <v>528.67205810546875</v>
      </c>
      <c r="S389">
        <v>77.033805847167969</v>
      </c>
      <c r="T389">
        <v>154.16683959960938</v>
      </c>
      <c r="U389">
        <v>1889.5369873046875</v>
      </c>
    </row>
    <row r="390" spans="1:21" x14ac:dyDescent="0.2">
      <c r="A390">
        <v>354</v>
      </c>
      <c r="B390">
        <v>47</v>
      </c>
      <c r="C390">
        <v>17</v>
      </c>
      <c r="D390">
        <v>2.5535588264465332</v>
      </c>
      <c r="E390">
        <v>3.1807594299316406</v>
      </c>
      <c r="F390">
        <v>3.3609664440155029</v>
      </c>
      <c r="G390">
        <v>5.1065034866333008</v>
      </c>
      <c r="H390">
        <v>5.4820208549499512</v>
      </c>
      <c r="I390">
        <v>5.9031839370727539</v>
      </c>
      <c r="J390">
        <v>6.339026927947998</v>
      </c>
      <c r="K390">
        <v>6.6886911392211914</v>
      </c>
      <c r="L390">
        <v>6.9556427001953125</v>
      </c>
      <c r="M390">
        <v>188.92616271972656</v>
      </c>
      <c r="N390">
        <v>14.575010299682617</v>
      </c>
      <c r="O390">
        <v>1289.279296875</v>
      </c>
      <c r="P390">
        <v>4191.751953125</v>
      </c>
      <c r="Q390">
        <v>7484.64794921875</v>
      </c>
      <c r="R390">
        <v>12346.3759765625</v>
      </c>
      <c r="S390">
        <v>118.12367248535156</v>
      </c>
      <c r="T390">
        <v>95.249916076660156</v>
      </c>
      <c r="U390">
        <v>9926.6083984375</v>
      </c>
    </row>
    <row r="391" spans="1:21" x14ac:dyDescent="0.2">
      <c r="A391">
        <v>355</v>
      </c>
      <c r="B391">
        <v>48</v>
      </c>
      <c r="C391">
        <v>18</v>
      </c>
      <c r="D391">
        <v>2.6937246322631836</v>
      </c>
      <c r="E391">
        <v>3.1064527034759521</v>
      </c>
      <c r="F391">
        <v>3.2946629524230957</v>
      </c>
      <c r="G391">
        <v>5.1010932922363281</v>
      </c>
      <c r="H391">
        <v>5.5046901702880859</v>
      </c>
      <c r="I391">
        <v>5.9071173667907715</v>
      </c>
      <c r="J391">
        <v>6.3302569389343262</v>
      </c>
      <c r="K391">
        <v>6.6890697479248047</v>
      </c>
      <c r="L391">
        <v>6.9962844848632812</v>
      </c>
      <c r="M391">
        <v>804.63214111328125</v>
      </c>
      <c r="N391">
        <v>6014.26611328125</v>
      </c>
      <c r="O391">
        <v>8001.58642578125</v>
      </c>
      <c r="P391">
        <v>2973.293212890625</v>
      </c>
      <c r="Q391">
        <v>148.75205993652344</v>
      </c>
      <c r="R391">
        <v>1040.738037109375</v>
      </c>
      <c r="S391">
        <v>121.80815887451172</v>
      </c>
      <c r="T391">
        <v>1493.7874755859375</v>
      </c>
      <c r="U391">
        <v>2741.260986328125</v>
      </c>
    </row>
    <row r="392" spans="1:21" x14ac:dyDescent="0.2">
      <c r="A392">
        <v>356</v>
      </c>
      <c r="B392">
        <v>49</v>
      </c>
      <c r="C392">
        <v>19</v>
      </c>
      <c r="D392">
        <v>2.7028868198394775</v>
      </c>
      <c r="E392">
        <v>3.2025454044342041</v>
      </c>
      <c r="F392">
        <v>3.3184127807617188</v>
      </c>
      <c r="G392">
        <v>5.1024689674377441</v>
      </c>
      <c r="H392">
        <v>5.4729571342468262</v>
      </c>
      <c r="I392">
        <v>5.9086523056030273</v>
      </c>
      <c r="J392">
        <v>6.340914249420166</v>
      </c>
      <c r="K392">
        <v>6.552638053894043</v>
      </c>
      <c r="L392">
        <v>6.9046707153320312</v>
      </c>
      <c r="M392">
        <v>894.2288818359375</v>
      </c>
      <c r="N392">
        <v>219.14628601074219</v>
      </c>
      <c r="O392">
        <v>2083.1416015625</v>
      </c>
      <c r="P392">
        <v>4059.13671875</v>
      </c>
      <c r="Q392">
        <v>3703.1669921875</v>
      </c>
      <c r="R392">
        <v>1179.76513671875</v>
      </c>
      <c r="S392">
        <v>23.692888259887695</v>
      </c>
      <c r="T392">
        <v>65.336997985839844</v>
      </c>
      <c r="U392">
        <v>329.06488037109375</v>
      </c>
    </row>
    <row r="393" spans="1:21" x14ac:dyDescent="0.2">
      <c r="A393">
        <v>357</v>
      </c>
      <c r="B393">
        <v>50</v>
      </c>
      <c r="C393">
        <v>20</v>
      </c>
      <c r="D393">
        <v>2.6540086269378662</v>
      </c>
      <c r="E393">
        <v>3.2010002136230469</v>
      </c>
      <c r="F393">
        <v>3.4435350894927979</v>
      </c>
      <c r="G393">
        <v>5.1017694473266602</v>
      </c>
      <c r="H393">
        <v>5.471686840057373</v>
      </c>
      <c r="I393">
        <v>5.8979024887084961</v>
      </c>
      <c r="J393">
        <v>6.3313393592834473</v>
      </c>
      <c r="K393">
        <v>6.5616106986999512</v>
      </c>
      <c r="L393">
        <v>6.981142520904541</v>
      </c>
      <c r="M393">
        <v>414.40713500976562</v>
      </c>
      <c r="N393">
        <v>146.90290832519531</v>
      </c>
      <c r="O393">
        <v>752.1759033203125</v>
      </c>
      <c r="P393">
        <v>2066.786376953125</v>
      </c>
      <c r="Q393">
        <v>3550.707763671875</v>
      </c>
      <c r="R393">
        <v>9635.373046875</v>
      </c>
      <c r="S393">
        <v>35.833274841308594</v>
      </c>
      <c r="T393">
        <v>89.170364379882812</v>
      </c>
      <c r="U393">
        <v>329.57806396484375</v>
      </c>
    </row>
    <row r="394" spans="1:21" x14ac:dyDescent="0.2">
      <c r="A394">
        <v>358</v>
      </c>
      <c r="B394">
        <v>51</v>
      </c>
      <c r="C394">
        <v>21</v>
      </c>
      <c r="D394">
        <v>2.7222480773925781</v>
      </c>
      <c r="E394">
        <v>3.1112327575683594</v>
      </c>
      <c r="F394">
        <v>3.3180193901062012</v>
      </c>
      <c r="G394">
        <v>5.1024341583251953</v>
      </c>
      <c r="H394">
        <v>5.4697914123535156</v>
      </c>
      <c r="I394">
        <v>5.9059357643127441</v>
      </c>
      <c r="J394">
        <v>6.4399003982543945</v>
      </c>
      <c r="K394">
        <v>6.5938887596130371</v>
      </c>
      <c r="L394">
        <v>6.872408390045166</v>
      </c>
      <c r="M394">
        <v>1243.3819580078125</v>
      </c>
      <c r="N394">
        <v>7034.84423828125</v>
      </c>
      <c r="O394">
        <v>4864.81689453125</v>
      </c>
      <c r="P394">
        <v>3570.6357421875</v>
      </c>
      <c r="Q394">
        <v>2540.6875</v>
      </c>
      <c r="R394">
        <v>13593.7587890625</v>
      </c>
      <c r="S394">
        <v>85.321914672851562</v>
      </c>
      <c r="T394">
        <v>52.556278228759766</v>
      </c>
      <c r="U394">
        <v>232.59994506835938</v>
      </c>
    </row>
    <row r="395" spans="1:21" x14ac:dyDescent="0.2">
      <c r="A395">
        <v>359</v>
      </c>
      <c r="B395">
        <v>52</v>
      </c>
      <c r="C395">
        <v>22</v>
      </c>
      <c r="D395">
        <v>2.7412896156311035</v>
      </c>
      <c r="E395">
        <v>3.1785340309143066</v>
      </c>
      <c r="F395">
        <v>3.4498991966247559</v>
      </c>
      <c r="G395">
        <v>5.1048598289489746</v>
      </c>
      <c r="H395">
        <v>5.4726557731628418</v>
      </c>
      <c r="I395">
        <v>5.9121208190917969</v>
      </c>
      <c r="J395">
        <v>6.3500986099243164</v>
      </c>
      <c r="K395">
        <v>6.6767587661743164</v>
      </c>
      <c r="L395">
        <v>7.0006132125854492</v>
      </c>
      <c r="M395">
        <v>1759.9901123046875</v>
      </c>
      <c r="N395">
        <v>212.96525573730469</v>
      </c>
      <c r="O395">
        <v>576.965576171875</v>
      </c>
      <c r="P395">
        <v>4853.384765625</v>
      </c>
      <c r="Q395">
        <v>3581.207275390625</v>
      </c>
      <c r="R395">
        <v>14251.5302734375</v>
      </c>
      <c r="S395">
        <v>82.558250427246094</v>
      </c>
      <c r="T395">
        <v>99.725685119628906</v>
      </c>
      <c r="U395">
        <v>3087.51611328125</v>
      </c>
    </row>
    <row r="396" spans="1:21" x14ac:dyDescent="0.2">
      <c r="A396">
        <v>360</v>
      </c>
      <c r="B396">
        <v>53</v>
      </c>
      <c r="C396">
        <v>23</v>
      </c>
      <c r="D396">
        <v>2.7539715766906738</v>
      </c>
      <c r="E396">
        <v>3.2163932323455811</v>
      </c>
      <c r="F396">
        <v>3.4385948181152344</v>
      </c>
      <c r="G396">
        <v>5.1026530265808105</v>
      </c>
      <c r="H396">
        <v>5.4701919555664062</v>
      </c>
      <c r="I396">
        <v>5.9103059768676758</v>
      </c>
      <c r="J396">
        <v>6.3476839065551758</v>
      </c>
      <c r="K396">
        <v>6.5561985969543457</v>
      </c>
      <c r="L396">
        <v>6.9944915771484375</v>
      </c>
      <c r="M396">
        <v>1847.9063720703125</v>
      </c>
      <c r="N396">
        <v>45.897151947021484</v>
      </c>
      <c r="O396">
        <v>937.0322265625</v>
      </c>
      <c r="P396">
        <v>4964.296875</v>
      </c>
      <c r="Q396">
        <v>2857.34814453125</v>
      </c>
      <c r="R396">
        <v>14623.240234375</v>
      </c>
      <c r="S396">
        <v>89.939407348632812</v>
      </c>
      <c r="T396">
        <v>44.547050476074219</v>
      </c>
      <c r="U396">
        <v>1273.067138671875</v>
      </c>
    </row>
    <row r="397" spans="1:21" x14ac:dyDescent="0.2">
      <c r="A397">
        <v>361</v>
      </c>
      <c r="B397">
        <v>54</v>
      </c>
      <c r="C397">
        <v>24</v>
      </c>
      <c r="D397">
        <v>2.7310287952423096</v>
      </c>
      <c r="E397">
        <v>3.1865947246551514</v>
      </c>
      <c r="F397">
        <v>3.4425644874572754</v>
      </c>
      <c r="G397">
        <v>5.0974173545837402</v>
      </c>
      <c r="H397">
        <v>5.4648332595825195</v>
      </c>
      <c r="I397">
        <v>5.8896908760070801</v>
      </c>
      <c r="J397">
        <v>6.3436660766601562</v>
      </c>
      <c r="K397">
        <v>6.5490798950195312</v>
      </c>
      <c r="L397">
        <v>6.9896755218505859</v>
      </c>
      <c r="M397">
        <v>1505.0980224609375</v>
      </c>
      <c r="N397">
        <v>28.265317916870117</v>
      </c>
      <c r="O397">
        <v>932.607177734375</v>
      </c>
      <c r="P397">
        <v>4051.8017578125</v>
      </c>
      <c r="Q397">
        <v>2711.408447265625</v>
      </c>
      <c r="R397">
        <v>1802.71630859375</v>
      </c>
      <c r="S397">
        <v>86.937576293945312</v>
      </c>
      <c r="T397">
        <v>25.234922409057617</v>
      </c>
      <c r="U397">
        <v>1636.294921875</v>
      </c>
    </row>
    <row r="398" spans="1:21" x14ac:dyDescent="0.2">
      <c r="A398">
        <v>362</v>
      </c>
      <c r="B398">
        <v>55</v>
      </c>
      <c r="C398">
        <v>25</v>
      </c>
      <c r="D398">
        <v>2.7267515659332275</v>
      </c>
      <c r="E398">
        <v>3.155876636505127</v>
      </c>
      <c r="F398">
        <v>3.306190013885498</v>
      </c>
      <c r="G398">
        <v>5.0986638069152832</v>
      </c>
      <c r="H398">
        <v>5.4639501571655273</v>
      </c>
      <c r="I398">
        <v>5.9777708053588867</v>
      </c>
      <c r="J398">
        <v>6.3428797721862793</v>
      </c>
      <c r="K398">
        <v>6.7655177116394043</v>
      </c>
      <c r="L398">
        <v>7.0097613334655762</v>
      </c>
      <c r="M398">
        <v>1961.02099609375</v>
      </c>
      <c r="N398">
        <v>19.482189178466797</v>
      </c>
      <c r="O398">
        <v>506.4381103515625</v>
      </c>
      <c r="P398">
        <v>4649.7255859375</v>
      </c>
      <c r="Q398">
        <v>516.005859375</v>
      </c>
      <c r="R398">
        <v>2864.8662109375</v>
      </c>
      <c r="S398">
        <v>54.908870697021484</v>
      </c>
      <c r="T398">
        <v>1827.1832275390625</v>
      </c>
      <c r="U398">
        <v>218.34764099121094</v>
      </c>
    </row>
    <row r="399" spans="1:21" x14ac:dyDescent="0.2">
      <c r="A399">
        <v>363</v>
      </c>
      <c r="B399">
        <v>56</v>
      </c>
      <c r="C399">
        <v>26</v>
      </c>
      <c r="D399">
        <v>2.7253549098968506</v>
      </c>
      <c r="E399">
        <v>3.117708683013916</v>
      </c>
      <c r="F399">
        <v>3.3124160766601562</v>
      </c>
      <c r="G399">
        <v>5.0946569442749023</v>
      </c>
      <c r="H399">
        <v>5.5005240440368652</v>
      </c>
      <c r="I399">
        <v>5.8920679092407227</v>
      </c>
      <c r="J399">
        <v>6.335296630859375</v>
      </c>
      <c r="K399">
        <v>6.5494875907897949</v>
      </c>
      <c r="L399">
        <v>6.827664852142334</v>
      </c>
      <c r="M399">
        <v>1631.408447265625</v>
      </c>
      <c r="N399">
        <v>5108.828125</v>
      </c>
      <c r="O399">
        <v>4809.84033203125</v>
      </c>
      <c r="P399">
        <v>4098.173828125</v>
      </c>
      <c r="Q399">
        <v>286.69937133789062</v>
      </c>
      <c r="R399">
        <v>2320.319091796875</v>
      </c>
      <c r="S399">
        <v>107.79522705078125</v>
      </c>
      <c r="T399">
        <v>46.333488464355469</v>
      </c>
      <c r="U399">
        <v>1320.5867919921875</v>
      </c>
    </row>
    <row r="401" spans="1:9" x14ac:dyDescent="0.2">
      <c r="A401" t="s">
        <v>66</v>
      </c>
    </row>
    <row r="402" spans="1:9" x14ac:dyDescent="0.2">
      <c r="A402" t="s">
        <v>68</v>
      </c>
      <c r="B402" t="s">
        <v>82</v>
      </c>
      <c r="C402" t="s">
        <v>67</v>
      </c>
      <c r="D402" t="s">
        <v>87</v>
      </c>
      <c r="E402" t="s">
        <v>108</v>
      </c>
      <c r="F402" t="s">
        <v>87</v>
      </c>
      <c r="G402" t="s">
        <v>112</v>
      </c>
      <c r="H402" t="s">
        <v>113</v>
      </c>
      <c r="I402" t="s">
        <v>112</v>
      </c>
    </row>
    <row r="403" spans="1:9" x14ac:dyDescent="0.2">
      <c r="A403">
        <v>364</v>
      </c>
      <c r="B403" s="7" t="s">
        <v>23</v>
      </c>
      <c r="C403">
        <v>1</v>
      </c>
      <c r="D403">
        <v>3.9073154926300049</v>
      </c>
      <c r="E403">
        <v>2.3779690265655518</v>
      </c>
      <c r="F403">
        <v>3.9073154926300049</v>
      </c>
      <c r="G403">
        <v>3017.01611328125</v>
      </c>
      <c r="H403">
        <v>462.14508056640625</v>
      </c>
      <c r="I403">
        <v>3017.01611328125</v>
      </c>
    </row>
    <row r="404" spans="1:9" x14ac:dyDescent="0.2">
      <c r="A404">
        <v>365</v>
      </c>
      <c r="B404" s="7" t="s">
        <v>23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>
        <v>366</v>
      </c>
      <c r="B405" s="7" t="s">
        <v>23</v>
      </c>
      <c r="C405">
        <v>3</v>
      </c>
      <c r="D405">
        <v>3.90645432472229</v>
      </c>
      <c r="E405">
        <v>2.3795084953308105</v>
      </c>
      <c r="F405">
        <v>3.90645432472229</v>
      </c>
      <c r="G405">
        <v>3219.0888671875</v>
      </c>
      <c r="H405">
        <v>334.99359130859375</v>
      </c>
      <c r="I405">
        <v>3219.0888671875</v>
      </c>
    </row>
    <row r="406" spans="1:9" x14ac:dyDescent="0.2">
      <c r="A406">
        <v>367</v>
      </c>
      <c r="B406" s="7" t="s">
        <v>23</v>
      </c>
      <c r="C406">
        <v>4</v>
      </c>
      <c r="D406">
        <v>3.9061293601989746</v>
      </c>
      <c r="E406">
        <v>0</v>
      </c>
      <c r="F406">
        <v>3.9061293601989746</v>
      </c>
      <c r="G406">
        <v>3108.194091796875</v>
      </c>
      <c r="H406">
        <v>0</v>
      </c>
      <c r="I406">
        <v>3108.194091796875</v>
      </c>
    </row>
    <row r="407" spans="1:9" x14ac:dyDescent="0.2">
      <c r="A407">
        <v>368</v>
      </c>
      <c r="B407" s="7" t="s">
        <v>23</v>
      </c>
      <c r="C407">
        <v>5</v>
      </c>
      <c r="D407">
        <v>3.9066243171691895</v>
      </c>
      <c r="E407">
        <v>0</v>
      </c>
      <c r="F407">
        <v>3.9066243171691895</v>
      </c>
      <c r="G407">
        <v>3577.43310546875</v>
      </c>
      <c r="H407">
        <v>0</v>
      </c>
      <c r="I407">
        <v>3577.43310546875</v>
      </c>
    </row>
    <row r="408" spans="1:9" x14ac:dyDescent="0.2">
      <c r="A408">
        <v>369</v>
      </c>
      <c r="B408" s="7" t="s">
        <v>23</v>
      </c>
      <c r="C408">
        <v>6</v>
      </c>
      <c r="D408">
        <v>3.905940055847168</v>
      </c>
      <c r="E408">
        <v>2.3587856292724609</v>
      </c>
      <c r="F408">
        <v>3.905940055847168</v>
      </c>
      <c r="G408">
        <v>3741.657958984375</v>
      </c>
      <c r="H408">
        <v>32.770633697509766</v>
      </c>
      <c r="I408">
        <v>3741.657958984375</v>
      </c>
    </row>
    <row r="409" spans="1:9" x14ac:dyDescent="0.2">
      <c r="A409">
        <v>370</v>
      </c>
      <c r="B409" s="7" t="s">
        <v>23</v>
      </c>
      <c r="C409">
        <v>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>
        <v>371</v>
      </c>
      <c r="B410" s="7" t="s">
        <v>23</v>
      </c>
      <c r="C410">
        <v>8</v>
      </c>
      <c r="D410">
        <v>3.9024317264556885</v>
      </c>
      <c r="E410">
        <v>0</v>
      </c>
      <c r="F410">
        <v>3.9024317264556885</v>
      </c>
      <c r="G410">
        <v>3523.617431640625</v>
      </c>
      <c r="H410">
        <v>0</v>
      </c>
      <c r="I410">
        <v>3523.617431640625</v>
      </c>
    </row>
    <row r="411" spans="1:9" x14ac:dyDescent="0.2">
      <c r="A411">
        <v>372</v>
      </c>
      <c r="B411" s="7" t="s">
        <v>23</v>
      </c>
      <c r="C411">
        <v>9</v>
      </c>
      <c r="D411">
        <v>3.9077212810516357</v>
      </c>
      <c r="E411">
        <v>2.3802587985992432</v>
      </c>
      <c r="F411">
        <v>3.9077212810516357</v>
      </c>
      <c r="G411">
        <v>4032.954833984375</v>
      </c>
      <c r="H411">
        <v>262.1177978515625</v>
      </c>
      <c r="I411">
        <v>4032.954833984375</v>
      </c>
    </row>
    <row r="412" spans="1:9" x14ac:dyDescent="0.2">
      <c r="A412">
        <v>373</v>
      </c>
      <c r="B412" s="7" t="s">
        <v>23</v>
      </c>
      <c r="C412">
        <v>10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>
        <v>374</v>
      </c>
      <c r="B413" s="7" t="s">
        <v>23</v>
      </c>
      <c r="C413">
        <v>11</v>
      </c>
      <c r="D413">
        <v>3.9014232158660889</v>
      </c>
      <c r="E413">
        <v>2.3794574737548828</v>
      </c>
      <c r="F413">
        <v>3.9014232158660889</v>
      </c>
      <c r="G413">
        <v>3413.767333984375</v>
      </c>
      <c r="H413">
        <v>203.71775817871094</v>
      </c>
      <c r="I413">
        <v>3413.767333984375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activeCell="F11" sqref="F10:F11"/>
    </sheetView>
  </sheetViews>
  <sheetFormatPr baseColWidth="10" defaultColWidth="8.83203125" defaultRowHeight="15" x14ac:dyDescent="0.2"/>
  <cols>
    <col min="1" max="1" width="34.6640625" customWidth="1"/>
    <col min="2" max="2" width="21.83203125" customWidth="1"/>
    <col min="3" max="4" width="17" customWidth="1"/>
    <col min="5" max="5" width="22.1640625" customWidth="1"/>
    <col min="6" max="6" width="39.6640625" customWidth="1"/>
    <col min="8" max="8" width="11.83203125" customWidth="1"/>
  </cols>
  <sheetData>
    <row r="1" spans="1:11" x14ac:dyDescent="0.2">
      <c r="A1" t="s">
        <v>41</v>
      </c>
      <c r="B1" t="s">
        <v>116</v>
      </c>
      <c r="C1" t="s">
        <v>119</v>
      </c>
      <c r="D1" t="s">
        <v>133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1" x14ac:dyDescent="0.2">
      <c r="A2" t="s">
        <v>53</v>
      </c>
      <c r="B2">
        <v>1</v>
      </c>
      <c r="C2">
        <v>7.5</v>
      </c>
      <c r="D2">
        <v>20180830</v>
      </c>
      <c r="E2">
        <v>1</v>
      </c>
      <c r="F2" t="s">
        <v>141</v>
      </c>
      <c r="G2">
        <v>250</v>
      </c>
      <c r="H2">
        <v>330</v>
      </c>
      <c r="I2" s="14">
        <v>3.2448327431799061E-2</v>
      </c>
      <c r="J2" s="1">
        <v>0.99970000000000003</v>
      </c>
    </row>
    <row r="3" spans="1:11" x14ac:dyDescent="0.2">
      <c r="A3" t="s">
        <v>54</v>
      </c>
      <c r="B3">
        <v>1</v>
      </c>
      <c r="C3">
        <v>7.5</v>
      </c>
      <c r="D3">
        <v>20180904</v>
      </c>
      <c r="E3">
        <v>2</v>
      </c>
      <c r="F3" t="s">
        <v>142</v>
      </c>
      <c r="G3">
        <v>250</v>
      </c>
      <c r="H3">
        <v>330</v>
      </c>
      <c r="I3" s="14">
        <v>3.0857541488680539E-2</v>
      </c>
      <c r="J3" s="1">
        <v>0.99299999999999999</v>
      </c>
    </row>
    <row r="4" spans="1:11" x14ac:dyDescent="0.2">
      <c r="A4" t="s">
        <v>55</v>
      </c>
      <c r="B4">
        <v>1</v>
      </c>
      <c r="C4">
        <v>7.5</v>
      </c>
      <c r="D4">
        <v>20180904</v>
      </c>
      <c r="E4">
        <v>2</v>
      </c>
      <c r="F4" t="s">
        <v>142</v>
      </c>
      <c r="G4">
        <v>250</v>
      </c>
      <c r="H4">
        <v>330</v>
      </c>
      <c r="I4" s="14">
        <v>3.0857541488680539E-2</v>
      </c>
      <c r="J4" s="1">
        <v>0.99299999999999999</v>
      </c>
    </row>
    <row r="5" spans="1:11" x14ac:dyDescent="0.2">
      <c r="A5" t="s">
        <v>56</v>
      </c>
      <c r="B5">
        <v>1</v>
      </c>
      <c r="C5">
        <v>7.5</v>
      </c>
      <c r="D5">
        <v>20180904</v>
      </c>
      <c r="E5">
        <v>2</v>
      </c>
      <c r="F5" t="s">
        <v>142</v>
      </c>
      <c r="G5">
        <v>250</v>
      </c>
      <c r="H5">
        <v>330</v>
      </c>
      <c r="I5" s="14">
        <v>3.0857541488680539E-2</v>
      </c>
      <c r="J5" s="1">
        <v>0.99299999999999999</v>
      </c>
    </row>
    <row r="6" spans="1:11" x14ac:dyDescent="0.2">
      <c r="A6" t="s">
        <v>57</v>
      </c>
      <c r="B6">
        <v>2</v>
      </c>
      <c r="C6">
        <v>8</v>
      </c>
      <c r="D6">
        <v>20180918</v>
      </c>
      <c r="E6">
        <v>3</v>
      </c>
      <c r="F6" t="s">
        <v>143</v>
      </c>
      <c r="G6">
        <v>270</v>
      </c>
      <c r="H6">
        <v>330</v>
      </c>
      <c r="I6" s="14">
        <v>7.1544362740217901E-2</v>
      </c>
      <c r="J6" s="1">
        <v>0.99339999999999995</v>
      </c>
      <c r="K6" s="14"/>
    </row>
    <row r="7" spans="1:11" x14ac:dyDescent="0.2">
      <c r="A7" t="s">
        <v>58</v>
      </c>
      <c r="B7">
        <v>1</v>
      </c>
      <c r="C7">
        <v>7.5</v>
      </c>
      <c r="D7">
        <v>20180914</v>
      </c>
      <c r="E7">
        <v>4</v>
      </c>
      <c r="F7" t="s">
        <v>144</v>
      </c>
      <c r="G7">
        <v>270</v>
      </c>
      <c r="H7">
        <v>330</v>
      </c>
      <c r="I7" s="14">
        <v>7.45785935229408E-2</v>
      </c>
      <c r="J7" s="1">
        <v>0.99460000000000004</v>
      </c>
      <c r="K7" s="14"/>
    </row>
    <row r="8" spans="1:11" x14ac:dyDescent="0.2">
      <c r="A8" t="s">
        <v>59</v>
      </c>
      <c r="B8">
        <v>2</v>
      </c>
      <c r="C8">
        <v>8</v>
      </c>
      <c r="D8">
        <v>20180918</v>
      </c>
      <c r="E8">
        <v>3</v>
      </c>
      <c r="F8" t="s">
        <v>143</v>
      </c>
      <c r="G8">
        <v>270</v>
      </c>
      <c r="H8">
        <v>330</v>
      </c>
      <c r="I8" s="14">
        <v>7.1544362740217901E-2</v>
      </c>
      <c r="J8" s="1">
        <v>0.99339999999999995</v>
      </c>
    </row>
    <row r="9" spans="1:11" x14ac:dyDescent="0.2">
      <c r="A9" t="s">
        <v>60</v>
      </c>
      <c r="B9">
        <v>3</v>
      </c>
      <c r="C9">
        <v>8.5</v>
      </c>
      <c r="D9">
        <v>20181002</v>
      </c>
      <c r="E9">
        <v>5</v>
      </c>
      <c r="F9" t="s">
        <v>145</v>
      </c>
      <c r="G9">
        <v>250</v>
      </c>
      <c r="H9">
        <v>270</v>
      </c>
      <c r="I9" s="14">
        <v>6.0137777098678472E-2</v>
      </c>
      <c r="J9" s="1">
        <v>0.99060000000000004</v>
      </c>
    </row>
    <row r="10" spans="1:11" x14ac:dyDescent="0.2">
      <c r="A10" t="s">
        <v>61</v>
      </c>
      <c r="B10">
        <v>3</v>
      </c>
      <c r="C10">
        <v>8.5</v>
      </c>
      <c r="D10">
        <v>20180924</v>
      </c>
      <c r="E10">
        <v>6</v>
      </c>
      <c r="F10" t="s">
        <v>145</v>
      </c>
      <c r="G10">
        <v>250</v>
      </c>
      <c r="H10">
        <v>270</v>
      </c>
      <c r="I10" s="14">
        <v>5.9762607956589116E-2</v>
      </c>
      <c r="J10" s="1">
        <v>0.995</v>
      </c>
    </row>
    <row r="11" spans="1:11" x14ac:dyDescent="0.2">
      <c r="A11" t="s">
        <v>62</v>
      </c>
      <c r="B11">
        <v>3</v>
      </c>
      <c r="C11">
        <v>8.5</v>
      </c>
      <c r="D11">
        <v>20180924</v>
      </c>
      <c r="E11">
        <v>6</v>
      </c>
      <c r="F11" t="s">
        <v>145</v>
      </c>
      <c r="G11">
        <v>250</v>
      </c>
      <c r="H11">
        <v>270</v>
      </c>
      <c r="I11" s="14">
        <v>5.9762607956589116E-2</v>
      </c>
      <c r="J11" s="1">
        <v>0.995</v>
      </c>
    </row>
    <row r="12" spans="1:11" x14ac:dyDescent="0.2">
      <c r="A12" t="s">
        <v>63</v>
      </c>
      <c r="B12">
        <v>3</v>
      </c>
      <c r="C12">
        <v>8.5</v>
      </c>
      <c r="D12">
        <v>20181003</v>
      </c>
      <c r="E12">
        <v>7</v>
      </c>
      <c r="F12" t="s">
        <v>146</v>
      </c>
      <c r="G12">
        <v>250</v>
      </c>
      <c r="H12">
        <v>270</v>
      </c>
      <c r="I12" s="14">
        <v>8.2211000000000006E-2</v>
      </c>
      <c r="J12" s="1">
        <v>0.9909</v>
      </c>
    </row>
    <row r="13" spans="1:11" x14ac:dyDescent="0.2">
      <c r="A13" t="s">
        <v>65</v>
      </c>
      <c r="B13">
        <v>3</v>
      </c>
      <c r="C13">
        <v>8.5</v>
      </c>
      <c r="D13">
        <v>20181003</v>
      </c>
      <c r="E13">
        <v>7</v>
      </c>
      <c r="F13" t="s">
        <v>146</v>
      </c>
      <c r="G13">
        <v>250</v>
      </c>
      <c r="H13">
        <v>270</v>
      </c>
      <c r="I13" s="14">
        <v>8.2211000000000006E-2</v>
      </c>
      <c r="J13" s="1">
        <v>0.9909</v>
      </c>
    </row>
    <row r="14" spans="1:11" x14ac:dyDescent="0.2">
      <c r="A14" t="s">
        <v>149</v>
      </c>
      <c r="B14">
        <v>4</v>
      </c>
      <c r="C14">
        <v>8.5</v>
      </c>
      <c r="D14">
        <v>20180718</v>
      </c>
      <c r="E14">
        <v>8</v>
      </c>
      <c r="F14" t="s">
        <v>147</v>
      </c>
      <c r="G14">
        <v>230</v>
      </c>
      <c r="H14">
        <v>230</v>
      </c>
      <c r="I14" s="14">
        <v>7.6444498363013022E-2</v>
      </c>
      <c r="J14" s="1">
        <v>0.98540000000000005</v>
      </c>
    </row>
    <row r="15" spans="1:11" x14ac:dyDescent="0.2">
      <c r="A15" t="s">
        <v>150</v>
      </c>
      <c r="B15" s="7" t="s">
        <v>151</v>
      </c>
      <c r="D15">
        <v>20181012</v>
      </c>
      <c r="E15">
        <v>9</v>
      </c>
      <c r="F15" t="s">
        <v>148</v>
      </c>
      <c r="G15">
        <v>250</v>
      </c>
      <c r="H15">
        <v>270</v>
      </c>
      <c r="I15" s="14">
        <v>6.9293451912761456E-2</v>
      </c>
      <c r="J15" s="1">
        <v>0.99829999999999997</v>
      </c>
    </row>
    <row r="20" spans="3:4" x14ac:dyDescent="0.2">
      <c r="C20" s="1"/>
      <c r="D20" s="1"/>
    </row>
    <row r="21" spans="3:4" x14ac:dyDescent="0.2">
      <c r="C21" s="1"/>
      <c r="D21" s="1"/>
    </row>
    <row r="22" spans="3:4" x14ac:dyDescent="0.2">
      <c r="C22" s="1"/>
      <c r="D22" s="1"/>
    </row>
    <row r="23" spans="3:4" x14ac:dyDescent="0.2">
      <c r="C23" s="1"/>
      <c r="D23" s="1"/>
    </row>
    <row r="24" spans="3:4" x14ac:dyDescent="0.2">
      <c r="C24" s="1"/>
      <c r="D24" s="1"/>
    </row>
    <row r="25" spans="3:4" x14ac:dyDescent="0.2">
      <c r="C25" s="1"/>
      <c r="D25" s="1"/>
    </row>
    <row r="26" spans="3:4" x14ac:dyDescent="0.2">
      <c r="C26" s="1"/>
      <c r="D26" s="1"/>
    </row>
    <row r="27" spans="3:4" x14ac:dyDescent="0.2">
      <c r="C27" s="1"/>
      <c r="D27" s="1"/>
    </row>
    <row r="28" spans="3:4" x14ac:dyDescent="0.2">
      <c r="C28" s="1"/>
      <c r="D28" s="1"/>
    </row>
    <row r="29" spans="3:4" x14ac:dyDescent="0.2">
      <c r="C29" s="1"/>
      <c r="D29" s="1"/>
    </row>
    <row r="30" spans="3:4" x14ac:dyDescent="0.2">
      <c r="C30" s="1"/>
      <c r="D30" s="1"/>
    </row>
    <row r="31" spans="3:4" x14ac:dyDescent="0.2">
      <c r="C31" s="1"/>
      <c r="D31" s="1"/>
    </row>
    <row r="32" spans="3:4" x14ac:dyDescent="0.2">
      <c r="C32" s="1"/>
      <c r="D32" s="1"/>
    </row>
    <row r="33" spans="3:4" x14ac:dyDescent="0.2">
      <c r="C33" s="1"/>
      <c r="D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48"/>
  <sheetViews>
    <sheetView topLeftCell="A13" workbookViewId="0">
      <selection activeCell="J19" sqref="J19"/>
    </sheetView>
  </sheetViews>
  <sheetFormatPr baseColWidth="10" defaultColWidth="8.83203125" defaultRowHeight="15" x14ac:dyDescent="0.2"/>
  <cols>
    <col min="1" max="1" width="22.33203125" customWidth="1"/>
    <col min="2" max="2" width="16.5" customWidth="1"/>
    <col min="3" max="3" width="12.33203125" customWidth="1"/>
  </cols>
  <sheetData>
    <row r="2" spans="1:4" x14ac:dyDescent="0.2">
      <c r="A2" t="s">
        <v>122</v>
      </c>
      <c r="B2" t="s">
        <v>124</v>
      </c>
    </row>
    <row r="3" spans="1:4" x14ac:dyDescent="0.2">
      <c r="A3" t="s">
        <v>123</v>
      </c>
      <c r="B3" t="s">
        <v>125</v>
      </c>
    </row>
    <row r="4" spans="1:4" x14ac:dyDescent="0.2">
      <c r="A4" t="s">
        <v>129</v>
      </c>
      <c r="B4">
        <v>0.4</v>
      </c>
    </row>
    <row r="6" spans="1:4" x14ac:dyDescent="0.2">
      <c r="A6" t="s">
        <v>120</v>
      </c>
    </row>
    <row r="7" spans="1:4" x14ac:dyDescent="0.2">
      <c r="A7" t="s">
        <v>130</v>
      </c>
      <c r="B7" s="12"/>
    </row>
    <row r="8" spans="1:4" x14ac:dyDescent="0.2">
      <c r="A8" s="12"/>
    </row>
    <row r="10" spans="1:4" x14ac:dyDescent="0.2">
      <c r="A10" t="s">
        <v>121</v>
      </c>
      <c r="B10" t="s">
        <v>128</v>
      </c>
      <c r="C10" t="s">
        <v>127</v>
      </c>
      <c r="D10" t="s">
        <v>126</v>
      </c>
    </row>
    <row r="11" spans="1:4" x14ac:dyDescent="0.2">
      <c r="A11">
        <v>0</v>
      </c>
      <c r="B11">
        <v>95</v>
      </c>
      <c r="C11">
        <v>5</v>
      </c>
      <c r="D11">
        <v>0.1</v>
      </c>
    </row>
    <row r="12" spans="1:4" x14ac:dyDescent="0.2">
      <c r="A12">
        <v>0.01</v>
      </c>
      <c r="B12">
        <v>95</v>
      </c>
      <c r="C12">
        <v>5</v>
      </c>
      <c r="D12">
        <v>1.3</v>
      </c>
    </row>
    <row r="13" spans="1:4" x14ac:dyDescent="0.2">
      <c r="A13">
        <v>1.75</v>
      </c>
      <c r="B13">
        <v>50</v>
      </c>
      <c r="C13">
        <v>50</v>
      </c>
      <c r="D13">
        <v>1.3</v>
      </c>
    </row>
    <row r="14" spans="1:4" x14ac:dyDescent="0.2">
      <c r="A14">
        <v>5</v>
      </c>
      <c r="B14">
        <v>5</v>
      </c>
      <c r="C14">
        <v>95</v>
      </c>
      <c r="D14">
        <v>1.3</v>
      </c>
    </row>
    <row r="15" spans="1:4" x14ac:dyDescent="0.2">
      <c r="A15">
        <v>5.01</v>
      </c>
      <c r="B15">
        <v>95</v>
      </c>
      <c r="C15">
        <v>5</v>
      </c>
      <c r="D15">
        <v>1.3</v>
      </c>
    </row>
    <row r="16" spans="1:4" x14ac:dyDescent="0.2">
      <c r="A16">
        <v>7.5</v>
      </c>
      <c r="B16">
        <v>95</v>
      </c>
      <c r="C16">
        <v>5</v>
      </c>
      <c r="D16">
        <v>1.3</v>
      </c>
    </row>
    <row r="19" spans="1:4" x14ac:dyDescent="0.2">
      <c r="A19" t="s">
        <v>120</v>
      </c>
    </row>
    <row r="20" spans="1:4" x14ac:dyDescent="0.2">
      <c r="A20" t="s">
        <v>131</v>
      </c>
    </row>
    <row r="21" spans="1:4" x14ac:dyDescent="0.2">
      <c r="A21" s="13" t="s">
        <v>121</v>
      </c>
      <c r="B21" s="13" t="s">
        <v>128</v>
      </c>
      <c r="C21" s="13" t="s">
        <v>127</v>
      </c>
      <c r="D21" s="13" t="s">
        <v>126</v>
      </c>
    </row>
    <row r="22" spans="1:4" x14ac:dyDescent="0.2">
      <c r="A22" s="13">
        <v>0</v>
      </c>
      <c r="B22" s="13">
        <v>95</v>
      </c>
      <c r="C22" s="13">
        <v>5</v>
      </c>
      <c r="D22" s="13">
        <v>0.1</v>
      </c>
    </row>
    <row r="23" spans="1:4" x14ac:dyDescent="0.2">
      <c r="A23" s="13">
        <v>0.01</v>
      </c>
      <c r="B23" s="13">
        <v>95</v>
      </c>
      <c r="C23" s="13">
        <v>5</v>
      </c>
      <c r="D23" s="13">
        <v>1.4</v>
      </c>
    </row>
    <row r="24" spans="1:4" x14ac:dyDescent="0.2">
      <c r="A24" s="13">
        <v>1.75</v>
      </c>
      <c r="B24" s="13">
        <v>50</v>
      </c>
      <c r="C24" s="13">
        <v>50</v>
      </c>
      <c r="D24" s="13">
        <v>1.4</v>
      </c>
    </row>
    <row r="25" spans="1:4" x14ac:dyDescent="0.2">
      <c r="A25" s="13">
        <v>5.5</v>
      </c>
      <c r="B25" s="13">
        <v>5</v>
      </c>
      <c r="C25" s="13">
        <v>95</v>
      </c>
      <c r="D25" s="13">
        <v>1.4</v>
      </c>
    </row>
    <row r="26" spans="1:4" x14ac:dyDescent="0.2">
      <c r="A26" s="13">
        <v>5.51</v>
      </c>
      <c r="B26" s="13">
        <v>95</v>
      </c>
      <c r="C26" s="13">
        <v>5</v>
      </c>
      <c r="D26" s="13">
        <v>1.4</v>
      </c>
    </row>
    <row r="27" spans="1:4" x14ac:dyDescent="0.2">
      <c r="A27" s="13">
        <v>8</v>
      </c>
      <c r="B27" s="13">
        <v>95</v>
      </c>
      <c r="C27" s="13">
        <v>5</v>
      </c>
      <c r="D27" s="13">
        <v>1.4</v>
      </c>
    </row>
    <row r="29" spans="1:4" x14ac:dyDescent="0.2">
      <c r="A29" t="s">
        <v>120</v>
      </c>
    </row>
    <row r="30" spans="1:4" x14ac:dyDescent="0.2">
      <c r="A30" t="s">
        <v>132</v>
      </c>
    </row>
    <row r="31" spans="1:4" x14ac:dyDescent="0.2">
      <c r="A31" t="s">
        <v>121</v>
      </c>
      <c r="B31" t="s">
        <v>128</v>
      </c>
      <c r="C31" t="s">
        <v>127</v>
      </c>
      <c r="D31" t="s">
        <v>126</v>
      </c>
    </row>
    <row r="32" spans="1:4" x14ac:dyDescent="0.2">
      <c r="A32">
        <v>0</v>
      </c>
      <c r="B32">
        <v>95</v>
      </c>
      <c r="C32">
        <v>5</v>
      </c>
      <c r="D32">
        <v>0.1</v>
      </c>
    </row>
    <row r="33" spans="1:4" x14ac:dyDescent="0.2">
      <c r="A33">
        <v>0.01</v>
      </c>
      <c r="B33">
        <v>95</v>
      </c>
      <c r="C33">
        <v>5</v>
      </c>
      <c r="D33">
        <v>1.3</v>
      </c>
    </row>
    <row r="34" spans="1:4" x14ac:dyDescent="0.2">
      <c r="A34">
        <v>6</v>
      </c>
      <c r="B34">
        <v>5</v>
      </c>
      <c r="C34">
        <v>95</v>
      </c>
      <c r="D34">
        <v>1.3</v>
      </c>
    </row>
    <row r="35" spans="1:4" x14ac:dyDescent="0.2">
      <c r="A35">
        <v>6.01</v>
      </c>
      <c r="B35">
        <v>95</v>
      </c>
      <c r="C35">
        <v>5</v>
      </c>
      <c r="D35">
        <v>1.3</v>
      </c>
    </row>
    <row r="36" spans="1:4" x14ac:dyDescent="0.2">
      <c r="A36">
        <v>8.5</v>
      </c>
      <c r="B36">
        <v>95</v>
      </c>
      <c r="C36">
        <v>5</v>
      </c>
      <c r="D36">
        <v>1.3</v>
      </c>
    </row>
    <row r="40" spans="1:4" x14ac:dyDescent="0.2">
      <c r="A40" t="s">
        <v>120</v>
      </c>
    </row>
    <row r="41" spans="1:4" x14ac:dyDescent="0.2">
      <c r="A41" t="s">
        <v>134</v>
      </c>
    </row>
    <row r="42" spans="1:4" x14ac:dyDescent="0.2">
      <c r="A42" t="s">
        <v>121</v>
      </c>
      <c r="B42" t="s">
        <v>128</v>
      </c>
      <c r="C42" t="s">
        <v>127</v>
      </c>
      <c r="D42" t="s">
        <v>126</v>
      </c>
    </row>
    <row r="43" spans="1:4" x14ac:dyDescent="0.2">
      <c r="A43">
        <v>0</v>
      </c>
      <c r="B43">
        <v>95</v>
      </c>
      <c r="C43">
        <v>5</v>
      </c>
      <c r="D43">
        <v>0.1</v>
      </c>
    </row>
    <row r="44" spans="1:4" x14ac:dyDescent="0.2">
      <c r="A44">
        <v>0.01</v>
      </c>
      <c r="B44">
        <v>95</v>
      </c>
      <c r="C44">
        <v>5</v>
      </c>
      <c r="D44">
        <v>1.3</v>
      </c>
    </row>
    <row r="45" spans="1:4" x14ac:dyDescent="0.2">
      <c r="A45">
        <v>1.75</v>
      </c>
      <c r="B45">
        <v>50</v>
      </c>
      <c r="C45">
        <v>50</v>
      </c>
      <c r="D45">
        <v>1.3</v>
      </c>
    </row>
    <row r="46" spans="1:4" x14ac:dyDescent="0.2">
      <c r="A46">
        <v>4</v>
      </c>
      <c r="B46">
        <v>5</v>
      </c>
      <c r="C46">
        <v>95</v>
      </c>
      <c r="D46">
        <v>1.3</v>
      </c>
    </row>
    <row r="47" spans="1:4" x14ac:dyDescent="0.2">
      <c r="A47">
        <v>4.01</v>
      </c>
      <c r="B47">
        <v>95</v>
      </c>
      <c r="C47">
        <v>5</v>
      </c>
      <c r="D47">
        <v>1.3</v>
      </c>
    </row>
    <row r="48" spans="1:4" x14ac:dyDescent="0.2">
      <c r="A48">
        <v>6.5</v>
      </c>
      <c r="B48">
        <v>95</v>
      </c>
      <c r="C48">
        <v>5</v>
      </c>
      <c r="D48">
        <v>1.3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2"/>
  <sheetViews>
    <sheetView workbookViewId="0">
      <selection activeCell="D79" sqref="D79"/>
    </sheetView>
  </sheetViews>
  <sheetFormatPr baseColWidth="10" defaultColWidth="8.83203125" defaultRowHeight="15" x14ac:dyDescent="0.2"/>
  <cols>
    <col min="1" max="1" width="32.1640625" customWidth="1"/>
    <col min="2" max="2" width="15" customWidth="1"/>
    <col min="3" max="3" width="37.1640625" customWidth="1"/>
    <col min="4" max="4" width="32.1640625" customWidth="1"/>
    <col min="5" max="5" width="12.83203125" customWidth="1"/>
    <col min="8" max="8" width="12" customWidth="1"/>
  </cols>
  <sheetData>
    <row r="1" spans="1:9" x14ac:dyDescent="0.2">
      <c r="A1" t="s">
        <v>152</v>
      </c>
      <c r="B1" t="s">
        <v>153</v>
      </c>
      <c r="C1" t="s">
        <v>116</v>
      </c>
      <c r="E1" t="s">
        <v>133</v>
      </c>
      <c r="F1" t="s">
        <v>137</v>
      </c>
      <c r="G1" t="s">
        <v>138</v>
      </c>
      <c r="H1" t="s">
        <v>139</v>
      </c>
      <c r="I1" t="s">
        <v>140</v>
      </c>
    </row>
    <row r="2" spans="1:9" x14ac:dyDescent="0.2">
      <c r="A2" t="str">
        <f>B2&amp;"-Method "&amp;C2&amp;"-"&amp;E2</f>
        <v>Aniline-Method 1-20180830</v>
      </c>
      <c r="B2" t="s">
        <v>5</v>
      </c>
      <c r="C2">
        <v>1</v>
      </c>
      <c r="E2">
        <v>20180830</v>
      </c>
      <c r="F2">
        <v>250</v>
      </c>
      <c r="G2">
        <v>330</v>
      </c>
      <c r="H2" s="14">
        <v>3.2448327431799061E-2</v>
      </c>
      <c r="I2" s="15">
        <v>0.99970000000000003</v>
      </c>
    </row>
    <row r="4" spans="1:9" x14ac:dyDescent="0.2">
      <c r="A4" t="s">
        <v>154</v>
      </c>
      <c r="B4" t="s">
        <v>155</v>
      </c>
      <c r="C4" t="s">
        <v>92</v>
      </c>
      <c r="D4" t="s">
        <v>94</v>
      </c>
    </row>
    <row r="5" spans="1:9" x14ac:dyDescent="0.2">
      <c r="A5" t="s">
        <v>156</v>
      </c>
      <c r="B5" s="15">
        <v>1.2243989581054002E-2</v>
      </c>
      <c r="C5" s="3">
        <v>1137.768798828125</v>
      </c>
      <c r="D5" s="3">
        <v>423.61526489257812</v>
      </c>
    </row>
    <row r="6" spans="1:9" x14ac:dyDescent="0.2">
      <c r="A6" t="s">
        <v>156</v>
      </c>
      <c r="B6" s="15">
        <v>1.2243989581054002E-2</v>
      </c>
      <c r="C6" s="3">
        <v>1104.5224609375</v>
      </c>
      <c r="D6" s="3">
        <v>435.12481689453125</v>
      </c>
    </row>
    <row r="7" spans="1:9" x14ac:dyDescent="0.2">
      <c r="A7" t="s">
        <v>156</v>
      </c>
      <c r="B7" s="15">
        <v>1.2243989581054002E-2</v>
      </c>
      <c r="C7" s="3">
        <v>1120.3651123046875</v>
      </c>
      <c r="D7" s="3">
        <v>447.32510375976562</v>
      </c>
    </row>
    <row r="8" spans="1:9" x14ac:dyDescent="0.2">
      <c r="A8" t="s">
        <v>157</v>
      </c>
      <c r="B8" s="15">
        <v>3.9395465128497779E-2</v>
      </c>
      <c r="C8" s="3">
        <v>1085.7601318359375</v>
      </c>
      <c r="D8" s="3">
        <v>1348.0936279296875</v>
      </c>
    </row>
    <row r="9" spans="1:9" x14ac:dyDescent="0.2">
      <c r="A9" t="s">
        <v>157</v>
      </c>
      <c r="B9" s="15">
        <v>3.9395465128497779E-2</v>
      </c>
      <c r="C9" s="3">
        <v>1042.4580078125</v>
      </c>
      <c r="D9" s="3">
        <v>1311.3612060546875</v>
      </c>
    </row>
    <row r="10" spans="1:9" x14ac:dyDescent="0.2">
      <c r="A10" t="s">
        <v>157</v>
      </c>
      <c r="B10" s="15">
        <v>3.9395465128497779E-2</v>
      </c>
      <c r="C10" s="3">
        <v>1061.8330078125</v>
      </c>
      <c r="D10" s="3">
        <v>1297.486328125</v>
      </c>
    </row>
    <row r="11" spans="1:9" x14ac:dyDescent="0.2">
      <c r="A11" t="s">
        <v>158</v>
      </c>
      <c r="B11" s="15">
        <v>5.7363682247009981E-2</v>
      </c>
      <c r="C11" s="3">
        <v>1029.6595458984375</v>
      </c>
      <c r="D11" s="3">
        <v>1825.0555419921875</v>
      </c>
    </row>
    <row r="12" spans="1:9" x14ac:dyDescent="0.2">
      <c r="A12" t="s">
        <v>158</v>
      </c>
      <c r="B12" s="15">
        <v>5.7363682247009981E-2</v>
      </c>
      <c r="C12" s="3">
        <v>1043.32958984375</v>
      </c>
      <c r="D12" s="3">
        <v>1835.231201171875</v>
      </c>
    </row>
    <row r="13" spans="1:9" x14ac:dyDescent="0.2">
      <c r="A13" t="s">
        <v>158</v>
      </c>
      <c r="B13" s="15">
        <v>5.7363682247009981E-2</v>
      </c>
      <c r="C13" s="3">
        <v>1042.412109375</v>
      </c>
      <c r="D13" s="3">
        <v>1834.2076416015625</v>
      </c>
    </row>
    <row r="14" spans="1:9" x14ac:dyDescent="0.2">
      <c r="A14" t="s">
        <v>159</v>
      </c>
      <c r="B14" s="15">
        <v>7.7320203144580726E-2</v>
      </c>
      <c r="C14" s="3">
        <v>1017.081298828125</v>
      </c>
      <c r="D14" s="3">
        <v>2425.058837890625</v>
      </c>
    </row>
    <row r="15" spans="1:9" x14ac:dyDescent="0.2">
      <c r="A15" t="s">
        <v>159</v>
      </c>
      <c r="B15" s="15">
        <v>7.7320203144580726E-2</v>
      </c>
      <c r="C15" s="3">
        <v>1016.5048828125</v>
      </c>
      <c r="D15" s="3">
        <v>2421.1982421875</v>
      </c>
    </row>
    <row r="16" spans="1:9" x14ac:dyDescent="0.2">
      <c r="A16" t="s">
        <v>159</v>
      </c>
      <c r="B16" s="15">
        <v>7.7320203144580726E-2</v>
      </c>
      <c r="C16" s="3">
        <v>1004.998291015625</v>
      </c>
      <c r="D16" s="3">
        <v>2378.680908203125</v>
      </c>
    </row>
    <row r="17" spans="1:9" x14ac:dyDescent="0.2">
      <c r="A17" t="s">
        <v>160</v>
      </c>
      <c r="B17" s="15">
        <v>0.10849621001556967</v>
      </c>
      <c r="C17" s="3">
        <v>983.7127685546875</v>
      </c>
      <c r="D17" s="3">
        <v>3311.5869140625</v>
      </c>
    </row>
    <row r="18" spans="1:9" x14ac:dyDescent="0.2">
      <c r="A18" t="s">
        <v>160</v>
      </c>
      <c r="B18" s="15">
        <v>0.10849621001556967</v>
      </c>
      <c r="C18" s="3">
        <v>981.9661865234375</v>
      </c>
      <c r="D18" s="3">
        <v>3264.1220703125</v>
      </c>
    </row>
    <row r="19" spans="1:9" x14ac:dyDescent="0.2">
      <c r="A19" t="s">
        <v>160</v>
      </c>
      <c r="B19" s="15">
        <v>0.10849621001556967</v>
      </c>
      <c r="C19" s="3">
        <v>951.451171875</v>
      </c>
      <c r="D19" s="3">
        <v>3164.172607421875</v>
      </c>
    </row>
    <row r="21" spans="1:9" x14ac:dyDescent="0.2">
      <c r="A21" t="s">
        <v>152</v>
      </c>
      <c r="B21" t="s">
        <v>153</v>
      </c>
      <c r="C21" t="s">
        <v>116</v>
      </c>
      <c r="E21" t="s">
        <v>133</v>
      </c>
      <c r="F21" t="s">
        <v>137</v>
      </c>
      <c r="G21" t="s">
        <v>138</v>
      </c>
      <c r="H21" t="s">
        <v>139</v>
      </c>
      <c r="I21" t="s">
        <v>140</v>
      </c>
    </row>
    <row r="22" spans="1:9" x14ac:dyDescent="0.2">
      <c r="A22" t="str">
        <f>B22&amp;"-Method "&amp;C22&amp;"-"&amp;E22</f>
        <v>Aniline-Method 1-20180904</v>
      </c>
      <c r="B22" t="s">
        <v>5</v>
      </c>
      <c r="C22">
        <v>1</v>
      </c>
      <c r="E22">
        <v>20180904</v>
      </c>
      <c r="F22">
        <v>250</v>
      </c>
      <c r="G22">
        <v>330</v>
      </c>
      <c r="H22" s="14">
        <v>3.0857541488680539E-2</v>
      </c>
      <c r="I22">
        <v>0.99299999999999999</v>
      </c>
    </row>
    <row r="24" spans="1:9" x14ac:dyDescent="0.2">
      <c r="A24" t="s">
        <v>154</v>
      </c>
      <c r="B24" t="s">
        <v>155</v>
      </c>
      <c r="C24" t="s">
        <v>92</v>
      </c>
      <c r="D24" t="s">
        <v>94</v>
      </c>
    </row>
    <row r="25" spans="1:9" x14ac:dyDescent="0.2">
      <c r="A25" t="s">
        <v>156</v>
      </c>
      <c r="B25" s="15">
        <v>1.2243989581054002E-2</v>
      </c>
      <c r="C25" s="3">
        <v>1109.110595703125</v>
      </c>
      <c r="D25" s="3">
        <v>415.18618774414062</v>
      </c>
    </row>
    <row r="26" spans="1:9" x14ac:dyDescent="0.2">
      <c r="A26" t="s">
        <v>156</v>
      </c>
      <c r="B26" s="15">
        <v>1.2243989581054002E-2</v>
      </c>
      <c r="C26" s="3">
        <v>1106.2945556640625</v>
      </c>
      <c r="D26" s="3">
        <v>444.2314453125</v>
      </c>
    </row>
    <row r="27" spans="1:9" x14ac:dyDescent="0.2">
      <c r="A27" t="s">
        <v>156</v>
      </c>
      <c r="B27" s="15">
        <v>1.2243989581054002E-2</v>
      </c>
      <c r="C27" s="3">
        <v>1070.1494140625</v>
      </c>
      <c r="D27" s="3">
        <v>458.1759033203125</v>
      </c>
    </row>
    <row r="28" spans="1:9" x14ac:dyDescent="0.2">
      <c r="A28" t="s">
        <v>157</v>
      </c>
      <c r="B28" s="15">
        <v>3.9395465128497779E-2</v>
      </c>
      <c r="C28" s="3">
        <v>1064.373046875</v>
      </c>
      <c r="D28" s="3">
        <v>1311.2421875</v>
      </c>
    </row>
    <row r="29" spans="1:9" x14ac:dyDescent="0.2">
      <c r="A29" t="s">
        <v>157</v>
      </c>
      <c r="B29" s="15">
        <v>3.9395465128497779E-2</v>
      </c>
      <c r="C29" s="3">
        <v>1036.002197265625</v>
      </c>
      <c r="D29" s="3">
        <v>1364.783203125</v>
      </c>
    </row>
    <row r="30" spans="1:9" x14ac:dyDescent="0.2">
      <c r="A30" t="s">
        <v>157</v>
      </c>
      <c r="B30" s="15">
        <v>3.9395465128497779E-2</v>
      </c>
      <c r="C30" s="3">
        <v>1049.99365234375</v>
      </c>
      <c r="D30" s="3">
        <v>1347.1947021484375</v>
      </c>
    </row>
    <row r="31" spans="1:9" x14ac:dyDescent="0.2">
      <c r="A31" t="s">
        <v>158</v>
      </c>
      <c r="B31" s="15">
        <v>5.7363682247009981E-2</v>
      </c>
      <c r="C31" s="3">
        <v>1054.98876953125</v>
      </c>
      <c r="D31" s="3">
        <v>1896.76708984375</v>
      </c>
    </row>
    <row r="32" spans="1:9" x14ac:dyDescent="0.2">
      <c r="A32" t="s">
        <v>158</v>
      </c>
      <c r="B32" s="15">
        <v>5.7363682247009981E-2</v>
      </c>
      <c r="C32" s="3">
        <v>1028.331298828125</v>
      </c>
      <c r="D32" s="3">
        <v>1850.374267578125</v>
      </c>
    </row>
    <row r="33" spans="1:9" x14ac:dyDescent="0.2">
      <c r="A33" t="s">
        <v>158</v>
      </c>
      <c r="B33" s="15">
        <v>5.7363682247009981E-2</v>
      </c>
      <c r="C33" s="3">
        <v>1004.150634765625</v>
      </c>
      <c r="D33" s="3">
        <v>1952.574462890625</v>
      </c>
    </row>
    <row r="34" spans="1:9" x14ac:dyDescent="0.2">
      <c r="A34" t="s">
        <v>159</v>
      </c>
      <c r="B34" s="15">
        <v>7.7320203144580726E-2</v>
      </c>
      <c r="C34" s="3">
        <v>891.3172607421875</v>
      </c>
      <c r="D34" s="3">
        <v>2488</v>
      </c>
    </row>
    <row r="35" spans="1:9" x14ac:dyDescent="0.2">
      <c r="A35" t="s">
        <v>159</v>
      </c>
      <c r="B35" s="15">
        <v>7.7320203144580726E-2</v>
      </c>
      <c r="C35" s="3">
        <v>980.91900634765625</v>
      </c>
      <c r="D35" s="3">
        <v>2438.43603515625</v>
      </c>
    </row>
    <row r="36" spans="1:9" x14ac:dyDescent="0.2">
      <c r="A36" t="s">
        <v>159</v>
      </c>
      <c r="B36" s="15">
        <v>7.7320203144580726E-2</v>
      </c>
      <c r="C36" s="3">
        <v>977.3377685546875</v>
      </c>
      <c r="D36" s="3">
        <v>2463.49267578125</v>
      </c>
    </row>
    <row r="37" spans="1:9" x14ac:dyDescent="0.2">
      <c r="A37" t="s">
        <v>160</v>
      </c>
      <c r="B37" s="15">
        <v>0.10849621001556967</v>
      </c>
      <c r="C37" s="3">
        <v>963.99334716796875</v>
      </c>
      <c r="D37" s="3">
        <v>3381.607666015625</v>
      </c>
    </row>
    <row r="38" spans="1:9" x14ac:dyDescent="0.2">
      <c r="A38" t="s">
        <v>160</v>
      </c>
      <c r="B38" s="15">
        <v>0.10849621001556967</v>
      </c>
      <c r="C38" s="3">
        <v>987.80426025390625</v>
      </c>
      <c r="D38" s="3">
        <v>3392.27392578125</v>
      </c>
    </row>
    <row r="39" spans="1:9" x14ac:dyDescent="0.2">
      <c r="A39" t="s">
        <v>160</v>
      </c>
      <c r="B39" s="15">
        <v>0.10849621001556967</v>
      </c>
      <c r="C39" s="3">
        <v>971.71649169921875</v>
      </c>
      <c r="D39" s="3">
        <v>3325.406982421875</v>
      </c>
    </row>
    <row r="41" spans="1:9" x14ac:dyDescent="0.2">
      <c r="A41" t="s">
        <v>152</v>
      </c>
      <c r="B41" t="s">
        <v>153</v>
      </c>
      <c r="C41" t="s">
        <v>116</v>
      </c>
      <c r="E41" t="s">
        <v>133</v>
      </c>
      <c r="F41" t="s">
        <v>137</v>
      </c>
      <c r="G41" t="s">
        <v>138</v>
      </c>
      <c r="H41" t="s">
        <v>139</v>
      </c>
      <c r="I41" t="s">
        <v>140</v>
      </c>
    </row>
    <row r="42" spans="1:9" x14ac:dyDescent="0.2">
      <c r="A42" t="str">
        <f>B42&amp;"-Method "&amp;C42&amp;"-"&amp;E42</f>
        <v>Benzamide-Method 1-20180914</v>
      </c>
      <c r="B42" t="s">
        <v>18</v>
      </c>
      <c r="C42">
        <v>1</v>
      </c>
      <c r="E42">
        <v>20180914</v>
      </c>
      <c r="F42">
        <v>2470</v>
      </c>
      <c r="G42">
        <v>330</v>
      </c>
      <c r="H42" s="16">
        <v>7.4578593522940814E-2</v>
      </c>
      <c r="I42">
        <v>0.99460000000000004</v>
      </c>
    </row>
    <row r="44" spans="1:9" x14ac:dyDescent="0.2">
      <c r="A44" t="s">
        <v>154</v>
      </c>
      <c r="B44" t="s">
        <v>155</v>
      </c>
      <c r="C44" t="s">
        <v>102</v>
      </c>
      <c r="D44" t="s">
        <v>101</v>
      </c>
    </row>
    <row r="45" spans="1:9" x14ac:dyDescent="0.2">
      <c r="A45" t="s">
        <v>156</v>
      </c>
      <c r="B45" s="14">
        <v>1.971503031021549E-2</v>
      </c>
      <c r="C45" s="3">
        <v>2723.560546875</v>
      </c>
      <c r="D45" s="3">
        <v>646.0523681640625</v>
      </c>
      <c r="F45">
        <f>D45/C45</f>
        <v>0.23720874092751115</v>
      </c>
    </row>
    <row r="46" spans="1:9" x14ac:dyDescent="0.2">
      <c r="A46" t="s">
        <v>156</v>
      </c>
      <c r="B46" s="14">
        <v>1.971503031021549E-2</v>
      </c>
      <c r="C46" s="3">
        <v>2637.29638671875</v>
      </c>
      <c r="D46" s="3">
        <v>649.3575439453125</v>
      </c>
      <c r="F46">
        <f t="shared" ref="F46:F59" si="0">D46/C46</f>
        <v>0.24622092049093688</v>
      </c>
    </row>
    <row r="47" spans="1:9" x14ac:dyDescent="0.2">
      <c r="A47" t="s">
        <v>156</v>
      </c>
      <c r="B47" s="14">
        <v>1.971503031021549E-2</v>
      </c>
      <c r="C47" s="3">
        <v>2659.29833984375</v>
      </c>
      <c r="D47" s="3">
        <v>660.1845703125</v>
      </c>
      <c r="F47">
        <f t="shared" si="0"/>
        <v>0.24825517333692235</v>
      </c>
    </row>
    <row r="48" spans="1:9" x14ac:dyDescent="0.2">
      <c r="A48" t="s">
        <v>157</v>
      </c>
      <c r="B48" s="14">
        <v>3.5874188715060013E-2</v>
      </c>
      <c r="C48" s="3">
        <v>2699.35498046875</v>
      </c>
      <c r="D48" s="3">
        <v>1204.209716796875</v>
      </c>
      <c r="F48">
        <f t="shared" si="0"/>
        <v>0.44611017280423076</v>
      </c>
    </row>
    <row r="49" spans="1:9" x14ac:dyDescent="0.2">
      <c r="A49" t="s">
        <v>157</v>
      </c>
      <c r="B49" s="14">
        <v>3.5874188715060013E-2</v>
      </c>
      <c r="C49" s="3">
        <v>2647.63525390625</v>
      </c>
      <c r="D49" s="3">
        <v>1198.4766845703125</v>
      </c>
      <c r="F49">
        <f t="shared" si="0"/>
        <v>0.45265928635831243</v>
      </c>
    </row>
    <row r="50" spans="1:9" x14ac:dyDescent="0.2">
      <c r="A50" t="s">
        <v>157</v>
      </c>
      <c r="B50" s="14">
        <v>3.5874188715060013E-2</v>
      </c>
      <c r="C50" s="3">
        <v>2575.43603515625</v>
      </c>
      <c r="D50" s="3">
        <v>1169.866455078125</v>
      </c>
      <c r="F50">
        <f t="shared" si="0"/>
        <v>0.45424015161267634</v>
      </c>
    </row>
    <row r="51" spans="1:9" x14ac:dyDescent="0.2">
      <c r="A51" t="s">
        <v>158</v>
      </c>
      <c r="B51" s="14">
        <v>5.6719803938777437E-2</v>
      </c>
      <c r="C51" s="3">
        <v>2573.434326171875</v>
      </c>
      <c r="D51" s="3">
        <v>1850.107666015625</v>
      </c>
      <c r="F51">
        <f t="shared" si="0"/>
        <v>0.71892554132817599</v>
      </c>
    </row>
    <row r="52" spans="1:9" x14ac:dyDescent="0.2">
      <c r="A52" t="s">
        <v>158</v>
      </c>
      <c r="B52" s="14">
        <v>5.6719803938777437E-2</v>
      </c>
      <c r="C52" s="3">
        <v>2602.807861328125</v>
      </c>
      <c r="D52" s="3">
        <v>1873.0443115234375</v>
      </c>
      <c r="F52">
        <f t="shared" si="0"/>
        <v>0.71962450219728713</v>
      </c>
    </row>
    <row r="53" spans="1:9" x14ac:dyDescent="0.2">
      <c r="A53" t="s">
        <v>158</v>
      </c>
      <c r="B53" s="14">
        <v>5.6719803938777437E-2</v>
      </c>
      <c r="C53" s="3">
        <v>2546.170166015625</v>
      </c>
      <c r="D53" s="3">
        <v>1897.4117431640625</v>
      </c>
      <c r="F53">
        <f t="shared" si="0"/>
        <v>0.7452022525789106</v>
      </c>
    </row>
    <row r="54" spans="1:9" x14ac:dyDescent="0.2">
      <c r="A54" t="s">
        <v>159</v>
      </c>
      <c r="B54" s="14">
        <v>7.7255420073309863E-2</v>
      </c>
      <c r="C54" s="3">
        <v>2521.3466796875</v>
      </c>
      <c r="D54" s="3">
        <v>2554.7021484375</v>
      </c>
      <c r="F54">
        <f t="shared" si="0"/>
        <v>1.0132292274674952</v>
      </c>
    </row>
    <row r="55" spans="1:9" x14ac:dyDescent="0.2">
      <c r="A55" t="s">
        <v>159</v>
      </c>
      <c r="B55" s="14">
        <v>7.7255420073309863E-2</v>
      </c>
      <c r="C55" s="3">
        <v>2474.584228515625</v>
      </c>
      <c r="D55" s="3">
        <v>2559.61279296875</v>
      </c>
      <c r="F55">
        <f t="shared" si="0"/>
        <v>1.0343607477463514</v>
      </c>
    </row>
    <row r="56" spans="1:9" x14ac:dyDescent="0.2">
      <c r="A56" t="s">
        <v>159</v>
      </c>
      <c r="B56" s="14">
        <v>7.7255420073309863E-2</v>
      </c>
      <c r="C56" s="3">
        <v>2517.653564453125</v>
      </c>
      <c r="D56" s="3">
        <v>2577.63330078125</v>
      </c>
      <c r="F56">
        <f t="shared" si="0"/>
        <v>1.0238236654855861</v>
      </c>
    </row>
    <row r="57" spans="1:9" x14ac:dyDescent="0.2">
      <c r="A57" t="s">
        <v>160</v>
      </c>
      <c r="B57" s="14">
        <v>0.10484989782101789</v>
      </c>
      <c r="C57" s="3">
        <v>2453.73681640625</v>
      </c>
      <c r="D57" s="3">
        <v>3489.022216796875</v>
      </c>
      <c r="F57">
        <f t="shared" si="0"/>
        <v>1.4219219410445603</v>
      </c>
    </row>
    <row r="58" spans="1:9" x14ac:dyDescent="0.2">
      <c r="A58" t="s">
        <v>160</v>
      </c>
      <c r="B58" s="14">
        <v>0.10484989782101789</v>
      </c>
      <c r="C58" s="3">
        <v>2442.298095703125</v>
      </c>
      <c r="D58" s="3">
        <v>3525.147216796875</v>
      </c>
      <c r="F58">
        <f t="shared" si="0"/>
        <v>1.4433730358300112</v>
      </c>
    </row>
    <row r="59" spans="1:9" x14ac:dyDescent="0.2">
      <c r="A59" t="s">
        <v>160</v>
      </c>
      <c r="B59" s="14">
        <v>0.10484989782101789</v>
      </c>
      <c r="C59" s="3">
        <v>2420.152099609375</v>
      </c>
      <c r="D59" s="3">
        <v>3568.305419921875</v>
      </c>
      <c r="F59">
        <f t="shared" si="0"/>
        <v>1.4744137033774933</v>
      </c>
    </row>
    <row r="61" spans="1:9" x14ac:dyDescent="0.2">
      <c r="A61" t="s">
        <v>152</v>
      </c>
      <c r="B61" t="s">
        <v>153</v>
      </c>
      <c r="C61" t="s">
        <v>116</v>
      </c>
      <c r="E61" t="s">
        <v>133</v>
      </c>
      <c r="F61" t="s">
        <v>137</v>
      </c>
      <c r="G61" t="s">
        <v>138</v>
      </c>
      <c r="H61" t="s">
        <v>139</v>
      </c>
      <c r="I61" t="s">
        <v>140</v>
      </c>
    </row>
    <row r="62" spans="1:9" x14ac:dyDescent="0.2">
      <c r="A62" t="str">
        <f>B62&amp;"-Method "&amp;C62&amp;"-"&amp;E62</f>
        <v>Benzamide-Method 2-20180918</v>
      </c>
      <c r="B62" t="s">
        <v>18</v>
      </c>
      <c r="C62">
        <v>2</v>
      </c>
      <c r="E62">
        <v>20180918</v>
      </c>
      <c r="F62">
        <v>250</v>
      </c>
      <c r="G62">
        <v>330</v>
      </c>
      <c r="H62" s="16">
        <v>7.1544362740217887E-2</v>
      </c>
      <c r="I62">
        <v>0.99339999999999995</v>
      </c>
    </row>
    <row r="64" spans="1:9" x14ac:dyDescent="0.2">
      <c r="A64" t="s">
        <v>154</v>
      </c>
      <c r="B64" t="s">
        <v>155</v>
      </c>
      <c r="C64" t="s">
        <v>102</v>
      </c>
      <c r="D64" t="s">
        <v>101</v>
      </c>
    </row>
    <row r="65" spans="1:4" x14ac:dyDescent="0.2">
      <c r="A65" t="s">
        <v>156</v>
      </c>
      <c r="B65" s="14">
        <v>1.971503031021549E-2</v>
      </c>
      <c r="C65" s="3">
        <v>2503.588134765625</v>
      </c>
      <c r="D65" s="3">
        <v>646.0523681640625</v>
      </c>
    </row>
    <row r="66" spans="1:4" x14ac:dyDescent="0.2">
      <c r="A66" t="s">
        <v>156</v>
      </c>
      <c r="B66" s="14">
        <v>1.971503031021549E-2</v>
      </c>
      <c r="C66" s="3">
        <v>2510.279052734375</v>
      </c>
      <c r="D66" s="3">
        <v>649.3575439453125</v>
      </c>
    </row>
    <row r="67" spans="1:4" x14ac:dyDescent="0.2">
      <c r="A67" t="s">
        <v>156</v>
      </c>
      <c r="B67" s="14">
        <v>1.971503031021549E-2</v>
      </c>
      <c r="C67" s="3">
        <v>2485.30224609375</v>
      </c>
      <c r="D67" s="3">
        <v>660.1845703125</v>
      </c>
    </row>
    <row r="68" spans="1:4" x14ac:dyDescent="0.2">
      <c r="A68" t="s">
        <v>157</v>
      </c>
      <c r="B68" s="14">
        <v>3.5874188715060013E-2</v>
      </c>
      <c r="C68" s="3">
        <v>2511.133544921875</v>
      </c>
      <c r="D68" s="3">
        <v>1204.209716796875</v>
      </c>
    </row>
    <row r="69" spans="1:4" x14ac:dyDescent="0.2">
      <c r="A69" t="s">
        <v>157</v>
      </c>
      <c r="B69" s="14">
        <v>3.5874188715060013E-2</v>
      </c>
      <c r="C69" s="3">
        <v>2429.546875</v>
      </c>
      <c r="D69" s="3">
        <v>1198.4766845703125</v>
      </c>
    </row>
    <row r="70" spans="1:4" x14ac:dyDescent="0.2">
      <c r="A70" t="s">
        <v>157</v>
      </c>
      <c r="B70" s="14">
        <v>3.5874188715060013E-2</v>
      </c>
      <c r="C70" s="3">
        <v>2449.84423828125</v>
      </c>
      <c r="D70" s="3">
        <v>1169.866455078125</v>
      </c>
    </row>
    <row r="71" spans="1:4" x14ac:dyDescent="0.2">
      <c r="A71" t="s">
        <v>158</v>
      </c>
      <c r="B71" s="14">
        <v>5.6719803938777437E-2</v>
      </c>
      <c r="C71" s="3">
        <v>2490.86962890625</v>
      </c>
      <c r="D71" s="3">
        <v>1850.107666015625</v>
      </c>
    </row>
    <row r="72" spans="1:4" x14ac:dyDescent="0.2">
      <c r="A72" t="s">
        <v>158</v>
      </c>
      <c r="B72" s="14">
        <v>5.6719803938777437E-2</v>
      </c>
      <c r="C72" s="3">
        <v>2501.47216796875</v>
      </c>
      <c r="D72" s="3">
        <v>1873.0443115234375</v>
      </c>
    </row>
    <row r="73" spans="1:4" x14ac:dyDescent="0.2">
      <c r="A73" t="s">
        <v>158</v>
      </c>
      <c r="B73" s="14">
        <v>5.6719803938777437E-2</v>
      </c>
      <c r="C73" s="3">
        <v>2428.89453125</v>
      </c>
      <c r="D73" s="3">
        <v>1897.4117431640625</v>
      </c>
    </row>
    <row r="74" spans="1:4" x14ac:dyDescent="0.2">
      <c r="A74" t="s">
        <v>159</v>
      </c>
      <c r="B74" s="14">
        <v>7.7255420073309863E-2</v>
      </c>
      <c r="C74" s="3">
        <v>2468.7763671875</v>
      </c>
      <c r="D74" s="3">
        <v>2554.7021484375</v>
      </c>
    </row>
    <row r="75" spans="1:4" x14ac:dyDescent="0.2">
      <c r="A75" t="s">
        <v>159</v>
      </c>
      <c r="B75" s="14">
        <v>7.7255420073309863E-2</v>
      </c>
      <c r="C75" s="3">
        <v>2436.51708984375</v>
      </c>
      <c r="D75" s="3">
        <v>2559.61279296875</v>
      </c>
    </row>
    <row r="76" spans="1:4" x14ac:dyDescent="0.2">
      <c r="A76" t="s">
        <v>159</v>
      </c>
      <c r="B76" s="14">
        <v>7.7255420073309863E-2</v>
      </c>
      <c r="C76" s="3">
        <v>2440.37646484375</v>
      </c>
      <c r="D76" s="3">
        <v>2577.63330078125</v>
      </c>
    </row>
    <row r="77" spans="1:4" x14ac:dyDescent="0.2">
      <c r="A77" t="s">
        <v>160</v>
      </c>
      <c r="B77" s="14">
        <v>0.10484989782101789</v>
      </c>
      <c r="C77" s="3">
        <v>2340.80224609375</v>
      </c>
      <c r="D77" s="3">
        <v>3489.022216796875</v>
      </c>
    </row>
    <row r="78" spans="1:4" x14ac:dyDescent="0.2">
      <c r="A78" t="s">
        <v>160</v>
      </c>
      <c r="B78" s="14">
        <v>0.10484989782101789</v>
      </c>
      <c r="C78" s="3">
        <v>2320.33349609375</v>
      </c>
      <c r="D78" s="3">
        <v>3525.147216796875</v>
      </c>
    </row>
    <row r="79" spans="1:4" x14ac:dyDescent="0.2">
      <c r="A79" t="s">
        <v>160</v>
      </c>
      <c r="B79" s="14">
        <v>0.10484989782101789</v>
      </c>
      <c r="C79" s="3">
        <v>2312.756591796875</v>
      </c>
      <c r="D79" s="3">
        <v>3568.305419921875</v>
      </c>
    </row>
    <row r="81" spans="1:9" x14ac:dyDescent="0.2">
      <c r="A81" t="s">
        <v>152</v>
      </c>
      <c r="B81" t="s">
        <v>153</v>
      </c>
      <c r="C81" t="s">
        <v>116</v>
      </c>
      <c r="E81" t="s">
        <v>133</v>
      </c>
      <c r="F81" t="s">
        <v>137</v>
      </c>
      <c r="G81" t="s">
        <v>138</v>
      </c>
      <c r="H81" t="s">
        <v>139</v>
      </c>
      <c r="I81" t="s">
        <v>140</v>
      </c>
    </row>
    <row r="82" spans="1:9" x14ac:dyDescent="0.2">
      <c r="A82" t="str">
        <f>B82&amp;"-Method "&amp;C82&amp;"-"&amp;E82</f>
        <v>Phenethylamine-Method 3-20181002</v>
      </c>
      <c r="B82" t="s">
        <v>24</v>
      </c>
      <c r="C82">
        <v>3</v>
      </c>
      <c r="E82">
        <v>20181002</v>
      </c>
      <c r="F82">
        <v>250</v>
      </c>
      <c r="G82">
        <v>270</v>
      </c>
      <c r="H82" s="14">
        <v>6.0137777098678472E-2</v>
      </c>
      <c r="I82">
        <v>0.99060000000000004</v>
      </c>
    </row>
    <row r="84" spans="1:9" x14ac:dyDescent="0.2">
      <c r="A84" t="s">
        <v>154</v>
      </c>
      <c r="B84" t="s">
        <v>155</v>
      </c>
      <c r="C84" t="s">
        <v>102</v>
      </c>
      <c r="D84" t="s">
        <v>101</v>
      </c>
    </row>
    <row r="85" spans="1:9" x14ac:dyDescent="0.2">
      <c r="A85" t="s">
        <v>156</v>
      </c>
      <c r="B85" s="14">
        <v>1.971503031021549E-2</v>
      </c>
      <c r="C85" s="3">
        <v>1050.1300048828125</v>
      </c>
      <c r="D85" s="3">
        <v>294.98367309570312</v>
      </c>
    </row>
    <row r="86" spans="1:9" x14ac:dyDescent="0.2">
      <c r="A86" t="s">
        <v>156</v>
      </c>
      <c r="B86" s="14">
        <v>1.971503031021549E-2</v>
      </c>
      <c r="C86" s="3">
        <v>1052.146728515625</v>
      </c>
      <c r="D86" s="3">
        <v>311.93048095703125</v>
      </c>
    </row>
    <row r="87" spans="1:9" x14ac:dyDescent="0.2">
      <c r="A87" t="s">
        <v>156</v>
      </c>
      <c r="B87" s="14">
        <v>1.971503031021549E-2</v>
      </c>
      <c r="C87" s="3">
        <v>1070.09130859375</v>
      </c>
      <c r="D87" s="3">
        <v>466.70654296875</v>
      </c>
    </row>
    <row r="88" spans="1:9" x14ac:dyDescent="0.2">
      <c r="A88" t="s">
        <v>157</v>
      </c>
      <c r="B88" s="14">
        <v>3.5874188715060013E-2</v>
      </c>
      <c r="C88" s="3">
        <v>1075.693359375</v>
      </c>
      <c r="D88" s="3">
        <v>663.64666748046875</v>
      </c>
    </row>
    <row r="89" spans="1:9" x14ac:dyDescent="0.2">
      <c r="A89" t="s">
        <v>157</v>
      </c>
      <c r="B89" s="14">
        <v>3.5874188715060013E-2</v>
      </c>
      <c r="C89" s="3">
        <v>1015.0940551757812</v>
      </c>
      <c r="D89" s="3">
        <v>637.1844482421875</v>
      </c>
    </row>
    <row r="90" spans="1:9" x14ac:dyDescent="0.2">
      <c r="A90" t="s">
        <v>157</v>
      </c>
      <c r="B90" s="14">
        <v>3.5874188715060013E-2</v>
      </c>
      <c r="C90" s="3">
        <v>1048.89453125</v>
      </c>
      <c r="D90" s="3">
        <v>713.382080078125</v>
      </c>
    </row>
    <row r="91" spans="1:9" x14ac:dyDescent="0.2">
      <c r="A91" t="s">
        <v>158</v>
      </c>
      <c r="B91" s="14">
        <v>5.6719803938777437E-2</v>
      </c>
      <c r="C91" s="3">
        <v>1015.5053100585938</v>
      </c>
      <c r="D91" s="3">
        <v>920.59686279296875</v>
      </c>
    </row>
    <row r="92" spans="1:9" x14ac:dyDescent="0.2">
      <c r="A92" t="s">
        <v>158</v>
      </c>
      <c r="B92" s="14">
        <v>5.6719803938777437E-2</v>
      </c>
      <c r="C92" s="3">
        <v>1016.0419921875</v>
      </c>
      <c r="D92" s="3">
        <v>943.2225341796875</v>
      </c>
    </row>
    <row r="93" spans="1:9" x14ac:dyDescent="0.2">
      <c r="A93" t="s">
        <v>158</v>
      </c>
      <c r="B93" s="14">
        <v>5.6719803938777437E-2</v>
      </c>
      <c r="C93" s="3">
        <v>1045.34375</v>
      </c>
      <c r="D93" s="3">
        <v>968.41314697265625</v>
      </c>
    </row>
    <row r="94" spans="1:9" x14ac:dyDescent="0.2">
      <c r="A94" t="s">
        <v>159</v>
      </c>
      <c r="B94" s="14">
        <v>7.7255420073309863E-2</v>
      </c>
      <c r="C94" s="3">
        <v>1002.8746337890625</v>
      </c>
      <c r="D94" s="3">
        <v>1272.5771484375</v>
      </c>
    </row>
    <row r="95" spans="1:9" x14ac:dyDescent="0.2">
      <c r="A95" t="s">
        <v>159</v>
      </c>
      <c r="B95" s="14">
        <v>7.7255420073309863E-2</v>
      </c>
      <c r="C95" s="3">
        <v>999.21185302734375</v>
      </c>
      <c r="D95" s="3">
        <v>1294.073486328125</v>
      </c>
    </row>
    <row r="96" spans="1:9" x14ac:dyDescent="0.2">
      <c r="A96" t="s">
        <v>159</v>
      </c>
      <c r="B96" s="14">
        <v>7.7255420073309863E-2</v>
      </c>
      <c r="C96" s="3">
        <v>998.9102783203125</v>
      </c>
      <c r="D96" s="3">
        <v>1294.666259765625</v>
      </c>
    </row>
    <row r="97" spans="1:9" x14ac:dyDescent="0.2">
      <c r="A97" t="s">
        <v>160</v>
      </c>
      <c r="B97" s="14">
        <v>0.10484989782101789</v>
      </c>
      <c r="C97" s="3">
        <v>973.2506103515625</v>
      </c>
      <c r="D97" s="3">
        <v>1755.7806396484375</v>
      </c>
    </row>
    <row r="98" spans="1:9" x14ac:dyDescent="0.2">
      <c r="A98" t="s">
        <v>160</v>
      </c>
      <c r="B98" s="14">
        <v>0.10484989782101789</v>
      </c>
      <c r="C98" s="3">
        <v>957.2630615234375</v>
      </c>
      <c r="D98" s="3">
        <v>1783.565673828125</v>
      </c>
    </row>
    <row r="99" spans="1:9" x14ac:dyDescent="0.2">
      <c r="A99" t="s">
        <v>160</v>
      </c>
      <c r="B99" s="14">
        <v>0.10484989782101789</v>
      </c>
      <c r="C99" s="3">
        <v>980.06817626953125</v>
      </c>
      <c r="D99" s="3">
        <v>1798.2181396484375</v>
      </c>
    </row>
    <row r="102" spans="1:9" x14ac:dyDescent="0.2">
      <c r="A102" t="s">
        <v>152</v>
      </c>
      <c r="B102" t="s">
        <v>153</v>
      </c>
      <c r="C102" t="s">
        <v>116</v>
      </c>
      <c r="E102" t="s">
        <v>133</v>
      </c>
      <c r="F102" t="s">
        <v>137</v>
      </c>
      <c r="G102" t="s">
        <v>138</v>
      </c>
      <c r="H102" t="s">
        <v>139</v>
      </c>
      <c r="I102" t="s">
        <v>140</v>
      </c>
    </row>
    <row r="103" spans="1:9" x14ac:dyDescent="0.2">
      <c r="A103" t="str">
        <f>B103&amp;"-Method "&amp;C103&amp;"-"&amp;E103</f>
        <v>Phenethylamine-Method 3-20181002</v>
      </c>
      <c r="B103" t="s">
        <v>24</v>
      </c>
      <c r="C103">
        <v>3</v>
      </c>
      <c r="E103">
        <v>20181002</v>
      </c>
      <c r="F103">
        <v>250</v>
      </c>
      <c r="G103">
        <v>270</v>
      </c>
      <c r="H103" s="14">
        <v>6.0137777098678472E-2</v>
      </c>
      <c r="I103">
        <v>0.995</v>
      </c>
    </row>
    <row r="105" spans="1:9" x14ac:dyDescent="0.2">
      <c r="A105" t="s">
        <v>154</v>
      </c>
      <c r="B105" t="s">
        <v>155</v>
      </c>
      <c r="C105" t="s">
        <v>92</v>
      </c>
      <c r="D105" t="s">
        <v>161</v>
      </c>
    </row>
    <row r="106" spans="1:9" x14ac:dyDescent="0.2">
      <c r="A106" t="s">
        <v>156</v>
      </c>
      <c r="B106" s="14">
        <v>1.8811574125393412E-2</v>
      </c>
      <c r="C106" s="3">
        <v>1002.8245849609375</v>
      </c>
      <c r="D106" s="3">
        <v>290.77883911132812</v>
      </c>
    </row>
    <row r="107" spans="1:9" x14ac:dyDescent="0.2">
      <c r="A107" t="s">
        <v>156</v>
      </c>
      <c r="B107" s="14">
        <v>1.8811574125393412E-2</v>
      </c>
      <c r="C107" s="3">
        <v>991.70465087890625</v>
      </c>
      <c r="D107" s="3">
        <v>289.28640747070312</v>
      </c>
    </row>
    <row r="108" spans="1:9" x14ac:dyDescent="0.2">
      <c r="A108" t="s">
        <v>156</v>
      </c>
      <c r="B108" s="14">
        <v>1.8811574125393412E-2</v>
      </c>
      <c r="C108" s="3">
        <v>1040.08642578125</v>
      </c>
      <c r="D108" s="3">
        <v>348.28866577148438</v>
      </c>
    </row>
    <row r="109" spans="1:9" x14ac:dyDescent="0.2">
      <c r="A109" t="s">
        <v>157</v>
      </c>
      <c r="B109" s="14">
        <v>3.9990965167733643E-2</v>
      </c>
      <c r="C109" s="3">
        <v>1019.6196899414062</v>
      </c>
      <c r="D109" s="3">
        <v>647.6124267578125</v>
      </c>
    </row>
    <row r="110" spans="1:9" x14ac:dyDescent="0.2">
      <c r="A110" t="s">
        <v>157</v>
      </c>
      <c r="B110" s="14">
        <v>3.9990965167733643E-2</v>
      </c>
      <c r="C110" s="3">
        <v>1002.2518310546875</v>
      </c>
      <c r="D110" s="3">
        <v>638.61907958984375</v>
      </c>
    </row>
    <row r="111" spans="1:9" x14ac:dyDescent="0.2">
      <c r="A111" t="s">
        <v>157</v>
      </c>
      <c r="B111" s="14">
        <v>3.9990965167733643E-2</v>
      </c>
      <c r="C111" s="3">
        <v>973.80712890625</v>
      </c>
      <c r="D111" s="3">
        <v>619.06671142578125</v>
      </c>
    </row>
    <row r="112" spans="1:9" x14ac:dyDescent="0.2">
      <c r="A112" t="s">
        <v>158</v>
      </c>
      <c r="B112" s="14">
        <v>5.8685916901577623E-2</v>
      </c>
      <c r="C112" s="3">
        <v>976.8983154296875</v>
      </c>
      <c r="D112" s="3">
        <v>908.23162841796875</v>
      </c>
    </row>
    <row r="113" spans="1:9" x14ac:dyDescent="0.2">
      <c r="A113" t="s">
        <v>158</v>
      </c>
      <c r="B113" s="14">
        <v>5.8685916901577623E-2</v>
      </c>
      <c r="C113" s="3">
        <v>995.2938232421875</v>
      </c>
      <c r="D113" s="3">
        <v>928.89544677734375</v>
      </c>
    </row>
    <row r="114" spans="1:9" x14ac:dyDescent="0.2">
      <c r="A114" t="s">
        <v>158</v>
      </c>
      <c r="B114" s="14">
        <v>5.8685916901577623E-2</v>
      </c>
      <c r="C114" s="3">
        <v>993.60675048828125</v>
      </c>
      <c r="D114" s="3">
        <v>927.1683349609375</v>
      </c>
    </row>
    <row r="115" spans="1:9" x14ac:dyDescent="0.2">
      <c r="A115" t="s">
        <v>159</v>
      </c>
      <c r="B115" s="14">
        <v>7.8132222731796971E-2</v>
      </c>
      <c r="C115" s="3">
        <v>965.64959716796875</v>
      </c>
      <c r="D115" s="3">
        <v>1233.238037109375</v>
      </c>
    </row>
    <row r="116" spans="1:9" x14ac:dyDescent="0.2">
      <c r="A116" t="s">
        <v>159</v>
      </c>
      <c r="B116" s="14">
        <v>7.8132222731796971E-2</v>
      </c>
      <c r="C116" s="3">
        <v>983.2919921875</v>
      </c>
      <c r="D116" s="3">
        <v>1291.3660888671875</v>
      </c>
    </row>
    <row r="117" spans="1:9" x14ac:dyDescent="0.2">
      <c r="A117" t="s">
        <v>159</v>
      </c>
      <c r="B117" s="14">
        <v>7.8132222731796971E-2</v>
      </c>
      <c r="C117" s="3">
        <v>955.5125732421875</v>
      </c>
      <c r="D117" s="3">
        <v>1236.1268310546875</v>
      </c>
    </row>
    <row r="118" spans="1:9" x14ac:dyDescent="0.2">
      <c r="A118" t="s">
        <v>160</v>
      </c>
      <c r="B118" s="14">
        <v>0.1076701891159961</v>
      </c>
      <c r="C118" s="3">
        <v>948.08795166015625</v>
      </c>
      <c r="D118" s="3">
        <v>1743.218505859375</v>
      </c>
    </row>
    <row r="119" spans="1:9" x14ac:dyDescent="0.2">
      <c r="A119" t="s">
        <v>160</v>
      </c>
      <c r="B119" s="14">
        <v>0.1076701891159961</v>
      </c>
      <c r="C119" s="3">
        <v>953.42169189453125</v>
      </c>
      <c r="D119" s="3">
        <v>1775.86865234375</v>
      </c>
    </row>
    <row r="120" spans="1:9" x14ac:dyDescent="0.2">
      <c r="A120" t="s">
        <v>160</v>
      </c>
      <c r="B120" s="14">
        <v>0.1076701891159961</v>
      </c>
      <c r="C120" s="3">
        <v>951.4638671875</v>
      </c>
      <c r="D120" s="3">
        <v>1764.6297607421875</v>
      </c>
    </row>
    <row r="122" spans="1:9" x14ac:dyDescent="0.2">
      <c r="A122" t="s">
        <v>152</v>
      </c>
      <c r="B122" t="s">
        <v>153</v>
      </c>
      <c r="C122" t="s">
        <v>116</v>
      </c>
      <c r="E122" t="s">
        <v>133</v>
      </c>
      <c r="F122" t="s">
        <v>137</v>
      </c>
      <c r="G122" t="s">
        <v>138</v>
      </c>
      <c r="H122" t="s">
        <v>139</v>
      </c>
      <c r="I122" t="s">
        <v>140</v>
      </c>
    </row>
    <row r="123" spans="1:9" x14ac:dyDescent="0.2">
      <c r="A123" t="str">
        <f>B123&amp;"-Method "&amp;C123&amp;"-"&amp;E123</f>
        <v>Morpholine-Method 3-20181003</v>
      </c>
      <c r="B123" t="s">
        <v>29</v>
      </c>
      <c r="C123">
        <v>3</v>
      </c>
      <c r="E123">
        <v>20181003</v>
      </c>
      <c r="F123">
        <v>250</v>
      </c>
      <c r="G123">
        <v>270</v>
      </c>
      <c r="H123" s="14">
        <v>8.2211000000000006E-2</v>
      </c>
      <c r="I123">
        <v>0.9909</v>
      </c>
    </row>
    <row r="125" spans="1:9" x14ac:dyDescent="0.2">
      <c r="A125" t="s">
        <v>154</v>
      </c>
      <c r="B125" t="s">
        <v>155</v>
      </c>
      <c r="C125" t="s">
        <v>92</v>
      </c>
      <c r="D125" t="s">
        <v>162</v>
      </c>
    </row>
    <row r="126" spans="1:9" x14ac:dyDescent="0.2">
      <c r="A126" t="s">
        <v>156</v>
      </c>
      <c r="B126" s="14">
        <v>1.1104705147380435E-2</v>
      </c>
      <c r="C126" s="3">
        <v>1101.903076171875</v>
      </c>
      <c r="D126" s="3">
        <v>128.56289672851562</v>
      </c>
    </row>
    <row r="127" spans="1:9" x14ac:dyDescent="0.2">
      <c r="A127" t="s">
        <v>157</v>
      </c>
      <c r="B127" s="14">
        <v>2.749905358847585E-2</v>
      </c>
      <c r="C127" s="3">
        <v>1174.64990234375</v>
      </c>
      <c r="D127" s="3">
        <v>356.52108764648438</v>
      </c>
    </row>
    <row r="128" spans="1:9" x14ac:dyDescent="0.2">
      <c r="A128" t="s">
        <v>158</v>
      </c>
      <c r="B128" s="14">
        <v>4.8553402631814846E-2</v>
      </c>
      <c r="C128" s="3">
        <v>1093.46533203125</v>
      </c>
      <c r="D128" s="3">
        <v>587.1168212890625</v>
      </c>
    </row>
    <row r="129" spans="1:4" x14ac:dyDescent="0.2">
      <c r="A129" t="s">
        <v>159</v>
      </c>
      <c r="B129" s="14">
        <v>6.4519035315406384E-2</v>
      </c>
      <c r="C129" s="3">
        <v>1063.0189208984375</v>
      </c>
      <c r="D129" s="3">
        <v>789.64495849609375</v>
      </c>
    </row>
    <row r="130" spans="1:4" x14ac:dyDescent="0.2">
      <c r="A130" t="s">
        <v>160</v>
      </c>
      <c r="B130" s="14">
        <v>8.4703059136745126E-2</v>
      </c>
      <c r="C130" s="3">
        <v>987.89862060546875</v>
      </c>
      <c r="D130" s="3">
        <v>1081.009765625</v>
      </c>
    </row>
    <row r="131" spans="1:4" x14ac:dyDescent="0.2">
      <c r="A131" t="s">
        <v>163</v>
      </c>
      <c r="B131" s="14">
        <v>0.10348919022496883</v>
      </c>
      <c r="C131" s="3">
        <v>987.2890625</v>
      </c>
      <c r="D131" s="3">
        <v>1289.2711181640625</v>
      </c>
    </row>
    <row r="132" spans="1:4" x14ac:dyDescent="0.2">
      <c r="A132" t="s">
        <v>156</v>
      </c>
      <c r="B132" s="14">
        <v>1.1104705147380435E-2</v>
      </c>
      <c r="C132" s="3">
        <v>1070.08251953125</v>
      </c>
      <c r="D132" s="3">
        <v>187.6285400390625</v>
      </c>
    </row>
    <row r="133" spans="1:4" x14ac:dyDescent="0.2">
      <c r="A133" t="s">
        <v>157</v>
      </c>
      <c r="B133" s="14">
        <v>2.749905358847585E-2</v>
      </c>
      <c r="C133" s="3">
        <v>1019.4021606445312</v>
      </c>
      <c r="D133" s="3">
        <v>317.84384155273438</v>
      </c>
    </row>
    <row r="134" spans="1:4" x14ac:dyDescent="0.2">
      <c r="A134" t="s">
        <v>158</v>
      </c>
      <c r="B134" s="14">
        <v>4.8553402631814846E-2</v>
      </c>
      <c r="C134" s="3">
        <v>1092.510986328125</v>
      </c>
      <c r="D134" s="3">
        <v>616.27880859375</v>
      </c>
    </row>
    <row r="135" spans="1:4" x14ac:dyDescent="0.2">
      <c r="A135" t="s">
        <v>159</v>
      </c>
      <c r="B135" s="14">
        <v>6.4519035315406384E-2</v>
      </c>
      <c r="C135" s="3">
        <v>1096.949951171875</v>
      </c>
      <c r="D135" s="3">
        <v>808.654296875</v>
      </c>
    </row>
    <row r="136" spans="1:4" x14ac:dyDescent="0.2">
      <c r="A136" t="s">
        <v>160</v>
      </c>
      <c r="B136" s="14">
        <v>8.4703059136745126E-2</v>
      </c>
      <c r="C136" s="3">
        <v>1082.6700439453125</v>
      </c>
      <c r="D136" s="3">
        <v>1114.971923828125</v>
      </c>
    </row>
    <row r="137" spans="1:4" x14ac:dyDescent="0.2">
      <c r="A137" t="s">
        <v>163</v>
      </c>
      <c r="B137" s="14">
        <v>0.10348919022496883</v>
      </c>
      <c r="C137" s="3">
        <v>1024.1488037109375</v>
      </c>
      <c r="D137" s="3">
        <v>1296.48193359375</v>
      </c>
    </row>
    <row r="138" spans="1:4" x14ac:dyDescent="0.2">
      <c r="A138" t="s">
        <v>156</v>
      </c>
      <c r="B138" s="14">
        <v>1.1104705147380435E-2</v>
      </c>
      <c r="C138" s="3">
        <v>1096.2685546875</v>
      </c>
      <c r="D138" s="3">
        <v>164.94837951660156</v>
      </c>
    </row>
    <row r="139" spans="1:4" x14ac:dyDescent="0.2">
      <c r="A139" t="s">
        <v>157</v>
      </c>
      <c r="B139" s="14">
        <v>2.749905358847585E-2</v>
      </c>
      <c r="C139" s="3">
        <v>1056.15673828125</v>
      </c>
      <c r="D139" s="3">
        <v>337.4595947265625</v>
      </c>
    </row>
    <row r="140" spans="1:4" x14ac:dyDescent="0.2">
      <c r="A140" t="s">
        <v>158</v>
      </c>
      <c r="B140" s="14">
        <v>4.8553402631814846E-2</v>
      </c>
      <c r="C140" s="3">
        <v>1109.9976806640625</v>
      </c>
      <c r="D140" s="3">
        <v>611.66168212890625</v>
      </c>
    </row>
    <row r="141" spans="1:4" x14ac:dyDescent="0.2">
      <c r="A141" t="s">
        <v>159</v>
      </c>
      <c r="B141" s="14">
        <v>6.4519035315406384E-2</v>
      </c>
      <c r="C141" s="3">
        <v>1112.0299072265625</v>
      </c>
      <c r="D141" s="3">
        <v>821.6253662109375</v>
      </c>
    </row>
    <row r="142" spans="1:4" x14ac:dyDescent="0.2">
      <c r="A142" t="s">
        <v>160</v>
      </c>
      <c r="B142" s="14">
        <v>8.4703059136745126E-2</v>
      </c>
      <c r="C142" s="3">
        <v>1030.0452880859375</v>
      </c>
      <c r="D142" s="3">
        <v>1040.7509765625</v>
      </c>
    </row>
    <row r="143" spans="1:4" x14ac:dyDescent="0.2">
      <c r="A143" t="s">
        <v>163</v>
      </c>
      <c r="B143" s="14">
        <v>0.10348919022496883</v>
      </c>
      <c r="C143" s="3">
        <v>1062.2396240234375</v>
      </c>
      <c r="D143" s="3">
        <v>1406.344482421875</v>
      </c>
    </row>
    <row r="145" spans="1:9" x14ac:dyDescent="0.2">
      <c r="A145" t="s">
        <v>152</v>
      </c>
      <c r="B145" t="s">
        <v>153</v>
      </c>
      <c r="C145" t="s">
        <v>116</v>
      </c>
      <c r="E145" t="s">
        <v>133</v>
      </c>
      <c r="F145" t="s">
        <v>137</v>
      </c>
      <c r="G145" t="s">
        <v>138</v>
      </c>
      <c r="H145" t="s">
        <v>139</v>
      </c>
      <c r="I145" t="s">
        <v>140</v>
      </c>
    </row>
    <row r="146" spans="1:9" x14ac:dyDescent="0.2">
      <c r="A146" t="str">
        <f>B146&amp;"-Method "&amp;C146&amp;"-"&amp;E146</f>
        <v>Morpholine (Preliminary)-Method 4-20180718</v>
      </c>
      <c r="B146" t="s">
        <v>64</v>
      </c>
      <c r="C146">
        <v>4</v>
      </c>
      <c r="E146">
        <v>20180718</v>
      </c>
      <c r="F146">
        <v>230</v>
      </c>
      <c r="G146">
        <v>230</v>
      </c>
      <c r="H146" s="14">
        <v>7.6444498363013022E-2</v>
      </c>
      <c r="I146">
        <v>0.98540000000000005</v>
      </c>
    </row>
    <row r="148" spans="1:9" x14ac:dyDescent="0.2">
      <c r="A148" t="s">
        <v>154</v>
      </c>
      <c r="B148" t="s">
        <v>155</v>
      </c>
      <c r="C148" t="s">
        <v>112</v>
      </c>
      <c r="D148" t="s">
        <v>164</v>
      </c>
    </row>
    <row r="149" spans="1:9" x14ac:dyDescent="0.2">
      <c r="A149" t="s">
        <v>156</v>
      </c>
      <c r="B149" s="14">
        <v>1.1104705147380435E-2</v>
      </c>
      <c r="C149" s="3">
        <v>3172.972900390625</v>
      </c>
      <c r="D149" s="3">
        <v>400.09707641601562</v>
      </c>
    </row>
    <row r="150" spans="1:9" x14ac:dyDescent="0.2">
      <c r="A150" t="s">
        <v>157</v>
      </c>
      <c r="B150" s="14">
        <v>2.749905358847585E-2</v>
      </c>
      <c r="C150" s="3">
        <v>3353.035400390625</v>
      </c>
      <c r="D150" s="3">
        <v>941.2825927734375</v>
      </c>
    </row>
    <row r="151" spans="1:9" x14ac:dyDescent="0.2">
      <c r="A151" t="s">
        <v>158</v>
      </c>
      <c r="B151" s="14">
        <v>4.8553402631814846E-2</v>
      </c>
      <c r="C151" s="3">
        <v>2917.5751953125</v>
      </c>
      <c r="D151" s="3">
        <v>1775.10546875</v>
      </c>
    </row>
    <row r="152" spans="1:9" x14ac:dyDescent="0.2">
      <c r="A152" t="s">
        <v>159</v>
      </c>
      <c r="B152" s="14">
        <v>6.4519035315406384E-2</v>
      </c>
      <c r="C152" s="3">
        <v>2970.718994140625</v>
      </c>
      <c r="D152" s="3">
        <v>2450.289794921875</v>
      </c>
    </row>
    <row r="153" spans="1:9" x14ac:dyDescent="0.2">
      <c r="A153" t="s">
        <v>160</v>
      </c>
      <c r="B153" s="14">
        <v>8.4703059136745126E-2</v>
      </c>
      <c r="C153" s="3">
        <v>2857.0556640625</v>
      </c>
      <c r="D153" s="3">
        <v>3375.1650390625</v>
      </c>
    </row>
    <row r="154" spans="1:9" x14ac:dyDescent="0.2">
      <c r="A154" t="s">
        <v>163</v>
      </c>
      <c r="B154" s="14">
        <v>0.10348919022496883</v>
      </c>
      <c r="C154" s="3">
        <v>2637.020751953125</v>
      </c>
      <c r="D154" s="3">
        <v>3691.1259765625</v>
      </c>
    </row>
    <row r="155" spans="1:9" x14ac:dyDescent="0.2">
      <c r="A155" t="s">
        <v>156</v>
      </c>
      <c r="B155" s="14">
        <v>1.1104705147380435E-2</v>
      </c>
      <c r="C155" s="3">
        <v>3282.419189453125</v>
      </c>
      <c r="D155" s="3">
        <v>629.77838134765625</v>
      </c>
    </row>
    <row r="156" spans="1:9" x14ac:dyDescent="0.2">
      <c r="A156" t="s">
        <v>157</v>
      </c>
      <c r="B156" s="14">
        <v>2.749905358847585E-2</v>
      </c>
      <c r="C156" s="3">
        <v>3390.56982421875</v>
      </c>
      <c r="D156" s="3">
        <v>1172.5157470703125</v>
      </c>
    </row>
    <row r="157" spans="1:9" x14ac:dyDescent="0.2">
      <c r="A157" t="s">
        <v>158</v>
      </c>
      <c r="B157" s="14">
        <v>4.8553402631814846E-2</v>
      </c>
      <c r="C157" s="3">
        <v>2864.591796875</v>
      </c>
      <c r="D157" s="3">
        <v>1831.082275390625</v>
      </c>
    </row>
    <row r="158" spans="1:9" x14ac:dyDescent="0.2">
      <c r="A158" t="s">
        <v>159</v>
      </c>
      <c r="B158" s="14">
        <v>6.4519035315406384E-2</v>
      </c>
      <c r="C158" s="3">
        <v>2691.5009765625</v>
      </c>
      <c r="D158" s="3">
        <v>2312.67236328125</v>
      </c>
    </row>
    <row r="159" spans="1:9" x14ac:dyDescent="0.2">
      <c r="A159" t="s">
        <v>160</v>
      </c>
      <c r="B159" s="14">
        <v>8.4703059136745126E-2</v>
      </c>
      <c r="C159" s="3">
        <v>2945.922607421875</v>
      </c>
      <c r="D159" s="3">
        <v>3495.6455078125</v>
      </c>
    </row>
    <row r="160" spans="1:9" x14ac:dyDescent="0.2">
      <c r="A160" t="s">
        <v>163</v>
      </c>
      <c r="B160" s="14">
        <v>0.10348919022496883</v>
      </c>
      <c r="C160" s="3">
        <v>2905.218505859375</v>
      </c>
      <c r="D160" s="3">
        <v>4105.29931640625</v>
      </c>
    </row>
    <row r="161" spans="1:9" x14ac:dyDescent="0.2">
      <c r="A161" t="s">
        <v>156</v>
      </c>
      <c r="B161" s="14">
        <v>1.1104705147380435E-2</v>
      </c>
      <c r="C161" s="3">
        <v>3004.822021484375</v>
      </c>
      <c r="D161" s="3">
        <v>582.29132080078125</v>
      </c>
    </row>
    <row r="162" spans="1:9" x14ac:dyDescent="0.2">
      <c r="A162" t="s">
        <v>157</v>
      </c>
      <c r="B162" s="14">
        <v>2.749905358847585E-2</v>
      </c>
      <c r="C162" s="3">
        <v>3190.8515625</v>
      </c>
      <c r="D162" s="3">
        <v>1125.8692626953125</v>
      </c>
    </row>
    <row r="163" spans="1:9" x14ac:dyDescent="0.2">
      <c r="A163" t="s">
        <v>158</v>
      </c>
      <c r="B163" s="14">
        <v>4.8553402631814846E-2</v>
      </c>
      <c r="C163" s="3">
        <v>3245.6416015625</v>
      </c>
      <c r="D163" s="3">
        <v>1730.899658203125</v>
      </c>
    </row>
    <row r="164" spans="1:9" x14ac:dyDescent="0.2">
      <c r="A164" t="s">
        <v>159</v>
      </c>
      <c r="B164" s="14">
        <v>6.4519035315406384E-2</v>
      </c>
      <c r="C164" s="3">
        <v>2941.159912109375</v>
      </c>
      <c r="D164" s="3">
        <v>2496.082763671875</v>
      </c>
    </row>
    <row r="165" spans="1:9" x14ac:dyDescent="0.2">
      <c r="A165" t="s">
        <v>160</v>
      </c>
      <c r="B165" s="14">
        <v>8.4703059136745126E-2</v>
      </c>
      <c r="C165" s="3">
        <v>2922.1513671875</v>
      </c>
      <c r="D165" s="3">
        <v>3162.285888671875</v>
      </c>
    </row>
    <row r="166" spans="1:9" x14ac:dyDescent="0.2">
      <c r="A166" t="s">
        <v>163</v>
      </c>
      <c r="B166" s="14">
        <v>0.10348919022496883</v>
      </c>
      <c r="C166" s="3">
        <v>2613.202880859375</v>
      </c>
      <c r="D166" s="3">
        <v>3628.992431640625</v>
      </c>
    </row>
    <row r="167" spans="1:9" x14ac:dyDescent="0.2">
      <c r="A167" t="s">
        <v>156</v>
      </c>
      <c r="B167" s="14">
        <v>1.1104705147380435E-2</v>
      </c>
      <c r="C167" s="3">
        <v>3197.296875</v>
      </c>
      <c r="D167" s="3">
        <v>636.02313232421875</v>
      </c>
    </row>
    <row r="168" spans="1:9" x14ac:dyDescent="0.2">
      <c r="A168" t="s">
        <v>157</v>
      </c>
      <c r="B168" s="14">
        <v>2.749905358847585E-2</v>
      </c>
      <c r="C168" s="3">
        <v>3106.672607421875</v>
      </c>
      <c r="D168" s="3">
        <v>967.11175537109375</v>
      </c>
    </row>
    <row r="169" spans="1:9" x14ac:dyDescent="0.2">
      <c r="A169" t="s">
        <v>158</v>
      </c>
      <c r="B169" s="14">
        <v>4.8553402631814846E-2</v>
      </c>
      <c r="C169" s="3">
        <v>3067.857421875</v>
      </c>
      <c r="D169" s="3">
        <v>1672.81884765625</v>
      </c>
    </row>
    <row r="170" spans="1:9" x14ac:dyDescent="0.2">
      <c r="A170" t="s">
        <v>159</v>
      </c>
      <c r="B170" s="14">
        <v>6.4519035315406384E-2</v>
      </c>
      <c r="C170" s="3">
        <v>2871.525634765625</v>
      </c>
      <c r="D170" s="3">
        <v>2249.62646484375</v>
      </c>
    </row>
    <row r="171" spans="1:9" x14ac:dyDescent="0.2">
      <c r="A171" t="s">
        <v>160</v>
      </c>
      <c r="B171" s="14">
        <v>8.4703059136745126E-2</v>
      </c>
      <c r="C171" s="3">
        <v>2690.09130859375</v>
      </c>
      <c r="D171" s="3">
        <v>2823.189697265625</v>
      </c>
    </row>
    <row r="172" spans="1:9" x14ac:dyDescent="0.2">
      <c r="A172" t="s">
        <v>163</v>
      </c>
      <c r="B172" s="14">
        <v>0.10348919022496883</v>
      </c>
      <c r="C172" s="3">
        <v>2529.529541015625</v>
      </c>
      <c r="D172" s="3">
        <v>3343.37548828125</v>
      </c>
    </row>
    <row r="174" spans="1:9" x14ac:dyDescent="0.2">
      <c r="A174" t="s">
        <v>152</v>
      </c>
      <c r="B174" t="s">
        <v>153</v>
      </c>
      <c r="C174" t="s">
        <v>116</v>
      </c>
      <c r="E174" t="s">
        <v>133</v>
      </c>
      <c r="F174" t="s">
        <v>137</v>
      </c>
      <c r="G174" t="s">
        <v>138</v>
      </c>
      <c r="H174" t="s">
        <v>139</v>
      </c>
      <c r="I174" t="s">
        <v>140</v>
      </c>
    </row>
    <row r="175" spans="1:9" x14ac:dyDescent="0.2">
      <c r="A175" t="str">
        <f>B175&amp;"-"&amp;E175</f>
        <v>p-tolyl triflate-20181012</v>
      </c>
      <c r="B175" t="s">
        <v>165</v>
      </c>
      <c r="E175">
        <v>20181012</v>
      </c>
      <c r="F175">
        <v>250</v>
      </c>
      <c r="G175">
        <v>270</v>
      </c>
      <c r="H175" s="14">
        <v>6.9293451912761456E-2</v>
      </c>
      <c r="I175">
        <v>0.99829999999999997</v>
      </c>
    </row>
    <row r="177" spans="1:4" x14ac:dyDescent="0.2">
      <c r="A177" t="s">
        <v>154</v>
      </c>
      <c r="B177" t="s">
        <v>155</v>
      </c>
      <c r="C177" t="s">
        <v>92</v>
      </c>
      <c r="D177" t="s">
        <v>103</v>
      </c>
    </row>
    <row r="178" spans="1:4" x14ac:dyDescent="0.2">
      <c r="A178" t="s">
        <v>156</v>
      </c>
      <c r="B178" s="15">
        <v>9.7665810602144635E-3</v>
      </c>
      <c r="C178" s="3">
        <v>1162.7548828125</v>
      </c>
      <c r="D178" s="3">
        <v>153.2681884765625</v>
      </c>
    </row>
    <row r="179" spans="1:4" x14ac:dyDescent="0.2">
      <c r="A179" t="s">
        <v>157</v>
      </c>
      <c r="B179" s="15">
        <v>2.6170681155304774E-2</v>
      </c>
      <c r="C179" s="3">
        <v>1123.9183349609375</v>
      </c>
      <c r="D179" s="3">
        <v>403.05520629882812</v>
      </c>
    </row>
    <row r="180" spans="1:4" x14ac:dyDescent="0.2">
      <c r="A180" t="s">
        <v>158</v>
      </c>
      <c r="B180" s="15">
        <v>4.8748847729724674E-2</v>
      </c>
      <c r="C180" s="3">
        <v>1136.11474609375</v>
      </c>
      <c r="D180" s="3">
        <v>767.255126953125</v>
      </c>
    </row>
    <row r="181" spans="1:4" x14ac:dyDescent="0.2">
      <c r="A181" t="s">
        <v>159</v>
      </c>
      <c r="B181" s="15">
        <v>7.2665119966966049E-2</v>
      </c>
      <c r="C181" s="3">
        <v>1087.3016357421875</v>
      </c>
      <c r="D181" s="3">
        <v>1133.8775634765625</v>
      </c>
    </row>
    <row r="182" spans="1:4" x14ac:dyDescent="0.2">
      <c r="A182" t="s">
        <v>160</v>
      </c>
      <c r="B182" s="15">
        <v>9.4501156632181962E-2</v>
      </c>
      <c r="C182" s="3">
        <v>1043.303955078125</v>
      </c>
      <c r="D182" s="3">
        <v>1459.4168701171875</v>
      </c>
    </row>
    <row r="183" spans="1:4" x14ac:dyDescent="0.2">
      <c r="A183" t="s">
        <v>156</v>
      </c>
      <c r="B183" s="15">
        <v>9.7665810602144635E-3</v>
      </c>
      <c r="C183" s="3">
        <v>1143.7877197265625</v>
      </c>
      <c r="D183" s="3">
        <v>151.95523071289062</v>
      </c>
    </row>
    <row r="184" spans="1:4" x14ac:dyDescent="0.2">
      <c r="A184" t="s">
        <v>157</v>
      </c>
      <c r="B184" s="15">
        <v>2.6170681155304774E-2</v>
      </c>
      <c r="C184" s="3">
        <v>1153.4281005859375</v>
      </c>
      <c r="D184" s="3">
        <v>415.65283203125</v>
      </c>
    </row>
    <row r="185" spans="1:4" x14ac:dyDescent="0.2">
      <c r="A185" t="s">
        <v>158</v>
      </c>
      <c r="B185" s="15">
        <v>4.8748847729724674E-2</v>
      </c>
      <c r="C185" s="3">
        <v>1091.47216796875</v>
      </c>
      <c r="D185" s="3">
        <v>742.7008056640625</v>
      </c>
    </row>
    <row r="186" spans="1:4" x14ac:dyDescent="0.2">
      <c r="A186" t="s">
        <v>159</v>
      </c>
      <c r="B186" s="15">
        <v>7.2665119966966049E-2</v>
      </c>
      <c r="C186" s="3">
        <v>1113.237548828125</v>
      </c>
      <c r="D186" s="3">
        <v>1166.104736328125</v>
      </c>
    </row>
    <row r="187" spans="1:4" x14ac:dyDescent="0.2">
      <c r="A187" t="s">
        <v>160</v>
      </c>
      <c r="B187" s="15">
        <v>9.4501156632181962E-2</v>
      </c>
      <c r="C187" s="3">
        <v>1070.945068359375</v>
      </c>
      <c r="D187" s="3">
        <v>1484.408203125</v>
      </c>
    </row>
    <row r="188" spans="1:4" x14ac:dyDescent="0.2">
      <c r="A188" t="s">
        <v>156</v>
      </c>
      <c r="B188" s="15">
        <v>9.7665810602144635E-3</v>
      </c>
      <c r="C188" s="3">
        <v>1157.5472412109375</v>
      </c>
      <c r="D188" s="3">
        <v>153.8551025390625</v>
      </c>
    </row>
    <row r="189" spans="1:4" x14ac:dyDescent="0.2">
      <c r="A189" t="s">
        <v>157</v>
      </c>
      <c r="B189" s="15">
        <v>2.6170681155304774E-2</v>
      </c>
      <c r="C189" s="3">
        <v>1152.4189453125</v>
      </c>
      <c r="D189" s="3">
        <v>413.611572265625</v>
      </c>
    </row>
    <row r="190" spans="1:4" x14ac:dyDescent="0.2">
      <c r="A190" t="s">
        <v>158</v>
      </c>
      <c r="B190" s="15">
        <v>4.8748847729724674E-2</v>
      </c>
      <c r="C190" s="3">
        <v>1098.99072265625</v>
      </c>
      <c r="D190" s="3">
        <v>742.9783935546875</v>
      </c>
    </row>
    <row r="191" spans="1:4" x14ac:dyDescent="0.2">
      <c r="A191" t="s">
        <v>159</v>
      </c>
      <c r="B191" s="15">
        <v>7.2665119966966049E-2</v>
      </c>
      <c r="C191" s="3">
        <v>1073.92041015625</v>
      </c>
      <c r="D191" s="3">
        <v>1115.0823974609375</v>
      </c>
    </row>
    <row r="192" spans="1:4" x14ac:dyDescent="0.2">
      <c r="A192" t="s">
        <v>160</v>
      </c>
      <c r="B192" s="15">
        <v>9.4501156632181962E-2</v>
      </c>
      <c r="C192" s="3">
        <v>1034.52783203125</v>
      </c>
      <c r="D192" s="3">
        <v>1425.8128662109375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1"/>
  <sheetViews>
    <sheetView workbookViewId="0">
      <selection activeCell="G9" sqref="G9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4</v>
      </c>
    </row>
    <row r="3" spans="1:14" x14ac:dyDescent="0.2">
      <c r="A3" t="s">
        <v>172</v>
      </c>
      <c r="B3" s="17" t="s">
        <v>173</v>
      </c>
      <c r="C3" s="17">
        <v>0</v>
      </c>
      <c r="D3" s="17">
        <v>1</v>
      </c>
      <c r="E3" s="17"/>
      <c r="F3" s="17"/>
      <c r="G3" s="17">
        <v>183.25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D19" t="s">
        <v>188</v>
      </c>
      <c r="N19" s="14"/>
    </row>
    <row r="20" spans="1:14" x14ac:dyDescent="0.2">
      <c r="A20" s="18" t="s">
        <v>189</v>
      </c>
      <c r="B20" s="19">
        <f>C4*B19*0.001</f>
        <v>0.05</v>
      </c>
      <c r="D20" s="15">
        <f>B20/F4</f>
        <v>4.4161808867691221E-2</v>
      </c>
      <c r="N20" s="14"/>
    </row>
    <row r="21" spans="1:14" x14ac:dyDescent="0.2">
      <c r="A21" s="17" t="s">
        <v>190</v>
      </c>
      <c r="B21" s="17">
        <v>19.097587000000001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19.097587000000001</v>
      </c>
    </row>
    <row r="25" spans="1:14" x14ac:dyDescent="0.2">
      <c r="A25" s="18" t="s">
        <v>192</v>
      </c>
      <c r="B25" s="18">
        <f>_xlfn.STDEV.P(B21:B23)</f>
        <v>0</v>
      </c>
      <c r="C25" s="20">
        <f>B25/B24</f>
        <v>0</v>
      </c>
    </row>
    <row r="26" spans="1:14" x14ac:dyDescent="0.2">
      <c r="A26" s="17" t="s">
        <v>193</v>
      </c>
      <c r="B26" s="17">
        <v>19.148828000000002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19.148828000000002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5.124100000000098E-2</v>
      </c>
    </row>
    <row r="32" spans="1:14" x14ac:dyDescent="0.2">
      <c r="A32" s="18" t="s">
        <v>199</v>
      </c>
      <c r="B32" s="22">
        <f>B30-B25</f>
        <v>0</v>
      </c>
      <c r="C32" s="8">
        <f>B32/B31</f>
        <v>0</v>
      </c>
    </row>
    <row r="33" spans="1:9" x14ac:dyDescent="0.2">
      <c r="A33" t="s">
        <v>200</v>
      </c>
      <c r="B33" t="s">
        <v>201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5.124100000000098</v>
      </c>
    </row>
    <row r="37" spans="1:9" x14ac:dyDescent="0.2">
      <c r="A37" s="18" t="s">
        <v>204</v>
      </c>
      <c r="B37" s="23">
        <f>B36*(B25/B24+B35/B19)</f>
        <v>0</v>
      </c>
      <c r="C37" s="8">
        <f>B37/B36</f>
        <v>0</v>
      </c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1.8325000000000001E-2</v>
      </c>
      <c r="C43" s="28">
        <f t="shared" si="4"/>
        <v>3.6650000000000002E-2</v>
      </c>
      <c r="D43" s="28">
        <f t="shared" si="4"/>
        <v>5.4974999999999996E-2</v>
      </c>
      <c r="E43" s="28">
        <f t="shared" si="4"/>
        <v>7.3300000000000004E-2</v>
      </c>
      <c r="F43" s="28">
        <f t="shared" si="4"/>
        <v>0.1007875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F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H44" s="15"/>
    </row>
    <row r="45" spans="1:9" x14ac:dyDescent="0.2">
      <c r="A45" s="17" t="s">
        <v>190</v>
      </c>
      <c r="B45" s="31">
        <v>3.3757419999999998</v>
      </c>
      <c r="C45" s="31">
        <v>3.3756539999999999</v>
      </c>
      <c r="D45" s="31">
        <v>3.375683</v>
      </c>
      <c r="E45" s="31">
        <v>3.3756529999999998</v>
      </c>
      <c r="F45" s="31">
        <v>3.3756680000000001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3.3757419999999998</v>
      </c>
      <c r="C48" s="21">
        <f t="shared" ref="C48:F48" si="6">AVERAGE(C45:C47)</f>
        <v>3.3756539999999999</v>
      </c>
      <c r="D48" s="21">
        <f t="shared" si="6"/>
        <v>3.375683</v>
      </c>
      <c r="E48" s="21">
        <f t="shared" si="6"/>
        <v>3.3756529999999998</v>
      </c>
      <c r="F48" s="21">
        <f t="shared" si="6"/>
        <v>3.3756680000000001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3.3872390000000001</v>
      </c>
      <c r="C51" s="31">
        <v>3.4126460000000001</v>
      </c>
      <c r="D51" s="31">
        <v>3.4295469999999999</v>
      </c>
      <c r="E51" s="31">
        <v>3.4482560000000002</v>
      </c>
      <c r="F51" s="31">
        <v>3.4775450000000001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3.3872390000000001</v>
      </c>
      <c r="C54" s="21">
        <f t="shared" ref="C54:F54" si="9">AVERAGE(C51:C53)</f>
        <v>3.4126460000000001</v>
      </c>
      <c r="D54" s="21">
        <f t="shared" si="9"/>
        <v>3.4295469999999999</v>
      </c>
      <c r="E54" s="21">
        <f t="shared" si="9"/>
        <v>3.4482560000000002</v>
      </c>
      <c r="F54" s="21">
        <f t="shared" si="9"/>
        <v>3.4775450000000001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1.1497000000000313E-2</v>
      </c>
      <c r="C56" s="34">
        <f t="shared" ref="C56:F56" si="11">C54-C48</f>
        <v>3.6992000000000136E-2</v>
      </c>
      <c r="D56" s="34">
        <f t="shared" si="11"/>
        <v>5.3863999999999912E-2</v>
      </c>
      <c r="E56" s="34">
        <f t="shared" si="11"/>
        <v>7.2603000000000417E-2</v>
      </c>
      <c r="F56" s="34">
        <f t="shared" si="11"/>
        <v>0.101877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6.2739427012280011E-2</v>
      </c>
      <c r="C60" s="23">
        <f t="shared" si="14"/>
        <v>0.20186630286493934</v>
      </c>
      <c r="D60" s="23">
        <f t="shared" si="14"/>
        <v>0.29393724420190948</v>
      </c>
      <c r="E60" s="23">
        <f t="shared" si="14"/>
        <v>0.3961964529331537</v>
      </c>
      <c r="F60" s="23">
        <f t="shared" si="14"/>
        <v>0.5559454297407912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5.124100000000098</v>
      </c>
      <c r="C63" s="23">
        <f t="shared" ref="C63:F63" si="17">$B$36</f>
        <v>5.124100000000098</v>
      </c>
      <c r="D63" s="23">
        <f t="shared" si="17"/>
        <v>5.124100000000098</v>
      </c>
      <c r="E63" s="23">
        <f t="shared" si="17"/>
        <v>5.124100000000098</v>
      </c>
      <c r="F63" s="23">
        <f t="shared" si="17"/>
        <v>5.124100000000098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1.2243989581054002E-2</v>
      </c>
      <c r="C65" s="36">
        <f t="shared" si="19"/>
        <v>3.9395465128497779E-2</v>
      </c>
      <c r="D65" s="36">
        <f t="shared" si="19"/>
        <v>5.7363682247009981E-2</v>
      </c>
      <c r="E65" s="36">
        <f t="shared" si="19"/>
        <v>7.7320203144580726E-2</v>
      </c>
      <c r="F65" s="36">
        <f t="shared" si="19"/>
        <v>0.10849621001556967</v>
      </c>
    </row>
    <row r="66" spans="1:6" x14ac:dyDescent="0.2">
      <c r="A66" s="33" t="s">
        <v>222</v>
      </c>
      <c r="B66" s="37">
        <f t="shared" ref="B66:F66" si="20">B60/B63</f>
        <v>1.2243989581054002E-2</v>
      </c>
      <c r="C66" s="37">
        <f t="shared" si="20"/>
        <v>3.9395465128497779E-2</v>
      </c>
      <c r="D66" s="37">
        <f t="shared" si="20"/>
        <v>5.7363682247009981E-2</v>
      </c>
      <c r="E66" s="37">
        <f t="shared" si="20"/>
        <v>7.7320203144580726E-2</v>
      </c>
      <c r="F66" s="37">
        <f t="shared" si="20"/>
        <v>0.10849621001556967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2" spans="1:6" x14ac:dyDescent="0.2">
      <c r="A72" s="14"/>
    </row>
    <row r="73" spans="1:6" x14ac:dyDescent="0.2">
      <c r="A73" s="14"/>
    </row>
    <row r="74" spans="1:6" x14ac:dyDescent="0.2">
      <c r="A74" s="14"/>
    </row>
    <row r="75" spans="1:6" x14ac:dyDescent="0.2">
      <c r="A75" s="14"/>
    </row>
    <row r="76" spans="1:6" x14ac:dyDescent="0.2">
      <c r="A76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1"/>
  <sheetViews>
    <sheetView workbookViewId="0">
      <selection activeCell="H18" sqref="H18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50</v>
      </c>
    </row>
    <row r="3" spans="1:14" x14ac:dyDescent="0.2">
      <c r="A3" t="s">
        <v>172</v>
      </c>
      <c r="B3" s="17" t="s">
        <v>224</v>
      </c>
      <c r="C3" s="17">
        <v>0</v>
      </c>
      <c r="D3" s="17">
        <v>1</v>
      </c>
      <c r="E3" s="17"/>
      <c r="F3" s="17">
        <v>1.0078499999999999</v>
      </c>
      <c r="G3" s="17">
        <v>211.31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5</v>
      </c>
      <c r="N19" s="14"/>
    </row>
    <row r="20" spans="1:14" x14ac:dyDescent="0.2">
      <c r="A20" s="18" t="s">
        <v>189</v>
      </c>
      <c r="B20" s="19">
        <f>C4*B19*0.001</f>
        <v>2.5000000000000001E-2</v>
      </c>
      <c r="D20" s="15"/>
      <c r="N20" s="14"/>
    </row>
    <row r="21" spans="1:14" x14ac:dyDescent="0.2">
      <c r="A21" s="17" t="s">
        <v>190</v>
      </c>
      <c r="B21" s="17">
        <v>13.109425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13.109425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13.134178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13.134178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2.4753000000000469E-2</v>
      </c>
    </row>
    <row r="32" spans="1:14" x14ac:dyDescent="0.2">
      <c r="A32" s="18" t="s">
        <v>199</v>
      </c>
      <c r="B32" s="22">
        <f>B30-B25</f>
        <v>0</v>
      </c>
      <c r="C32" s="8">
        <f>B32/B31</f>
        <v>0</v>
      </c>
    </row>
    <row r="33" spans="1:9" x14ac:dyDescent="0.2">
      <c r="A33" t="s">
        <v>200</v>
      </c>
      <c r="B33" t="s">
        <v>17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4.9506000000000938</v>
      </c>
    </row>
    <row r="37" spans="1:9" x14ac:dyDescent="0.2">
      <c r="A37" s="18" t="s">
        <v>204</v>
      </c>
      <c r="B37" s="23">
        <f>B36*(B25/B24+B35/B19)</f>
        <v>0</v>
      </c>
      <c r="C37" s="8">
        <f>B37/B36</f>
        <v>0</v>
      </c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2.1131E-2</v>
      </c>
      <c r="C43" s="28">
        <f t="shared" si="4"/>
        <v>4.2262000000000001E-2</v>
      </c>
      <c r="D43" s="28">
        <f t="shared" si="4"/>
        <v>6.3392999999999991E-2</v>
      </c>
      <c r="E43" s="28">
        <f t="shared" si="4"/>
        <v>8.4524000000000002E-2</v>
      </c>
      <c r="F43" s="28">
        <f t="shared" si="4"/>
        <v>0.1162205</v>
      </c>
      <c r="H43" s="15"/>
    </row>
    <row r="44" spans="1:9" x14ac:dyDescent="0.2">
      <c r="A44" s="29" t="s">
        <v>209</v>
      </c>
      <c r="B44" s="30">
        <f>B43/$F$3</f>
        <v>2.0966413652825325E-2</v>
      </c>
      <c r="C44" s="30">
        <f t="shared" ref="C44:F44" si="5">C43/$F$3</f>
        <v>4.193282730565065E-2</v>
      </c>
      <c r="D44" s="30">
        <f t="shared" si="5"/>
        <v>6.289924095847596E-2</v>
      </c>
      <c r="E44" s="30">
        <f t="shared" si="5"/>
        <v>8.3865654611301299E-2</v>
      </c>
      <c r="F44" s="30">
        <f t="shared" si="5"/>
        <v>0.11531527509053928</v>
      </c>
      <c r="H44" s="15"/>
    </row>
    <row r="45" spans="1:9" x14ac:dyDescent="0.2">
      <c r="A45" s="17" t="s">
        <v>190</v>
      </c>
      <c r="B45" s="31">
        <v>6.5109139999999996</v>
      </c>
      <c r="C45" s="31">
        <v>6.3284929999999999</v>
      </c>
      <c r="D45" s="31">
        <v>6.3284950000000002</v>
      </c>
      <c r="E45" s="31">
        <v>6.5109709999999996</v>
      </c>
      <c r="F45" s="31">
        <v>6.7154189999999998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6.5109139999999996</v>
      </c>
      <c r="C48" s="21">
        <f t="shared" ref="C48:F48" si="6">AVERAGE(C45:C47)</f>
        <v>6.3284929999999999</v>
      </c>
      <c r="D48" s="21">
        <f t="shared" si="6"/>
        <v>6.3284950000000002</v>
      </c>
      <c r="E48" s="21">
        <f t="shared" si="6"/>
        <v>6.5109709999999996</v>
      </c>
      <c r="F48" s="21">
        <f t="shared" si="6"/>
        <v>6.7154189999999998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6.5305929999999996</v>
      </c>
      <c r="C51" s="31">
        <v>6.3703279999999998</v>
      </c>
      <c r="D51" s="31">
        <v>6.3898869999999999</v>
      </c>
      <c r="E51" s="31">
        <v>6.5927059999999997</v>
      </c>
      <c r="F51" s="31">
        <v>6.8280539999999998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6.5305929999999996</v>
      </c>
      <c r="C54" s="21">
        <f t="shared" ref="C54:F54" si="9">AVERAGE(C51:C53)</f>
        <v>6.3703279999999998</v>
      </c>
      <c r="D54" s="21">
        <f t="shared" si="9"/>
        <v>6.3898869999999999</v>
      </c>
      <c r="E54" s="21">
        <f t="shared" si="9"/>
        <v>6.5927059999999997</v>
      </c>
      <c r="F54" s="21">
        <f t="shared" si="9"/>
        <v>6.8280539999999998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1.9679000000000002E-2</v>
      </c>
      <c r="C56" s="34">
        <f t="shared" ref="C56:F56" si="11">C54-C48</f>
        <v>4.1834999999999845E-2</v>
      </c>
      <c r="D56" s="34">
        <f t="shared" si="11"/>
        <v>6.1391999999999669E-2</v>
      </c>
      <c r="E56" s="34">
        <f t="shared" si="11"/>
        <v>8.1735000000000113E-2</v>
      </c>
      <c r="F56" s="34">
        <f t="shared" si="11"/>
        <v>0.11263500000000004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9.3128578865174394E-2</v>
      </c>
      <c r="C60" s="23">
        <f t="shared" si="14"/>
        <v>0.19797927215938593</v>
      </c>
      <c r="D60" s="23">
        <f t="shared" si="14"/>
        <v>0.29053050021295568</v>
      </c>
      <c r="E60" s="23">
        <f t="shared" si="14"/>
        <v>0.3868013818560414</v>
      </c>
      <c r="F60" s="23">
        <f t="shared" si="14"/>
        <v>0.53303203823766043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4.9506000000000938</v>
      </c>
      <c r="C63" s="23">
        <f t="shared" ref="C63:F63" si="17">$B$36</f>
        <v>4.9506000000000938</v>
      </c>
      <c r="D63" s="23">
        <f t="shared" si="17"/>
        <v>4.9506000000000938</v>
      </c>
      <c r="E63" s="23">
        <f t="shared" si="17"/>
        <v>4.9506000000000938</v>
      </c>
      <c r="F63" s="23">
        <f t="shared" si="17"/>
        <v>4.9506000000000938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1.8811574125393412E-2</v>
      </c>
      <c r="C65" s="36">
        <f t="shared" si="19"/>
        <v>3.9990965167733643E-2</v>
      </c>
      <c r="D65" s="36">
        <f t="shared" si="19"/>
        <v>5.8685916901577623E-2</v>
      </c>
      <c r="E65" s="36">
        <f t="shared" si="19"/>
        <v>7.8132222731796971E-2</v>
      </c>
      <c r="F65" s="36">
        <f t="shared" si="19"/>
        <v>0.1076701891159961</v>
      </c>
    </row>
    <row r="66" spans="1:6" x14ac:dyDescent="0.2">
      <c r="A66" s="33" t="s">
        <v>222</v>
      </c>
      <c r="B66" s="37">
        <f t="shared" ref="B66:F66" si="20">B60/B63</f>
        <v>1.8811574125393412E-2</v>
      </c>
      <c r="C66" s="37">
        <f t="shared" si="20"/>
        <v>3.9990965167733643E-2</v>
      </c>
      <c r="D66" s="37">
        <f t="shared" si="20"/>
        <v>5.8685916901577623E-2</v>
      </c>
      <c r="E66" s="37">
        <f t="shared" si="20"/>
        <v>7.8132222731796971E-2</v>
      </c>
      <c r="F66" s="37">
        <f t="shared" si="20"/>
        <v>0.1076701891159961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8" spans="1:6" x14ac:dyDescent="0.2">
      <c r="B78" s="15"/>
    </row>
    <row r="79" spans="1:6" x14ac:dyDescent="0.2">
      <c r="B79" s="15"/>
    </row>
    <row r="80" spans="1:6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Optimization overview</vt:lpstr>
      <vt:lpstr>Stock solutions</vt:lpstr>
      <vt:lpstr>Reaction data</vt:lpstr>
      <vt:lpstr>HPLC peak data</vt:lpstr>
      <vt:lpstr>Calibration overview</vt:lpstr>
      <vt:lpstr>HPLC methods</vt:lpstr>
      <vt:lpstr>Calibration curves</vt:lpstr>
      <vt:lpstr>Standards Aniline</vt:lpstr>
      <vt:lpstr>Standards Phenethylamine</vt:lpstr>
      <vt:lpstr>Standards Benzamide</vt:lpstr>
      <vt:lpstr>Standards Morpholine</vt:lpstr>
      <vt:lpstr>Standards p-tolyl triflate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2021-07-16T13:40:53Z</dcterms:modified>
</cp:coreProperties>
</file>