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weinold/github/EcoPyLot/dev/other/"/>
    </mc:Choice>
  </mc:AlternateContent>
  <xr:revisionPtr revIDLastSave="0" documentId="13_ncr:1_{1A9339C7-CFB4-6540-BAD9-24AD6A90C9A8}" xr6:coauthVersionLast="47" xr6:coauthVersionMax="47" xr10:uidLastSave="{00000000-0000-0000-0000-000000000000}"/>
  <bookViews>
    <workbookView xWindow="0" yWindow="760" windowWidth="34560" windowHeight="215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40" i="22" l="1"/>
  <c r="X240" i="22"/>
  <c r="V240" i="22"/>
  <c r="U240" i="22"/>
  <c r="S240" i="22"/>
  <c r="R240" i="22"/>
  <c r="O240" i="22"/>
  <c r="L240" i="22"/>
  <c r="AB226" i="22" l="1"/>
  <c r="AA226" i="22"/>
  <c r="Y226" i="22"/>
  <c r="X226" i="22"/>
  <c r="V226" i="22"/>
  <c r="U226" i="22"/>
  <c r="S226" i="22"/>
  <c r="R226" i="22"/>
  <c r="S142" i="22"/>
  <c r="R142" i="22"/>
  <c r="P142" i="22"/>
  <c r="O142" i="22"/>
  <c r="M142" i="22"/>
  <c r="L142" i="22"/>
  <c r="Y179" i="22"/>
  <c r="X179" i="22"/>
  <c r="Y178" i="22"/>
  <c r="X178" i="22"/>
  <c r="Y177" i="22"/>
  <c r="X177" i="22"/>
  <c r="Y176" i="22"/>
  <c r="X176" i="22"/>
  <c r="Y175" i="22"/>
  <c r="X175" i="22"/>
  <c r="V179" i="22"/>
  <c r="U179" i="22"/>
  <c r="V178" i="22"/>
  <c r="U178" i="22"/>
  <c r="V177" i="22"/>
  <c r="U177" i="22"/>
  <c r="V176" i="22"/>
  <c r="U176" i="22"/>
  <c r="V175" i="22"/>
  <c r="U175" i="22"/>
  <c r="S179" i="22"/>
  <c r="R179" i="22"/>
  <c r="S178" i="22"/>
  <c r="R178" i="22"/>
  <c r="S177" i="22"/>
  <c r="R177" i="22"/>
  <c r="S176" i="22"/>
  <c r="R176" i="22"/>
  <c r="S175" i="22"/>
  <c r="R175" i="22"/>
  <c r="P179" i="22"/>
  <c r="O179" i="22"/>
  <c r="P178" i="22"/>
  <c r="O178" i="22"/>
  <c r="P177" i="22"/>
  <c r="O177" i="22"/>
  <c r="P176" i="22"/>
  <c r="O176" i="22"/>
  <c r="P175" i="22"/>
  <c r="O175" i="22"/>
  <c r="M179" i="22"/>
  <c r="L179" i="22"/>
  <c r="M178" i="22"/>
  <c r="L178" i="22"/>
  <c r="M177" i="22"/>
  <c r="L177" i="22"/>
  <c r="M176" i="22"/>
  <c r="L176" i="22"/>
  <c r="M175" i="22"/>
  <c r="L175" i="22"/>
  <c r="AB188" i="22"/>
  <c r="AA188" i="22"/>
  <c r="Y188" i="22"/>
  <c r="X188" i="22"/>
  <c r="V188" i="22"/>
  <c r="U188" i="22"/>
  <c r="P188" i="22"/>
  <c r="O188" i="22"/>
  <c r="M188" i="22"/>
  <c r="L188" i="22"/>
  <c r="AB186" i="22"/>
  <c r="AA186" i="22"/>
  <c r="Y186" i="22"/>
  <c r="X186" i="22"/>
  <c r="V186" i="22"/>
  <c r="U186" i="22"/>
  <c r="P186" i="22"/>
  <c r="O186" i="22"/>
  <c r="M186" i="22"/>
  <c r="L186" i="22"/>
  <c r="AB154" i="22"/>
  <c r="AA154" i="22"/>
  <c r="Y154" i="22"/>
  <c r="X154" i="22"/>
  <c r="V154" i="22"/>
  <c r="U154" i="22"/>
  <c r="P154" i="22"/>
  <c r="O154" i="22"/>
  <c r="M154" i="22"/>
  <c r="L154" i="22"/>
  <c r="AB152" i="22"/>
  <c r="AA152" i="22"/>
  <c r="Y152" i="22"/>
  <c r="X152" i="22"/>
  <c r="V152" i="22"/>
  <c r="U152" i="22"/>
  <c r="P152" i="22"/>
  <c r="O152" i="22"/>
  <c r="M152" i="22"/>
  <c r="L152" i="22"/>
  <c r="AB134" i="22"/>
  <c r="AA134" i="22"/>
  <c r="Y134" i="22"/>
  <c r="X134" i="22"/>
  <c r="V134" i="22"/>
  <c r="U134" i="22"/>
  <c r="P134" i="22"/>
  <c r="O134" i="22"/>
  <c r="M134" i="22"/>
  <c r="L134" i="22"/>
  <c r="AB132" i="22"/>
  <c r="AA132" i="22"/>
  <c r="Y132" i="22"/>
  <c r="X132" i="22"/>
  <c r="V132" i="22"/>
  <c r="U132" i="22"/>
  <c r="P132" i="22"/>
  <c r="O132" i="22"/>
  <c r="M132" i="22"/>
  <c r="L132" i="22"/>
  <c r="AB111" i="22"/>
  <c r="AA111" i="22"/>
  <c r="Y111" i="22"/>
  <c r="X111" i="22"/>
  <c r="V111" i="22"/>
  <c r="U111" i="22"/>
  <c r="P111" i="22"/>
  <c r="O111" i="22"/>
  <c r="M111" i="22"/>
  <c r="L111" i="22"/>
  <c r="AB110" i="22"/>
  <c r="AA110" i="22"/>
  <c r="Y110" i="22"/>
  <c r="X110" i="22"/>
  <c r="V110" i="22"/>
  <c r="U110" i="22"/>
  <c r="P110" i="22"/>
  <c r="O110" i="22"/>
  <c r="M110" i="22"/>
  <c r="L110" i="22"/>
  <c r="AB109" i="22"/>
  <c r="AA109" i="22"/>
  <c r="Y109" i="22"/>
  <c r="X109" i="22"/>
  <c r="V109" i="22"/>
  <c r="U109" i="22"/>
  <c r="AB108" i="22"/>
  <c r="AA108" i="22"/>
  <c r="Y108" i="22"/>
  <c r="X108" i="22"/>
  <c r="V108" i="22"/>
  <c r="U108" i="22"/>
  <c r="P108" i="22"/>
  <c r="O108" i="22"/>
  <c r="M108" i="22"/>
  <c r="L108" i="22"/>
  <c r="AB107" i="22"/>
  <c r="AA107" i="22"/>
  <c r="Y107" i="22"/>
  <c r="X107" i="22"/>
  <c r="V107" i="22"/>
  <c r="U107" i="22"/>
  <c r="P107" i="22"/>
  <c r="O107" i="22"/>
  <c r="M107" i="22"/>
  <c r="L107" i="22"/>
  <c r="AB106" i="22"/>
  <c r="AA106" i="22"/>
  <c r="Y106" i="22"/>
  <c r="X106" i="22"/>
  <c r="V106" i="22"/>
  <c r="U106" i="22"/>
  <c r="P106" i="22"/>
  <c r="O106" i="22"/>
  <c r="M106" i="22"/>
  <c r="L106" i="22"/>
  <c r="AB56" i="22"/>
  <c r="AA56" i="22"/>
  <c r="Y56" i="22"/>
  <c r="X56" i="22"/>
  <c r="V56" i="22"/>
  <c r="U56" i="22"/>
  <c r="P56" i="22"/>
  <c r="O56" i="22"/>
  <c r="M56" i="22"/>
  <c r="L56" i="22"/>
  <c r="AB55" i="22"/>
  <c r="AA55" i="22"/>
  <c r="Y55" i="22"/>
  <c r="X55" i="22"/>
  <c r="V55" i="22"/>
  <c r="U55" i="22"/>
  <c r="P55" i="22"/>
  <c r="O55" i="22"/>
  <c r="M55" i="22"/>
  <c r="L55" i="22"/>
  <c r="AB54" i="22"/>
  <c r="AA54" i="22"/>
  <c r="Y54" i="22"/>
  <c r="X54" i="22"/>
  <c r="V54" i="22"/>
  <c r="U54" i="22"/>
  <c r="P54" i="22"/>
  <c r="O54" i="22"/>
  <c r="M54" i="22"/>
  <c r="L54" i="22"/>
  <c r="AB53" i="22"/>
  <c r="AA53" i="22"/>
  <c r="Y53" i="22"/>
  <c r="X53" i="22"/>
  <c r="V53" i="22"/>
  <c r="U53" i="22"/>
  <c r="P53" i="22"/>
  <c r="O53" i="22"/>
  <c r="M53" i="22"/>
  <c r="L53" i="22"/>
  <c r="AB52" i="22"/>
  <c r="AA52" i="22"/>
  <c r="Y52" i="22"/>
  <c r="X52" i="22"/>
  <c r="V52" i="22"/>
  <c r="U52" i="22"/>
  <c r="P52" i="22"/>
  <c r="O52" i="22"/>
  <c r="M52" i="22"/>
  <c r="L52" i="22"/>
  <c r="AB51" i="22"/>
  <c r="AA51" i="22"/>
  <c r="Y51" i="22"/>
  <c r="X51" i="22"/>
  <c r="V51" i="22"/>
  <c r="U51" i="22"/>
  <c r="P51" i="22"/>
  <c r="O51" i="22"/>
  <c r="M51" i="22"/>
  <c r="L51" i="22"/>
  <c r="AB16" i="22"/>
  <c r="AA16" i="22"/>
  <c r="Y16" i="22"/>
  <c r="X16" i="22"/>
  <c r="V16" i="22"/>
  <c r="U16" i="22"/>
  <c r="P16" i="22"/>
  <c r="O16" i="22"/>
  <c r="M16" i="22"/>
  <c r="L16" i="22"/>
  <c r="AB6" i="22"/>
  <c r="AA6" i="22"/>
  <c r="Y6" i="22"/>
  <c r="X6" i="22"/>
  <c r="V6" i="22"/>
  <c r="U6" i="22"/>
  <c r="P6" i="22"/>
  <c r="O6" i="22"/>
  <c r="M6" i="22"/>
  <c r="L6" i="22"/>
  <c r="AB4" i="22"/>
  <c r="AA4" i="22"/>
  <c r="Y4" i="22"/>
  <c r="X4" i="22"/>
  <c r="V4" i="22"/>
  <c r="U4" i="22"/>
  <c r="P4" i="22"/>
  <c r="O4" i="22"/>
  <c r="M4" i="22"/>
  <c r="L4" i="22"/>
  <c r="AB3" i="22"/>
  <c r="AA3" i="22"/>
  <c r="Y3" i="22"/>
  <c r="X3" i="22"/>
  <c r="V3" i="22"/>
  <c r="U3" i="22"/>
  <c r="P3" i="22"/>
  <c r="O3" i="22"/>
  <c r="M3" i="22"/>
  <c r="L3" i="22"/>
  <c r="AB76" i="22"/>
  <c r="AA76" i="22"/>
  <c r="AB75" i="22"/>
  <c r="AA75" i="22"/>
  <c r="Y76" i="22"/>
  <c r="X76" i="22"/>
  <c r="Y75" i="22"/>
  <c r="X75" i="22"/>
  <c r="V76" i="22"/>
  <c r="U76" i="22"/>
  <c r="V75" i="22"/>
  <c r="U75" i="22"/>
  <c r="S76" i="22"/>
  <c r="R76" i="22"/>
  <c r="S75" i="22"/>
  <c r="R75" i="22"/>
  <c r="P76" i="22"/>
  <c r="O76" i="22"/>
  <c r="P75" i="22"/>
  <c r="O75" i="22"/>
  <c r="M76" i="22"/>
  <c r="L76" i="22"/>
  <c r="M75" i="22"/>
  <c r="L75" i="22"/>
  <c r="AB71" i="22"/>
  <c r="AA71" i="22"/>
  <c r="AB70" i="22"/>
  <c r="AA70" i="22"/>
  <c r="Y71" i="22"/>
  <c r="X71" i="22"/>
  <c r="Y70" i="22"/>
  <c r="X70" i="22"/>
  <c r="V71" i="22"/>
  <c r="U71" i="22"/>
  <c r="V70" i="22"/>
  <c r="U70" i="22"/>
  <c r="S71" i="22"/>
  <c r="R71" i="22"/>
  <c r="S70" i="22"/>
  <c r="R70" i="22"/>
  <c r="P71" i="22"/>
  <c r="O71" i="22"/>
  <c r="P70" i="22"/>
  <c r="O70" i="22"/>
  <c r="M71" i="22"/>
  <c r="M70" i="22"/>
  <c r="L71" i="22"/>
  <c r="L70" i="22"/>
  <c r="Y227" i="22"/>
  <c r="Y228" i="22"/>
  <c r="Y229" i="22"/>
  <c r="Y230" i="22"/>
  <c r="Y231" i="22"/>
  <c r="Y232" i="22"/>
  <c r="AB141" i="22"/>
  <c r="AA141" i="22"/>
  <c r="Y141" i="22"/>
  <c r="X141" i="22"/>
  <c r="V141" i="22"/>
  <c r="U141" i="22"/>
  <c r="S141" i="22"/>
  <c r="R141" i="22"/>
  <c r="P141" i="22"/>
  <c r="O141" i="22"/>
  <c r="M141" i="22"/>
  <c r="L141" i="22"/>
  <c r="AB11" i="22"/>
  <c r="AA11" i="22"/>
  <c r="Y11" i="22"/>
  <c r="X11" i="22"/>
  <c r="V11" i="22"/>
  <c r="U11" i="22"/>
  <c r="S11" i="22"/>
  <c r="R11" i="22"/>
  <c r="AB194" i="22"/>
  <c r="AA194" i="22"/>
  <c r="Y194" i="22"/>
  <c r="X194" i="22"/>
  <c r="V194" i="22"/>
  <c r="U194" i="22"/>
  <c r="S194" i="22"/>
  <c r="R194" i="22"/>
  <c r="P194" i="22"/>
  <c r="O194" i="22"/>
  <c r="M194" i="22"/>
  <c r="L194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31" i="22"/>
  <c r="Y31" i="22"/>
  <c r="U31" i="22"/>
  <c r="S31" i="22"/>
  <c r="R31" i="22"/>
  <c r="P31" i="22"/>
  <c r="L31" i="22"/>
  <c r="AB47" i="22"/>
  <c r="AA47" i="22"/>
  <c r="AB46" i="22"/>
  <c r="AA46" i="22"/>
  <c r="AB45" i="22"/>
  <c r="AA45" i="22"/>
  <c r="AB44" i="22"/>
  <c r="AA44" i="22"/>
  <c r="AB43" i="22"/>
  <c r="AA43" i="22"/>
  <c r="AB42" i="22"/>
  <c r="AA42" i="22"/>
  <c r="AB41" i="22"/>
  <c r="AA41" i="22"/>
  <c r="AB40" i="22"/>
  <c r="AA40" i="22"/>
  <c r="AB39" i="22"/>
  <c r="AA39" i="22"/>
  <c r="AB37" i="22"/>
  <c r="AA37" i="22"/>
  <c r="AB36" i="22"/>
  <c r="AA36" i="22"/>
  <c r="AB34" i="22"/>
  <c r="AA34" i="22"/>
  <c r="AB32" i="22"/>
  <c r="AA32" i="22"/>
  <c r="AB29" i="22"/>
  <c r="AA29" i="22"/>
  <c r="AB27" i="22"/>
  <c r="AA27" i="22"/>
  <c r="AB26" i="22"/>
  <c r="AA26" i="22"/>
  <c r="AB25" i="22"/>
  <c r="AA25" i="22"/>
  <c r="AB24" i="22"/>
  <c r="AA24" i="22"/>
  <c r="AB23" i="22"/>
  <c r="AA23" i="22"/>
  <c r="AB22" i="22"/>
  <c r="AA22" i="22"/>
  <c r="Y47" i="22"/>
  <c r="X47" i="22"/>
  <c r="Y46" i="22"/>
  <c r="X46" i="22"/>
  <c r="Y45" i="22"/>
  <c r="X45" i="22"/>
  <c r="Y44" i="22"/>
  <c r="X44" i="22"/>
  <c r="Y43" i="22"/>
  <c r="X43" i="22"/>
  <c r="Y42" i="22"/>
  <c r="X42" i="22"/>
  <c r="Y41" i="22"/>
  <c r="X41" i="22"/>
  <c r="Y40" i="22"/>
  <c r="X40" i="22"/>
  <c r="Y39" i="22"/>
  <c r="X39" i="22"/>
  <c r="Y37" i="22"/>
  <c r="X37" i="22"/>
  <c r="Y36" i="22"/>
  <c r="X36" i="22"/>
  <c r="W35" i="22"/>
  <c r="Y35" i="22"/>
  <c r="Y34" i="22"/>
  <c r="X34" i="22"/>
  <c r="Y32" i="22"/>
  <c r="X32" i="22"/>
  <c r="Y29" i="22"/>
  <c r="X29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V47" i="22"/>
  <c r="U47" i="22"/>
  <c r="V46" i="22"/>
  <c r="U46" i="22"/>
  <c r="V45" i="22"/>
  <c r="U45" i="22"/>
  <c r="V44" i="22"/>
  <c r="U44" i="22"/>
  <c r="V43" i="22"/>
  <c r="U43" i="22"/>
  <c r="V42" i="22"/>
  <c r="U42" i="22"/>
  <c r="V41" i="22"/>
  <c r="U41" i="22"/>
  <c r="V40" i="22"/>
  <c r="U40" i="22"/>
  <c r="V39" i="22"/>
  <c r="U39" i="22"/>
  <c r="V37" i="22"/>
  <c r="U37" i="22"/>
  <c r="V36" i="22"/>
  <c r="U36" i="22"/>
  <c r="V34" i="22"/>
  <c r="U34" i="22"/>
  <c r="V32" i="22"/>
  <c r="U32" i="22"/>
  <c r="V29" i="22"/>
  <c r="U29" i="22"/>
  <c r="V27" i="22"/>
  <c r="U27" i="22"/>
  <c r="V26" i="22"/>
  <c r="U26" i="22"/>
  <c r="V25" i="22"/>
  <c r="U25" i="22"/>
  <c r="V24" i="22"/>
  <c r="U24" i="22"/>
  <c r="V23" i="22"/>
  <c r="U23" i="22"/>
  <c r="V22" i="22"/>
  <c r="U22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7" i="22"/>
  <c r="R37" i="22"/>
  <c r="S36" i="22"/>
  <c r="R36" i="22"/>
  <c r="S34" i="22"/>
  <c r="R34" i="22"/>
  <c r="S32" i="22"/>
  <c r="R32" i="22"/>
  <c r="S29" i="22"/>
  <c r="R29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7" i="22"/>
  <c r="O37" i="22"/>
  <c r="P36" i="22"/>
  <c r="O36" i="22"/>
  <c r="P34" i="22"/>
  <c r="O34" i="22"/>
  <c r="P32" i="22"/>
  <c r="O32" i="22"/>
  <c r="P29" i="22"/>
  <c r="O29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7" i="22"/>
  <c r="L37" i="22"/>
  <c r="M36" i="22"/>
  <c r="L36" i="22"/>
  <c r="M34" i="22"/>
  <c r="L34" i="22"/>
  <c r="M32" i="22"/>
  <c r="L32" i="22"/>
  <c r="M29" i="22"/>
  <c r="L29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AB195" i="22"/>
  <c r="AA195" i="22"/>
  <c r="Y195" i="22"/>
  <c r="X195" i="22"/>
  <c r="V195" i="22"/>
  <c r="U195" i="22"/>
  <c r="S195" i="22"/>
  <c r="R195" i="22"/>
  <c r="P195" i="22"/>
  <c r="O195" i="22"/>
  <c r="M195" i="22"/>
  <c r="L195" i="22"/>
  <c r="AB10" i="22"/>
  <c r="AA10" i="22"/>
  <c r="Y10" i="22"/>
  <c r="X10" i="22"/>
  <c r="V10" i="22"/>
  <c r="U10" i="22"/>
  <c r="S10" i="22"/>
  <c r="R10" i="22"/>
  <c r="Z33" i="22"/>
  <c r="AA33" i="22"/>
  <c r="W33" i="22"/>
  <c r="Y33" i="22"/>
  <c r="T33" i="22"/>
  <c r="U33" i="22"/>
  <c r="Q33" i="22"/>
  <c r="R33" i="22"/>
  <c r="N33" i="22"/>
  <c r="O33" i="22"/>
  <c r="K33" i="22"/>
  <c r="M33" i="22"/>
  <c r="Z30" i="22"/>
  <c r="AA30" i="22"/>
  <c r="W30" i="22"/>
  <c r="X30" i="22"/>
  <c r="T30" i="22"/>
  <c r="U30" i="22"/>
  <c r="Q30" i="22"/>
  <c r="R30" i="22"/>
  <c r="N30" i="22"/>
  <c r="O30" i="22"/>
  <c r="K30" i="22"/>
  <c r="L30" i="22"/>
  <c r="Z35" i="22"/>
  <c r="AA35" i="22"/>
  <c r="Z28" i="22"/>
  <c r="AB28" i="22"/>
  <c r="X35" i="22"/>
  <c r="W28" i="22"/>
  <c r="X28" i="22"/>
  <c r="T35" i="22"/>
  <c r="U35" i="22"/>
  <c r="T28" i="22"/>
  <c r="V28" i="22"/>
  <c r="Q35" i="22"/>
  <c r="R35" i="22"/>
  <c r="Q28" i="22"/>
  <c r="R28" i="22"/>
  <c r="N35" i="22"/>
  <c r="O35" i="22"/>
  <c r="N28" i="22"/>
  <c r="P28" i="22"/>
  <c r="K35" i="22"/>
  <c r="L35" i="22"/>
  <c r="S30" i="22"/>
  <c r="P30" i="22"/>
  <c r="M30" i="22"/>
  <c r="M35" i="22"/>
  <c r="Y30" i="22"/>
  <c r="S33" i="22"/>
  <c r="Y28" i="22"/>
  <c r="S28" i="22"/>
  <c r="S35" i="22"/>
  <c r="V33" i="22"/>
  <c r="AB35" i="22"/>
  <c r="P33" i="22"/>
  <c r="V35" i="22"/>
  <c r="AB30" i="22"/>
  <c r="P35" i="22"/>
  <c r="V30" i="22"/>
  <c r="AB33" i="22"/>
  <c r="L33" i="22"/>
  <c r="O28" i="22"/>
  <c r="U28" i="22"/>
  <c r="X33" i="22"/>
  <c r="AA28" i="22"/>
  <c r="M31" i="22"/>
  <c r="V31" i="22"/>
  <c r="O31" i="22"/>
  <c r="X31" i="22"/>
  <c r="AA31" i="22"/>
  <c r="R6" i="22"/>
  <c r="S110" i="22"/>
  <c r="AB225" i="22"/>
  <c r="AA225" i="22"/>
  <c r="Y225" i="22"/>
  <c r="X225" i="22"/>
  <c r="V225" i="22"/>
  <c r="U225" i="22"/>
  <c r="S225" i="22"/>
  <c r="R225" i="22"/>
  <c r="P225" i="22"/>
  <c r="O225" i="22"/>
  <c r="M225" i="22"/>
  <c r="L225" i="22"/>
  <c r="M226" i="22"/>
  <c r="L226" i="22"/>
  <c r="P226" i="22"/>
  <c r="O226" i="22"/>
  <c r="AB200" i="22"/>
  <c r="AA200" i="22"/>
  <c r="Y200" i="22"/>
  <c r="X200" i="22"/>
  <c r="V200" i="22"/>
  <c r="U200" i="22"/>
  <c r="S200" i="22"/>
  <c r="R200" i="22"/>
  <c r="P200" i="22"/>
  <c r="O200" i="22"/>
  <c r="AB201" i="22"/>
  <c r="AA201" i="22"/>
  <c r="Y201" i="22"/>
  <c r="X201" i="22"/>
  <c r="V201" i="22"/>
  <c r="U201" i="22"/>
  <c r="S201" i="22"/>
  <c r="R201" i="22"/>
  <c r="P201" i="22"/>
  <c r="O201" i="22"/>
  <c r="AB199" i="22"/>
  <c r="AA199" i="22"/>
  <c r="Y199" i="22"/>
  <c r="X199" i="22"/>
  <c r="V199" i="22"/>
  <c r="U199" i="22"/>
  <c r="S199" i="22"/>
  <c r="R199" i="22"/>
  <c r="P199" i="22"/>
  <c r="O199" i="22"/>
  <c r="AB198" i="22"/>
  <c r="AA198" i="22"/>
  <c r="Y198" i="22"/>
  <c r="X198" i="22"/>
  <c r="V198" i="22"/>
  <c r="U198" i="22"/>
  <c r="S198" i="22"/>
  <c r="R198" i="22"/>
  <c r="P198" i="22"/>
  <c r="O198" i="22"/>
  <c r="M200" i="22"/>
  <c r="L200" i="22"/>
  <c r="M201" i="22"/>
  <c r="L201" i="22"/>
  <c r="M198" i="22"/>
  <c r="L198" i="22"/>
  <c r="M199" i="22"/>
  <c r="L199" i="22"/>
  <c r="AB232" i="22"/>
  <c r="AA232" i="22"/>
  <c r="X232" i="22"/>
  <c r="V232" i="22"/>
  <c r="U232" i="22"/>
  <c r="S232" i="22"/>
  <c r="R232" i="22"/>
  <c r="P232" i="22"/>
  <c r="O232" i="22"/>
  <c r="K89" i="22"/>
  <c r="AB204" i="22"/>
  <c r="AA204" i="22"/>
  <c r="Z204" i="22"/>
  <c r="Y204" i="22"/>
  <c r="X204" i="22"/>
  <c r="W204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L81" i="22"/>
  <c r="T203" i="22"/>
  <c r="Q203" i="22"/>
  <c r="N203" i="22"/>
  <c r="K203" i="22"/>
  <c r="S111" i="22"/>
  <c r="R111" i="22"/>
  <c r="R110" i="22"/>
  <c r="S109" i="22"/>
  <c r="R109" i="22"/>
  <c r="S108" i="22"/>
  <c r="R108" i="22"/>
  <c r="S107" i="22"/>
  <c r="R107" i="22"/>
  <c r="S106" i="22"/>
  <c r="R106" i="22"/>
  <c r="P109" i="22"/>
  <c r="O109" i="22"/>
  <c r="S56" i="22"/>
  <c r="R56" i="22"/>
  <c r="S55" i="22"/>
  <c r="R55" i="22"/>
  <c r="S54" i="22"/>
  <c r="R54" i="22"/>
  <c r="S53" i="22"/>
  <c r="R53" i="22"/>
  <c r="S52" i="22"/>
  <c r="R52" i="22"/>
  <c r="S51" i="22"/>
  <c r="R51" i="22"/>
  <c r="S117" i="22"/>
  <c r="V117" i="22"/>
  <c r="Y117" i="22" s="1"/>
  <c r="AB117" i="22" s="1"/>
  <c r="R117" i="22"/>
  <c r="U117" i="22"/>
  <c r="X117" i="22" s="1"/>
  <c r="AA117" i="22" s="1"/>
  <c r="Q117" i="22"/>
  <c r="N117" i="22"/>
  <c r="K117" i="22" s="1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AB14" i="22"/>
  <c r="AA14" i="22"/>
  <c r="Y14" i="22"/>
  <c r="X14" i="22"/>
  <c r="V14" i="22"/>
  <c r="U14" i="22"/>
  <c r="S14" i="22"/>
  <c r="R14" i="22"/>
  <c r="P14" i="22"/>
  <c r="O14" i="22"/>
  <c r="M14" i="22"/>
  <c r="L14" i="22"/>
  <c r="P117" i="22"/>
  <c r="M117" i="22" s="1"/>
  <c r="O117" i="22"/>
  <c r="L117" i="22" s="1"/>
  <c r="T117" i="22"/>
  <c r="W117" i="22" s="1"/>
  <c r="Z117" i="22" s="1"/>
  <c r="AB236" i="22"/>
  <c r="AA236" i="22"/>
  <c r="AB235" i="22"/>
  <c r="AA235" i="22"/>
  <c r="AB234" i="22"/>
  <c r="AA234" i="22"/>
  <c r="Y236" i="22"/>
  <c r="X236" i="22"/>
  <c r="Y235" i="22"/>
  <c r="X235" i="22"/>
  <c r="Y234" i="22"/>
  <c r="X234" i="22"/>
  <c r="V236" i="22"/>
  <c r="U236" i="22"/>
  <c r="V235" i="22"/>
  <c r="U235" i="22"/>
  <c r="V234" i="22"/>
  <c r="U234" i="22"/>
  <c r="S236" i="22"/>
  <c r="R236" i="22"/>
  <c r="S235" i="22"/>
  <c r="R235" i="22"/>
  <c r="S234" i="22"/>
  <c r="R234" i="22"/>
  <c r="P236" i="22"/>
  <c r="O236" i="22"/>
  <c r="P235" i="22"/>
  <c r="O235" i="22"/>
  <c r="P234" i="22"/>
  <c r="O234" i="22"/>
  <c r="M236" i="22"/>
  <c r="L236" i="22"/>
  <c r="M235" i="22"/>
  <c r="L235" i="22"/>
  <c r="AB192" i="22"/>
  <c r="AA192" i="22"/>
  <c r="AB202" i="22"/>
  <c r="AA202" i="22"/>
  <c r="Y192" i="22"/>
  <c r="X192" i="22"/>
  <c r="Y202" i="22"/>
  <c r="X202" i="22"/>
  <c r="V192" i="22"/>
  <c r="U192" i="22"/>
  <c r="V202" i="22"/>
  <c r="U202" i="22"/>
  <c r="S192" i="22"/>
  <c r="R192" i="22"/>
  <c r="S202" i="22"/>
  <c r="R202" i="22"/>
  <c r="P192" i="22"/>
  <c r="O192" i="22"/>
  <c r="P202" i="22"/>
  <c r="O202" i="22"/>
  <c r="AB130" i="22"/>
  <c r="AA130" i="22"/>
  <c r="AB129" i="22"/>
  <c r="AA129" i="22"/>
  <c r="AB128" i="22"/>
  <c r="AA128" i="22"/>
  <c r="AB127" i="22"/>
  <c r="AA127" i="22"/>
  <c r="AB126" i="22"/>
  <c r="AA126" i="22"/>
  <c r="AB125" i="22"/>
  <c r="AA125" i="22"/>
  <c r="Y130" i="22"/>
  <c r="X130" i="22"/>
  <c r="Y129" i="22"/>
  <c r="X129" i="22"/>
  <c r="Y128" i="22"/>
  <c r="X128" i="22"/>
  <c r="Y127" i="22"/>
  <c r="X127" i="22"/>
  <c r="Y126" i="22"/>
  <c r="X126" i="22"/>
  <c r="Y125" i="22"/>
  <c r="X125" i="22"/>
  <c r="V130" i="22"/>
  <c r="U130" i="22"/>
  <c r="V129" i="22"/>
  <c r="U129" i="22"/>
  <c r="V128" i="22"/>
  <c r="U128" i="22"/>
  <c r="V127" i="22"/>
  <c r="U127" i="22"/>
  <c r="V126" i="22"/>
  <c r="U126" i="22"/>
  <c r="V125" i="22"/>
  <c r="U125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M12" i="22"/>
  <c r="L12" i="22"/>
  <c r="AB50" i="22"/>
  <c r="AA50" i="22"/>
  <c r="Y50" i="22"/>
  <c r="X50" i="22"/>
  <c r="V50" i="22"/>
  <c r="U50" i="22"/>
  <c r="S50" i="22"/>
  <c r="R50" i="22"/>
  <c r="P50" i="22"/>
  <c r="O50" i="22"/>
  <c r="M50" i="22"/>
  <c r="L50" i="22"/>
  <c r="AB231" i="22"/>
  <c r="AA231" i="22"/>
  <c r="X231" i="22"/>
  <c r="V231" i="22"/>
  <c r="U231" i="22"/>
  <c r="S231" i="22"/>
  <c r="R231" i="22"/>
  <c r="P231" i="22"/>
  <c r="O231" i="22"/>
  <c r="AB230" i="22"/>
  <c r="AA230" i="22"/>
  <c r="X230" i="22"/>
  <c r="V230" i="22"/>
  <c r="U230" i="22"/>
  <c r="S230" i="22"/>
  <c r="R230" i="22"/>
  <c r="P230" i="22"/>
  <c r="O230" i="22"/>
  <c r="AB229" i="22"/>
  <c r="AA229" i="22"/>
  <c r="X229" i="22"/>
  <c r="V229" i="22"/>
  <c r="U229" i="22"/>
  <c r="S229" i="22"/>
  <c r="R229" i="22"/>
  <c r="P229" i="22"/>
  <c r="O229" i="22"/>
  <c r="AB228" i="22"/>
  <c r="AA228" i="22"/>
  <c r="X228" i="22"/>
  <c r="V228" i="22"/>
  <c r="U228" i="22"/>
  <c r="S228" i="22"/>
  <c r="R228" i="22"/>
  <c r="P228" i="22"/>
  <c r="O228" i="22"/>
  <c r="AB227" i="22"/>
  <c r="AA227" i="22"/>
  <c r="X227" i="22"/>
  <c r="V227" i="22"/>
  <c r="U227" i="22"/>
  <c r="S227" i="22"/>
  <c r="R227" i="22"/>
  <c r="P227" i="22"/>
  <c r="O227" i="22"/>
  <c r="L232" i="22"/>
  <c r="M232" i="22"/>
  <c r="L231" i="22"/>
  <c r="M231" i="22"/>
  <c r="L230" i="22"/>
  <c r="M230" i="22"/>
  <c r="L229" i="22"/>
  <c r="M229" i="22"/>
  <c r="L228" i="22"/>
  <c r="M228" i="22"/>
  <c r="L227" i="22"/>
  <c r="M227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M86" i="22"/>
  <c r="L86" i="22"/>
  <c r="M85" i="22"/>
  <c r="L85" i="22"/>
  <c r="L84" i="22"/>
  <c r="M84" i="22"/>
  <c r="L83" i="22"/>
  <c r="M83" i="22"/>
  <c r="L82" i="22"/>
  <c r="M82" i="22"/>
  <c r="M81" i="22"/>
  <c r="AB190" i="22"/>
  <c r="AA190" i="22"/>
  <c r="Y190" i="22"/>
  <c r="X190" i="22"/>
  <c r="V190" i="22"/>
  <c r="U190" i="22"/>
  <c r="S190" i="22"/>
  <c r="R190" i="22"/>
  <c r="P190" i="22"/>
  <c r="O190" i="22"/>
  <c r="AB189" i="22"/>
  <c r="AA189" i="22"/>
  <c r="Y189" i="22"/>
  <c r="X189" i="22"/>
  <c r="V189" i="22"/>
  <c r="U189" i="22"/>
  <c r="S189" i="22"/>
  <c r="R189" i="22"/>
  <c r="P189" i="22"/>
  <c r="O189" i="22"/>
  <c r="S188" i="22"/>
  <c r="R188" i="22"/>
  <c r="AB187" i="22"/>
  <c r="AA187" i="22"/>
  <c r="Y187" i="22"/>
  <c r="X187" i="22"/>
  <c r="V187" i="22"/>
  <c r="U187" i="22"/>
  <c r="S187" i="22"/>
  <c r="R187" i="22"/>
  <c r="P187" i="22"/>
  <c r="O187" i="22"/>
  <c r="S186" i="22"/>
  <c r="R186" i="22"/>
  <c r="AB185" i="22"/>
  <c r="AA185" i="22"/>
  <c r="Y185" i="22"/>
  <c r="X185" i="22"/>
  <c r="V185" i="22"/>
  <c r="U185" i="22"/>
  <c r="S185" i="22"/>
  <c r="R185" i="22"/>
  <c r="P185" i="22"/>
  <c r="O185" i="22"/>
  <c r="L190" i="22"/>
  <c r="M190" i="22"/>
  <c r="L189" i="22"/>
  <c r="M189" i="22"/>
  <c r="L187" i="22"/>
  <c r="M187" i="22"/>
  <c r="L185" i="22"/>
  <c r="M185" i="22"/>
  <c r="AB156" i="22"/>
  <c r="AA156" i="22"/>
  <c r="AB155" i="22"/>
  <c r="AA155" i="22"/>
  <c r="AB153" i="22"/>
  <c r="AA153" i="22"/>
  <c r="AB151" i="22"/>
  <c r="AA151" i="22"/>
  <c r="Y156" i="22"/>
  <c r="X156" i="22"/>
  <c r="Y155" i="22"/>
  <c r="X155" i="22"/>
  <c r="Y153" i="22"/>
  <c r="X153" i="22"/>
  <c r="Y151" i="22"/>
  <c r="X151" i="22"/>
  <c r="V156" i="22"/>
  <c r="U156" i="22"/>
  <c r="V155" i="22"/>
  <c r="U155" i="22"/>
  <c r="V153" i="22"/>
  <c r="U153" i="22"/>
  <c r="V151" i="22"/>
  <c r="U151" i="22"/>
  <c r="S156" i="22"/>
  <c r="R156" i="22"/>
  <c r="S155" i="22"/>
  <c r="R155" i="22"/>
  <c r="S154" i="22"/>
  <c r="R154" i="22"/>
  <c r="S153" i="22"/>
  <c r="R153" i="22"/>
  <c r="S152" i="22"/>
  <c r="R152" i="22"/>
  <c r="S151" i="22"/>
  <c r="R151" i="22"/>
  <c r="P156" i="22"/>
  <c r="O156" i="22"/>
  <c r="P155" i="22"/>
  <c r="O155" i="22"/>
  <c r="P153" i="22"/>
  <c r="O153" i="22"/>
  <c r="P151" i="22"/>
  <c r="O151" i="22"/>
  <c r="L156" i="22"/>
  <c r="M156" i="22"/>
  <c r="L155" i="22"/>
  <c r="M155" i="22"/>
  <c r="L153" i="22"/>
  <c r="M153" i="22"/>
  <c r="L151" i="22"/>
  <c r="M151" i="22"/>
  <c r="AB136" i="22"/>
  <c r="AA136" i="22"/>
  <c r="Y136" i="22"/>
  <c r="X136" i="22"/>
  <c r="V136" i="22"/>
  <c r="U136" i="22"/>
  <c r="S136" i="22"/>
  <c r="R136" i="22"/>
  <c r="P136" i="22"/>
  <c r="O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AB133" i="22"/>
  <c r="AA133" i="22"/>
  <c r="Y133" i="22"/>
  <c r="X133" i="22"/>
  <c r="V133" i="22"/>
  <c r="U133" i="22"/>
  <c r="S133" i="22"/>
  <c r="R133" i="22"/>
  <c r="P133" i="22"/>
  <c r="O133" i="22"/>
  <c r="S132" i="22"/>
  <c r="R132" i="22"/>
  <c r="AB131" i="22"/>
  <c r="AA131" i="22"/>
  <c r="Y131" i="22"/>
  <c r="X131" i="22"/>
  <c r="V131" i="22"/>
  <c r="U131" i="22"/>
  <c r="S131" i="22"/>
  <c r="R131" i="22"/>
  <c r="P131" i="22"/>
  <c r="O131" i="22"/>
  <c r="M136" i="22"/>
  <c r="L136" i="22"/>
  <c r="M135" i="22"/>
  <c r="L135" i="22"/>
  <c r="M133" i="22"/>
  <c r="L133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09" i="22"/>
  <c r="L109" i="22"/>
  <c r="K28" i="22"/>
  <c r="AB20" i="22"/>
  <c r="AA20" i="22"/>
  <c r="Y20" i="22"/>
  <c r="X20" i="22"/>
  <c r="V20" i="22"/>
  <c r="U20" i="22"/>
  <c r="S20" i="22"/>
  <c r="R20" i="22"/>
  <c r="P20" i="22"/>
  <c r="O20" i="22"/>
  <c r="AB19" i="22"/>
  <c r="AA19" i="22"/>
  <c r="Y19" i="22"/>
  <c r="X19" i="22"/>
  <c r="V19" i="22"/>
  <c r="U19" i="22"/>
  <c r="S19" i="22"/>
  <c r="R19" i="22"/>
  <c r="P19" i="22"/>
  <c r="O19" i="22"/>
  <c r="AB18" i="22"/>
  <c r="AA18" i="22"/>
  <c r="Y18" i="22"/>
  <c r="X18" i="22"/>
  <c r="V18" i="22"/>
  <c r="U18" i="22"/>
  <c r="S18" i="22"/>
  <c r="R18" i="22"/>
  <c r="P18" i="22"/>
  <c r="O18" i="22"/>
  <c r="AB17" i="22"/>
  <c r="AA17" i="22"/>
  <c r="Y17" i="22"/>
  <c r="X17" i="22"/>
  <c r="V17" i="22"/>
  <c r="U17" i="22"/>
  <c r="S17" i="22"/>
  <c r="R17" i="22"/>
  <c r="P17" i="22"/>
  <c r="O17" i="22"/>
  <c r="S16" i="22"/>
  <c r="R16" i="22"/>
  <c r="AB15" i="22"/>
  <c r="AA15" i="22"/>
  <c r="Y15" i="22"/>
  <c r="X15" i="22"/>
  <c r="V15" i="22"/>
  <c r="U15" i="22"/>
  <c r="S15" i="22"/>
  <c r="R15" i="22"/>
  <c r="P15" i="22"/>
  <c r="O15" i="22"/>
  <c r="L20" i="22"/>
  <c r="M20" i="22"/>
  <c r="L19" i="22"/>
  <c r="M19" i="22"/>
  <c r="L18" i="22"/>
  <c r="M18" i="22"/>
  <c r="L17" i="22"/>
  <c r="M17" i="22"/>
  <c r="L15" i="22"/>
  <c r="M15" i="22"/>
  <c r="AB8" i="22"/>
  <c r="AA8" i="22"/>
  <c r="Y8" i="22"/>
  <c r="X8" i="22"/>
  <c r="V8" i="22"/>
  <c r="U8" i="22"/>
  <c r="S8" i="22"/>
  <c r="R8" i="22"/>
  <c r="P8" i="22"/>
  <c r="O8" i="22"/>
  <c r="AB7" i="22"/>
  <c r="AA7" i="22"/>
  <c r="Y7" i="22"/>
  <c r="X7" i="22"/>
  <c r="V7" i="22"/>
  <c r="U7" i="22"/>
  <c r="S7" i="22"/>
  <c r="R7" i="22"/>
  <c r="P7" i="22"/>
  <c r="O7" i="22"/>
  <c r="S6" i="22"/>
  <c r="AB5" i="22"/>
  <c r="AA5" i="22"/>
  <c r="Y5" i="22"/>
  <c r="X5" i="22"/>
  <c r="V5" i="22"/>
  <c r="U5" i="22"/>
  <c r="S5" i="22"/>
  <c r="R5" i="22"/>
  <c r="P5" i="22"/>
  <c r="O5" i="22"/>
  <c r="S4" i="22"/>
  <c r="R4" i="22"/>
  <c r="S3" i="22"/>
  <c r="R3" i="22"/>
  <c r="M8" i="22"/>
  <c r="L8" i="22"/>
  <c r="M7" i="22"/>
  <c r="L7" i="22"/>
  <c r="M5" i="22"/>
  <c r="L5" i="22"/>
  <c r="L192" i="22"/>
  <c r="L202" i="22"/>
  <c r="M234" i="22"/>
  <c r="M28" i="22"/>
  <c r="L28" i="22"/>
  <c r="M192" i="22"/>
  <c r="M202" i="22"/>
  <c r="L234" i="22"/>
  <c r="M13" i="22"/>
  <c r="L13" i="22"/>
  <c r="U137" i="22"/>
  <c r="X137" i="22" s="1"/>
  <c r="AA137" i="22" s="1"/>
  <c r="V137" i="22"/>
  <c r="Y137" i="22" s="1"/>
  <c r="AB137" i="22" s="1"/>
  <c r="U138" i="22"/>
  <c r="X138" i="22" s="1"/>
  <c r="AA138" i="22" s="1"/>
  <c r="V138" i="22"/>
  <c r="Y138" i="22" s="1"/>
  <c r="AB138" i="22" s="1"/>
  <c r="T138" i="22"/>
  <c r="W138" i="22" s="1"/>
  <c r="Z138" i="22" s="1"/>
  <c r="T137" i="22"/>
  <c r="W137" i="22" s="1"/>
  <c r="Z137" i="22" s="1"/>
  <c r="P137" i="22"/>
  <c r="M137" i="22" s="1"/>
  <c r="P138" i="22"/>
  <c r="M138" i="22" s="1"/>
  <c r="O138" i="22"/>
  <c r="L138" i="22" s="1"/>
  <c r="O137" i="22"/>
  <c r="L137" i="22" s="1"/>
  <c r="N138" i="22"/>
  <c r="K138" i="22" s="1"/>
  <c r="N137" i="22"/>
  <c r="K137" i="22" s="1"/>
  <c r="O124" i="22"/>
  <c r="L124" i="22" s="1"/>
  <c r="P124" i="22"/>
  <c r="M124" i="22" s="1"/>
  <c r="O123" i="22"/>
  <c r="L123" i="22" s="1"/>
  <c r="P123" i="22"/>
  <c r="M123" i="22" s="1"/>
  <c r="N123" i="22"/>
  <c r="K123" i="22" s="1"/>
  <c r="N124" i="22"/>
  <c r="K124" i="22" s="1"/>
  <c r="AA124" i="22"/>
  <c r="AB124" i="22"/>
  <c r="AA123" i="22"/>
  <c r="AB123" i="22"/>
  <c r="Z123" i="22"/>
  <c r="Z124" i="22"/>
  <c r="O181" i="22"/>
  <c r="L181" i="22" s="1"/>
  <c r="P181" i="22"/>
  <c r="M181" i="22" s="1"/>
  <c r="N181" i="22"/>
  <c r="K181" i="22" s="1"/>
  <c r="AA78" i="22"/>
  <c r="AB78" i="22"/>
  <c r="AB77" i="22"/>
  <c r="AA77" i="22"/>
  <c r="Z77" i="22"/>
  <c r="AA69" i="22"/>
  <c r="AB69" i="22"/>
  <c r="X69" i="22"/>
  <c r="Y69" i="22"/>
  <c r="U69" i="22"/>
  <c r="V69" i="22"/>
  <c r="R69" i="22"/>
  <c r="S69" i="22"/>
  <c r="AA68" i="22"/>
  <c r="AB68" i="22"/>
  <c r="X68" i="22"/>
  <c r="Y68" i="22"/>
  <c r="U68" i="22"/>
  <c r="V68" i="22"/>
  <c r="R68" i="22"/>
  <c r="S68" i="22"/>
  <c r="K169" i="22"/>
  <c r="N169" i="22"/>
  <c r="W78" i="22"/>
  <c r="Z78" i="22" s="1"/>
  <c r="AB210" i="22"/>
  <c r="AA210" i="22"/>
  <c r="Z210" i="22"/>
  <c r="AB196" i="22"/>
  <c r="AA196" i="22"/>
  <c r="Z196" i="22"/>
  <c r="AB205" i="22"/>
  <c r="AA205" i="22"/>
  <c r="Z205" i="22"/>
  <c r="Z203" i="22" s="1"/>
  <c r="Z169" i="22"/>
  <c r="W169" i="22"/>
  <c r="T169" i="22"/>
  <c r="X210" i="22"/>
  <c r="Y210" i="22"/>
  <c r="W210" i="22"/>
  <c r="Q169" i="22"/>
  <c r="Y196" i="22"/>
  <c r="X196" i="22"/>
  <c r="W196" i="22"/>
  <c r="Y205" i="22"/>
  <c r="X205" i="22"/>
  <c r="W205" i="22"/>
  <c r="W203" i="22" s="1"/>
  <c r="Y181" i="22"/>
  <c r="AB181" i="22" s="1"/>
  <c r="X181" i="22"/>
  <c r="AA181" i="22" s="1"/>
  <c r="W181" i="22"/>
  <c r="Z181" i="22" s="1"/>
  <c r="Y77" i="22"/>
  <c r="X77" i="22"/>
  <c r="W77" i="22"/>
  <c r="Y162" i="22"/>
  <c r="AB162" i="22" s="1"/>
  <c r="X162" i="22"/>
  <c r="AA162" i="22" s="1"/>
  <c r="W162" i="22"/>
  <c r="Z162" i="22" s="1"/>
</calcChain>
</file>

<file path=xl/sharedStrings.xml><?xml version="1.0" encoding="utf-8"?>
<sst xmlns="http://schemas.openxmlformats.org/spreadsheetml/2006/main" count="1934" uniqueCount="267">
  <si>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</si>
  <si>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</si>
  <si>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</si>
  <si>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</si>
  <si>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</si>
  <si>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</si>
  <si>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</si>
  <si>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</si>
  <si>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</si>
  <si>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</si>
  <si>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</si>
  <si>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</si>
  <si>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</si>
  <si>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</si>
  <si>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</si>
  <si>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</si>
  <si>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</si>
  <si>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</si>
  <si>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</si>
  <si>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</si>
  <si>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</si>
  <si>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</si>
  <si>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</si>
  <si>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</si>
  <si>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</si>
  <si>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</si>
  <si>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</si>
  <si>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</si>
  <si>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</si>
  <si>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</si>
  <si>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</si>
  <si>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</si>
  <si>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</si>
  <si>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</si>
  <si>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</si>
  <si>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</si>
  <si>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</si>
  <si>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</si>
  <si>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</si>
  <si>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</si>
  <si>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</si>
  <si>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</si>
  <si>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</si>
  <si>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</si>
  <si>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</si>
  <si>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</si>
  <si>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</si>
  <si>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</si>
  <si>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</si>
  <si>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</si>
  <si>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</si>
  <si>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</si>
  <si>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</si>
  <si>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</si>
  <si>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</si>
  <si>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</si>
  <si>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</si>
  <si>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</si>
  <si>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</si>
  <si>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</si>
  <si>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</si>
  <si>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</si>
  <si>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</si>
  <si>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</si>
  <si>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</si>
  <si>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</si>
  <si>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</si>
  <si>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</si>
  <si>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</si>
  <si>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</si>
  <si>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</si>
  <si>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</si>
  <si>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</si>
  <si>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</si>
  <si>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</si>
  <si>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</si>
  <si>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</si>
  <si>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</si>
  <si>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</si>
  <si>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</si>
  <si>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</si>
  <si>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</si>
  <si>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</si>
  <si>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</si>
  <si>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</si>
  <si>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</si>
  <si>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</si>
  <si>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</si>
  <si>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</si>
  <si>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</si>
  <si>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</si>
  <si>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</si>
  <si>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</si>
  <si>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</si>
  <si>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</si>
  <si>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</si>
  <si>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sizes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</si>
  <si>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</si>
  <si>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</si>
  <si>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</si>
  <si>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</si>
  <si>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</si>
  <si>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</si>
  <si>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</si>
  <si>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</si>
  <si>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</si>
  <si>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</si>
  <si>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</si>
  <si>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</si>
  <si>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</si>
  <si>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</si>
  <si>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</si>
  <si>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</si>
  <si>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</si>
  <si>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</si>
  <si>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</si>
  <si>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</si>
  <si>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</si>
  <si>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</si>
  <si>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</si>
  <si>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</si>
  <si>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</si>
  <si>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</si>
  <si>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</si>
  <si>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</si>
  <si>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</si>
  <si>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</si>
  <si>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</si>
  <si>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</si>
  <si>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</si>
  <si>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</si>
  <si>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</si>
  <si>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</si>
  <si>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</si>
  <si>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</si>
  <si>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</si>
  <si>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</si>
  <si>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</si>
  <si>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</si>
  <si>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</si>
  <si>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</si>
  <si>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</si>
  <si>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</si>
  <si>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</si>
  <si>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</si>
  <si>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</si>
  <si>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</si>
  <si>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</si>
  <si>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</si>
  <si>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</si>
  <si>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</si>
  <si>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</si>
  <si>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</si>
  <si>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</si>
  <si>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</si>
  <si>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</si>
  <si>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</si>
  <si>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</si>
  <si>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</si>
  <si>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</si>
  <si>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initial passengers capacity</t>
  </si>
  <si>
    <t>BEV-opp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</si>
  <si>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</si>
  <si>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</si>
  <si>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</si>
  <si>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</si>
  <si>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</si>
  <si>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</si>
  <si>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</si>
  <si>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</si>
  <si>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</si>
  <si>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</si>
  <si>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</si>
  <si>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</si>
  <si>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</si>
  <si>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</si>
  <si>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</si>
  <si>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</si>
  <si>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</si>
  <si>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</si>
  <si>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</si>
  <si>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</si>
  <si>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</si>
  <si>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</si>
  <si>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</si>
  <si>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</si>
  <si>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</si>
  <si>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</si>
  <si>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</si>
  <si>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</si>
  <si>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</si>
  <si>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</si>
  <si>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</si>
  <si>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</si>
  <si>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</si>
  <si>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</si>
  <si>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</si>
  <si>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</si>
  <si>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</si>
  <si>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</si>
  <si>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</si>
  <si>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ICE buses do not have heat pumps but a PTC heater for heating and a compressor for cooling. But this parameter is used to represent their efficiency.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</si>
  <si>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</si>
  <si>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</si>
  <si>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</si>
  <si>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</si>
  <si>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</si>
  <si>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https://www.sciencedirect.com/science/article/pii/S2352152X20314936</t>
  </si>
  <si>
    <t>LTO batteries have a higher DoD to prevent cell degradation when fast-charging.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</si>
  <si>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</si>
  <si>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</si>
  <si>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</si>
  <si>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</si>
  <si>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</si>
  <si>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</si>
  <si>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</si>
  <si>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</si>
  <si>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Until 2020, BEV-motion buses do not have a battery (they use a diesel generator). Hence efficiency = 1.</t>
  </si>
  <si>
    <t>BEV-depot, BEV-opp, BEV-motion, FCEV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</si>
  <si>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</si>
  <si>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</si>
  <si>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</si>
  <si>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</si>
  <si>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</si>
  <si>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</si>
  <si>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</si>
  <si>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</si>
  <si>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</si>
  <si>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</si>
  <si>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</si>
  <si>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</si>
  <si>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</si>
  <si>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</si>
  <si>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</si>
  <si>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</si>
  <si>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</si>
  <si>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</si>
  <si>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</si>
  <si>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</si>
  <si>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</si>
  <si>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</si>
  <si>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</si>
  <si>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</si>
  <si>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</si>
  <si>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</si>
  <si>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</si>
  <si>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</si>
  <si>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</si>
  <si>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</si>
  <si>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</si>
  <si>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</si>
  <si>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</si>
  <si>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</si>
  <si>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</si>
  <si>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</si>
  <si>
    <t>battery cell energy density, NMC</t>
  </si>
  <si>
    <t>battery cell mass share, NMC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</si>
  <si>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</si>
  <si>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</si>
  <si>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</si>
  <si>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</si>
  <si>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</si>
  <si>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</si>
  <si>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</si>
  <si>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</si>
  <si>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own assumption for 2000, 2010, 2050. Cox et al. 2020. U.S. DoE for 2050: 70% peak eff.</t>
  </si>
  <si>
    <t>Cox et al. 2020, https://www.hydrogen.energy.gov/pdfs/20005-automotive-fuel-cell-targets-status.pdf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</si>
</sst>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9" fillId="0" borderId="0" xfId="9" applyAlignment="1"/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dpi.com/2032-6653/11/1/12/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www.sciencedirect.com/science/article/pii/S0360544218324307" TargetMode="External"/><Relationship Id="rId55" Type="http://schemas.openxmlformats.org/officeDocument/2006/relationships/hyperlink" Target="https://doi.org/10.1016/j.energy.2014.12.038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brusa.biz/_files/drive/05_Sales/Datasheets/BRUSA_DB_EN_PDU254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eliptic-project.eu/sites/default/files/06_20171205_ELIPTIC_Bremen_BOREALIS-Aurora-Stefan%20Wetzstein.pdf%20p.14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osti.gov/servlets/purl/1343975" TargetMode="External"/><Relationship Id="rId58" Type="http://schemas.openxmlformats.org/officeDocument/2006/relationships/hyperlink" Target="https://files.admin.ch/astra_ffr/mofis/Datenlieferungs-Kunden/opendata/1000-Fahrzeuge_IVZ/" TargetMode="External"/><Relationship Id="rId5" Type="http://schemas.openxmlformats.org/officeDocument/2006/relationships/hyperlink" Target="https://www.cervusequipment.com/peterbilt/new-trucks/engines/" TargetMode="External"/><Relationship Id="rId61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liptic-project.eu/sites/default/files/07_20171205_ELIPTIC_Bremen_Konvekta-CO2%20W%C3%A4rmepumpe-Stefan%20Faust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www.iru.org/sites/default/files/2016-01/en-nea-bus-2007.pdf" TargetMode="External"/><Relationship Id="rId56" Type="http://schemas.openxmlformats.org/officeDocument/2006/relationships/hyperlink" Target="https://www.research-collection.ethz.ch/bitstream/handle/20.500.11850/121450/1/2539-07.pdf" TargetMode="External"/><Relationship Id="rId8" Type="http://schemas.openxmlformats.org/officeDocument/2006/relationships/hyperlink" Target="https://ec.europa.eu/clima/sites/clima/files/transport/vehicles/heavy/docs/hdv_lightweighting_en.pdf" TargetMode="External"/><Relationship Id="rId51" Type="http://schemas.openxmlformats.org/officeDocument/2006/relationships/hyperlink" Target="https://www.sciencedirect.com/science/article/pii/S0360544218324307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iopscience.iop.org/article/10.1088/2516-1083/ab56af/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files.admin.ch/astra_ffr/mofis/Datenlieferungs-Kunden/opendata/1000-Fahrzeuge_IVZ/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liptic-project.eu/sites/default/files/06_20171205_ELIPTIC_Bremen_BOREALIS-Aurora-Stefan%20Wetzstein.pdf%20p.14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www.iru.org/sites/default/files/2016-01/en-nea-bus-2007.pdf" TargetMode="External"/><Relationship Id="rId57" Type="http://schemas.openxmlformats.org/officeDocument/2006/relationships/hyperlink" Target="http://seeds4green.net/sites/default/files/acv%20batterie%20vehicule%20electrique.pdf" TargetMode="External"/><Relationship Id="rId10" Type="http://schemas.openxmlformats.org/officeDocument/2006/relationships/hyperlink" Target="https://ec.europa.eu/clima/sites/clima/files/transport/vehicles/heavy/docs/hdv_lightweighting_en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sciencedirect.com/science/article/pii/S0360544218324307" TargetMode="External"/><Relationship Id="rId60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1"/>
  <sheetViews>
    <sheetView tabSelected="1" zoomScale="85" zoomScaleNormal="85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J3" sqref="J3"/>
    </sheetView>
  </sheetViews>
  <sheetFormatPr baseColWidth="10" defaultColWidth="9.33203125" defaultRowHeight="14" x14ac:dyDescent="0.2"/>
  <cols>
    <col min="1" max="1" width="12.5" style="1" customWidth="1"/>
    <col min="2" max="2" width="32.5" style="1" customWidth="1"/>
    <col min="3" max="3" width="15" style="1" customWidth="1"/>
    <col min="4" max="4" width="39.5" style="1" bestFit="1" customWidth="1"/>
    <col min="5" max="5" width="6" style="1" customWidth="1"/>
    <col min="6" max="6" width="9.5" style="2" bestFit="1" customWidth="1"/>
    <col min="7" max="7" width="11.83203125" style="2" customWidth="1"/>
    <col min="8" max="8" width="19" style="2" customWidth="1"/>
    <col min="9" max="9" width="22.83203125" style="2" customWidth="1"/>
    <col min="10" max="10" width="10.5" style="1" bestFit="1" customWidth="1"/>
    <col min="11" max="11" width="11.5" style="1" bestFit="1" customWidth="1"/>
    <col min="12" max="17" width="9.33203125" style="1" bestFit="1" customWidth="1"/>
    <col min="18" max="18" width="7.6640625" style="1" bestFit="1" customWidth="1"/>
    <col min="19" max="19" width="9.83203125" style="1" bestFit="1" customWidth="1"/>
    <col min="20" max="20" width="9" style="1" bestFit="1" customWidth="1"/>
    <col min="21" max="21" width="7.6640625" style="1" bestFit="1" customWidth="1"/>
    <col min="22" max="22" width="9.83203125" style="1" bestFit="1" customWidth="1"/>
    <col min="23" max="16384" width="9.33203125" style="1"/>
  </cols>
  <sheetData>
    <row r="1" spans="1:28" x14ac:dyDescent="0.2">
      <c r="A1" s="3" t="s">
        <v>87</v>
      </c>
      <c r="B1" s="3" t="s">
        <v>18</v>
      </c>
      <c r="C1" s="3" t="s">
        <v>96</v>
      </c>
      <c r="D1" s="3" t="s">
        <v>11</v>
      </c>
      <c r="E1" s="3" t="s">
        <v>74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46</v>
      </c>
      <c r="K1" s="1">
        <v>2000</v>
      </c>
      <c r="L1" s="1">
        <v>2000</v>
      </c>
      <c r="M1" s="1">
        <v>2000</v>
      </c>
      <c r="N1" s="1">
        <v>2010</v>
      </c>
      <c r="O1" s="1">
        <v>2010</v>
      </c>
      <c r="P1" s="1">
        <v>2010</v>
      </c>
      <c r="Q1" s="1">
        <v>2020</v>
      </c>
      <c r="R1" s="1">
        <v>2020</v>
      </c>
      <c r="S1" s="1">
        <v>2020</v>
      </c>
      <c r="T1" s="1">
        <v>2030</v>
      </c>
      <c r="U1" s="1">
        <v>2030</v>
      </c>
      <c r="V1" s="1">
        <v>2030</v>
      </c>
      <c r="W1" s="1">
        <v>2040</v>
      </c>
      <c r="X1" s="1">
        <v>2040</v>
      </c>
      <c r="Y1" s="1">
        <v>2040</v>
      </c>
      <c r="Z1" s="1">
        <v>2050</v>
      </c>
      <c r="AA1" s="1">
        <v>2050</v>
      </c>
      <c r="AB1" s="1">
        <v>2050</v>
      </c>
    </row>
    <row r="2" spans="1:28" ht="15" x14ac:dyDescent="0.2">
      <c r="K2" s="5" t="s">
        <v>12</v>
      </c>
      <c r="L2" s="5" t="s">
        <v>13</v>
      </c>
      <c r="M2" s="5" t="s">
        <v>14</v>
      </c>
      <c r="N2" s="5" t="s">
        <v>12</v>
      </c>
      <c r="O2" s="5" t="s">
        <v>13</v>
      </c>
      <c r="P2" s="5" t="s">
        <v>14</v>
      </c>
      <c r="Q2" s="5" t="s">
        <v>12</v>
      </c>
      <c r="R2" s="5" t="s">
        <v>13</v>
      </c>
      <c r="S2" s="5" t="s">
        <v>14</v>
      </c>
      <c r="T2" s="5" t="s">
        <v>12</v>
      </c>
      <c r="U2" s="5" t="s">
        <v>13</v>
      </c>
      <c r="V2" s="5" t="s">
        <v>14</v>
      </c>
      <c r="W2" s="5" t="s">
        <v>12</v>
      </c>
      <c r="X2" s="5" t="s">
        <v>13</v>
      </c>
      <c r="Y2" s="5" t="s">
        <v>14</v>
      </c>
      <c r="Z2" s="5" t="s">
        <v>12</v>
      </c>
      <c r="AA2" s="5" t="s">
        <v>13</v>
      </c>
      <c r="AB2" s="5" t="s">
        <v>14</v>
      </c>
    </row>
    <row r="3" spans="1:28" ht="15" x14ac:dyDescent="0.2">
      <c r="A3" s="3" t="s">
        <v>20</v>
      </c>
      <c r="B3" s="3" t="s">
        <v>19</v>
      </c>
      <c r="C3" s="3" t="s">
        <v>120</v>
      </c>
      <c r="D3" s="3" t="s">
        <v>104</v>
      </c>
      <c r="E3" s="3" t="s">
        <v>70</v>
      </c>
      <c r="F3" s="12" t="s">
        <v>57</v>
      </c>
      <c r="G3" s="3" t="s">
        <v>56</v>
      </c>
      <c r="H3" s="16" t="s">
        <v>92</v>
      </c>
      <c r="I3" s="3" t="s">
        <v>142</v>
      </c>
      <c r="J3" s="3" t="s">
        <v>47</v>
      </c>
      <c r="K3" s="5">
        <v>245</v>
      </c>
      <c r="L3" s="12">
        <f t="shared" ref="L3:L8" si="0">K3*0.75</f>
        <v>183.75</v>
      </c>
      <c r="M3" s="12">
        <f t="shared" ref="M3:M8" si="1">K3*1.25</f>
        <v>306.25</v>
      </c>
      <c r="N3" s="5">
        <v>245</v>
      </c>
      <c r="O3" s="12">
        <f t="shared" ref="O3:O8" si="2">N3*0.75</f>
        <v>183.75</v>
      </c>
      <c r="P3" s="12">
        <f t="shared" ref="P3:P8" si="3">N3*1.25</f>
        <v>306.25</v>
      </c>
      <c r="Q3" s="5">
        <v>245</v>
      </c>
      <c r="R3" s="12">
        <f t="shared" ref="R3:R8" si="4">Q3*0.75</f>
        <v>183.75</v>
      </c>
      <c r="S3" s="12">
        <f t="shared" ref="S3:S8" si="5">Q3*1.25</f>
        <v>306.25</v>
      </c>
      <c r="T3" s="5">
        <v>245</v>
      </c>
      <c r="U3" s="12">
        <f t="shared" ref="U3:U8" si="6">T3*0.75</f>
        <v>183.75</v>
      </c>
      <c r="V3" s="12">
        <f t="shared" ref="V3:V8" si="7">T3*1.25</f>
        <v>306.25</v>
      </c>
      <c r="W3" s="5">
        <v>245</v>
      </c>
      <c r="X3" s="12">
        <f t="shared" ref="X3:X8" si="8">W3*0.75</f>
        <v>183.75</v>
      </c>
      <c r="Y3" s="12">
        <f t="shared" ref="Y3:Y8" si="9">W3*1.25</f>
        <v>306.25</v>
      </c>
      <c r="Z3" s="5">
        <v>245</v>
      </c>
      <c r="AA3" s="12">
        <f t="shared" ref="AA3:AA8" si="10">Z3*0.75</f>
        <v>183.75</v>
      </c>
      <c r="AB3" s="12">
        <f t="shared" ref="AB3:AB8" si="11">Z3*1.25</f>
        <v>306.25</v>
      </c>
    </row>
    <row r="4" spans="1:28" ht="15" x14ac:dyDescent="0.2">
      <c r="A4" s="3" t="s">
        <v>20</v>
      </c>
      <c r="B4" s="3" t="s">
        <v>19</v>
      </c>
      <c r="C4" s="3" t="s">
        <v>121</v>
      </c>
      <c r="D4" s="3" t="s">
        <v>104</v>
      </c>
      <c r="E4" s="3" t="s">
        <v>70</v>
      </c>
      <c r="F4" s="12" t="s">
        <v>57</v>
      </c>
      <c r="G4" s="3" t="s">
        <v>56</v>
      </c>
      <c r="H4" s="16" t="s">
        <v>92</v>
      </c>
      <c r="I4" s="3" t="s">
        <v>143</v>
      </c>
      <c r="J4" s="3" t="s">
        <v>47</v>
      </c>
      <c r="K4" s="5">
        <v>576</v>
      </c>
      <c r="L4" s="12">
        <f t="shared" si="0"/>
        <v>432</v>
      </c>
      <c r="M4" s="12">
        <f t="shared" si="1"/>
        <v>720</v>
      </c>
      <c r="N4" s="5">
        <v>576</v>
      </c>
      <c r="O4" s="12">
        <f t="shared" si="2"/>
        <v>432</v>
      </c>
      <c r="P4" s="12">
        <f t="shared" si="3"/>
        <v>720</v>
      </c>
      <c r="Q4" s="5">
        <v>576</v>
      </c>
      <c r="R4" s="12">
        <f t="shared" si="4"/>
        <v>432</v>
      </c>
      <c r="S4" s="12">
        <f t="shared" si="5"/>
        <v>720</v>
      </c>
      <c r="T4" s="5">
        <v>576</v>
      </c>
      <c r="U4" s="12">
        <f t="shared" si="6"/>
        <v>432</v>
      </c>
      <c r="V4" s="12">
        <f t="shared" si="7"/>
        <v>720</v>
      </c>
      <c r="W4" s="5">
        <v>576</v>
      </c>
      <c r="X4" s="12">
        <f t="shared" si="8"/>
        <v>432</v>
      </c>
      <c r="Y4" s="12">
        <f t="shared" si="9"/>
        <v>720</v>
      </c>
      <c r="Z4" s="5">
        <v>576</v>
      </c>
      <c r="AA4" s="12">
        <f t="shared" si="10"/>
        <v>432</v>
      </c>
      <c r="AB4" s="12">
        <f t="shared" si="11"/>
        <v>720</v>
      </c>
    </row>
    <row r="5" spans="1:28" ht="15" x14ac:dyDescent="0.2">
      <c r="A5" s="3" t="s">
        <v>20</v>
      </c>
      <c r="B5" s="3" t="s">
        <v>19</v>
      </c>
      <c r="C5" s="3" t="s">
        <v>124</v>
      </c>
      <c r="D5" s="3" t="s">
        <v>104</v>
      </c>
      <c r="E5" s="3" t="s">
        <v>70</v>
      </c>
      <c r="F5" s="12" t="s">
        <v>57</v>
      </c>
      <c r="G5" s="3" t="s">
        <v>56</v>
      </c>
      <c r="H5" s="16" t="s">
        <v>92</v>
      </c>
      <c r="I5" s="3" t="s">
        <v>143</v>
      </c>
      <c r="J5" s="3" t="s">
        <v>47</v>
      </c>
      <c r="K5" s="5">
        <v>694</v>
      </c>
      <c r="L5" s="12">
        <f t="shared" si="0"/>
        <v>520.5</v>
      </c>
      <c r="M5" s="12">
        <f t="shared" si="1"/>
        <v>867.5</v>
      </c>
      <c r="N5" s="5">
        <v>694</v>
      </c>
      <c r="O5" s="12">
        <f t="shared" si="2"/>
        <v>520.5</v>
      </c>
      <c r="P5" s="12">
        <f t="shared" si="3"/>
        <v>867.5</v>
      </c>
      <c r="Q5" s="5">
        <v>694</v>
      </c>
      <c r="R5" s="12">
        <f t="shared" si="4"/>
        <v>520.5</v>
      </c>
      <c r="S5" s="12">
        <f t="shared" si="5"/>
        <v>867.5</v>
      </c>
      <c r="T5" s="5">
        <v>694</v>
      </c>
      <c r="U5" s="12">
        <f t="shared" si="6"/>
        <v>520.5</v>
      </c>
      <c r="V5" s="12">
        <f t="shared" si="7"/>
        <v>867.5</v>
      </c>
      <c r="W5" s="5">
        <v>694</v>
      </c>
      <c r="X5" s="12">
        <f t="shared" si="8"/>
        <v>520.5</v>
      </c>
      <c r="Y5" s="12">
        <f t="shared" si="9"/>
        <v>867.5</v>
      </c>
      <c r="Z5" s="5">
        <v>694</v>
      </c>
      <c r="AA5" s="12">
        <f t="shared" si="10"/>
        <v>520.5</v>
      </c>
      <c r="AB5" s="12">
        <f t="shared" si="11"/>
        <v>867.5</v>
      </c>
    </row>
    <row r="6" spans="1:28" ht="15" x14ac:dyDescent="0.2">
      <c r="A6" s="3" t="s">
        <v>20</v>
      </c>
      <c r="B6" s="3" t="s">
        <v>19</v>
      </c>
      <c r="C6" s="3" t="s">
        <v>122</v>
      </c>
      <c r="D6" s="3" t="s">
        <v>104</v>
      </c>
      <c r="E6" s="3" t="s">
        <v>70</v>
      </c>
      <c r="F6" s="12" t="s">
        <v>57</v>
      </c>
      <c r="G6" s="3" t="s">
        <v>56</v>
      </c>
      <c r="H6" s="16" t="s">
        <v>92</v>
      </c>
      <c r="I6" s="3" t="s">
        <v>144</v>
      </c>
      <c r="J6" s="3" t="s">
        <v>47</v>
      </c>
      <c r="K6" s="5">
        <v>645</v>
      </c>
      <c r="L6" s="12">
        <f t="shared" si="0"/>
        <v>483.75</v>
      </c>
      <c r="M6" s="12">
        <f t="shared" si="1"/>
        <v>806.25</v>
      </c>
      <c r="N6" s="5">
        <v>645</v>
      </c>
      <c r="O6" s="12">
        <f t="shared" si="2"/>
        <v>483.75</v>
      </c>
      <c r="P6" s="12">
        <f t="shared" si="3"/>
        <v>806.25</v>
      </c>
      <c r="Q6" s="5">
        <v>645</v>
      </c>
      <c r="R6" s="12">
        <f t="shared" si="4"/>
        <v>483.75</v>
      </c>
      <c r="S6" s="12">
        <f t="shared" si="5"/>
        <v>806.25</v>
      </c>
      <c r="T6" s="5">
        <v>645</v>
      </c>
      <c r="U6" s="12">
        <f t="shared" si="6"/>
        <v>483.75</v>
      </c>
      <c r="V6" s="12">
        <f t="shared" si="7"/>
        <v>806.25</v>
      </c>
      <c r="W6" s="5">
        <v>645</v>
      </c>
      <c r="X6" s="12">
        <f t="shared" si="8"/>
        <v>483.75</v>
      </c>
      <c r="Y6" s="12">
        <f t="shared" si="9"/>
        <v>806.25</v>
      </c>
      <c r="Z6" s="5">
        <v>645</v>
      </c>
      <c r="AA6" s="12">
        <f t="shared" si="10"/>
        <v>483.75</v>
      </c>
      <c r="AB6" s="12">
        <f t="shared" si="11"/>
        <v>806.25</v>
      </c>
    </row>
    <row r="7" spans="1:28" ht="15" x14ac:dyDescent="0.2">
      <c r="A7" s="3" t="s">
        <v>20</v>
      </c>
      <c r="B7" s="3" t="s">
        <v>19</v>
      </c>
      <c r="C7" s="3" t="s">
        <v>125</v>
      </c>
      <c r="D7" s="3" t="s">
        <v>104</v>
      </c>
      <c r="E7" s="3" t="s">
        <v>70</v>
      </c>
      <c r="F7" s="12" t="s">
        <v>57</v>
      </c>
      <c r="G7" s="3" t="s">
        <v>56</v>
      </c>
      <c r="H7" s="16" t="s">
        <v>92</v>
      </c>
      <c r="I7" s="3" t="s">
        <v>144</v>
      </c>
      <c r="J7" s="3" t="s">
        <v>47</v>
      </c>
      <c r="K7" s="5">
        <v>901</v>
      </c>
      <c r="L7" s="12">
        <f t="shared" si="0"/>
        <v>675.75</v>
      </c>
      <c r="M7" s="12">
        <f t="shared" si="1"/>
        <v>1126.25</v>
      </c>
      <c r="N7" s="5">
        <v>901</v>
      </c>
      <c r="O7" s="12">
        <f t="shared" si="2"/>
        <v>675.75</v>
      </c>
      <c r="P7" s="12">
        <f t="shared" si="3"/>
        <v>1126.25</v>
      </c>
      <c r="Q7" s="5">
        <v>901</v>
      </c>
      <c r="R7" s="12">
        <f t="shared" si="4"/>
        <v>675.75</v>
      </c>
      <c r="S7" s="12">
        <f t="shared" si="5"/>
        <v>1126.25</v>
      </c>
      <c r="T7" s="5">
        <v>901</v>
      </c>
      <c r="U7" s="12">
        <f t="shared" si="6"/>
        <v>675.75</v>
      </c>
      <c r="V7" s="12">
        <f t="shared" si="7"/>
        <v>1126.25</v>
      </c>
      <c r="W7" s="5">
        <v>901</v>
      </c>
      <c r="X7" s="12">
        <f t="shared" si="8"/>
        <v>675.75</v>
      </c>
      <c r="Y7" s="12">
        <f t="shared" si="9"/>
        <v>1126.25</v>
      </c>
      <c r="Z7" s="5">
        <v>901</v>
      </c>
      <c r="AA7" s="12">
        <f t="shared" si="10"/>
        <v>675.75</v>
      </c>
      <c r="AB7" s="12">
        <f t="shared" si="11"/>
        <v>1126.25</v>
      </c>
    </row>
    <row r="8" spans="1:28" ht="15" x14ac:dyDescent="0.2">
      <c r="A8" s="3" t="s">
        <v>20</v>
      </c>
      <c r="B8" s="3" t="s">
        <v>19</v>
      </c>
      <c r="C8" s="3" t="s">
        <v>123</v>
      </c>
      <c r="D8" s="3" t="s">
        <v>104</v>
      </c>
      <c r="E8" s="3" t="s">
        <v>70</v>
      </c>
      <c r="F8" s="12" t="s">
        <v>57</v>
      </c>
      <c r="G8" s="3" t="s">
        <v>56</v>
      </c>
      <c r="H8" s="16" t="s">
        <v>92</v>
      </c>
      <c r="I8" s="3" t="s">
        <v>145</v>
      </c>
      <c r="J8" s="3" t="s">
        <v>47</v>
      </c>
      <c r="K8" s="5">
        <v>832</v>
      </c>
      <c r="L8" s="12">
        <f t="shared" si="0"/>
        <v>624</v>
      </c>
      <c r="M8" s="12">
        <f t="shared" si="1"/>
        <v>1040</v>
      </c>
      <c r="N8" s="5">
        <v>832</v>
      </c>
      <c r="O8" s="12">
        <f t="shared" si="2"/>
        <v>624</v>
      </c>
      <c r="P8" s="12">
        <f t="shared" si="3"/>
        <v>1040</v>
      </c>
      <c r="Q8" s="5">
        <v>832</v>
      </c>
      <c r="R8" s="12">
        <f t="shared" si="4"/>
        <v>624</v>
      </c>
      <c r="S8" s="12">
        <f t="shared" si="5"/>
        <v>1040</v>
      </c>
      <c r="T8" s="5">
        <v>832</v>
      </c>
      <c r="U8" s="12">
        <f t="shared" si="6"/>
        <v>624</v>
      </c>
      <c r="V8" s="12">
        <f t="shared" si="7"/>
        <v>1040</v>
      </c>
      <c r="W8" s="5">
        <v>832</v>
      </c>
      <c r="X8" s="12">
        <f t="shared" si="8"/>
        <v>624</v>
      </c>
      <c r="Y8" s="12">
        <f t="shared" si="9"/>
        <v>1040</v>
      </c>
      <c r="Z8" s="5">
        <v>832</v>
      </c>
      <c r="AA8" s="12">
        <f t="shared" si="10"/>
        <v>624</v>
      </c>
      <c r="AB8" s="12">
        <f t="shared" si="11"/>
        <v>1040</v>
      </c>
    </row>
    <row r="9" spans="1:28" ht="15" x14ac:dyDescent="0.2">
      <c r="A9" s="3"/>
      <c r="B9" s="3"/>
      <c r="C9" s="3"/>
      <c r="D9" s="3"/>
      <c r="E9" s="3"/>
      <c r="F9" s="3"/>
      <c r="G9" s="6"/>
      <c r="H9" s="7"/>
      <c r="I9" s="3"/>
      <c r="J9" s="3"/>
      <c r="K9" s="8"/>
      <c r="L9" s="8"/>
      <c r="M9" s="8"/>
      <c r="N9" s="8"/>
      <c r="O9" s="8"/>
      <c r="P9" s="8"/>
      <c r="Q9" s="8"/>
      <c r="R9" s="5"/>
      <c r="S9" s="5"/>
      <c r="T9" s="8"/>
      <c r="U9" s="5"/>
      <c r="V9" s="5"/>
      <c r="W9" s="8"/>
      <c r="X9" s="5"/>
      <c r="Y9" s="5"/>
      <c r="Z9" s="8"/>
      <c r="AA9" s="5"/>
      <c r="AB9" s="5"/>
    </row>
    <row r="10" spans="1:28" ht="15" x14ac:dyDescent="0.2">
      <c r="A10" s="3" t="s">
        <v>23</v>
      </c>
      <c r="B10" s="3" t="s">
        <v>197</v>
      </c>
      <c r="C10" s="21" t="s">
        <v>244</v>
      </c>
      <c r="D10" s="3" t="s">
        <v>198</v>
      </c>
      <c r="E10" s="3" t="s">
        <v>71</v>
      </c>
      <c r="F10" s="3" t="s">
        <v>57</v>
      </c>
      <c r="G10" s="6" t="s">
        <v>56</v>
      </c>
      <c r="H10" s="7" t="s">
        <v>212</v>
      </c>
      <c r="I10" s="3" t="s">
        <v>213</v>
      </c>
      <c r="J10" s="3" t="s">
        <v>47</v>
      </c>
      <c r="K10" s="5">
        <v>0.99</v>
      </c>
      <c r="L10" s="5">
        <v>0.95</v>
      </c>
      <c r="M10" s="5">
        <v>1</v>
      </c>
      <c r="N10" s="5">
        <v>0.99</v>
      </c>
      <c r="O10" s="5">
        <v>0.95</v>
      </c>
      <c r="P10" s="5">
        <v>1</v>
      </c>
      <c r="Q10" s="5">
        <v>0.4</v>
      </c>
      <c r="R10" s="5">
        <f>Q10*0.75</f>
        <v>0.30000000000000004</v>
      </c>
      <c r="S10" s="5">
        <f>Q10*1.25</f>
        <v>0.5</v>
      </c>
      <c r="T10" s="5">
        <v>0.4</v>
      </c>
      <c r="U10" s="5">
        <f>T10*0.75</f>
        <v>0.30000000000000004</v>
      </c>
      <c r="V10" s="5">
        <f>T10*1.25</f>
        <v>0.5</v>
      </c>
      <c r="W10" s="5">
        <v>0.4</v>
      </c>
      <c r="X10" s="5">
        <f>W10*0.75</f>
        <v>0.30000000000000004</v>
      </c>
      <c r="Y10" s="5">
        <f>W10*1.25</f>
        <v>0.5</v>
      </c>
      <c r="Z10" s="5">
        <v>0.4</v>
      </c>
      <c r="AA10" s="5">
        <f>Z10*0.75</f>
        <v>0.30000000000000004</v>
      </c>
      <c r="AB10" s="5">
        <f>Z10*1.25</f>
        <v>0.5</v>
      </c>
    </row>
    <row r="11" spans="1:28" ht="15" x14ac:dyDescent="0.2">
      <c r="A11" s="3" t="s">
        <v>23</v>
      </c>
      <c r="B11" s="3" t="s">
        <v>197</v>
      </c>
      <c r="C11" s="21" t="s">
        <v>245</v>
      </c>
      <c r="D11" s="3" t="s">
        <v>198</v>
      </c>
      <c r="E11" s="3" t="s">
        <v>71</v>
      </c>
      <c r="F11" s="3" t="s">
        <v>57</v>
      </c>
      <c r="G11" s="6" t="s">
        <v>56</v>
      </c>
      <c r="H11" s="7" t="s">
        <v>212</v>
      </c>
      <c r="I11" s="3" t="s">
        <v>213</v>
      </c>
      <c r="J11" s="3" t="s">
        <v>47</v>
      </c>
      <c r="K11" s="5">
        <v>0.99</v>
      </c>
      <c r="L11" s="5">
        <v>0.95</v>
      </c>
      <c r="M11" s="5">
        <v>1</v>
      </c>
      <c r="N11" s="5">
        <v>0.99</v>
      </c>
      <c r="O11" s="5">
        <v>0.95</v>
      </c>
      <c r="P11" s="5">
        <v>1</v>
      </c>
      <c r="Q11" s="5">
        <v>0.7</v>
      </c>
      <c r="R11" s="5">
        <f>Q11*0.75</f>
        <v>0.52499999999999991</v>
      </c>
      <c r="S11" s="5">
        <f>Q11*1.25</f>
        <v>0.875</v>
      </c>
      <c r="T11" s="5">
        <v>0.7</v>
      </c>
      <c r="U11" s="5">
        <f>T11*0.75</f>
        <v>0.52499999999999991</v>
      </c>
      <c r="V11" s="5">
        <f>T11*1.25</f>
        <v>0.875</v>
      </c>
      <c r="W11" s="5">
        <v>0.7</v>
      </c>
      <c r="X11" s="5">
        <f>W11*0.75</f>
        <v>0.52499999999999991</v>
      </c>
      <c r="Y11" s="5">
        <f>W11*1.25</f>
        <v>0.875</v>
      </c>
      <c r="Z11" s="5">
        <v>0.7</v>
      </c>
      <c r="AA11" s="5">
        <f>Z11*0.75</f>
        <v>0.52499999999999991</v>
      </c>
      <c r="AB11" s="5">
        <f>Z11*1.25</f>
        <v>0.875</v>
      </c>
    </row>
    <row r="12" spans="1:28" ht="15" x14ac:dyDescent="0.2">
      <c r="A12" s="3" t="s">
        <v>21</v>
      </c>
      <c r="B12" s="3" t="s">
        <v>19</v>
      </c>
      <c r="C12" s="3" t="s">
        <v>19</v>
      </c>
      <c r="D12" s="3" t="s">
        <v>107</v>
      </c>
      <c r="E12" s="3" t="s">
        <v>93</v>
      </c>
      <c r="F12" s="3" t="s">
        <v>59</v>
      </c>
      <c r="G12" s="6" t="s">
        <v>56</v>
      </c>
      <c r="H12" s="16" t="s">
        <v>92</v>
      </c>
      <c r="I12" s="3" t="s">
        <v>95</v>
      </c>
      <c r="J12" s="3" t="s">
        <v>47</v>
      </c>
      <c r="K12" s="5">
        <v>15.2</v>
      </c>
      <c r="L12" s="5">
        <f>K12*0.75</f>
        <v>11.399999999999999</v>
      </c>
      <c r="M12" s="5">
        <f>K12*1.25</f>
        <v>19</v>
      </c>
      <c r="N12" s="5">
        <v>15.2</v>
      </c>
      <c r="O12" s="5">
        <f>N12*0.75</f>
        <v>11.399999999999999</v>
      </c>
      <c r="P12" s="5">
        <f>N12*1.25</f>
        <v>19</v>
      </c>
      <c r="Q12" s="5">
        <v>15.2</v>
      </c>
      <c r="R12" s="5">
        <f>Q12*0.75</f>
        <v>11.399999999999999</v>
      </c>
      <c r="S12" s="5">
        <f>Q12*1.25</f>
        <v>19</v>
      </c>
      <c r="T12" s="5">
        <v>15.2</v>
      </c>
      <c r="U12" s="5">
        <f>T12*0.75</f>
        <v>11.399999999999999</v>
      </c>
      <c r="V12" s="5">
        <f>T12*1.25</f>
        <v>19</v>
      </c>
      <c r="W12" s="5">
        <v>15.2</v>
      </c>
      <c r="X12" s="5">
        <f>W12*0.75</f>
        <v>11.399999999999999</v>
      </c>
      <c r="Y12" s="5">
        <f>W12*1.25</f>
        <v>19</v>
      </c>
      <c r="Z12" s="5">
        <v>15.2</v>
      </c>
      <c r="AA12" s="5">
        <f>Z12*0.75</f>
        <v>11.399999999999999</v>
      </c>
      <c r="AB12" s="5">
        <f>Z12*1.25</f>
        <v>19</v>
      </c>
    </row>
    <row r="13" spans="1:28" ht="15" x14ac:dyDescent="0.2">
      <c r="A13" s="3" t="s">
        <v>21</v>
      </c>
      <c r="B13" s="3" t="s">
        <v>19</v>
      </c>
      <c r="C13" s="3" t="s">
        <v>19</v>
      </c>
      <c r="D13" s="3" t="s">
        <v>108</v>
      </c>
      <c r="E13" s="3" t="s">
        <v>70</v>
      </c>
      <c r="F13" s="3" t="s">
        <v>59</v>
      </c>
      <c r="G13" s="6" t="s">
        <v>56</v>
      </c>
      <c r="H13" s="16" t="s">
        <v>92</v>
      </c>
      <c r="I13" s="3" t="s">
        <v>95</v>
      </c>
      <c r="J13" s="3" t="s">
        <v>47</v>
      </c>
      <c r="K13" s="5">
        <v>149</v>
      </c>
      <c r="L13" s="4">
        <f>K13*0.75</f>
        <v>111.75</v>
      </c>
      <c r="M13" s="4">
        <f>K13*1.25</f>
        <v>186.25</v>
      </c>
      <c r="N13" s="5">
        <v>149</v>
      </c>
      <c r="O13" s="4">
        <f>N13*0.75</f>
        <v>111.75</v>
      </c>
      <c r="P13" s="4">
        <f>N13*1.25</f>
        <v>186.25</v>
      </c>
      <c r="Q13" s="5">
        <v>149</v>
      </c>
      <c r="R13" s="4">
        <f>Q13*0.75</f>
        <v>111.75</v>
      </c>
      <c r="S13" s="4">
        <f>Q13*1.25</f>
        <v>186.25</v>
      </c>
      <c r="T13" s="5">
        <v>149</v>
      </c>
      <c r="U13" s="4">
        <f>T13*0.75</f>
        <v>111.75</v>
      </c>
      <c r="V13" s="4">
        <f>T13*1.25</f>
        <v>186.25</v>
      </c>
      <c r="W13" s="5">
        <v>149</v>
      </c>
      <c r="X13" s="4">
        <f>W13*0.75</f>
        <v>111.75</v>
      </c>
      <c r="Y13" s="4">
        <f>W13*1.25</f>
        <v>186.25</v>
      </c>
      <c r="Z13" s="5">
        <v>149</v>
      </c>
      <c r="AA13" s="4">
        <f>Z13*0.75</f>
        <v>111.75</v>
      </c>
      <c r="AB13" s="4">
        <f>Z13*1.25</f>
        <v>186.25</v>
      </c>
    </row>
    <row r="14" spans="1:28" x14ac:dyDescent="0.2">
      <c r="A14" s="3" t="s">
        <v>163</v>
      </c>
      <c r="B14" s="17" t="s">
        <v>19</v>
      </c>
      <c r="C14" s="3" t="s">
        <v>138</v>
      </c>
      <c r="D14" s="17" t="s">
        <v>164</v>
      </c>
      <c r="E14" s="17" t="s">
        <v>165</v>
      </c>
      <c r="F14" s="3" t="s">
        <v>60</v>
      </c>
      <c r="G14" s="3" t="s">
        <v>56</v>
      </c>
      <c r="H14" s="3" t="s">
        <v>166</v>
      </c>
      <c r="I14" s="3" t="s">
        <v>167</v>
      </c>
      <c r="J14" s="3" t="s">
        <v>47</v>
      </c>
      <c r="K14" s="25">
        <v>5.0000000000000001E-3</v>
      </c>
      <c r="L14" s="25">
        <f>K14*0.8</f>
        <v>4.0000000000000001E-3</v>
      </c>
      <c r="M14" s="25">
        <f>K14*1.2</f>
        <v>6.0000000000000001E-3</v>
      </c>
      <c r="N14" s="25">
        <v>5.0000000000000001E-3</v>
      </c>
      <c r="O14" s="25">
        <f>N14*0.8</f>
        <v>4.0000000000000001E-3</v>
      </c>
      <c r="P14" s="25">
        <f>N14*1.2</f>
        <v>6.0000000000000001E-3</v>
      </c>
      <c r="Q14" s="25">
        <v>5.0000000000000001E-3</v>
      </c>
      <c r="R14" s="25">
        <f>Q14*0.8</f>
        <v>4.0000000000000001E-3</v>
      </c>
      <c r="S14" s="25">
        <f>Q14*1.2</f>
        <v>6.0000000000000001E-3</v>
      </c>
      <c r="T14" s="25">
        <v>5.0000000000000001E-3</v>
      </c>
      <c r="U14" s="25">
        <f>T14*0.8</f>
        <v>4.0000000000000001E-3</v>
      </c>
      <c r="V14" s="25">
        <f>T14*1.2</f>
        <v>6.0000000000000001E-3</v>
      </c>
      <c r="W14" s="25">
        <v>5.0000000000000001E-3</v>
      </c>
      <c r="X14" s="25">
        <f>W14*0.8</f>
        <v>4.0000000000000001E-3</v>
      </c>
      <c r="Y14" s="25">
        <f>W14*1.2</f>
        <v>6.0000000000000001E-3</v>
      </c>
      <c r="Z14" s="25">
        <v>5.0000000000000001E-3</v>
      </c>
      <c r="AA14" s="25">
        <f>Z14*0.8</f>
        <v>4.0000000000000001E-3</v>
      </c>
      <c r="AB14" s="25">
        <f>Z14*1.2</f>
        <v>6.0000000000000001E-3</v>
      </c>
    </row>
    <row r="15" spans="1:28" ht="15" x14ac:dyDescent="0.2">
      <c r="A15" s="3" t="s">
        <v>20</v>
      </c>
      <c r="B15" s="3" t="s">
        <v>19</v>
      </c>
      <c r="C15" s="3" t="s">
        <v>120</v>
      </c>
      <c r="D15" s="3" t="s">
        <v>102</v>
      </c>
      <c r="E15" s="3" t="s">
        <v>70</v>
      </c>
      <c r="F15" s="12" t="s">
        <v>57</v>
      </c>
      <c r="G15" s="3" t="s">
        <v>56</v>
      </c>
      <c r="H15" s="16" t="s">
        <v>92</v>
      </c>
      <c r="I15" s="3" t="s">
        <v>142</v>
      </c>
      <c r="J15" s="3" t="s">
        <v>47</v>
      </c>
      <c r="K15" s="5">
        <v>1032</v>
      </c>
      <c r="L15" s="4">
        <f t="shared" ref="L15:L20" si="12">K15*0.75</f>
        <v>774</v>
      </c>
      <c r="M15" s="4">
        <f t="shared" ref="M15:M20" si="13">K15*1.25</f>
        <v>1290</v>
      </c>
      <c r="N15" s="5">
        <v>1032</v>
      </c>
      <c r="O15" s="4">
        <f t="shared" ref="O15:O20" si="14">N15*0.75</f>
        <v>774</v>
      </c>
      <c r="P15" s="4">
        <f t="shared" ref="P15:P20" si="15">N15*1.25</f>
        <v>1290</v>
      </c>
      <c r="Q15" s="5">
        <v>1032</v>
      </c>
      <c r="R15" s="4">
        <f t="shared" ref="R15:R20" si="16">Q15*0.75</f>
        <v>774</v>
      </c>
      <c r="S15" s="4">
        <f t="shared" ref="S15:S20" si="17">Q15*1.25</f>
        <v>1290</v>
      </c>
      <c r="T15" s="5">
        <v>1032</v>
      </c>
      <c r="U15" s="4">
        <f t="shared" ref="U15:U20" si="18">T15*0.75</f>
        <v>774</v>
      </c>
      <c r="V15" s="4">
        <f t="shared" ref="V15:V20" si="19">T15*1.25</f>
        <v>1290</v>
      </c>
      <c r="W15" s="5">
        <v>1032</v>
      </c>
      <c r="X15" s="4">
        <f t="shared" ref="X15:X20" si="20">W15*0.75</f>
        <v>774</v>
      </c>
      <c r="Y15" s="4">
        <f t="shared" ref="Y15:Y20" si="21">W15*1.25</f>
        <v>1290</v>
      </c>
      <c r="Z15" s="5">
        <v>1032</v>
      </c>
      <c r="AA15" s="4">
        <f t="shared" ref="AA15:AA20" si="22">Z15*0.75</f>
        <v>774</v>
      </c>
      <c r="AB15" s="4">
        <f t="shared" ref="AB15:AB20" si="23">Z15*1.25</f>
        <v>1290</v>
      </c>
    </row>
    <row r="16" spans="1:28" ht="15" x14ac:dyDescent="0.2">
      <c r="A16" s="3" t="s">
        <v>20</v>
      </c>
      <c r="B16" s="3" t="s">
        <v>19</v>
      </c>
      <c r="C16" s="3" t="s">
        <v>121</v>
      </c>
      <c r="D16" s="3" t="s">
        <v>102</v>
      </c>
      <c r="E16" s="3" t="s">
        <v>70</v>
      </c>
      <c r="F16" s="12" t="s">
        <v>57</v>
      </c>
      <c r="G16" s="3" t="s">
        <v>56</v>
      </c>
      <c r="H16" s="16" t="s">
        <v>92</v>
      </c>
      <c r="I16" s="3" t="s">
        <v>143</v>
      </c>
      <c r="J16" s="3" t="s">
        <v>47</v>
      </c>
      <c r="K16" s="5">
        <v>1490</v>
      </c>
      <c r="L16" s="4">
        <f t="shared" si="12"/>
        <v>1117.5</v>
      </c>
      <c r="M16" s="4">
        <f t="shared" si="13"/>
        <v>1862.5</v>
      </c>
      <c r="N16" s="5">
        <v>1490</v>
      </c>
      <c r="O16" s="4">
        <f t="shared" si="14"/>
        <v>1117.5</v>
      </c>
      <c r="P16" s="4">
        <f t="shared" si="15"/>
        <v>1862.5</v>
      </c>
      <c r="Q16" s="5">
        <v>1490</v>
      </c>
      <c r="R16" s="4">
        <f t="shared" si="16"/>
        <v>1117.5</v>
      </c>
      <c r="S16" s="4">
        <f t="shared" si="17"/>
        <v>1862.5</v>
      </c>
      <c r="T16" s="5">
        <v>1490</v>
      </c>
      <c r="U16" s="4">
        <f t="shared" si="18"/>
        <v>1117.5</v>
      </c>
      <c r="V16" s="4">
        <f t="shared" si="19"/>
        <v>1862.5</v>
      </c>
      <c r="W16" s="5">
        <v>1490</v>
      </c>
      <c r="X16" s="4">
        <f t="shared" si="20"/>
        <v>1117.5</v>
      </c>
      <c r="Y16" s="4">
        <f t="shared" si="21"/>
        <v>1862.5</v>
      </c>
      <c r="Z16" s="5">
        <v>1490</v>
      </c>
      <c r="AA16" s="4">
        <f t="shared" si="22"/>
        <v>1117.5</v>
      </c>
      <c r="AB16" s="4">
        <f t="shared" si="23"/>
        <v>1862.5</v>
      </c>
    </row>
    <row r="17" spans="1:41" ht="15" x14ac:dyDescent="0.2">
      <c r="A17" s="3" t="s">
        <v>20</v>
      </c>
      <c r="B17" s="3" t="s">
        <v>19</v>
      </c>
      <c r="C17" s="3" t="s">
        <v>124</v>
      </c>
      <c r="D17" s="3" t="s">
        <v>102</v>
      </c>
      <c r="E17" s="3" t="s">
        <v>70</v>
      </c>
      <c r="F17" s="12" t="s">
        <v>57</v>
      </c>
      <c r="G17" s="3" t="s">
        <v>56</v>
      </c>
      <c r="H17" s="16" t="s">
        <v>92</v>
      </c>
      <c r="I17" s="3" t="s">
        <v>143</v>
      </c>
      <c r="J17" s="3" t="s">
        <v>47</v>
      </c>
      <c r="K17" s="5">
        <v>1795</v>
      </c>
      <c r="L17" s="4">
        <f t="shared" si="12"/>
        <v>1346.25</v>
      </c>
      <c r="M17" s="4">
        <f t="shared" si="13"/>
        <v>2243.75</v>
      </c>
      <c r="N17" s="5">
        <v>1795</v>
      </c>
      <c r="O17" s="4">
        <f t="shared" si="14"/>
        <v>1346.25</v>
      </c>
      <c r="P17" s="4">
        <f t="shared" si="15"/>
        <v>2243.75</v>
      </c>
      <c r="Q17" s="5">
        <v>1795</v>
      </c>
      <c r="R17" s="4">
        <f t="shared" si="16"/>
        <v>1346.25</v>
      </c>
      <c r="S17" s="4">
        <f t="shared" si="17"/>
        <v>2243.75</v>
      </c>
      <c r="T17" s="5">
        <v>1795</v>
      </c>
      <c r="U17" s="4">
        <f t="shared" si="18"/>
        <v>1346.25</v>
      </c>
      <c r="V17" s="4">
        <f t="shared" si="19"/>
        <v>2243.75</v>
      </c>
      <c r="W17" s="5">
        <v>1795</v>
      </c>
      <c r="X17" s="4">
        <f t="shared" si="20"/>
        <v>1346.25</v>
      </c>
      <c r="Y17" s="4">
        <f t="shared" si="21"/>
        <v>2243.75</v>
      </c>
      <c r="Z17" s="5">
        <v>1795</v>
      </c>
      <c r="AA17" s="4">
        <f t="shared" si="22"/>
        <v>1346.25</v>
      </c>
      <c r="AB17" s="4">
        <f t="shared" si="23"/>
        <v>2243.75</v>
      </c>
    </row>
    <row r="18" spans="1:41" ht="15" x14ac:dyDescent="0.2">
      <c r="A18" s="3" t="s">
        <v>20</v>
      </c>
      <c r="B18" s="3" t="s">
        <v>19</v>
      </c>
      <c r="C18" s="3" t="s">
        <v>122</v>
      </c>
      <c r="D18" s="3" t="s">
        <v>102</v>
      </c>
      <c r="E18" s="3" t="s">
        <v>70</v>
      </c>
      <c r="F18" s="12" t="s">
        <v>57</v>
      </c>
      <c r="G18" s="3" t="s">
        <v>56</v>
      </c>
      <c r="H18" s="16" t="s">
        <v>92</v>
      </c>
      <c r="I18" s="3" t="s">
        <v>144</v>
      </c>
      <c r="J18" s="3" t="s">
        <v>47</v>
      </c>
      <c r="K18" s="5">
        <v>2153</v>
      </c>
      <c r="L18" s="4">
        <f t="shared" si="12"/>
        <v>1614.75</v>
      </c>
      <c r="M18" s="4">
        <f t="shared" si="13"/>
        <v>2691.25</v>
      </c>
      <c r="N18" s="5">
        <v>2153</v>
      </c>
      <c r="O18" s="4">
        <f t="shared" si="14"/>
        <v>1614.75</v>
      </c>
      <c r="P18" s="4">
        <f t="shared" si="15"/>
        <v>2691.25</v>
      </c>
      <c r="Q18" s="5">
        <v>2153</v>
      </c>
      <c r="R18" s="4">
        <f t="shared" si="16"/>
        <v>1614.75</v>
      </c>
      <c r="S18" s="4">
        <f t="shared" si="17"/>
        <v>2691.25</v>
      </c>
      <c r="T18" s="5">
        <v>2153</v>
      </c>
      <c r="U18" s="4">
        <f t="shared" si="18"/>
        <v>1614.75</v>
      </c>
      <c r="V18" s="4">
        <f t="shared" si="19"/>
        <v>2691.25</v>
      </c>
      <c r="W18" s="5">
        <v>2153</v>
      </c>
      <c r="X18" s="4">
        <f t="shared" si="20"/>
        <v>1614.75</v>
      </c>
      <c r="Y18" s="4">
        <f t="shared" si="21"/>
        <v>2691.25</v>
      </c>
      <c r="Z18" s="5">
        <v>2153</v>
      </c>
      <c r="AA18" s="4">
        <f t="shared" si="22"/>
        <v>1614.75</v>
      </c>
      <c r="AB18" s="4">
        <f t="shared" si="23"/>
        <v>2691.25</v>
      </c>
    </row>
    <row r="19" spans="1:41" ht="15" x14ac:dyDescent="0.2">
      <c r="A19" s="3" t="s">
        <v>20</v>
      </c>
      <c r="B19" s="3" t="s">
        <v>19</v>
      </c>
      <c r="C19" s="3" t="s">
        <v>125</v>
      </c>
      <c r="D19" s="3" t="s">
        <v>102</v>
      </c>
      <c r="E19" s="3" t="s">
        <v>70</v>
      </c>
      <c r="F19" s="12" t="s">
        <v>57</v>
      </c>
      <c r="G19" s="3" t="s">
        <v>56</v>
      </c>
      <c r="H19" s="16" t="s">
        <v>92</v>
      </c>
      <c r="I19" s="3" t="s">
        <v>144</v>
      </c>
      <c r="J19" s="3" t="s">
        <v>47</v>
      </c>
      <c r="K19" s="5">
        <v>2332</v>
      </c>
      <c r="L19" s="4">
        <f t="shared" si="12"/>
        <v>1749</v>
      </c>
      <c r="M19" s="4">
        <f t="shared" si="13"/>
        <v>2915</v>
      </c>
      <c r="N19" s="5">
        <v>2332</v>
      </c>
      <c r="O19" s="4">
        <f t="shared" si="14"/>
        <v>1749</v>
      </c>
      <c r="P19" s="4">
        <f t="shared" si="15"/>
        <v>2915</v>
      </c>
      <c r="Q19" s="5">
        <v>2332</v>
      </c>
      <c r="R19" s="4">
        <f t="shared" si="16"/>
        <v>1749</v>
      </c>
      <c r="S19" s="4">
        <f t="shared" si="17"/>
        <v>2915</v>
      </c>
      <c r="T19" s="5">
        <v>2332</v>
      </c>
      <c r="U19" s="4">
        <f t="shared" si="18"/>
        <v>1749</v>
      </c>
      <c r="V19" s="4">
        <f t="shared" si="19"/>
        <v>2915</v>
      </c>
      <c r="W19" s="5">
        <v>2332</v>
      </c>
      <c r="X19" s="4">
        <f t="shared" si="20"/>
        <v>1749</v>
      </c>
      <c r="Y19" s="4">
        <f t="shared" si="21"/>
        <v>2915</v>
      </c>
      <c r="Z19" s="5">
        <v>2332</v>
      </c>
      <c r="AA19" s="4">
        <f t="shared" si="22"/>
        <v>1749</v>
      </c>
      <c r="AB19" s="4">
        <f t="shared" si="23"/>
        <v>2915</v>
      </c>
    </row>
    <row r="20" spans="1:41" ht="15" x14ac:dyDescent="0.2">
      <c r="A20" s="3" t="s">
        <v>20</v>
      </c>
      <c r="B20" s="3" t="s">
        <v>19</v>
      </c>
      <c r="C20" s="3" t="s">
        <v>123</v>
      </c>
      <c r="D20" s="3" t="s">
        <v>102</v>
      </c>
      <c r="E20" s="3" t="s">
        <v>70</v>
      </c>
      <c r="F20" s="12" t="s">
        <v>57</v>
      </c>
      <c r="G20" s="3" t="s">
        <v>56</v>
      </c>
      <c r="H20" s="16" t="s">
        <v>92</v>
      </c>
      <c r="I20" s="3" t="s">
        <v>145</v>
      </c>
      <c r="J20" s="3" t="s">
        <v>47</v>
      </c>
      <c r="K20" s="5">
        <v>2153</v>
      </c>
      <c r="L20" s="4">
        <f t="shared" si="12"/>
        <v>1614.75</v>
      </c>
      <c r="M20" s="4">
        <f t="shared" si="13"/>
        <v>2691.25</v>
      </c>
      <c r="N20" s="5">
        <v>2153</v>
      </c>
      <c r="O20" s="4">
        <f t="shared" si="14"/>
        <v>1614.75</v>
      </c>
      <c r="P20" s="4">
        <f t="shared" si="15"/>
        <v>2691.25</v>
      </c>
      <c r="Q20" s="5">
        <v>2153</v>
      </c>
      <c r="R20" s="4">
        <f t="shared" si="16"/>
        <v>1614.75</v>
      </c>
      <c r="S20" s="4">
        <f t="shared" si="17"/>
        <v>2691.25</v>
      </c>
      <c r="T20" s="5">
        <v>2153</v>
      </c>
      <c r="U20" s="4">
        <f t="shared" si="18"/>
        <v>1614.75</v>
      </c>
      <c r="V20" s="4">
        <f t="shared" si="19"/>
        <v>2691.25</v>
      </c>
      <c r="W20" s="5">
        <v>2153</v>
      </c>
      <c r="X20" s="4">
        <f t="shared" si="20"/>
        <v>1614.75</v>
      </c>
      <c r="Y20" s="4">
        <f t="shared" si="21"/>
        <v>2691.25</v>
      </c>
      <c r="Z20" s="5">
        <v>2153</v>
      </c>
      <c r="AA20" s="4">
        <f t="shared" si="22"/>
        <v>1614.75</v>
      </c>
      <c r="AB20" s="4">
        <f t="shared" si="23"/>
        <v>2691.25</v>
      </c>
    </row>
    <row r="21" spans="1:41" ht="15" x14ac:dyDescent="0.2">
      <c r="A21" s="3" t="s">
        <v>20</v>
      </c>
      <c r="B21" s="3" t="s">
        <v>19</v>
      </c>
      <c r="C21" s="3" t="s">
        <v>19</v>
      </c>
      <c r="D21" s="3" t="s">
        <v>5</v>
      </c>
      <c r="E21" s="3" t="s">
        <v>71</v>
      </c>
      <c r="F21" s="12" t="s">
        <v>57</v>
      </c>
      <c r="G21" s="6" t="s">
        <v>56</v>
      </c>
      <c r="H21" s="7" t="s">
        <v>51</v>
      </c>
      <c r="I21" s="3"/>
      <c r="J21" s="3" t="s">
        <v>47</v>
      </c>
      <c r="K21" s="11">
        <v>5.4999999999999997E-3</v>
      </c>
      <c r="L21" s="11">
        <v>5.0000000000000001E-3</v>
      </c>
      <c r="M21" s="11">
        <v>6.0000000000000001E-3</v>
      </c>
      <c r="N21" s="11">
        <v>5.4999999999999997E-3</v>
      </c>
      <c r="O21" s="11">
        <v>5.0000000000000001E-3</v>
      </c>
      <c r="P21" s="11">
        <v>6.0000000000000001E-3</v>
      </c>
      <c r="Q21" s="11">
        <v>5.4999999999999997E-3</v>
      </c>
      <c r="R21" s="11">
        <v>5.0000000000000001E-3</v>
      </c>
      <c r="S21" s="11">
        <v>6.0000000000000001E-3</v>
      </c>
      <c r="T21" s="11">
        <v>5.0000000000000001E-3</v>
      </c>
      <c r="U21" s="11">
        <v>4.4999999999999997E-3</v>
      </c>
      <c r="V21" s="11">
        <v>5.4999999999999997E-3</v>
      </c>
      <c r="W21" s="11">
        <v>4.4999999999999997E-3</v>
      </c>
      <c r="X21" s="11">
        <v>4.0000000000000001E-3</v>
      </c>
      <c r="Y21" s="11">
        <v>5.0000000000000001E-3</v>
      </c>
      <c r="Z21" s="11">
        <v>4.0000000000000001E-3</v>
      </c>
      <c r="AA21" s="11">
        <v>3.5000000000000001E-3</v>
      </c>
      <c r="AB21" s="11">
        <v>4.4999999999999997E-3</v>
      </c>
    </row>
    <row r="22" spans="1:41" ht="15" x14ac:dyDescent="0.2">
      <c r="A22" s="3" t="s">
        <v>20</v>
      </c>
      <c r="B22" s="3" t="s">
        <v>34</v>
      </c>
      <c r="C22" s="3" t="s">
        <v>120</v>
      </c>
      <c r="D22" s="3" t="s">
        <v>0</v>
      </c>
      <c r="E22" s="3" t="s">
        <v>72</v>
      </c>
      <c r="F22" s="3" t="s">
        <v>59</v>
      </c>
      <c r="G22" s="6" t="s">
        <v>56</v>
      </c>
      <c r="H22" s="29" t="s">
        <v>241</v>
      </c>
      <c r="I22" s="3" t="s">
        <v>50</v>
      </c>
      <c r="J22" s="3" t="s">
        <v>47</v>
      </c>
      <c r="K22" s="8">
        <v>15</v>
      </c>
      <c r="L22" s="8">
        <f t="shared" ref="L22:L47" si="24">K22*0.9</f>
        <v>13.5</v>
      </c>
      <c r="M22" s="8">
        <f t="shared" ref="M22:M47" si="25">K22*1.1</f>
        <v>16.5</v>
      </c>
      <c r="N22" s="8">
        <v>15</v>
      </c>
      <c r="O22" s="8">
        <f t="shared" ref="O22:O47" si="26">N22*0.9</f>
        <v>13.5</v>
      </c>
      <c r="P22" s="8">
        <f t="shared" ref="P22:P47" si="27">N22*1.1</f>
        <v>16.5</v>
      </c>
      <c r="Q22" s="8">
        <v>15</v>
      </c>
      <c r="R22" s="8">
        <f t="shared" ref="R22:R47" si="28">Q22*0.9</f>
        <v>13.5</v>
      </c>
      <c r="S22" s="8">
        <f t="shared" ref="S22:S47" si="29">Q22*1.1</f>
        <v>16.5</v>
      </c>
      <c r="T22" s="8">
        <v>15</v>
      </c>
      <c r="U22" s="8">
        <f t="shared" ref="U22:U47" si="30">T22*0.9</f>
        <v>13.5</v>
      </c>
      <c r="V22" s="8">
        <f t="shared" ref="V22:V47" si="31">T22*1.1</f>
        <v>16.5</v>
      </c>
      <c r="W22" s="8">
        <v>15</v>
      </c>
      <c r="X22" s="8">
        <f t="shared" ref="X22:X47" si="32">W22*0.9</f>
        <v>13.5</v>
      </c>
      <c r="Y22" s="8">
        <f t="shared" ref="Y22:Y47" si="33">W22*1.1</f>
        <v>16.5</v>
      </c>
      <c r="Z22" s="8">
        <v>15</v>
      </c>
      <c r="AA22" s="8">
        <f t="shared" ref="AA22:AA47" si="34">Z22*0.9</f>
        <v>13.5</v>
      </c>
      <c r="AB22" s="8">
        <f t="shared" ref="AB22:AB47" si="35">Z22*1.1</f>
        <v>16.5</v>
      </c>
    </row>
    <row r="23" spans="1:41" s="21" customFormat="1" ht="15" x14ac:dyDescent="0.2">
      <c r="A23" s="3" t="s">
        <v>20</v>
      </c>
      <c r="B23" s="3" t="s">
        <v>34</v>
      </c>
      <c r="C23" s="3" t="s">
        <v>121</v>
      </c>
      <c r="D23" s="3" t="s">
        <v>0</v>
      </c>
      <c r="E23" s="3" t="s">
        <v>72</v>
      </c>
      <c r="F23" s="3" t="s">
        <v>59</v>
      </c>
      <c r="G23" s="6" t="s">
        <v>56</v>
      </c>
      <c r="H23" s="29" t="s">
        <v>241</v>
      </c>
      <c r="I23" s="3" t="s">
        <v>50</v>
      </c>
      <c r="J23" s="3" t="s">
        <v>47</v>
      </c>
      <c r="K23" s="8">
        <v>14.5</v>
      </c>
      <c r="L23" s="8">
        <f t="shared" si="24"/>
        <v>13.05</v>
      </c>
      <c r="M23" s="8">
        <f t="shared" si="25"/>
        <v>15.950000000000001</v>
      </c>
      <c r="N23" s="8">
        <v>14.5</v>
      </c>
      <c r="O23" s="8">
        <f t="shared" si="26"/>
        <v>13.05</v>
      </c>
      <c r="P23" s="8">
        <f t="shared" si="27"/>
        <v>15.950000000000001</v>
      </c>
      <c r="Q23" s="8">
        <v>14.5</v>
      </c>
      <c r="R23" s="8">
        <f t="shared" si="28"/>
        <v>13.05</v>
      </c>
      <c r="S23" s="8">
        <f t="shared" si="29"/>
        <v>15.950000000000001</v>
      </c>
      <c r="T23" s="8">
        <v>14.5</v>
      </c>
      <c r="U23" s="8">
        <f t="shared" si="30"/>
        <v>13.05</v>
      </c>
      <c r="V23" s="8">
        <f t="shared" si="31"/>
        <v>15.950000000000001</v>
      </c>
      <c r="W23" s="8">
        <v>14.5</v>
      </c>
      <c r="X23" s="8">
        <f t="shared" si="32"/>
        <v>13.05</v>
      </c>
      <c r="Y23" s="8">
        <f t="shared" si="33"/>
        <v>15.950000000000001</v>
      </c>
      <c r="Z23" s="8">
        <v>14.5</v>
      </c>
      <c r="AA23" s="8">
        <f t="shared" si="34"/>
        <v>13.05</v>
      </c>
      <c r="AB23" s="8">
        <f t="shared" si="35"/>
        <v>15.950000000000001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s="21" customFormat="1" ht="15" x14ac:dyDescent="0.2">
      <c r="A24" s="3" t="s">
        <v>20</v>
      </c>
      <c r="B24" s="3" t="s">
        <v>34</v>
      </c>
      <c r="C24" s="3" t="s">
        <v>124</v>
      </c>
      <c r="D24" s="3" t="s">
        <v>0</v>
      </c>
      <c r="E24" s="3" t="s">
        <v>72</v>
      </c>
      <c r="F24" s="3" t="s">
        <v>59</v>
      </c>
      <c r="G24" s="6" t="s">
        <v>56</v>
      </c>
      <c r="H24" s="29" t="s">
        <v>241</v>
      </c>
      <c r="I24" s="3" t="s">
        <v>50</v>
      </c>
      <c r="J24" s="3" t="s">
        <v>47</v>
      </c>
      <c r="K24" s="8">
        <v>14</v>
      </c>
      <c r="L24" s="8">
        <f t="shared" si="24"/>
        <v>12.6</v>
      </c>
      <c r="M24" s="8">
        <f t="shared" si="25"/>
        <v>15.400000000000002</v>
      </c>
      <c r="N24" s="8">
        <v>14</v>
      </c>
      <c r="O24" s="8">
        <f t="shared" si="26"/>
        <v>12.6</v>
      </c>
      <c r="P24" s="8">
        <f t="shared" si="27"/>
        <v>15.400000000000002</v>
      </c>
      <c r="Q24" s="8">
        <v>14</v>
      </c>
      <c r="R24" s="8">
        <f t="shared" si="28"/>
        <v>12.6</v>
      </c>
      <c r="S24" s="8">
        <f t="shared" si="29"/>
        <v>15.400000000000002</v>
      </c>
      <c r="T24" s="8">
        <v>14</v>
      </c>
      <c r="U24" s="8">
        <f t="shared" si="30"/>
        <v>12.6</v>
      </c>
      <c r="V24" s="8">
        <f t="shared" si="31"/>
        <v>15.400000000000002</v>
      </c>
      <c r="W24" s="8">
        <v>14</v>
      </c>
      <c r="X24" s="8">
        <f t="shared" si="32"/>
        <v>12.6</v>
      </c>
      <c r="Y24" s="8">
        <f t="shared" si="33"/>
        <v>15.400000000000002</v>
      </c>
      <c r="Z24" s="8">
        <v>14</v>
      </c>
      <c r="AA24" s="8">
        <f t="shared" si="34"/>
        <v>12.6</v>
      </c>
      <c r="AB24" s="8">
        <f t="shared" si="35"/>
        <v>15.400000000000002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s="21" customFormat="1" ht="15" x14ac:dyDescent="0.2">
      <c r="A25" s="3" t="s">
        <v>20</v>
      </c>
      <c r="B25" s="3" t="s">
        <v>34</v>
      </c>
      <c r="C25" s="3" t="s">
        <v>122</v>
      </c>
      <c r="D25" s="3" t="s">
        <v>0</v>
      </c>
      <c r="E25" s="3" t="s">
        <v>72</v>
      </c>
      <c r="F25" s="3" t="s">
        <v>59</v>
      </c>
      <c r="G25" s="6" t="s">
        <v>56</v>
      </c>
      <c r="H25" s="29" t="s">
        <v>241</v>
      </c>
      <c r="I25" s="3" t="s">
        <v>50</v>
      </c>
      <c r="J25" s="3" t="s">
        <v>47</v>
      </c>
      <c r="K25" s="8">
        <v>13</v>
      </c>
      <c r="L25" s="8">
        <f t="shared" si="24"/>
        <v>11.700000000000001</v>
      </c>
      <c r="M25" s="8">
        <f t="shared" si="25"/>
        <v>14.3</v>
      </c>
      <c r="N25" s="8">
        <v>13</v>
      </c>
      <c r="O25" s="8">
        <f t="shared" si="26"/>
        <v>11.700000000000001</v>
      </c>
      <c r="P25" s="8">
        <f t="shared" si="27"/>
        <v>14.3</v>
      </c>
      <c r="Q25" s="8">
        <v>13</v>
      </c>
      <c r="R25" s="8">
        <f t="shared" si="28"/>
        <v>11.700000000000001</v>
      </c>
      <c r="S25" s="8">
        <f t="shared" si="29"/>
        <v>14.3</v>
      </c>
      <c r="T25" s="8">
        <v>13</v>
      </c>
      <c r="U25" s="8">
        <f t="shared" si="30"/>
        <v>11.700000000000001</v>
      </c>
      <c r="V25" s="8">
        <f t="shared" si="31"/>
        <v>14.3</v>
      </c>
      <c r="W25" s="8">
        <v>13</v>
      </c>
      <c r="X25" s="8">
        <f t="shared" si="32"/>
        <v>11.700000000000001</v>
      </c>
      <c r="Y25" s="8">
        <f t="shared" si="33"/>
        <v>14.3</v>
      </c>
      <c r="Z25" s="8">
        <v>13</v>
      </c>
      <c r="AA25" s="8">
        <f t="shared" si="34"/>
        <v>11.700000000000001</v>
      </c>
      <c r="AB25" s="8">
        <f t="shared" si="35"/>
        <v>14.3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s="21" customFormat="1" ht="15" x14ac:dyDescent="0.2">
      <c r="A26" s="3" t="s">
        <v>20</v>
      </c>
      <c r="B26" s="3" t="s">
        <v>34</v>
      </c>
      <c r="C26" s="3" t="s">
        <v>125</v>
      </c>
      <c r="D26" s="3" t="s">
        <v>0</v>
      </c>
      <c r="E26" s="3" t="s">
        <v>72</v>
      </c>
      <c r="F26" s="3" t="s">
        <v>59</v>
      </c>
      <c r="G26" s="6" t="s">
        <v>56</v>
      </c>
      <c r="H26" s="29" t="s">
        <v>241</v>
      </c>
      <c r="I26" s="3" t="s">
        <v>50</v>
      </c>
      <c r="J26" s="3" t="s">
        <v>47</v>
      </c>
      <c r="K26" s="8">
        <v>13.5</v>
      </c>
      <c r="L26" s="8">
        <f t="shared" si="24"/>
        <v>12.15</v>
      </c>
      <c r="M26" s="8">
        <f t="shared" si="25"/>
        <v>14.850000000000001</v>
      </c>
      <c r="N26" s="8">
        <v>13.5</v>
      </c>
      <c r="O26" s="8">
        <f t="shared" si="26"/>
        <v>12.15</v>
      </c>
      <c r="P26" s="8">
        <f t="shared" si="27"/>
        <v>14.850000000000001</v>
      </c>
      <c r="Q26" s="8">
        <v>13.5</v>
      </c>
      <c r="R26" s="8">
        <f t="shared" si="28"/>
        <v>12.15</v>
      </c>
      <c r="S26" s="8">
        <f t="shared" si="29"/>
        <v>14.850000000000001</v>
      </c>
      <c r="T26" s="8">
        <v>13.5</v>
      </c>
      <c r="U26" s="8">
        <f t="shared" si="30"/>
        <v>12.15</v>
      </c>
      <c r="V26" s="8">
        <f t="shared" si="31"/>
        <v>14.850000000000001</v>
      </c>
      <c r="W26" s="8">
        <v>13.5</v>
      </c>
      <c r="X26" s="8">
        <f t="shared" si="32"/>
        <v>12.15</v>
      </c>
      <c r="Y26" s="8">
        <f t="shared" si="33"/>
        <v>14.850000000000001</v>
      </c>
      <c r="Z26" s="8">
        <v>13.5</v>
      </c>
      <c r="AA26" s="8">
        <f t="shared" si="34"/>
        <v>12.15</v>
      </c>
      <c r="AB26" s="8">
        <f t="shared" si="35"/>
        <v>14.850000000000001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s="21" customFormat="1" ht="15" x14ac:dyDescent="0.2">
      <c r="A27" s="3" t="s">
        <v>20</v>
      </c>
      <c r="B27" s="3" t="s">
        <v>34</v>
      </c>
      <c r="C27" s="3" t="s">
        <v>123</v>
      </c>
      <c r="D27" s="3" t="s">
        <v>0</v>
      </c>
      <c r="E27" s="3" t="s">
        <v>72</v>
      </c>
      <c r="F27" s="3" t="s">
        <v>59</v>
      </c>
      <c r="G27" s="6" t="s">
        <v>56</v>
      </c>
      <c r="H27" s="29" t="s">
        <v>241</v>
      </c>
      <c r="I27" s="3" t="s">
        <v>50</v>
      </c>
      <c r="J27" s="3" t="s">
        <v>47</v>
      </c>
      <c r="K27" s="8">
        <v>13.5</v>
      </c>
      <c r="L27" s="8">
        <f t="shared" si="24"/>
        <v>12.15</v>
      </c>
      <c r="M27" s="8">
        <f t="shared" si="25"/>
        <v>14.850000000000001</v>
      </c>
      <c r="N27" s="8">
        <v>13.5</v>
      </c>
      <c r="O27" s="8">
        <f t="shared" si="26"/>
        <v>12.15</v>
      </c>
      <c r="P27" s="8">
        <f t="shared" si="27"/>
        <v>14.850000000000001</v>
      </c>
      <c r="Q27" s="8">
        <v>13.5</v>
      </c>
      <c r="R27" s="8">
        <f t="shared" si="28"/>
        <v>12.15</v>
      </c>
      <c r="S27" s="8">
        <f t="shared" si="29"/>
        <v>14.850000000000001</v>
      </c>
      <c r="T27" s="8">
        <v>13.5</v>
      </c>
      <c r="U27" s="8">
        <f t="shared" si="30"/>
        <v>12.15</v>
      </c>
      <c r="V27" s="8">
        <f t="shared" si="31"/>
        <v>14.850000000000001</v>
      </c>
      <c r="W27" s="8">
        <v>13.5</v>
      </c>
      <c r="X27" s="8">
        <f t="shared" si="32"/>
        <v>12.15</v>
      </c>
      <c r="Y27" s="8">
        <f t="shared" si="33"/>
        <v>14.850000000000001</v>
      </c>
      <c r="Z27" s="8">
        <v>13.5</v>
      </c>
      <c r="AA27" s="8">
        <f t="shared" si="34"/>
        <v>12.15</v>
      </c>
      <c r="AB27" s="8">
        <f t="shared" si="35"/>
        <v>14.850000000000001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s="21" customFormat="1" x14ac:dyDescent="0.2">
      <c r="A28" s="3" t="s">
        <v>20</v>
      </c>
      <c r="B28" s="3" t="s">
        <v>221</v>
      </c>
      <c r="C28" s="3" t="s">
        <v>120</v>
      </c>
      <c r="D28" s="3" t="s">
        <v>0</v>
      </c>
      <c r="E28" s="3" t="s">
        <v>72</v>
      </c>
      <c r="F28" s="3" t="s">
        <v>59</v>
      </c>
      <c r="G28" s="6" t="s">
        <v>56</v>
      </c>
      <c r="H28" s="3"/>
      <c r="I28" s="3" t="s">
        <v>50</v>
      </c>
      <c r="J28" s="3" t="s">
        <v>47</v>
      </c>
      <c r="K28" s="8">
        <f>130000/8050</f>
        <v>16.149068322981368</v>
      </c>
      <c r="L28" s="8">
        <f t="shared" si="24"/>
        <v>14.534161490683232</v>
      </c>
      <c r="M28" s="8">
        <f t="shared" si="25"/>
        <v>17.763975155279507</v>
      </c>
      <c r="N28" s="8">
        <f>130000/8050</f>
        <v>16.149068322981368</v>
      </c>
      <c r="O28" s="8">
        <f t="shared" si="26"/>
        <v>14.534161490683232</v>
      </c>
      <c r="P28" s="8">
        <f t="shared" si="27"/>
        <v>17.763975155279507</v>
      </c>
      <c r="Q28" s="8">
        <f>130000/8050</f>
        <v>16.149068322981368</v>
      </c>
      <c r="R28" s="8">
        <f t="shared" si="28"/>
        <v>14.534161490683232</v>
      </c>
      <c r="S28" s="8">
        <f t="shared" si="29"/>
        <v>17.763975155279507</v>
      </c>
      <c r="T28" s="8">
        <f>130000/8050</f>
        <v>16.149068322981368</v>
      </c>
      <c r="U28" s="8">
        <f t="shared" si="30"/>
        <v>14.534161490683232</v>
      </c>
      <c r="V28" s="8">
        <f t="shared" si="31"/>
        <v>17.763975155279507</v>
      </c>
      <c r="W28" s="8">
        <f>130000/8050</f>
        <v>16.149068322981368</v>
      </c>
      <c r="X28" s="8">
        <f t="shared" si="32"/>
        <v>14.534161490683232</v>
      </c>
      <c r="Y28" s="8">
        <f t="shared" si="33"/>
        <v>17.763975155279507</v>
      </c>
      <c r="Z28" s="8">
        <f>130000/8050</f>
        <v>16.149068322981368</v>
      </c>
      <c r="AA28" s="8">
        <f t="shared" si="34"/>
        <v>14.534161490683232</v>
      </c>
      <c r="AB28" s="8">
        <f t="shared" si="35"/>
        <v>17.763975155279507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s="21" customFormat="1" x14ac:dyDescent="0.2">
      <c r="A29" s="3" t="s">
        <v>20</v>
      </c>
      <c r="B29" s="3" t="s">
        <v>26</v>
      </c>
      <c r="C29" s="3" t="s">
        <v>121</v>
      </c>
      <c r="D29" s="3" t="s">
        <v>0</v>
      </c>
      <c r="E29" s="3" t="s">
        <v>72</v>
      </c>
      <c r="F29" s="3" t="s">
        <v>59</v>
      </c>
      <c r="G29" s="6" t="s">
        <v>56</v>
      </c>
      <c r="H29" s="3"/>
      <c r="I29" s="3" t="s">
        <v>50</v>
      </c>
      <c r="J29" s="3" t="s">
        <v>47</v>
      </c>
      <c r="K29" s="8">
        <v>19</v>
      </c>
      <c r="L29" s="8">
        <f t="shared" si="24"/>
        <v>17.100000000000001</v>
      </c>
      <c r="M29" s="8">
        <f t="shared" si="25"/>
        <v>20.900000000000002</v>
      </c>
      <c r="N29" s="8">
        <v>19</v>
      </c>
      <c r="O29" s="8">
        <f t="shared" si="26"/>
        <v>17.100000000000001</v>
      </c>
      <c r="P29" s="8">
        <f t="shared" si="27"/>
        <v>20.900000000000002</v>
      </c>
      <c r="Q29" s="8">
        <v>19</v>
      </c>
      <c r="R29" s="8">
        <f t="shared" si="28"/>
        <v>17.100000000000001</v>
      </c>
      <c r="S29" s="8">
        <f t="shared" si="29"/>
        <v>20.900000000000002</v>
      </c>
      <c r="T29" s="8">
        <v>19</v>
      </c>
      <c r="U29" s="8">
        <f t="shared" si="30"/>
        <v>17.100000000000001</v>
      </c>
      <c r="V29" s="8">
        <f t="shared" si="31"/>
        <v>20.900000000000002</v>
      </c>
      <c r="W29" s="8">
        <v>19</v>
      </c>
      <c r="X29" s="8">
        <f t="shared" si="32"/>
        <v>17.100000000000001</v>
      </c>
      <c r="Y29" s="8">
        <f t="shared" si="33"/>
        <v>20.900000000000002</v>
      </c>
      <c r="Z29" s="8">
        <v>19</v>
      </c>
      <c r="AA29" s="8">
        <f t="shared" si="34"/>
        <v>17.100000000000001</v>
      </c>
      <c r="AB29" s="8">
        <f t="shared" si="35"/>
        <v>20.900000000000002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s="21" customFormat="1" x14ac:dyDescent="0.2">
      <c r="A30" s="3" t="s">
        <v>20</v>
      </c>
      <c r="B30" s="3" t="s">
        <v>27</v>
      </c>
      <c r="C30" s="3" t="s">
        <v>121</v>
      </c>
      <c r="D30" s="3" t="s">
        <v>0</v>
      </c>
      <c r="E30" s="3" t="s">
        <v>72</v>
      </c>
      <c r="F30" s="3" t="s">
        <v>59</v>
      </c>
      <c r="G30" s="6" t="s">
        <v>56</v>
      </c>
      <c r="H30" s="3"/>
      <c r="I30" s="3" t="s">
        <v>50</v>
      </c>
      <c r="J30" s="3" t="s">
        <v>47</v>
      </c>
      <c r="K30" s="8">
        <f>130000/8050</f>
        <v>16.149068322981368</v>
      </c>
      <c r="L30" s="8">
        <f t="shared" si="24"/>
        <v>14.534161490683232</v>
      </c>
      <c r="M30" s="8">
        <f t="shared" si="25"/>
        <v>17.763975155279507</v>
      </c>
      <c r="N30" s="8">
        <f>130000/8050</f>
        <v>16.149068322981368</v>
      </c>
      <c r="O30" s="8">
        <f t="shared" si="26"/>
        <v>14.534161490683232</v>
      </c>
      <c r="P30" s="8">
        <f t="shared" si="27"/>
        <v>17.763975155279507</v>
      </c>
      <c r="Q30" s="8">
        <f>130000/8050</f>
        <v>16.149068322981368</v>
      </c>
      <c r="R30" s="8">
        <f t="shared" si="28"/>
        <v>14.534161490683232</v>
      </c>
      <c r="S30" s="8">
        <f t="shared" si="29"/>
        <v>17.763975155279507</v>
      </c>
      <c r="T30" s="8">
        <f>130000/8050</f>
        <v>16.149068322981368</v>
      </c>
      <c r="U30" s="8">
        <f t="shared" si="30"/>
        <v>14.534161490683232</v>
      </c>
      <c r="V30" s="8">
        <f t="shared" si="31"/>
        <v>17.763975155279507</v>
      </c>
      <c r="W30" s="8">
        <f>130000/8050</f>
        <v>16.149068322981368</v>
      </c>
      <c r="X30" s="8">
        <f t="shared" si="32"/>
        <v>14.534161490683232</v>
      </c>
      <c r="Y30" s="8">
        <f t="shared" si="33"/>
        <v>17.763975155279507</v>
      </c>
      <c r="Z30" s="8">
        <f>130000/8050</f>
        <v>16.149068322981368</v>
      </c>
      <c r="AA30" s="8">
        <f t="shared" si="34"/>
        <v>14.534161490683232</v>
      </c>
      <c r="AB30" s="8">
        <f t="shared" si="35"/>
        <v>17.763975155279507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s="21" customFormat="1" x14ac:dyDescent="0.2">
      <c r="A31" s="3" t="s">
        <v>20</v>
      </c>
      <c r="B31" s="3" t="s">
        <v>228</v>
      </c>
      <c r="C31" s="3" t="s">
        <v>121</v>
      </c>
      <c r="D31" s="3" t="s">
        <v>0</v>
      </c>
      <c r="E31" s="3" t="s">
        <v>72</v>
      </c>
      <c r="F31" s="3" t="s">
        <v>59</v>
      </c>
      <c r="G31" s="6" t="s">
        <v>56</v>
      </c>
      <c r="H31" s="3"/>
      <c r="I31" s="3" t="s">
        <v>50</v>
      </c>
      <c r="J31" s="3" t="s">
        <v>47</v>
      </c>
      <c r="K31" s="8">
        <v>18</v>
      </c>
      <c r="L31" s="8">
        <f t="shared" si="24"/>
        <v>16.2</v>
      </c>
      <c r="M31" s="8">
        <f t="shared" si="25"/>
        <v>19.8</v>
      </c>
      <c r="N31" s="8">
        <v>18</v>
      </c>
      <c r="O31" s="8">
        <f t="shared" si="26"/>
        <v>16.2</v>
      </c>
      <c r="P31" s="8">
        <f t="shared" si="27"/>
        <v>19.8</v>
      </c>
      <c r="Q31" s="8">
        <v>18</v>
      </c>
      <c r="R31" s="8">
        <f t="shared" si="28"/>
        <v>16.2</v>
      </c>
      <c r="S31" s="8">
        <f t="shared" si="29"/>
        <v>19.8</v>
      </c>
      <c r="T31" s="8">
        <v>18</v>
      </c>
      <c r="U31" s="8">
        <f t="shared" si="30"/>
        <v>16.2</v>
      </c>
      <c r="V31" s="8">
        <f t="shared" si="31"/>
        <v>19.8</v>
      </c>
      <c r="W31" s="8">
        <v>18</v>
      </c>
      <c r="X31" s="8">
        <f t="shared" si="32"/>
        <v>16.2</v>
      </c>
      <c r="Y31" s="8">
        <f t="shared" si="33"/>
        <v>19.8</v>
      </c>
      <c r="Z31" s="8">
        <v>18</v>
      </c>
      <c r="AA31" s="8">
        <f t="shared" si="34"/>
        <v>16.2</v>
      </c>
      <c r="AB31" s="8">
        <f t="shared" si="35"/>
        <v>19.8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s="21" customFormat="1" x14ac:dyDescent="0.2">
      <c r="A32" s="3" t="s">
        <v>20</v>
      </c>
      <c r="B32" s="3" t="s">
        <v>221</v>
      </c>
      <c r="C32" s="3" t="s">
        <v>124</v>
      </c>
      <c r="D32" s="3" t="s">
        <v>0</v>
      </c>
      <c r="E32" s="3" t="s">
        <v>72</v>
      </c>
      <c r="F32" s="3" t="s">
        <v>59</v>
      </c>
      <c r="G32" s="6" t="s">
        <v>56</v>
      </c>
      <c r="H32" s="3"/>
      <c r="I32" s="3" t="s">
        <v>50</v>
      </c>
      <c r="J32" s="3" t="s">
        <v>47</v>
      </c>
      <c r="K32" s="8">
        <v>22</v>
      </c>
      <c r="L32" s="8">
        <f t="shared" si="24"/>
        <v>19.8</v>
      </c>
      <c r="M32" s="8">
        <f t="shared" si="25"/>
        <v>24.200000000000003</v>
      </c>
      <c r="N32" s="8">
        <v>22</v>
      </c>
      <c r="O32" s="8">
        <f t="shared" si="26"/>
        <v>19.8</v>
      </c>
      <c r="P32" s="8">
        <f t="shared" si="27"/>
        <v>24.200000000000003</v>
      </c>
      <c r="Q32" s="8">
        <v>22</v>
      </c>
      <c r="R32" s="8">
        <f t="shared" si="28"/>
        <v>19.8</v>
      </c>
      <c r="S32" s="8">
        <f t="shared" si="29"/>
        <v>24.200000000000003</v>
      </c>
      <c r="T32" s="8">
        <v>22</v>
      </c>
      <c r="U32" s="8">
        <f t="shared" si="30"/>
        <v>19.8</v>
      </c>
      <c r="V32" s="8">
        <f t="shared" si="31"/>
        <v>24.200000000000003</v>
      </c>
      <c r="W32" s="8">
        <v>22</v>
      </c>
      <c r="X32" s="8">
        <f t="shared" si="32"/>
        <v>19.8</v>
      </c>
      <c r="Y32" s="8">
        <f t="shared" si="33"/>
        <v>24.200000000000003</v>
      </c>
      <c r="Z32" s="8">
        <v>22</v>
      </c>
      <c r="AA32" s="8">
        <f t="shared" si="34"/>
        <v>19.8</v>
      </c>
      <c r="AB32" s="8">
        <f t="shared" si="35"/>
        <v>24.200000000000003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28" x14ac:dyDescent="0.2">
      <c r="A33" s="3" t="s">
        <v>20</v>
      </c>
      <c r="B33" s="3" t="s">
        <v>221</v>
      </c>
      <c r="C33" s="3" t="s">
        <v>122</v>
      </c>
      <c r="D33" s="3" t="s">
        <v>0</v>
      </c>
      <c r="E33" s="3" t="s">
        <v>72</v>
      </c>
      <c r="F33" s="3" t="s">
        <v>59</v>
      </c>
      <c r="G33" s="6" t="s">
        <v>56</v>
      </c>
      <c r="H33" s="3"/>
      <c r="I33" s="3" t="s">
        <v>50</v>
      </c>
      <c r="J33" s="3" t="s">
        <v>47</v>
      </c>
      <c r="K33" s="8">
        <f>130000/8050</f>
        <v>16.149068322981368</v>
      </c>
      <c r="L33" s="8">
        <f t="shared" si="24"/>
        <v>14.534161490683232</v>
      </c>
      <c r="M33" s="8">
        <f t="shared" si="25"/>
        <v>17.763975155279507</v>
      </c>
      <c r="N33" s="8">
        <f>130000/8050</f>
        <v>16.149068322981368</v>
      </c>
      <c r="O33" s="8">
        <f t="shared" si="26"/>
        <v>14.534161490683232</v>
      </c>
      <c r="P33" s="8">
        <f t="shared" si="27"/>
        <v>17.763975155279507</v>
      </c>
      <c r="Q33" s="8">
        <f>130000/8050</f>
        <v>16.149068322981368</v>
      </c>
      <c r="R33" s="8">
        <f t="shared" si="28"/>
        <v>14.534161490683232</v>
      </c>
      <c r="S33" s="8">
        <f t="shared" si="29"/>
        <v>17.763975155279507</v>
      </c>
      <c r="T33" s="8">
        <f>130000/8050</f>
        <v>16.149068322981368</v>
      </c>
      <c r="U33" s="8">
        <f t="shared" si="30"/>
        <v>14.534161490683232</v>
      </c>
      <c r="V33" s="8">
        <f t="shared" si="31"/>
        <v>17.763975155279507</v>
      </c>
      <c r="W33" s="8">
        <f>130000/8050</f>
        <v>16.149068322981368</v>
      </c>
      <c r="X33" s="8">
        <f t="shared" si="32"/>
        <v>14.534161490683232</v>
      </c>
      <c r="Y33" s="8">
        <f t="shared" si="33"/>
        <v>17.763975155279507</v>
      </c>
      <c r="Z33" s="8">
        <f>130000/8050</f>
        <v>16.149068322981368</v>
      </c>
      <c r="AA33" s="8">
        <f t="shared" si="34"/>
        <v>14.534161490683232</v>
      </c>
      <c r="AB33" s="8">
        <f t="shared" si="35"/>
        <v>17.763975155279507</v>
      </c>
    </row>
    <row r="34" spans="1:28" x14ac:dyDescent="0.2">
      <c r="A34" s="3" t="s">
        <v>20</v>
      </c>
      <c r="B34" s="3" t="s">
        <v>221</v>
      </c>
      <c r="C34" s="3" t="s">
        <v>125</v>
      </c>
      <c r="D34" s="3" t="s">
        <v>0</v>
      </c>
      <c r="E34" s="3" t="s">
        <v>72</v>
      </c>
      <c r="F34" s="3" t="s">
        <v>59</v>
      </c>
      <c r="G34" s="6" t="s">
        <v>56</v>
      </c>
      <c r="H34" s="3"/>
      <c r="I34" s="3" t="s">
        <v>50</v>
      </c>
      <c r="J34" s="3" t="s">
        <v>47</v>
      </c>
      <c r="K34" s="8">
        <v>19</v>
      </c>
      <c r="L34" s="8">
        <f t="shared" si="24"/>
        <v>17.100000000000001</v>
      </c>
      <c r="M34" s="8">
        <f t="shared" si="25"/>
        <v>20.900000000000002</v>
      </c>
      <c r="N34" s="8">
        <v>19</v>
      </c>
      <c r="O34" s="8">
        <f t="shared" si="26"/>
        <v>17.100000000000001</v>
      </c>
      <c r="P34" s="8">
        <f t="shared" si="27"/>
        <v>20.900000000000002</v>
      </c>
      <c r="Q34" s="8">
        <v>19</v>
      </c>
      <c r="R34" s="8">
        <f t="shared" si="28"/>
        <v>17.100000000000001</v>
      </c>
      <c r="S34" s="8">
        <f t="shared" si="29"/>
        <v>20.900000000000002</v>
      </c>
      <c r="T34" s="8">
        <v>19</v>
      </c>
      <c r="U34" s="8">
        <f t="shared" si="30"/>
        <v>17.100000000000001</v>
      </c>
      <c r="V34" s="8">
        <f t="shared" si="31"/>
        <v>20.900000000000002</v>
      </c>
      <c r="W34" s="8">
        <v>19</v>
      </c>
      <c r="X34" s="8">
        <f t="shared" si="32"/>
        <v>17.100000000000001</v>
      </c>
      <c r="Y34" s="8">
        <f t="shared" si="33"/>
        <v>20.900000000000002</v>
      </c>
      <c r="Z34" s="8">
        <v>19</v>
      </c>
      <c r="AA34" s="8">
        <f t="shared" si="34"/>
        <v>17.100000000000001</v>
      </c>
      <c r="AB34" s="8">
        <f t="shared" si="35"/>
        <v>20.900000000000002</v>
      </c>
    </row>
    <row r="35" spans="1:28" x14ac:dyDescent="0.2">
      <c r="A35" s="3" t="s">
        <v>20</v>
      </c>
      <c r="B35" s="3" t="s">
        <v>221</v>
      </c>
      <c r="C35" s="3" t="s">
        <v>123</v>
      </c>
      <c r="D35" s="3" t="s">
        <v>0</v>
      </c>
      <c r="E35" s="3" t="s">
        <v>72</v>
      </c>
      <c r="F35" s="3" t="s">
        <v>59</v>
      </c>
      <c r="G35" s="6" t="s">
        <v>56</v>
      </c>
      <c r="H35" s="3"/>
      <c r="I35" s="3" t="s">
        <v>50</v>
      </c>
      <c r="J35" s="3" t="s">
        <v>47</v>
      </c>
      <c r="K35" s="8">
        <f>130000/8050</f>
        <v>16.149068322981368</v>
      </c>
      <c r="L35" s="8">
        <f t="shared" si="24"/>
        <v>14.534161490683232</v>
      </c>
      <c r="M35" s="8">
        <f t="shared" si="25"/>
        <v>17.763975155279507</v>
      </c>
      <c r="N35" s="8">
        <f>130000/8050</f>
        <v>16.149068322981368</v>
      </c>
      <c r="O35" s="8">
        <f t="shared" si="26"/>
        <v>14.534161490683232</v>
      </c>
      <c r="P35" s="8">
        <f t="shared" si="27"/>
        <v>17.763975155279507</v>
      </c>
      <c r="Q35" s="8">
        <f>130000/8050</f>
        <v>16.149068322981368</v>
      </c>
      <c r="R35" s="8">
        <f t="shared" si="28"/>
        <v>14.534161490683232</v>
      </c>
      <c r="S35" s="8">
        <f t="shared" si="29"/>
        <v>17.763975155279507</v>
      </c>
      <c r="T35" s="8">
        <f>130000/8050</f>
        <v>16.149068322981368</v>
      </c>
      <c r="U35" s="8">
        <f t="shared" si="30"/>
        <v>14.534161490683232</v>
      </c>
      <c r="V35" s="8">
        <f t="shared" si="31"/>
        <v>17.763975155279507</v>
      </c>
      <c r="W35" s="8">
        <f>130000/8050</f>
        <v>16.149068322981368</v>
      </c>
      <c r="X35" s="8">
        <f t="shared" si="32"/>
        <v>14.534161490683232</v>
      </c>
      <c r="Y35" s="8">
        <f t="shared" si="33"/>
        <v>17.763975155279507</v>
      </c>
      <c r="Z35" s="8">
        <f>130000/8050</f>
        <v>16.149068322981368</v>
      </c>
      <c r="AA35" s="8">
        <f t="shared" si="34"/>
        <v>14.534161490683232</v>
      </c>
      <c r="AB35" s="8">
        <f t="shared" si="35"/>
        <v>17.763975155279507</v>
      </c>
    </row>
    <row r="36" spans="1:28" x14ac:dyDescent="0.2">
      <c r="A36" s="3" t="s">
        <v>20</v>
      </c>
      <c r="B36" s="3" t="s">
        <v>242</v>
      </c>
      <c r="C36" s="3" t="s">
        <v>120</v>
      </c>
      <c r="D36" s="3" t="s">
        <v>0</v>
      </c>
      <c r="E36" s="3" t="s">
        <v>72</v>
      </c>
      <c r="F36" s="3" t="s">
        <v>59</v>
      </c>
      <c r="G36" s="6" t="s">
        <v>56</v>
      </c>
      <c r="H36" s="3"/>
      <c r="I36" s="3" t="s">
        <v>50</v>
      </c>
      <c r="J36" s="3" t="s">
        <v>47</v>
      </c>
      <c r="K36" s="8">
        <v>15</v>
      </c>
      <c r="L36" s="8">
        <f t="shared" si="24"/>
        <v>13.5</v>
      </c>
      <c r="M36" s="8">
        <f t="shared" si="25"/>
        <v>16.5</v>
      </c>
      <c r="N36" s="8">
        <v>15</v>
      </c>
      <c r="O36" s="8">
        <f t="shared" si="26"/>
        <v>13.5</v>
      </c>
      <c r="P36" s="8">
        <f t="shared" si="27"/>
        <v>16.5</v>
      </c>
      <c r="Q36" s="8">
        <v>15</v>
      </c>
      <c r="R36" s="8">
        <f t="shared" si="28"/>
        <v>13.5</v>
      </c>
      <c r="S36" s="8">
        <f t="shared" si="29"/>
        <v>16.5</v>
      </c>
      <c r="T36" s="8">
        <v>15</v>
      </c>
      <c r="U36" s="8">
        <f t="shared" si="30"/>
        <v>13.5</v>
      </c>
      <c r="V36" s="8">
        <f t="shared" si="31"/>
        <v>16.5</v>
      </c>
      <c r="W36" s="8">
        <v>15</v>
      </c>
      <c r="X36" s="8">
        <f t="shared" si="32"/>
        <v>13.5</v>
      </c>
      <c r="Y36" s="8">
        <f t="shared" si="33"/>
        <v>16.5</v>
      </c>
      <c r="Z36" s="8">
        <v>15</v>
      </c>
      <c r="AA36" s="8">
        <f t="shared" si="34"/>
        <v>13.5</v>
      </c>
      <c r="AB36" s="8">
        <f t="shared" si="35"/>
        <v>16.5</v>
      </c>
    </row>
    <row r="37" spans="1:28" x14ac:dyDescent="0.2">
      <c r="A37" s="3" t="s">
        <v>20</v>
      </c>
      <c r="B37" s="3" t="s">
        <v>211</v>
      </c>
      <c r="C37" s="3" t="s">
        <v>121</v>
      </c>
      <c r="D37" s="3" t="s">
        <v>0</v>
      </c>
      <c r="E37" s="3" t="s">
        <v>72</v>
      </c>
      <c r="F37" s="3" t="s">
        <v>59</v>
      </c>
      <c r="G37" s="6" t="s">
        <v>56</v>
      </c>
      <c r="H37" s="3"/>
      <c r="I37" s="3" t="s">
        <v>50</v>
      </c>
      <c r="J37" s="3" t="s">
        <v>47</v>
      </c>
      <c r="K37" s="8">
        <v>11.5</v>
      </c>
      <c r="L37" s="8">
        <f t="shared" si="24"/>
        <v>10.35</v>
      </c>
      <c r="M37" s="8">
        <f t="shared" si="25"/>
        <v>12.65</v>
      </c>
      <c r="N37" s="8">
        <v>11.5</v>
      </c>
      <c r="O37" s="8">
        <f t="shared" si="26"/>
        <v>10.35</v>
      </c>
      <c r="P37" s="8">
        <f t="shared" si="27"/>
        <v>12.65</v>
      </c>
      <c r="Q37" s="8">
        <v>11.5</v>
      </c>
      <c r="R37" s="8">
        <f t="shared" si="28"/>
        <v>10.35</v>
      </c>
      <c r="S37" s="8">
        <f t="shared" si="29"/>
        <v>12.65</v>
      </c>
      <c r="T37" s="8">
        <v>11.5</v>
      </c>
      <c r="U37" s="8">
        <f t="shared" si="30"/>
        <v>10.35</v>
      </c>
      <c r="V37" s="8">
        <f t="shared" si="31"/>
        <v>12.65</v>
      </c>
      <c r="W37" s="8">
        <v>11.5</v>
      </c>
      <c r="X37" s="8">
        <f t="shared" si="32"/>
        <v>10.35</v>
      </c>
      <c r="Y37" s="8">
        <f t="shared" si="33"/>
        <v>12.65</v>
      </c>
      <c r="Z37" s="8">
        <v>11.5</v>
      </c>
      <c r="AA37" s="8">
        <f t="shared" si="34"/>
        <v>10.35</v>
      </c>
      <c r="AB37" s="8">
        <f t="shared" si="35"/>
        <v>12.65</v>
      </c>
    </row>
    <row r="38" spans="1:28" x14ac:dyDescent="0.2">
      <c r="A38" s="3" t="s">
        <v>20</v>
      </c>
      <c r="B38" s="3" t="s">
        <v>197</v>
      </c>
      <c r="C38" s="3" t="s">
        <v>121</v>
      </c>
      <c r="D38" s="3" t="s">
        <v>0</v>
      </c>
      <c r="E38" s="3" t="s">
        <v>72</v>
      </c>
      <c r="F38" s="3" t="s">
        <v>59</v>
      </c>
      <c r="G38" s="6" t="s">
        <v>56</v>
      </c>
      <c r="H38" s="3"/>
      <c r="I38" s="3" t="s">
        <v>50</v>
      </c>
      <c r="J38" s="3" t="s">
        <v>47</v>
      </c>
      <c r="K38" s="8">
        <v>13</v>
      </c>
      <c r="L38" s="8">
        <f t="shared" si="24"/>
        <v>11.700000000000001</v>
      </c>
      <c r="M38" s="8">
        <f t="shared" si="25"/>
        <v>14.3</v>
      </c>
      <c r="N38" s="8">
        <v>13</v>
      </c>
      <c r="O38" s="8">
        <f t="shared" si="26"/>
        <v>11.700000000000001</v>
      </c>
      <c r="P38" s="8">
        <f t="shared" si="27"/>
        <v>14.3</v>
      </c>
      <c r="Q38" s="8">
        <v>13</v>
      </c>
      <c r="R38" s="8">
        <f t="shared" si="28"/>
        <v>11.700000000000001</v>
      </c>
      <c r="S38" s="8">
        <f t="shared" si="29"/>
        <v>14.3</v>
      </c>
      <c r="T38" s="8">
        <v>13</v>
      </c>
      <c r="U38" s="8">
        <f t="shared" si="30"/>
        <v>11.700000000000001</v>
      </c>
      <c r="V38" s="8">
        <f t="shared" si="31"/>
        <v>14.3</v>
      </c>
      <c r="W38" s="8">
        <v>13</v>
      </c>
      <c r="X38" s="8">
        <f t="shared" si="32"/>
        <v>11.700000000000001</v>
      </c>
      <c r="Y38" s="8">
        <f t="shared" si="33"/>
        <v>14.3</v>
      </c>
      <c r="Z38" s="8">
        <v>13</v>
      </c>
      <c r="AA38" s="8">
        <f t="shared" si="34"/>
        <v>11.700000000000001</v>
      </c>
      <c r="AB38" s="8">
        <f t="shared" si="35"/>
        <v>14.3</v>
      </c>
    </row>
    <row r="39" spans="1:28" x14ac:dyDescent="0.2">
      <c r="A39" s="3" t="s">
        <v>20</v>
      </c>
      <c r="B39" s="3" t="s">
        <v>161</v>
      </c>
      <c r="C39" s="3" t="s">
        <v>123</v>
      </c>
      <c r="D39" s="3" t="s">
        <v>0</v>
      </c>
      <c r="E39" s="3" t="s">
        <v>72</v>
      </c>
      <c r="F39" s="3" t="s">
        <v>59</v>
      </c>
      <c r="G39" s="6" t="s">
        <v>56</v>
      </c>
      <c r="H39" s="3"/>
      <c r="I39" s="3" t="s">
        <v>50</v>
      </c>
      <c r="J39" s="3" t="s">
        <v>47</v>
      </c>
      <c r="K39" s="8">
        <v>13</v>
      </c>
      <c r="L39" s="8">
        <f t="shared" si="24"/>
        <v>11.700000000000001</v>
      </c>
      <c r="M39" s="8">
        <f t="shared" si="25"/>
        <v>14.3</v>
      </c>
      <c r="N39" s="8">
        <v>13</v>
      </c>
      <c r="O39" s="8">
        <f t="shared" si="26"/>
        <v>11.700000000000001</v>
      </c>
      <c r="P39" s="8">
        <f t="shared" si="27"/>
        <v>14.3</v>
      </c>
      <c r="Q39" s="8">
        <v>13</v>
      </c>
      <c r="R39" s="8">
        <f t="shared" si="28"/>
        <v>11.700000000000001</v>
      </c>
      <c r="S39" s="8">
        <f t="shared" si="29"/>
        <v>14.3</v>
      </c>
      <c r="T39" s="8">
        <v>13</v>
      </c>
      <c r="U39" s="8">
        <f t="shared" si="30"/>
        <v>11.700000000000001</v>
      </c>
      <c r="V39" s="8">
        <f t="shared" si="31"/>
        <v>14.3</v>
      </c>
      <c r="W39" s="8">
        <v>13</v>
      </c>
      <c r="X39" s="8">
        <f t="shared" si="32"/>
        <v>11.700000000000001</v>
      </c>
      <c r="Y39" s="8">
        <f t="shared" si="33"/>
        <v>14.3</v>
      </c>
      <c r="Z39" s="8">
        <v>13</v>
      </c>
      <c r="AA39" s="8">
        <f t="shared" si="34"/>
        <v>11.700000000000001</v>
      </c>
      <c r="AB39" s="8">
        <f t="shared" si="35"/>
        <v>14.3</v>
      </c>
    </row>
    <row r="40" spans="1:28" x14ac:dyDescent="0.2">
      <c r="A40" s="3" t="s">
        <v>20</v>
      </c>
      <c r="B40" s="3" t="s">
        <v>161</v>
      </c>
      <c r="C40" s="3" t="s">
        <v>243</v>
      </c>
      <c r="D40" s="3" t="s">
        <v>0</v>
      </c>
      <c r="E40" s="3" t="s">
        <v>72</v>
      </c>
      <c r="F40" s="3" t="s">
        <v>59</v>
      </c>
      <c r="G40" s="6" t="s">
        <v>56</v>
      </c>
      <c r="H40" s="3"/>
      <c r="I40" s="3" t="s">
        <v>50</v>
      </c>
      <c r="J40" s="3" t="s">
        <v>47</v>
      </c>
      <c r="K40" s="8">
        <v>13</v>
      </c>
      <c r="L40" s="8">
        <f t="shared" si="24"/>
        <v>11.700000000000001</v>
      </c>
      <c r="M40" s="8">
        <f t="shared" si="25"/>
        <v>14.3</v>
      </c>
      <c r="N40" s="8">
        <v>13</v>
      </c>
      <c r="O40" s="8">
        <f t="shared" si="26"/>
        <v>11.700000000000001</v>
      </c>
      <c r="P40" s="8">
        <f t="shared" si="27"/>
        <v>14.3</v>
      </c>
      <c r="Q40" s="8">
        <v>13</v>
      </c>
      <c r="R40" s="8">
        <f t="shared" si="28"/>
        <v>11.700000000000001</v>
      </c>
      <c r="S40" s="8">
        <f t="shared" si="29"/>
        <v>14.3</v>
      </c>
      <c r="T40" s="8">
        <v>13</v>
      </c>
      <c r="U40" s="8">
        <f t="shared" si="30"/>
        <v>11.700000000000001</v>
      </c>
      <c r="V40" s="8">
        <f t="shared" si="31"/>
        <v>14.3</v>
      </c>
      <c r="W40" s="8">
        <v>13</v>
      </c>
      <c r="X40" s="8">
        <f t="shared" si="32"/>
        <v>11.700000000000001</v>
      </c>
      <c r="Y40" s="8">
        <f t="shared" si="33"/>
        <v>14.3</v>
      </c>
      <c r="Z40" s="8">
        <v>13</v>
      </c>
      <c r="AA40" s="8">
        <f t="shared" si="34"/>
        <v>11.700000000000001</v>
      </c>
      <c r="AB40" s="8">
        <f t="shared" si="35"/>
        <v>14.3</v>
      </c>
    </row>
    <row r="41" spans="1:28" x14ac:dyDescent="0.2">
      <c r="A41" s="3" t="s">
        <v>20</v>
      </c>
      <c r="B41" s="3" t="s">
        <v>242</v>
      </c>
      <c r="C41" s="3" t="s">
        <v>124</v>
      </c>
      <c r="D41" s="3" t="s">
        <v>0</v>
      </c>
      <c r="E41" s="3" t="s">
        <v>72</v>
      </c>
      <c r="F41" s="3" t="s">
        <v>59</v>
      </c>
      <c r="G41" s="6" t="s">
        <v>56</v>
      </c>
      <c r="H41" s="3"/>
      <c r="I41" s="3" t="s">
        <v>50</v>
      </c>
      <c r="J41" s="3" t="s">
        <v>47</v>
      </c>
      <c r="K41" s="8">
        <v>11.5</v>
      </c>
      <c r="L41" s="8">
        <f t="shared" si="24"/>
        <v>10.35</v>
      </c>
      <c r="M41" s="8">
        <f t="shared" si="25"/>
        <v>12.65</v>
      </c>
      <c r="N41" s="8">
        <v>11.5</v>
      </c>
      <c r="O41" s="8">
        <f t="shared" si="26"/>
        <v>10.35</v>
      </c>
      <c r="P41" s="8">
        <f t="shared" si="27"/>
        <v>12.65</v>
      </c>
      <c r="Q41" s="8">
        <v>11.5</v>
      </c>
      <c r="R41" s="8">
        <f t="shared" si="28"/>
        <v>10.35</v>
      </c>
      <c r="S41" s="8">
        <f t="shared" si="29"/>
        <v>12.65</v>
      </c>
      <c r="T41" s="8">
        <v>11.5</v>
      </c>
      <c r="U41" s="8">
        <f t="shared" si="30"/>
        <v>10.35</v>
      </c>
      <c r="V41" s="8">
        <f t="shared" si="31"/>
        <v>12.65</v>
      </c>
      <c r="W41" s="8">
        <v>11.5</v>
      </c>
      <c r="X41" s="8">
        <f t="shared" si="32"/>
        <v>10.35</v>
      </c>
      <c r="Y41" s="8">
        <f t="shared" si="33"/>
        <v>12.65</v>
      </c>
      <c r="Z41" s="8">
        <v>11.5</v>
      </c>
      <c r="AA41" s="8">
        <f t="shared" si="34"/>
        <v>10.35</v>
      </c>
      <c r="AB41" s="8">
        <f t="shared" si="35"/>
        <v>12.65</v>
      </c>
    </row>
    <row r="42" spans="1:28" x14ac:dyDescent="0.2">
      <c r="A42" s="3" t="s">
        <v>20</v>
      </c>
      <c r="B42" s="3" t="s">
        <v>161</v>
      </c>
      <c r="C42" s="3" t="s">
        <v>120</v>
      </c>
      <c r="D42" s="3" t="s">
        <v>0</v>
      </c>
      <c r="E42" s="3" t="s">
        <v>72</v>
      </c>
      <c r="F42" s="3" t="s">
        <v>59</v>
      </c>
      <c r="G42" s="6" t="s">
        <v>56</v>
      </c>
      <c r="H42" s="3"/>
      <c r="I42" s="3" t="s">
        <v>50</v>
      </c>
      <c r="J42" s="3" t="s">
        <v>47</v>
      </c>
      <c r="K42" s="8">
        <v>15</v>
      </c>
      <c r="L42" s="8">
        <f t="shared" si="24"/>
        <v>13.5</v>
      </c>
      <c r="M42" s="8">
        <f t="shared" si="25"/>
        <v>16.5</v>
      </c>
      <c r="N42" s="8">
        <v>15</v>
      </c>
      <c r="O42" s="8">
        <f t="shared" si="26"/>
        <v>13.5</v>
      </c>
      <c r="P42" s="8">
        <f t="shared" si="27"/>
        <v>16.5</v>
      </c>
      <c r="Q42" s="8">
        <v>15</v>
      </c>
      <c r="R42" s="8">
        <f t="shared" si="28"/>
        <v>13.5</v>
      </c>
      <c r="S42" s="8">
        <f t="shared" si="29"/>
        <v>16.5</v>
      </c>
      <c r="T42" s="8">
        <v>15</v>
      </c>
      <c r="U42" s="8">
        <f t="shared" si="30"/>
        <v>13.5</v>
      </c>
      <c r="V42" s="8">
        <f t="shared" si="31"/>
        <v>16.5</v>
      </c>
      <c r="W42" s="8">
        <v>15</v>
      </c>
      <c r="X42" s="8">
        <f t="shared" si="32"/>
        <v>13.5</v>
      </c>
      <c r="Y42" s="8">
        <f t="shared" si="33"/>
        <v>16.5</v>
      </c>
      <c r="Z42" s="8">
        <v>15</v>
      </c>
      <c r="AA42" s="8">
        <f t="shared" si="34"/>
        <v>13.5</v>
      </c>
      <c r="AB42" s="8">
        <f t="shared" si="35"/>
        <v>16.5</v>
      </c>
    </row>
    <row r="43" spans="1:28" x14ac:dyDescent="0.2">
      <c r="A43" s="3" t="s">
        <v>20</v>
      </c>
      <c r="B43" s="3" t="s">
        <v>197</v>
      </c>
      <c r="C43" s="3" t="s">
        <v>123</v>
      </c>
      <c r="D43" s="3" t="s">
        <v>0</v>
      </c>
      <c r="E43" s="3" t="s">
        <v>72</v>
      </c>
      <c r="F43" s="3" t="s">
        <v>59</v>
      </c>
      <c r="G43" s="6" t="s">
        <v>56</v>
      </c>
      <c r="H43" s="3"/>
      <c r="I43" s="3" t="s">
        <v>50</v>
      </c>
      <c r="J43" s="3" t="s">
        <v>47</v>
      </c>
      <c r="K43" s="8">
        <v>15</v>
      </c>
      <c r="L43" s="8">
        <f t="shared" si="24"/>
        <v>13.5</v>
      </c>
      <c r="M43" s="8">
        <f t="shared" si="25"/>
        <v>16.5</v>
      </c>
      <c r="N43" s="8">
        <v>15</v>
      </c>
      <c r="O43" s="8">
        <f t="shared" si="26"/>
        <v>13.5</v>
      </c>
      <c r="P43" s="8">
        <f t="shared" si="27"/>
        <v>16.5</v>
      </c>
      <c r="Q43" s="8">
        <v>15</v>
      </c>
      <c r="R43" s="8">
        <f t="shared" si="28"/>
        <v>13.5</v>
      </c>
      <c r="S43" s="8">
        <f t="shared" si="29"/>
        <v>16.5</v>
      </c>
      <c r="T43" s="8">
        <v>15</v>
      </c>
      <c r="U43" s="8">
        <f t="shared" si="30"/>
        <v>13.5</v>
      </c>
      <c r="V43" s="8">
        <f t="shared" si="31"/>
        <v>16.5</v>
      </c>
      <c r="W43" s="8">
        <v>15</v>
      </c>
      <c r="X43" s="8">
        <f t="shared" si="32"/>
        <v>13.5</v>
      </c>
      <c r="Y43" s="8">
        <f t="shared" si="33"/>
        <v>16.5</v>
      </c>
      <c r="Z43" s="8">
        <v>15</v>
      </c>
      <c r="AA43" s="8">
        <f t="shared" si="34"/>
        <v>13.5</v>
      </c>
      <c r="AB43" s="8">
        <f t="shared" si="35"/>
        <v>16.5</v>
      </c>
    </row>
    <row r="44" spans="1:28" x14ac:dyDescent="0.2">
      <c r="A44" s="3" t="s">
        <v>20</v>
      </c>
      <c r="B44" s="3" t="s">
        <v>197</v>
      </c>
      <c r="C44" s="3" t="s">
        <v>122</v>
      </c>
      <c r="D44" s="3" t="s">
        <v>0</v>
      </c>
      <c r="E44" s="3" t="s">
        <v>72</v>
      </c>
      <c r="F44" s="3" t="s">
        <v>59</v>
      </c>
      <c r="G44" s="6" t="s">
        <v>56</v>
      </c>
      <c r="H44" s="3"/>
      <c r="I44" s="3" t="s">
        <v>50</v>
      </c>
      <c r="J44" s="3" t="s">
        <v>47</v>
      </c>
      <c r="K44" s="8">
        <v>11.5</v>
      </c>
      <c r="L44" s="8">
        <f t="shared" si="24"/>
        <v>10.35</v>
      </c>
      <c r="M44" s="8">
        <f t="shared" si="25"/>
        <v>12.65</v>
      </c>
      <c r="N44" s="8">
        <v>11.5</v>
      </c>
      <c r="O44" s="8">
        <f t="shared" si="26"/>
        <v>10.35</v>
      </c>
      <c r="P44" s="8">
        <f t="shared" si="27"/>
        <v>12.65</v>
      </c>
      <c r="Q44" s="8">
        <v>11.5</v>
      </c>
      <c r="R44" s="8">
        <f t="shared" si="28"/>
        <v>10.35</v>
      </c>
      <c r="S44" s="8">
        <f t="shared" si="29"/>
        <v>12.65</v>
      </c>
      <c r="T44" s="8">
        <v>11.5</v>
      </c>
      <c r="U44" s="8">
        <f t="shared" si="30"/>
        <v>10.35</v>
      </c>
      <c r="V44" s="8">
        <f t="shared" si="31"/>
        <v>12.65</v>
      </c>
      <c r="W44" s="8">
        <v>11.5</v>
      </c>
      <c r="X44" s="8">
        <f t="shared" si="32"/>
        <v>10.35</v>
      </c>
      <c r="Y44" s="8">
        <f t="shared" si="33"/>
        <v>12.65</v>
      </c>
      <c r="Z44" s="8">
        <v>11.5</v>
      </c>
      <c r="AA44" s="8">
        <f t="shared" si="34"/>
        <v>10.35</v>
      </c>
      <c r="AB44" s="8">
        <f t="shared" si="35"/>
        <v>12.65</v>
      </c>
    </row>
    <row r="45" spans="1:28" x14ac:dyDescent="0.2">
      <c r="A45" s="3" t="s">
        <v>20</v>
      </c>
      <c r="B45" s="3" t="s">
        <v>211</v>
      </c>
      <c r="C45" s="3" t="s">
        <v>122</v>
      </c>
      <c r="D45" s="3" t="s">
        <v>0</v>
      </c>
      <c r="E45" s="3" t="s">
        <v>72</v>
      </c>
      <c r="F45" s="3" t="s">
        <v>59</v>
      </c>
      <c r="G45" s="6" t="s">
        <v>56</v>
      </c>
      <c r="H45" s="3"/>
      <c r="I45" s="3" t="s">
        <v>50</v>
      </c>
      <c r="J45" s="3" t="s">
        <v>47</v>
      </c>
      <c r="K45" s="8">
        <v>11</v>
      </c>
      <c r="L45" s="8">
        <f t="shared" si="24"/>
        <v>9.9</v>
      </c>
      <c r="M45" s="8">
        <f t="shared" si="25"/>
        <v>12.100000000000001</v>
      </c>
      <c r="N45" s="8">
        <v>11</v>
      </c>
      <c r="O45" s="8">
        <f t="shared" si="26"/>
        <v>9.9</v>
      </c>
      <c r="P45" s="8">
        <f t="shared" si="27"/>
        <v>12.100000000000001</v>
      </c>
      <c r="Q45" s="8">
        <v>11</v>
      </c>
      <c r="R45" s="8">
        <f t="shared" si="28"/>
        <v>9.9</v>
      </c>
      <c r="S45" s="8">
        <f t="shared" si="29"/>
        <v>12.100000000000001</v>
      </c>
      <c r="T45" s="8">
        <v>11</v>
      </c>
      <c r="U45" s="8">
        <f t="shared" si="30"/>
        <v>9.9</v>
      </c>
      <c r="V45" s="8">
        <f t="shared" si="31"/>
        <v>12.100000000000001</v>
      </c>
      <c r="W45" s="8">
        <v>11</v>
      </c>
      <c r="X45" s="8">
        <f t="shared" si="32"/>
        <v>9.9</v>
      </c>
      <c r="Y45" s="8">
        <f t="shared" si="33"/>
        <v>12.100000000000001</v>
      </c>
      <c r="Z45" s="8">
        <v>11</v>
      </c>
      <c r="AA45" s="8">
        <f t="shared" si="34"/>
        <v>9.9</v>
      </c>
      <c r="AB45" s="8">
        <f t="shared" si="35"/>
        <v>12.100000000000001</v>
      </c>
    </row>
    <row r="46" spans="1:28" x14ac:dyDescent="0.2">
      <c r="A46" s="3" t="s">
        <v>20</v>
      </c>
      <c r="B46" s="3" t="s">
        <v>242</v>
      </c>
      <c r="C46" s="3" t="s">
        <v>125</v>
      </c>
      <c r="D46" s="3" t="s">
        <v>0</v>
      </c>
      <c r="E46" s="3" t="s">
        <v>72</v>
      </c>
      <c r="F46" s="3" t="s">
        <v>59</v>
      </c>
      <c r="G46" s="6" t="s">
        <v>56</v>
      </c>
      <c r="H46" s="3"/>
      <c r="I46" s="3" t="s">
        <v>50</v>
      </c>
      <c r="J46" s="3" t="s">
        <v>47</v>
      </c>
      <c r="K46" s="8">
        <v>13</v>
      </c>
      <c r="L46" s="8">
        <f t="shared" si="24"/>
        <v>11.700000000000001</v>
      </c>
      <c r="M46" s="8">
        <f t="shared" si="25"/>
        <v>14.3</v>
      </c>
      <c r="N46" s="8">
        <v>13</v>
      </c>
      <c r="O46" s="8">
        <f t="shared" si="26"/>
        <v>11.700000000000001</v>
      </c>
      <c r="P46" s="8">
        <f t="shared" si="27"/>
        <v>14.3</v>
      </c>
      <c r="Q46" s="8">
        <v>13</v>
      </c>
      <c r="R46" s="8">
        <f t="shared" si="28"/>
        <v>11.700000000000001</v>
      </c>
      <c r="S46" s="8">
        <f t="shared" si="29"/>
        <v>14.3</v>
      </c>
      <c r="T46" s="8">
        <v>13</v>
      </c>
      <c r="U46" s="8">
        <f t="shared" si="30"/>
        <v>11.700000000000001</v>
      </c>
      <c r="V46" s="8">
        <f t="shared" si="31"/>
        <v>14.3</v>
      </c>
      <c r="W46" s="8">
        <v>13</v>
      </c>
      <c r="X46" s="8">
        <f t="shared" si="32"/>
        <v>11.700000000000001</v>
      </c>
      <c r="Y46" s="8">
        <f t="shared" si="33"/>
        <v>14.3</v>
      </c>
      <c r="Z46" s="8">
        <v>13</v>
      </c>
      <c r="AA46" s="8">
        <f t="shared" si="34"/>
        <v>11.700000000000001</v>
      </c>
      <c r="AB46" s="8">
        <f t="shared" si="35"/>
        <v>14.3</v>
      </c>
    </row>
    <row r="47" spans="1:28" x14ac:dyDescent="0.2">
      <c r="A47" s="3" t="s">
        <v>20</v>
      </c>
      <c r="B47" s="3" t="s">
        <v>211</v>
      </c>
      <c r="C47" s="3" t="s">
        <v>123</v>
      </c>
      <c r="D47" s="3" t="s">
        <v>0</v>
      </c>
      <c r="E47" s="3" t="s">
        <v>72</v>
      </c>
      <c r="F47" s="3" t="s">
        <v>59</v>
      </c>
      <c r="G47" s="6" t="s">
        <v>56</v>
      </c>
      <c r="H47" s="3"/>
      <c r="I47" s="3" t="s">
        <v>50</v>
      </c>
      <c r="J47" s="3" t="s">
        <v>47</v>
      </c>
      <c r="K47" s="8">
        <v>16</v>
      </c>
      <c r="L47" s="8">
        <f t="shared" si="24"/>
        <v>14.4</v>
      </c>
      <c r="M47" s="8">
        <f t="shared" si="25"/>
        <v>17.600000000000001</v>
      </c>
      <c r="N47" s="8">
        <v>16</v>
      </c>
      <c r="O47" s="8">
        <f t="shared" si="26"/>
        <v>14.4</v>
      </c>
      <c r="P47" s="8">
        <f t="shared" si="27"/>
        <v>17.600000000000001</v>
      </c>
      <c r="Q47" s="8">
        <v>16</v>
      </c>
      <c r="R47" s="8">
        <f t="shared" si="28"/>
        <v>14.4</v>
      </c>
      <c r="S47" s="8">
        <f t="shared" si="29"/>
        <v>17.600000000000001</v>
      </c>
      <c r="T47" s="8">
        <v>16</v>
      </c>
      <c r="U47" s="8">
        <f t="shared" si="30"/>
        <v>14.4</v>
      </c>
      <c r="V47" s="8">
        <f t="shared" si="31"/>
        <v>17.600000000000001</v>
      </c>
      <c r="W47" s="8">
        <v>16</v>
      </c>
      <c r="X47" s="8">
        <f t="shared" si="32"/>
        <v>14.4</v>
      </c>
      <c r="Y47" s="8">
        <f t="shared" si="33"/>
        <v>17.600000000000001</v>
      </c>
      <c r="Z47" s="8">
        <v>16</v>
      </c>
      <c r="AA47" s="8">
        <f t="shared" si="34"/>
        <v>14.4</v>
      </c>
      <c r="AB47" s="8">
        <f t="shared" si="35"/>
        <v>17.600000000000001</v>
      </c>
    </row>
    <row r="48" spans="1:28" ht="15" x14ac:dyDescent="0.2">
      <c r="A48" s="3" t="s">
        <v>21</v>
      </c>
      <c r="B48" s="3" t="s">
        <v>220</v>
      </c>
      <c r="C48" s="3" t="s">
        <v>19</v>
      </c>
      <c r="D48" s="3" t="s">
        <v>10</v>
      </c>
      <c r="E48" s="3" t="s">
        <v>70</v>
      </c>
      <c r="F48" s="3"/>
      <c r="G48" s="3"/>
      <c r="H48" s="7" t="s">
        <v>85</v>
      </c>
      <c r="I48" s="3" t="s">
        <v>86</v>
      </c>
      <c r="J48" s="3" t="s">
        <v>47</v>
      </c>
      <c r="K48" s="5">
        <v>36</v>
      </c>
      <c r="L48" s="5">
        <v>30</v>
      </c>
      <c r="M48" s="5">
        <v>40</v>
      </c>
      <c r="N48" s="5">
        <v>36</v>
      </c>
      <c r="O48" s="5">
        <v>30</v>
      </c>
      <c r="P48" s="5">
        <v>40</v>
      </c>
      <c r="Q48" s="5">
        <v>36</v>
      </c>
      <c r="R48" s="5">
        <v>30</v>
      </c>
      <c r="S48" s="5">
        <v>40</v>
      </c>
      <c r="T48" s="5">
        <v>36</v>
      </c>
      <c r="U48" s="5">
        <v>30</v>
      </c>
      <c r="V48" s="5">
        <v>40</v>
      </c>
      <c r="W48" s="5">
        <v>36</v>
      </c>
      <c r="X48" s="5">
        <v>30</v>
      </c>
      <c r="Y48" s="5">
        <v>40</v>
      </c>
      <c r="Z48" s="5">
        <v>36</v>
      </c>
      <c r="AA48" s="5">
        <v>30</v>
      </c>
      <c r="AB48" s="5">
        <v>40</v>
      </c>
    </row>
    <row r="49" spans="1:28" ht="15" x14ac:dyDescent="0.2">
      <c r="A49" s="3"/>
      <c r="B49" s="3"/>
      <c r="C49" s="3"/>
      <c r="D49" s="3"/>
      <c r="E49" s="3"/>
      <c r="F49" s="3"/>
      <c r="G49" s="6"/>
      <c r="H49" s="7"/>
      <c r="I49" s="3"/>
      <c r="J49" s="3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" x14ac:dyDescent="0.2">
      <c r="A50" s="3" t="s">
        <v>28</v>
      </c>
      <c r="B50" s="3" t="s">
        <v>19</v>
      </c>
      <c r="C50" s="3" t="s">
        <v>19</v>
      </c>
      <c r="D50" s="3" t="s">
        <v>148</v>
      </c>
      <c r="E50" s="3" t="s">
        <v>70</v>
      </c>
      <c r="F50" s="3" t="s">
        <v>58</v>
      </c>
      <c r="G50" s="3" t="s">
        <v>54</v>
      </c>
      <c r="H50" s="7" t="s">
        <v>149</v>
      </c>
      <c r="I50" s="3"/>
      <c r="J50" s="3" t="s">
        <v>47</v>
      </c>
      <c r="K50" s="5">
        <v>17</v>
      </c>
      <c r="L50" s="5">
        <f t="shared" ref="L50:L56" si="36">K50*0.75</f>
        <v>12.75</v>
      </c>
      <c r="M50" s="5">
        <f t="shared" ref="M50:M56" si="37">K50*1.25</f>
        <v>21.25</v>
      </c>
      <c r="N50" s="5">
        <v>17</v>
      </c>
      <c r="O50" s="5">
        <f t="shared" ref="O50:O56" si="38">N50*0.75</f>
        <v>12.75</v>
      </c>
      <c r="P50" s="5">
        <f t="shared" ref="P50:P56" si="39">N50*1.25</f>
        <v>21.25</v>
      </c>
      <c r="Q50" s="5">
        <v>17</v>
      </c>
      <c r="R50" s="5">
        <f t="shared" ref="R50:R56" si="40">Q50*0.75</f>
        <v>12.75</v>
      </c>
      <c r="S50" s="5">
        <f t="shared" ref="S50:S56" si="41">Q50*1.25</f>
        <v>21.25</v>
      </c>
      <c r="T50" s="5">
        <v>17</v>
      </c>
      <c r="U50" s="5">
        <f t="shared" ref="U50:U56" si="42">T50*0.75</f>
        <v>12.75</v>
      </c>
      <c r="V50" s="5">
        <f t="shared" ref="V50:V56" si="43">T50*1.25</f>
        <v>21.25</v>
      </c>
      <c r="W50" s="5">
        <v>17</v>
      </c>
      <c r="X50" s="5">
        <f t="shared" ref="X50:X56" si="44">W50*0.75</f>
        <v>12.75</v>
      </c>
      <c r="Y50" s="5">
        <f t="shared" ref="Y50:Y56" si="45">W50*1.25</f>
        <v>21.25</v>
      </c>
      <c r="Z50" s="5">
        <v>17</v>
      </c>
      <c r="AA50" s="5">
        <f t="shared" ref="AA50:AA56" si="46">Z50*0.75</f>
        <v>12.75</v>
      </c>
      <c r="AB50" s="5">
        <f t="shared" ref="AB50:AB56" si="47">Z50*1.25</f>
        <v>21.25</v>
      </c>
    </row>
    <row r="51" spans="1:28" ht="15" x14ac:dyDescent="0.2">
      <c r="A51" s="3" t="s">
        <v>20</v>
      </c>
      <c r="B51" s="3" t="s">
        <v>19</v>
      </c>
      <c r="C51" s="3" t="s">
        <v>120</v>
      </c>
      <c r="D51" s="3" t="s">
        <v>196</v>
      </c>
      <c r="E51" s="3" t="s">
        <v>70</v>
      </c>
      <c r="F51" s="12" t="s">
        <v>57</v>
      </c>
      <c r="G51" s="3" t="s">
        <v>56</v>
      </c>
      <c r="H51" s="16" t="s">
        <v>92</v>
      </c>
      <c r="I51" s="3" t="s">
        <v>142</v>
      </c>
      <c r="J51" s="3" t="s">
        <v>47</v>
      </c>
      <c r="K51" s="4">
        <v>607</v>
      </c>
      <c r="L51" s="4">
        <f t="shared" si="36"/>
        <v>455.25</v>
      </c>
      <c r="M51" s="4">
        <f t="shared" si="37"/>
        <v>758.75</v>
      </c>
      <c r="N51" s="4">
        <v>607</v>
      </c>
      <c r="O51" s="4">
        <f t="shared" si="38"/>
        <v>455.25</v>
      </c>
      <c r="P51" s="4">
        <f t="shared" si="39"/>
        <v>758.75</v>
      </c>
      <c r="Q51" s="4">
        <v>607</v>
      </c>
      <c r="R51" s="4">
        <f t="shared" si="40"/>
        <v>455.25</v>
      </c>
      <c r="S51" s="4">
        <f t="shared" si="41"/>
        <v>758.75</v>
      </c>
      <c r="T51" s="4">
        <v>607</v>
      </c>
      <c r="U51" s="4">
        <f t="shared" si="42"/>
        <v>455.25</v>
      </c>
      <c r="V51" s="4">
        <f t="shared" si="43"/>
        <v>758.75</v>
      </c>
      <c r="W51" s="4">
        <v>607</v>
      </c>
      <c r="X51" s="4">
        <f t="shared" si="44"/>
        <v>455.25</v>
      </c>
      <c r="Y51" s="4">
        <f t="shared" si="45"/>
        <v>758.75</v>
      </c>
      <c r="Z51" s="4">
        <v>607</v>
      </c>
      <c r="AA51" s="4">
        <f t="shared" si="46"/>
        <v>455.25</v>
      </c>
      <c r="AB51" s="4">
        <f t="shared" si="47"/>
        <v>758.75</v>
      </c>
    </row>
    <row r="52" spans="1:28" ht="15" x14ac:dyDescent="0.2">
      <c r="A52" s="3" t="s">
        <v>20</v>
      </c>
      <c r="B52" s="3" t="s">
        <v>19</v>
      </c>
      <c r="C52" s="3" t="s">
        <v>121</v>
      </c>
      <c r="D52" s="3" t="s">
        <v>196</v>
      </c>
      <c r="E52" s="3" t="s">
        <v>70</v>
      </c>
      <c r="F52" s="12" t="s">
        <v>57</v>
      </c>
      <c r="G52" s="3" t="s">
        <v>56</v>
      </c>
      <c r="H52" s="16" t="s">
        <v>92</v>
      </c>
      <c r="I52" s="3" t="s">
        <v>143</v>
      </c>
      <c r="J52" s="3" t="s">
        <v>47</v>
      </c>
      <c r="K52" s="4">
        <v>858</v>
      </c>
      <c r="L52" s="4">
        <f t="shared" si="36"/>
        <v>643.5</v>
      </c>
      <c r="M52" s="4">
        <f t="shared" si="37"/>
        <v>1072.5</v>
      </c>
      <c r="N52" s="4">
        <v>858</v>
      </c>
      <c r="O52" s="4">
        <f t="shared" si="38"/>
        <v>643.5</v>
      </c>
      <c r="P52" s="4">
        <f t="shared" si="39"/>
        <v>1072.5</v>
      </c>
      <c r="Q52" s="4">
        <v>858</v>
      </c>
      <c r="R52" s="4">
        <f t="shared" si="40"/>
        <v>643.5</v>
      </c>
      <c r="S52" s="4">
        <f t="shared" si="41"/>
        <v>1072.5</v>
      </c>
      <c r="T52" s="4">
        <v>858</v>
      </c>
      <c r="U52" s="4">
        <f t="shared" si="42"/>
        <v>643.5</v>
      </c>
      <c r="V52" s="4">
        <f t="shared" si="43"/>
        <v>1072.5</v>
      </c>
      <c r="W52" s="4">
        <v>858</v>
      </c>
      <c r="X52" s="4">
        <f t="shared" si="44"/>
        <v>643.5</v>
      </c>
      <c r="Y52" s="4">
        <f t="shared" si="45"/>
        <v>1072.5</v>
      </c>
      <c r="Z52" s="4">
        <v>858</v>
      </c>
      <c r="AA52" s="4">
        <f t="shared" si="46"/>
        <v>643.5</v>
      </c>
      <c r="AB52" s="4">
        <f t="shared" si="47"/>
        <v>1072.5</v>
      </c>
    </row>
    <row r="53" spans="1:28" ht="15" x14ac:dyDescent="0.2">
      <c r="A53" s="3" t="s">
        <v>20</v>
      </c>
      <c r="B53" s="3" t="s">
        <v>19</v>
      </c>
      <c r="C53" s="3" t="s">
        <v>124</v>
      </c>
      <c r="D53" s="3" t="s">
        <v>196</v>
      </c>
      <c r="E53" s="3" t="s">
        <v>70</v>
      </c>
      <c r="F53" s="12" t="s">
        <v>57</v>
      </c>
      <c r="G53" s="3" t="s">
        <v>56</v>
      </c>
      <c r="H53" s="16" t="s">
        <v>92</v>
      </c>
      <c r="I53" s="3" t="s">
        <v>143</v>
      </c>
      <c r="J53" s="3" t="s">
        <v>47</v>
      </c>
      <c r="K53" s="4">
        <v>1033</v>
      </c>
      <c r="L53" s="4">
        <f t="shared" si="36"/>
        <v>774.75</v>
      </c>
      <c r="M53" s="4">
        <f t="shared" si="37"/>
        <v>1291.25</v>
      </c>
      <c r="N53" s="4">
        <v>1033</v>
      </c>
      <c r="O53" s="4">
        <f t="shared" si="38"/>
        <v>774.75</v>
      </c>
      <c r="P53" s="4">
        <f t="shared" si="39"/>
        <v>1291.25</v>
      </c>
      <c r="Q53" s="4">
        <v>1033</v>
      </c>
      <c r="R53" s="4">
        <f t="shared" si="40"/>
        <v>774.75</v>
      </c>
      <c r="S53" s="4">
        <f t="shared" si="41"/>
        <v>1291.25</v>
      </c>
      <c r="T53" s="4">
        <v>1033</v>
      </c>
      <c r="U53" s="4">
        <f t="shared" si="42"/>
        <v>774.75</v>
      </c>
      <c r="V53" s="4">
        <f t="shared" si="43"/>
        <v>1291.25</v>
      </c>
      <c r="W53" s="4">
        <v>1033</v>
      </c>
      <c r="X53" s="4">
        <f t="shared" si="44"/>
        <v>774.75</v>
      </c>
      <c r="Y53" s="4">
        <f t="shared" si="45"/>
        <v>1291.25</v>
      </c>
      <c r="Z53" s="4">
        <v>1033</v>
      </c>
      <c r="AA53" s="4">
        <f t="shared" si="46"/>
        <v>774.75</v>
      </c>
      <c r="AB53" s="4">
        <f t="shared" si="47"/>
        <v>1291.25</v>
      </c>
    </row>
    <row r="54" spans="1:28" ht="15" x14ac:dyDescent="0.2">
      <c r="A54" s="3" t="s">
        <v>20</v>
      </c>
      <c r="B54" s="3" t="s">
        <v>19</v>
      </c>
      <c r="C54" s="3" t="s">
        <v>122</v>
      </c>
      <c r="D54" s="3" t="s">
        <v>196</v>
      </c>
      <c r="E54" s="3" t="s">
        <v>70</v>
      </c>
      <c r="F54" s="12" t="s">
        <v>57</v>
      </c>
      <c r="G54" s="3" t="s">
        <v>56</v>
      </c>
      <c r="H54" s="16" t="s">
        <v>92</v>
      </c>
      <c r="I54" s="3" t="s">
        <v>144</v>
      </c>
      <c r="J54" s="3" t="s">
        <v>47</v>
      </c>
      <c r="K54" s="4">
        <v>882</v>
      </c>
      <c r="L54" s="4">
        <f t="shared" si="36"/>
        <v>661.5</v>
      </c>
      <c r="M54" s="4">
        <f t="shared" si="37"/>
        <v>1102.5</v>
      </c>
      <c r="N54" s="4">
        <v>882</v>
      </c>
      <c r="O54" s="4">
        <f t="shared" si="38"/>
        <v>661.5</v>
      </c>
      <c r="P54" s="4">
        <f t="shared" si="39"/>
        <v>1102.5</v>
      </c>
      <c r="Q54" s="4">
        <v>882</v>
      </c>
      <c r="R54" s="4">
        <f t="shared" si="40"/>
        <v>661.5</v>
      </c>
      <c r="S54" s="4">
        <f t="shared" si="41"/>
        <v>1102.5</v>
      </c>
      <c r="T54" s="4">
        <v>882</v>
      </c>
      <c r="U54" s="4">
        <f t="shared" si="42"/>
        <v>661.5</v>
      </c>
      <c r="V54" s="4">
        <f t="shared" si="43"/>
        <v>1102.5</v>
      </c>
      <c r="W54" s="4">
        <v>882</v>
      </c>
      <c r="X54" s="4">
        <f t="shared" si="44"/>
        <v>661.5</v>
      </c>
      <c r="Y54" s="4">
        <f t="shared" si="45"/>
        <v>1102.5</v>
      </c>
      <c r="Z54" s="4">
        <v>882</v>
      </c>
      <c r="AA54" s="4">
        <f t="shared" si="46"/>
        <v>661.5</v>
      </c>
      <c r="AB54" s="4">
        <f t="shared" si="47"/>
        <v>1102.5</v>
      </c>
    </row>
    <row r="55" spans="1:28" ht="15" x14ac:dyDescent="0.2">
      <c r="A55" s="3" t="s">
        <v>20</v>
      </c>
      <c r="B55" s="3" t="s">
        <v>19</v>
      </c>
      <c r="C55" s="3" t="s">
        <v>125</v>
      </c>
      <c r="D55" s="3" t="s">
        <v>196</v>
      </c>
      <c r="E55" s="3" t="s">
        <v>70</v>
      </c>
      <c r="F55" s="12" t="s">
        <v>57</v>
      </c>
      <c r="G55" s="3" t="s">
        <v>56</v>
      </c>
      <c r="H55" s="16" t="s">
        <v>92</v>
      </c>
      <c r="I55" s="3" t="s">
        <v>144</v>
      </c>
      <c r="J55" s="3" t="s">
        <v>47</v>
      </c>
      <c r="K55" s="4">
        <v>1598</v>
      </c>
      <c r="L55" s="4">
        <f t="shared" si="36"/>
        <v>1198.5</v>
      </c>
      <c r="M55" s="4">
        <f t="shared" si="37"/>
        <v>1997.5</v>
      </c>
      <c r="N55" s="4">
        <v>1598</v>
      </c>
      <c r="O55" s="4">
        <f t="shared" si="38"/>
        <v>1198.5</v>
      </c>
      <c r="P55" s="4">
        <f t="shared" si="39"/>
        <v>1997.5</v>
      </c>
      <c r="Q55" s="4">
        <v>1598</v>
      </c>
      <c r="R55" s="4">
        <f t="shared" si="40"/>
        <v>1198.5</v>
      </c>
      <c r="S55" s="4">
        <f t="shared" si="41"/>
        <v>1997.5</v>
      </c>
      <c r="T55" s="4">
        <v>1598</v>
      </c>
      <c r="U55" s="4">
        <f t="shared" si="42"/>
        <v>1198.5</v>
      </c>
      <c r="V55" s="4">
        <f t="shared" si="43"/>
        <v>1997.5</v>
      </c>
      <c r="W55" s="4">
        <v>1598</v>
      </c>
      <c r="X55" s="4">
        <f t="shared" si="44"/>
        <v>1198.5</v>
      </c>
      <c r="Y55" s="4">
        <f t="shared" si="45"/>
        <v>1997.5</v>
      </c>
      <c r="Z55" s="4">
        <v>1598</v>
      </c>
      <c r="AA55" s="4">
        <f t="shared" si="46"/>
        <v>1198.5</v>
      </c>
      <c r="AB55" s="4">
        <f t="shared" si="47"/>
        <v>1997.5</v>
      </c>
    </row>
    <row r="56" spans="1:28" ht="15" x14ac:dyDescent="0.2">
      <c r="A56" s="3" t="s">
        <v>20</v>
      </c>
      <c r="B56" s="3" t="s">
        <v>19</v>
      </c>
      <c r="C56" s="3" t="s">
        <v>123</v>
      </c>
      <c r="D56" s="3" t="s">
        <v>196</v>
      </c>
      <c r="E56" s="3" t="s">
        <v>70</v>
      </c>
      <c r="F56" s="12" t="s">
        <v>57</v>
      </c>
      <c r="G56" s="3" t="s">
        <v>56</v>
      </c>
      <c r="H56" s="16" t="s">
        <v>92</v>
      </c>
      <c r="I56" s="3" t="s">
        <v>145</v>
      </c>
      <c r="J56" s="3" t="s">
        <v>47</v>
      </c>
      <c r="K56" s="4">
        <v>1462</v>
      </c>
      <c r="L56" s="4">
        <f t="shared" si="36"/>
        <v>1096.5</v>
      </c>
      <c r="M56" s="4">
        <f t="shared" si="37"/>
        <v>1827.5</v>
      </c>
      <c r="N56" s="4">
        <v>1462</v>
      </c>
      <c r="O56" s="4">
        <f t="shared" si="38"/>
        <v>1096.5</v>
      </c>
      <c r="P56" s="4">
        <f t="shared" si="39"/>
        <v>1827.5</v>
      </c>
      <c r="Q56" s="4">
        <v>1462</v>
      </c>
      <c r="R56" s="4">
        <f t="shared" si="40"/>
        <v>1096.5</v>
      </c>
      <c r="S56" s="4">
        <f t="shared" si="41"/>
        <v>1827.5</v>
      </c>
      <c r="T56" s="4">
        <v>1462</v>
      </c>
      <c r="U56" s="4">
        <f t="shared" si="42"/>
        <v>1096.5</v>
      </c>
      <c r="V56" s="4">
        <f t="shared" si="43"/>
        <v>1827.5</v>
      </c>
      <c r="W56" s="4">
        <v>1462</v>
      </c>
      <c r="X56" s="4">
        <f t="shared" si="44"/>
        <v>1096.5</v>
      </c>
      <c r="Y56" s="4">
        <f t="shared" si="45"/>
        <v>1827.5</v>
      </c>
      <c r="Z56" s="4">
        <v>1462</v>
      </c>
      <c r="AA56" s="4">
        <f t="shared" si="46"/>
        <v>1096.5</v>
      </c>
      <c r="AB56" s="4">
        <f t="shared" si="47"/>
        <v>1827.5</v>
      </c>
    </row>
    <row r="57" spans="1:28" x14ac:dyDescent="0.2">
      <c r="A57" s="3"/>
      <c r="B57" s="3"/>
      <c r="C57" s="21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">
      <c r="A58" s="3"/>
      <c r="B58" s="3"/>
      <c r="C58" s="21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">
      <c r="A59" s="3"/>
      <c r="B59" s="3"/>
      <c r="C59" s="21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">
      <c r="A60" s="3"/>
      <c r="B60" s="3"/>
      <c r="C60" s="3"/>
      <c r="D60" s="3"/>
      <c r="E60" s="3"/>
      <c r="G60" s="3"/>
      <c r="J60" s="3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3"/>
      <c r="AB60" s="3"/>
    </row>
    <row r="61" spans="1:28" x14ac:dyDescent="0.2">
      <c r="A61" s="3"/>
      <c r="B61" s="3"/>
      <c r="C61" s="3"/>
      <c r="D61" s="3"/>
      <c r="E61" s="3"/>
      <c r="G61" s="3"/>
      <c r="J61" s="3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3"/>
      <c r="AB61" s="3"/>
    </row>
    <row r="62" spans="1:28" ht="15" x14ac:dyDescent="0.2">
      <c r="A62" s="3"/>
      <c r="B62" s="3"/>
      <c r="C62" s="3"/>
      <c r="D62" s="3"/>
      <c r="E62" s="3"/>
      <c r="F62" s="3"/>
      <c r="G62" s="6"/>
      <c r="H62"/>
      <c r="I62" s="3"/>
      <c r="J62" s="3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" x14ac:dyDescent="0.2">
      <c r="A63" s="3"/>
      <c r="B63" s="3"/>
      <c r="C63" s="3"/>
      <c r="D63" s="3"/>
      <c r="E63" s="3"/>
      <c r="F63" s="3"/>
      <c r="G63" s="6"/>
      <c r="H63"/>
      <c r="I63" s="3"/>
      <c r="J63" s="3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">
      <c r="A64" s="3" t="s">
        <v>163</v>
      </c>
      <c r="B64" s="17" t="s">
        <v>19</v>
      </c>
      <c r="C64" s="3" t="s">
        <v>19</v>
      </c>
      <c r="D64" s="17" t="s">
        <v>168</v>
      </c>
      <c r="E64" s="17" t="s">
        <v>71</v>
      </c>
      <c r="F64" s="3"/>
      <c r="G64" s="3"/>
      <c r="H64" s="3"/>
      <c r="I64" s="3"/>
      <c r="J64" s="3" t="s">
        <v>47</v>
      </c>
      <c r="K64" s="9">
        <v>1.2</v>
      </c>
      <c r="L64" s="9">
        <v>1.1000000000000001</v>
      </c>
      <c r="M64" s="9">
        <v>1.4</v>
      </c>
      <c r="N64" s="9">
        <v>1.2</v>
      </c>
      <c r="O64" s="9">
        <v>1.1000000000000001</v>
      </c>
      <c r="P64" s="9">
        <v>1.4</v>
      </c>
      <c r="Q64" s="9">
        <v>1.2</v>
      </c>
      <c r="R64" s="9">
        <v>1.1000000000000001</v>
      </c>
      <c r="S64" s="9">
        <v>1.4</v>
      </c>
      <c r="T64" s="9">
        <v>1.2</v>
      </c>
      <c r="U64" s="9">
        <v>1.1000000000000001</v>
      </c>
      <c r="V64" s="9">
        <v>1.4</v>
      </c>
      <c r="W64" s="9">
        <v>1.2</v>
      </c>
      <c r="X64" s="9">
        <v>1.1000000000000001</v>
      </c>
      <c r="Y64" s="9">
        <v>1.4</v>
      </c>
      <c r="Z64" s="9">
        <v>1.2</v>
      </c>
      <c r="AA64" s="9">
        <v>1.1000000000000001</v>
      </c>
      <c r="AB64" s="9">
        <v>1.4</v>
      </c>
    </row>
    <row r="65" spans="1:29" x14ac:dyDescent="0.2">
      <c r="A65" s="3" t="s">
        <v>163</v>
      </c>
      <c r="B65" s="3" t="s">
        <v>210</v>
      </c>
      <c r="C65" s="3" t="s">
        <v>19</v>
      </c>
      <c r="D65" s="17" t="s">
        <v>169</v>
      </c>
      <c r="E65" s="17" t="s">
        <v>165</v>
      </c>
      <c r="F65" s="3" t="s">
        <v>60</v>
      </c>
      <c r="G65" s="3" t="s">
        <v>56</v>
      </c>
      <c r="H65" s="3" t="s">
        <v>170</v>
      </c>
      <c r="I65" s="3" t="s">
        <v>171</v>
      </c>
      <c r="J65" s="3" t="s">
        <v>47</v>
      </c>
      <c r="K65" s="25">
        <f t="shared" ref="K65:AB65" si="48">K67*0.8</f>
        <v>0.13600000000000001</v>
      </c>
      <c r="L65" s="25">
        <f t="shared" si="48"/>
        <v>0.10400000000000001</v>
      </c>
      <c r="M65" s="25">
        <f t="shared" si="48"/>
        <v>0.16000000000000003</v>
      </c>
      <c r="N65" s="25">
        <f t="shared" si="48"/>
        <v>0.13600000000000001</v>
      </c>
      <c r="O65" s="25">
        <f t="shared" si="48"/>
        <v>0.10400000000000001</v>
      </c>
      <c r="P65" s="25">
        <f t="shared" si="48"/>
        <v>0.16000000000000003</v>
      </c>
      <c r="Q65" s="25">
        <f t="shared" si="48"/>
        <v>0.13600000000000001</v>
      </c>
      <c r="R65" s="25">
        <f t="shared" si="48"/>
        <v>0.10400000000000001</v>
      </c>
      <c r="S65" s="25">
        <f t="shared" si="48"/>
        <v>0.16000000000000003</v>
      </c>
      <c r="T65" s="25">
        <f t="shared" si="48"/>
        <v>0.13600000000000001</v>
      </c>
      <c r="U65" s="25">
        <f t="shared" si="48"/>
        <v>0.10400000000000001</v>
      </c>
      <c r="V65" s="25">
        <f t="shared" si="48"/>
        <v>0.16000000000000003</v>
      </c>
      <c r="W65" s="25">
        <f t="shared" si="48"/>
        <v>0.13600000000000001</v>
      </c>
      <c r="X65" s="25">
        <f t="shared" si="48"/>
        <v>0.10400000000000001</v>
      </c>
      <c r="Y65" s="25">
        <f t="shared" si="48"/>
        <v>0.16000000000000003</v>
      </c>
      <c r="Z65" s="25">
        <f t="shared" si="48"/>
        <v>0.13600000000000001</v>
      </c>
      <c r="AA65" s="25">
        <f t="shared" si="48"/>
        <v>0.10400000000000001</v>
      </c>
      <c r="AB65" s="25">
        <f t="shared" si="48"/>
        <v>0.16000000000000003</v>
      </c>
    </row>
    <row r="66" spans="1:29" x14ac:dyDescent="0.2">
      <c r="A66" s="3" t="s">
        <v>163</v>
      </c>
      <c r="B66" s="17" t="s">
        <v>34</v>
      </c>
      <c r="C66" s="3" t="s">
        <v>19</v>
      </c>
      <c r="D66" s="17" t="s">
        <v>169</v>
      </c>
      <c r="E66" s="17" t="s">
        <v>165</v>
      </c>
      <c r="F66" s="3" t="s">
        <v>60</v>
      </c>
      <c r="G66" s="3" t="s">
        <v>56</v>
      </c>
      <c r="H66" s="3" t="s">
        <v>170</v>
      </c>
      <c r="I66" s="3" t="s">
        <v>172</v>
      </c>
      <c r="J66" s="3" t="s">
        <v>47</v>
      </c>
      <c r="K66" s="25">
        <f t="shared" ref="K66:AB66" si="49">K67*1.5</f>
        <v>0.255</v>
      </c>
      <c r="L66" s="25">
        <f t="shared" si="49"/>
        <v>0.19500000000000001</v>
      </c>
      <c r="M66" s="25">
        <f t="shared" si="49"/>
        <v>0.30000000000000004</v>
      </c>
      <c r="N66" s="25">
        <f t="shared" si="49"/>
        <v>0.255</v>
      </c>
      <c r="O66" s="25">
        <f t="shared" si="49"/>
        <v>0.19500000000000001</v>
      </c>
      <c r="P66" s="25">
        <f t="shared" si="49"/>
        <v>0.30000000000000004</v>
      </c>
      <c r="Q66" s="25">
        <f t="shared" si="49"/>
        <v>0.255</v>
      </c>
      <c r="R66" s="25">
        <f t="shared" si="49"/>
        <v>0.19500000000000001</v>
      </c>
      <c r="S66" s="25">
        <f t="shared" si="49"/>
        <v>0.30000000000000004</v>
      </c>
      <c r="T66" s="25">
        <f t="shared" si="49"/>
        <v>0.255</v>
      </c>
      <c r="U66" s="25">
        <f t="shared" si="49"/>
        <v>0.19500000000000001</v>
      </c>
      <c r="V66" s="25">
        <f t="shared" si="49"/>
        <v>0.30000000000000004</v>
      </c>
      <c r="W66" s="25">
        <f t="shared" si="49"/>
        <v>0.255</v>
      </c>
      <c r="X66" s="25">
        <f t="shared" si="49"/>
        <v>0.19500000000000001</v>
      </c>
      <c r="Y66" s="25">
        <f t="shared" si="49"/>
        <v>0.30000000000000004</v>
      </c>
      <c r="Z66" s="25">
        <f t="shared" si="49"/>
        <v>0.255</v>
      </c>
      <c r="AA66" s="25">
        <f t="shared" si="49"/>
        <v>0.19500000000000001</v>
      </c>
      <c r="AB66" s="25">
        <f t="shared" si="49"/>
        <v>0.30000000000000004</v>
      </c>
    </row>
    <row r="67" spans="1:29" x14ac:dyDescent="0.2">
      <c r="A67" s="3" t="s">
        <v>163</v>
      </c>
      <c r="B67" s="17" t="s">
        <v>221</v>
      </c>
      <c r="C67" s="3" t="s">
        <v>19</v>
      </c>
      <c r="D67" s="17" t="s">
        <v>169</v>
      </c>
      <c r="E67" s="17" t="s">
        <v>165</v>
      </c>
      <c r="F67" s="3" t="s">
        <v>60</v>
      </c>
      <c r="G67" s="3" t="s">
        <v>56</v>
      </c>
      <c r="H67" s="3" t="s">
        <v>170</v>
      </c>
      <c r="I67" s="3" t="s">
        <v>173</v>
      </c>
      <c r="J67" s="3" t="s">
        <v>47</v>
      </c>
      <c r="K67" s="25">
        <v>0.17</v>
      </c>
      <c r="L67" s="25">
        <v>0.13</v>
      </c>
      <c r="M67" s="25">
        <v>0.2</v>
      </c>
      <c r="N67" s="25">
        <v>0.17</v>
      </c>
      <c r="O67" s="25">
        <v>0.13</v>
      </c>
      <c r="P67" s="25">
        <v>0.2</v>
      </c>
      <c r="Q67" s="25">
        <v>0.17</v>
      </c>
      <c r="R67" s="25">
        <v>0.13</v>
      </c>
      <c r="S67" s="25">
        <v>0.2</v>
      </c>
      <c r="T67" s="25">
        <v>0.17</v>
      </c>
      <c r="U67" s="25">
        <v>0.13</v>
      </c>
      <c r="V67" s="25">
        <v>0.2</v>
      </c>
      <c r="W67" s="25">
        <v>0.17</v>
      </c>
      <c r="X67" s="25">
        <v>0.13</v>
      </c>
      <c r="Y67" s="25">
        <v>0.2</v>
      </c>
      <c r="Z67" s="25">
        <v>0.17</v>
      </c>
      <c r="AA67" s="25">
        <v>0.13</v>
      </c>
      <c r="AB67" s="25">
        <v>0.2</v>
      </c>
    </row>
    <row r="68" spans="1:29" ht="15" x14ac:dyDescent="0.2">
      <c r="A68" s="3" t="s">
        <v>20</v>
      </c>
      <c r="B68" s="3" t="s">
        <v>19</v>
      </c>
      <c r="C68" s="3" t="s">
        <v>152</v>
      </c>
      <c r="D68" s="3" t="s">
        <v>29</v>
      </c>
      <c r="E68" s="3" t="s">
        <v>71</v>
      </c>
      <c r="F68" s="12" t="s">
        <v>57</v>
      </c>
      <c r="G68" s="6" t="s">
        <v>56</v>
      </c>
      <c r="H68" s="16" t="s">
        <v>92</v>
      </c>
      <c r="I68" s="3" t="s">
        <v>146</v>
      </c>
      <c r="J68" s="3" t="s">
        <v>47</v>
      </c>
      <c r="K68" s="10">
        <v>1E-4</v>
      </c>
      <c r="L68" s="10">
        <v>0</v>
      </c>
      <c r="M68" s="10">
        <v>2.0000000000000001E-4</v>
      </c>
      <c r="N68" s="10">
        <v>1E-4</v>
      </c>
      <c r="O68" s="10">
        <v>0</v>
      </c>
      <c r="P68" s="10">
        <v>2.0000000000000001E-4</v>
      </c>
      <c r="Q68" s="10">
        <v>0.02</v>
      </c>
      <c r="R68" s="10">
        <f>Q68*0.75</f>
        <v>1.4999999999999999E-2</v>
      </c>
      <c r="S68" s="10">
        <f>Q68*1.25</f>
        <v>2.5000000000000001E-2</v>
      </c>
      <c r="T68" s="10">
        <v>0.14000000000000001</v>
      </c>
      <c r="U68" s="10">
        <f>T68*0.75</f>
        <v>0.10500000000000001</v>
      </c>
      <c r="V68" s="10">
        <f>T68*1.25</f>
        <v>0.17500000000000002</v>
      </c>
      <c r="W68" s="6">
        <v>0.2</v>
      </c>
      <c r="X68" s="6">
        <f>W68*0.75</f>
        <v>0.15000000000000002</v>
      </c>
      <c r="Y68" s="6">
        <f>W68*1.25</f>
        <v>0.25</v>
      </c>
      <c r="Z68" s="6">
        <v>0.25</v>
      </c>
      <c r="AA68" s="6">
        <f>Z68*0.75</f>
        <v>0.1875</v>
      </c>
      <c r="AB68" s="6">
        <f>Z68*1.25</f>
        <v>0.3125</v>
      </c>
    </row>
    <row r="69" spans="1:29" ht="15" x14ac:dyDescent="0.2">
      <c r="A69" s="3" t="s">
        <v>20</v>
      </c>
      <c r="B69" s="3" t="s">
        <v>19</v>
      </c>
      <c r="C69" s="3" t="s">
        <v>140</v>
      </c>
      <c r="D69" s="3" t="s">
        <v>29</v>
      </c>
      <c r="E69" s="3" t="s">
        <v>71</v>
      </c>
      <c r="F69" s="12" t="s">
        <v>57</v>
      </c>
      <c r="G69" s="6" t="s">
        <v>56</v>
      </c>
      <c r="H69" s="16" t="s">
        <v>92</v>
      </c>
      <c r="I69" s="3" t="s">
        <v>146</v>
      </c>
      <c r="J69" s="3" t="s">
        <v>47</v>
      </c>
      <c r="K69" s="10">
        <v>1E-4</v>
      </c>
      <c r="L69" s="10">
        <v>0</v>
      </c>
      <c r="M69" s="10">
        <v>2.0000000000000001E-4</v>
      </c>
      <c r="N69" s="10">
        <v>1E-4</v>
      </c>
      <c r="O69" s="10">
        <v>0</v>
      </c>
      <c r="P69" s="10">
        <v>2.0000000000000001E-4</v>
      </c>
      <c r="Q69" s="10">
        <v>0.02</v>
      </c>
      <c r="R69" s="10">
        <f>Q69*0.75</f>
        <v>1.4999999999999999E-2</v>
      </c>
      <c r="S69" s="10">
        <f>Q69*1.25</f>
        <v>2.5000000000000001E-2</v>
      </c>
      <c r="T69" s="10">
        <v>0.14000000000000001</v>
      </c>
      <c r="U69" s="10">
        <f>T69*0.75</f>
        <v>0.10500000000000001</v>
      </c>
      <c r="V69" s="10">
        <f>T69*1.25</f>
        <v>0.17500000000000002</v>
      </c>
      <c r="W69" s="6">
        <v>0.2</v>
      </c>
      <c r="X69" s="6">
        <f>W69*0.75</f>
        <v>0.15000000000000002</v>
      </c>
      <c r="Y69" s="6">
        <f>W69*1.25</f>
        <v>0.25</v>
      </c>
      <c r="Z69" s="6">
        <v>0.27</v>
      </c>
      <c r="AA69" s="6">
        <f>Z69*0.75</f>
        <v>0.20250000000000001</v>
      </c>
      <c r="AB69" s="6">
        <f>Z69*1.25</f>
        <v>0.33750000000000002</v>
      </c>
    </row>
    <row r="70" spans="1:29" ht="15" x14ac:dyDescent="0.2">
      <c r="A70" s="3" t="s">
        <v>28</v>
      </c>
      <c r="B70" s="3" t="s">
        <v>249</v>
      </c>
      <c r="C70" s="21" t="s">
        <v>19</v>
      </c>
      <c r="D70" s="3" t="s">
        <v>2</v>
      </c>
      <c r="E70" s="3" t="s">
        <v>69</v>
      </c>
      <c r="F70" s="3" t="s">
        <v>57</v>
      </c>
      <c r="G70" s="3" t="s">
        <v>55</v>
      </c>
      <c r="H70" s="7" t="s">
        <v>248</v>
      </c>
      <c r="I70" s="3" t="s">
        <v>247</v>
      </c>
      <c r="J70" s="3" t="s">
        <v>47</v>
      </c>
      <c r="K70" s="5">
        <v>700000</v>
      </c>
      <c r="L70" s="4">
        <f>K70*0.9</f>
        <v>630000</v>
      </c>
      <c r="M70" s="4">
        <f>K70*1.1</f>
        <v>770000.00000000012</v>
      </c>
      <c r="N70" s="5">
        <v>700000</v>
      </c>
      <c r="O70" s="4">
        <f>N70*0.9</f>
        <v>630000</v>
      </c>
      <c r="P70" s="4">
        <f>N70*1.1</f>
        <v>770000.00000000012</v>
      </c>
      <c r="Q70" s="5">
        <v>700000</v>
      </c>
      <c r="R70" s="4">
        <f>Q70*0.9</f>
        <v>630000</v>
      </c>
      <c r="S70" s="4">
        <f>Q70*1.1</f>
        <v>770000.00000000012</v>
      </c>
      <c r="T70" s="5">
        <v>700000</v>
      </c>
      <c r="U70" s="4">
        <f>T70*0.9</f>
        <v>630000</v>
      </c>
      <c r="V70" s="4">
        <f>T70*1.1</f>
        <v>770000.00000000012</v>
      </c>
      <c r="W70" s="5">
        <v>700000</v>
      </c>
      <c r="X70" s="4">
        <f>W70*0.9</f>
        <v>630000</v>
      </c>
      <c r="Y70" s="4">
        <f>W70*1.1</f>
        <v>770000.00000000012</v>
      </c>
      <c r="Z70" s="5">
        <v>700000</v>
      </c>
      <c r="AA70" s="4">
        <f>Z70*0.9</f>
        <v>630000</v>
      </c>
      <c r="AB70" s="4">
        <f>Z70*1.1</f>
        <v>770000.00000000012</v>
      </c>
    </row>
    <row r="71" spans="1:29" ht="15" x14ac:dyDescent="0.2">
      <c r="A71" s="3" t="s">
        <v>28</v>
      </c>
      <c r="B71" s="3" t="s">
        <v>197</v>
      </c>
      <c r="C71" s="21" t="s">
        <v>19</v>
      </c>
      <c r="D71" s="3" t="s">
        <v>2</v>
      </c>
      <c r="E71" s="3" t="s">
        <v>69</v>
      </c>
      <c r="F71" s="3" t="s">
        <v>57</v>
      </c>
      <c r="G71" s="3" t="s">
        <v>55</v>
      </c>
      <c r="H71" s="7" t="s">
        <v>248</v>
      </c>
      <c r="I71" s="3" t="s">
        <v>247</v>
      </c>
      <c r="J71" s="3" t="s">
        <v>47</v>
      </c>
      <c r="K71" s="5">
        <v>1000000</v>
      </c>
      <c r="L71" s="4">
        <f>K71*0.9</f>
        <v>900000</v>
      </c>
      <c r="M71" s="4">
        <f>K71*1.1</f>
        <v>1100000</v>
      </c>
      <c r="N71" s="5">
        <v>1000000</v>
      </c>
      <c r="O71" s="4">
        <f>N71*0.9</f>
        <v>900000</v>
      </c>
      <c r="P71" s="4">
        <f>N71*1.1</f>
        <v>1100000</v>
      </c>
      <c r="Q71" s="5">
        <v>1000000</v>
      </c>
      <c r="R71" s="4">
        <f>Q71*0.9</f>
        <v>900000</v>
      </c>
      <c r="S71" s="4">
        <f>Q71*1.1</f>
        <v>1100000</v>
      </c>
      <c r="T71" s="5">
        <v>1000000</v>
      </c>
      <c r="U71" s="4">
        <f>T71*0.9</f>
        <v>900000</v>
      </c>
      <c r="V71" s="4">
        <f>T71*1.1</f>
        <v>1100000</v>
      </c>
      <c r="W71" s="5">
        <v>1000000</v>
      </c>
      <c r="X71" s="4">
        <f>W71*0.9</f>
        <v>900000</v>
      </c>
      <c r="Y71" s="4">
        <f>W71*1.1</f>
        <v>1100000</v>
      </c>
      <c r="Z71" s="5">
        <v>1000000</v>
      </c>
      <c r="AA71" s="4">
        <f>Z71*0.9</f>
        <v>900000</v>
      </c>
      <c r="AB71" s="4">
        <f>Z71*1.1</f>
        <v>1100000</v>
      </c>
    </row>
    <row r="72" spans="1:29" x14ac:dyDescent="0.2">
      <c r="A72" s="3"/>
      <c r="B72" s="3"/>
      <c r="C72" s="3"/>
      <c r="D72" s="17"/>
      <c r="E72" s="17"/>
      <c r="F72" s="3"/>
      <c r="G72" s="3"/>
      <c r="H72" s="3"/>
      <c r="I72" s="3"/>
      <c r="J72" s="3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9" x14ac:dyDescent="0.2">
      <c r="A73" s="3"/>
      <c r="B73" s="3"/>
      <c r="C73" s="3"/>
      <c r="D73" s="17"/>
      <c r="E73" s="17"/>
      <c r="F73" s="3"/>
      <c r="G73" s="3"/>
      <c r="H73" s="3"/>
      <c r="I73" s="3"/>
      <c r="J73" s="3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">
      <c r="A74" s="3"/>
      <c r="B74" s="3"/>
      <c r="C74" s="3"/>
      <c r="D74" s="17"/>
      <c r="E74" s="17"/>
      <c r="F74" s="3"/>
      <c r="G74" s="3"/>
      <c r="H74" s="3"/>
      <c r="I74" s="3"/>
      <c r="J74" s="3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9" ht="15" x14ac:dyDescent="0.2">
      <c r="A75" s="3" t="s">
        <v>28</v>
      </c>
      <c r="B75" s="3" t="s">
        <v>249</v>
      </c>
      <c r="C75" s="21" t="s">
        <v>19</v>
      </c>
      <c r="D75" s="3" t="s">
        <v>43</v>
      </c>
      <c r="E75" s="3" t="s">
        <v>69</v>
      </c>
      <c r="F75" s="12" t="s">
        <v>58</v>
      </c>
      <c r="G75" s="3" t="s">
        <v>55</v>
      </c>
      <c r="H75" s="7" t="s">
        <v>250</v>
      </c>
      <c r="I75" s="3" t="s">
        <v>251</v>
      </c>
      <c r="J75" s="3" t="s">
        <v>47</v>
      </c>
      <c r="K75" s="4">
        <v>50000</v>
      </c>
      <c r="L75" s="4">
        <f>K75*0.9</f>
        <v>45000</v>
      </c>
      <c r="M75" s="4">
        <f>K75*1.1</f>
        <v>55000.000000000007</v>
      </c>
      <c r="N75" s="4">
        <v>50000</v>
      </c>
      <c r="O75" s="4">
        <f>N75*0.9</f>
        <v>45000</v>
      </c>
      <c r="P75" s="4">
        <f>N75*1.1</f>
        <v>55000.000000000007</v>
      </c>
      <c r="Q75" s="4">
        <v>50000</v>
      </c>
      <c r="R75" s="4">
        <f>Q75*0.9</f>
        <v>45000</v>
      </c>
      <c r="S75" s="4">
        <f>Q75*1.1</f>
        <v>55000.000000000007</v>
      </c>
      <c r="T75" s="4">
        <v>50000</v>
      </c>
      <c r="U75" s="4">
        <f>T75*0.9</f>
        <v>45000</v>
      </c>
      <c r="V75" s="4">
        <f>T75*1.1</f>
        <v>55000.000000000007</v>
      </c>
      <c r="W75" s="4">
        <v>50000</v>
      </c>
      <c r="X75" s="4">
        <f>W75*0.9</f>
        <v>45000</v>
      </c>
      <c r="Y75" s="4">
        <f>W75*1.1</f>
        <v>55000.000000000007</v>
      </c>
      <c r="Z75" s="4">
        <v>50000</v>
      </c>
      <c r="AA75" s="4">
        <f>Z75*0.9</f>
        <v>45000</v>
      </c>
      <c r="AB75" s="4">
        <f>Z75*1.1</f>
        <v>55000.000000000007</v>
      </c>
    </row>
    <row r="76" spans="1:29" ht="15" x14ac:dyDescent="0.2">
      <c r="A76" s="3" t="s">
        <v>28</v>
      </c>
      <c r="B76" s="3" t="s">
        <v>197</v>
      </c>
      <c r="C76" s="21" t="s">
        <v>19</v>
      </c>
      <c r="D76" s="3" t="s">
        <v>43</v>
      </c>
      <c r="E76" s="3" t="s">
        <v>69</v>
      </c>
      <c r="F76" s="12" t="s">
        <v>58</v>
      </c>
      <c r="G76" s="3" t="s">
        <v>55</v>
      </c>
      <c r="H76" s="7" t="s">
        <v>250</v>
      </c>
      <c r="I76" s="3" t="s">
        <v>251</v>
      </c>
      <c r="J76" s="3" t="s">
        <v>47</v>
      </c>
      <c r="K76" s="4">
        <v>50000</v>
      </c>
      <c r="L76" s="4">
        <f>K76*0.9</f>
        <v>45000</v>
      </c>
      <c r="M76" s="4">
        <f>K76*1.1</f>
        <v>55000.000000000007</v>
      </c>
      <c r="N76" s="4">
        <v>50000</v>
      </c>
      <c r="O76" s="4">
        <f>N76*0.9</f>
        <v>45000</v>
      </c>
      <c r="P76" s="4">
        <f>N76*1.1</f>
        <v>55000.000000000007</v>
      </c>
      <c r="Q76" s="4">
        <v>50000</v>
      </c>
      <c r="R76" s="4">
        <f>Q76*0.9</f>
        <v>45000</v>
      </c>
      <c r="S76" s="4">
        <f>Q76*1.1</f>
        <v>55000.000000000007</v>
      </c>
      <c r="T76" s="4">
        <v>50000</v>
      </c>
      <c r="U76" s="4">
        <f>T76*0.9</f>
        <v>45000</v>
      </c>
      <c r="V76" s="4">
        <f>T76*1.1</f>
        <v>55000.000000000007</v>
      </c>
      <c r="W76" s="4">
        <v>50000</v>
      </c>
      <c r="X76" s="4">
        <f>W76*0.9</f>
        <v>45000</v>
      </c>
      <c r="Y76" s="4">
        <f>W76*1.1</f>
        <v>55000.000000000007</v>
      </c>
      <c r="Z76" s="4">
        <v>50000</v>
      </c>
      <c r="AA76" s="4">
        <f>Z76*0.9</f>
        <v>45000</v>
      </c>
      <c r="AB76" s="4">
        <f>Z76*1.1</f>
        <v>55000.000000000007</v>
      </c>
    </row>
    <row r="77" spans="1:29" x14ac:dyDescent="0.2">
      <c r="A77" s="3" t="s">
        <v>21</v>
      </c>
      <c r="B77" s="3" t="s">
        <v>220</v>
      </c>
      <c r="C77" s="3" t="s">
        <v>19</v>
      </c>
      <c r="D77" s="3" t="s">
        <v>78</v>
      </c>
      <c r="E77" s="3" t="s">
        <v>76</v>
      </c>
      <c r="F77" s="3" t="s">
        <v>59</v>
      </c>
      <c r="G77" s="6" t="s">
        <v>56</v>
      </c>
      <c r="H77" s="3" t="s">
        <v>61</v>
      </c>
      <c r="I77" s="3" t="s">
        <v>62</v>
      </c>
      <c r="J77" s="3" t="s">
        <v>47</v>
      </c>
      <c r="K77" s="5">
        <v>5.2999999999999999E-2</v>
      </c>
      <c r="L77" s="5">
        <v>0.05</v>
      </c>
      <c r="M77" s="5">
        <v>0.06</v>
      </c>
      <c r="N77" s="5">
        <v>5.2999999999999999E-2</v>
      </c>
      <c r="O77" s="5">
        <v>0.05</v>
      </c>
      <c r="P77" s="5">
        <v>0.06</v>
      </c>
      <c r="Q77" s="5">
        <v>5.2999999999999999E-2</v>
      </c>
      <c r="R77" s="5">
        <v>0.05</v>
      </c>
      <c r="S77" s="5">
        <v>0.06</v>
      </c>
      <c r="T77" s="5">
        <v>5.2999999999999999E-2</v>
      </c>
      <c r="U77" s="5">
        <v>0.05</v>
      </c>
      <c r="V77" s="5">
        <v>0.06</v>
      </c>
      <c r="W77" s="9">
        <f>Q77*0.95</f>
        <v>5.0349999999999999E-2</v>
      </c>
      <c r="X77" s="9">
        <f>R77*0.9</f>
        <v>4.5000000000000005E-2</v>
      </c>
      <c r="Y77" s="9">
        <f>S77</f>
        <v>0.06</v>
      </c>
      <c r="Z77" s="9">
        <f>T77*0.95</f>
        <v>5.0349999999999999E-2</v>
      </c>
      <c r="AA77" s="9">
        <f>U77*0.9</f>
        <v>4.5000000000000005E-2</v>
      </c>
      <c r="AB77" s="9">
        <f>V77</f>
        <v>0.06</v>
      </c>
    </row>
    <row r="78" spans="1:29" x14ac:dyDescent="0.2">
      <c r="A78" s="3" t="s">
        <v>21</v>
      </c>
      <c r="B78" s="3" t="s">
        <v>220</v>
      </c>
      <c r="C78" s="3" t="s">
        <v>19</v>
      </c>
      <c r="D78" s="3" t="s">
        <v>63</v>
      </c>
      <c r="E78" s="3" t="s">
        <v>70</v>
      </c>
      <c r="F78" s="3" t="s">
        <v>59</v>
      </c>
      <c r="G78" s="6" t="s">
        <v>56</v>
      </c>
      <c r="H78" s="3" t="s">
        <v>61</v>
      </c>
      <c r="I78" s="3" t="s">
        <v>62</v>
      </c>
      <c r="J78" s="3" t="s">
        <v>47</v>
      </c>
      <c r="K78" s="5">
        <v>4.0999999999999996</v>
      </c>
      <c r="L78" s="5">
        <v>4</v>
      </c>
      <c r="M78" s="5">
        <v>4.2</v>
      </c>
      <c r="N78" s="5">
        <v>4.0999999999999996</v>
      </c>
      <c r="O78" s="5">
        <v>4</v>
      </c>
      <c r="P78" s="5">
        <v>4.2</v>
      </c>
      <c r="Q78" s="5">
        <v>4.0999999999999996</v>
      </c>
      <c r="R78" s="5">
        <v>4</v>
      </c>
      <c r="S78" s="5">
        <v>4.2</v>
      </c>
      <c r="T78" s="5">
        <v>4.0999999999999996</v>
      </c>
      <c r="U78" s="5">
        <v>4</v>
      </c>
      <c r="V78" s="5">
        <v>4.2</v>
      </c>
      <c r="W78" s="9">
        <f>Q78*0.95</f>
        <v>3.8949999999999996</v>
      </c>
      <c r="X78" s="9">
        <v>3.8</v>
      </c>
      <c r="Y78" s="9">
        <v>4</v>
      </c>
      <c r="Z78" s="8">
        <f>W78*0.95</f>
        <v>3.7002499999999996</v>
      </c>
      <c r="AA78" s="8">
        <f>X78*0.95</f>
        <v>3.61</v>
      </c>
      <c r="AB78" s="8">
        <f>Y78*0.95</f>
        <v>3.8</v>
      </c>
    </row>
    <row r="79" spans="1:29" x14ac:dyDescent="0.2">
      <c r="A79" s="3" t="s">
        <v>163</v>
      </c>
      <c r="B79" s="17" t="s">
        <v>19</v>
      </c>
      <c r="C79" s="3" t="s">
        <v>19</v>
      </c>
      <c r="D79" s="17" t="s">
        <v>174</v>
      </c>
      <c r="E79" s="17" t="s">
        <v>71</v>
      </c>
      <c r="F79" s="3"/>
      <c r="G79" s="3"/>
      <c r="H79" s="3"/>
      <c r="I79" s="3"/>
      <c r="J79" s="3" t="s">
        <v>47</v>
      </c>
      <c r="K79" s="9">
        <v>0.05</v>
      </c>
      <c r="L79" s="9">
        <v>0.03</v>
      </c>
      <c r="M79" s="9">
        <v>7.0000000000000007E-2</v>
      </c>
      <c r="N79" s="9">
        <v>0.05</v>
      </c>
      <c r="O79" s="9">
        <v>0.03</v>
      </c>
      <c r="P79" s="9">
        <v>7.0000000000000007E-2</v>
      </c>
      <c r="Q79" s="9">
        <v>0.05</v>
      </c>
      <c r="R79" s="9">
        <v>0.03</v>
      </c>
      <c r="S79" s="9">
        <v>7.0000000000000007E-2</v>
      </c>
      <c r="T79" s="9">
        <v>0.05</v>
      </c>
      <c r="U79" s="9">
        <v>0.03</v>
      </c>
      <c r="V79" s="9">
        <v>7.0000000000000007E-2</v>
      </c>
      <c r="W79" s="9">
        <v>0.05</v>
      </c>
      <c r="X79" s="9">
        <v>0.03</v>
      </c>
      <c r="Y79" s="9">
        <v>7.0000000000000007E-2</v>
      </c>
      <c r="Z79" s="9">
        <v>0.05</v>
      </c>
      <c r="AA79" s="9">
        <v>0.03</v>
      </c>
      <c r="AB79" s="9">
        <v>7.0000000000000007E-2</v>
      </c>
    </row>
    <row r="80" spans="1:29" x14ac:dyDescent="0.2">
      <c r="A80" s="3" t="s">
        <v>163</v>
      </c>
      <c r="B80" s="17" t="s">
        <v>19</v>
      </c>
      <c r="C80" s="3" t="s">
        <v>19</v>
      </c>
      <c r="D80" s="17" t="s">
        <v>175</v>
      </c>
      <c r="E80" s="17" t="s">
        <v>176</v>
      </c>
      <c r="F80" s="3" t="s">
        <v>60</v>
      </c>
      <c r="G80" s="3" t="s">
        <v>56</v>
      </c>
      <c r="H80" s="3" t="s">
        <v>166</v>
      </c>
      <c r="I80" s="3" t="s">
        <v>177</v>
      </c>
      <c r="J80" s="3" t="s">
        <v>47</v>
      </c>
      <c r="K80" s="4">
        <v>2429</v>
      </c>
      <c r="L80" s="4">
        <v>1911</v>
      </c>
      <c r="M80" s="4">
        <v>2673</v>
      </c>
      <c r="N80" s="4">
        <v>2429</v>
      </c>
      <c r="O80" s="4">
        <v>1911</v>
      </c>
      <c r="P80" s="4">
        <v>2673</v>
      </c>
      <c r="Q80" s="4">
        <v>2429</v>
      </c>
      <c r="R80" s="4">
        <v>1911</v>
      </c>
      <c r="S80" s="4">
        <v>2673</v>
      </c>
      <c r="T80" s="4">
        <v>2429</v>
      </c>
      <c r="U80" s="4">
        <v>1911</v>
      </c>
      <c r="V80" s="4">
        <v>2673</v>
      </c>
      <c r="W80" s="4">
        <v>2429</v>
      </c>
      <c r="X80" s="4">
        <v>1911</v>
      </c>
      <c r="Y80" s="4">
        <v>2673</v>
      </c>
      <c r="Z80" s="4">
        <v>2429</v>
      </c>
      <c r="AA80" s="4">
        <v>1911</v>
      </c>
      <c r="AB80" s="4">
        <v>2673</v>
      </c>
    </row>
    <row r="81" spans="1:28" ht="15" x14ac:dyDescent="0.2">
      <c r="A81" s="3" t="s">
        <v>28</v>
      </c>
      <c r="B81" s="3" t="s">
        <v>19</v>
      </c>
      <c r="C81" s="3" t="s">
        <v>120</v>
      </c>
      <c r="D81" s="3" t="s">
        <v>160</v>
      </c>
      <c r="E81" s="3" t="s">
        <v>74</v>
      </c>
      <c r="F81" s="12" t="s">
        <v>57</v>
      </c>
      <c r="G81" s="3" t="s">
        <v>55</v>
      </c>
      <c r="H81" s="16"/>
      <c r="I81" s="3"/>
      <c r="J81" s="3" t="s">
        <v>47</v>
      </c>
      <c r="K81" s="24">
        <v>34</v>
      </c>
      <c r="L81" s="24">
        <f t="shared" ref="L81:L86" si="50">K81*0.75</f>
        <v>25.5</v>
      </c>
      <c r="M81" s="24">
        <f t="shared" ref="M81:M86" si="51">K81*1.25</f>
        <v>42.5</v>
      </c>
      <c r="N81" s="24">
        <v>34</v>
      </c>
      <c r="O81" s="24">
        <f t="shared" ref="O81:O86" si="52">N81*0.75</f>
        <v>25.5</v>
      </c>
      <c r="P81" s="24">
        <f t="shared" ref="P81:P86" si="53">N81*1.25</f>
        <v>42.5</v>
      </c>
      <c r="Q81" s="24">
        <v>34</v>
      </c>
      <c r="R81" s="24">
        <f t="shared" ref="R81:R86" si="54">Q81*0.75</f>
        <v>25.5</v>
      </c>
      <c r="S81" s="24">
        <f t="shared" ref="S81:S86" si="55">Q81*1.25</f>
        <v>42.5</v>
      </c>
      <c r="T81" s="24">
        <v>34</v>
      </c>
      <c r="U81" s="24">
        <f t="shared" ref="U81:U86" si="56">T81*0.75</f>
        <v>25.5</v>
      </c>
      <c r="V81" s="24">
        <f t="shared" ref="V81:V86" si="57">T81*1.25</f>
        <v>42.5</v>
      </c>
      <c r="W81" s="24">
        <v>34</v>
      </c>
      <c r="X81" s="24">
        <f t="shared" ref="X81:X86" si="58">W81*0.75</f>
        <v>25.5</v>
      </c>
      <c r="Y81" s="24">
        <f t="shared" ref="Y81:Y86" si="59">W81*1.25</f>
        <v>42.5</v>
      </c>
      <c r="Z81" s="24">
        <v>34</v>
      </c>
      <c r="AA81" s="24">
        <f t="shared" ref="AA81:AA86" si="60">Z81*0.75</f>
        <v>25.5</v>
      </c>
      <c r="AB81" s="24">
        <f t="shared" ref="AB81:AB86" si="61">Z81*1.25</f>
        <v>42.5</v>
      </c>
    </row>
    <row r="82" spans="1:28" ht="15" x14ac:dyDescent="0.2">
      <c r="A82" s="3" t="s">
        <v>28</v>
      </c>
      <c r="B82" s="3" t="s">
        <v>19</v>
      </c>
      <c r="C82" s="3" t="s">
        <v>121</v>
      </c>
      <c r="D82" s="3" t="s">
        <v>160</v>
      </c>
      <c r="E82" s="3" t="s">
        <v>74</v>
      </c>
      <c r="F82" s="12" t="s">
        <v>57</v>
      </c>
      <c r="G82" s="3" t="s">
        <v>55</v>
      </c>
      <c r="H82" s="16"/>
      <c r="I82" s="3"/>
      <c r="J82" s="3" t="s">
        <v>47</v>
      </c>
      <c r="K82" s="24">
        <v>64</v>
      </c>
      <c r="L82" s="24">
        <f t="shared" si="50"/>
        <v>48</v>
      </c>
      <c r="M82" s="24">
        <f t="shared" si="51"/>
        <v>80</v>
      </c>
      <c r="N82" s="24">
        <v>64</v>
      </c>
      <c r="O82" s="24">
        <f t="shared" si="52"/>
        <v>48</v>
      </c>
      <c r="P82" s="24">
        <f t="shared" si="53"/>
        <v>80</v>
      </c>
      <c r="Q82" s="24">
        <v>64</v>
      </c>
      <c r="R82" s="24">
        <f t="shared" si="54"/>
        <v>48</v>
      </c>
      <c r="S82" s="24">
        <f t="shared" si="55"/>
        <v>80</v>
      </c>
      <c r="T82" s="24">
        <v>64</v>
      </c>
      <c r="U82" s="24">
        <f t="shared" si="56"/>
        <v>48</v>
      </c>
      <c r="V82" s="24">
        <f t="shared" si="57"/>
        <v>80</v>
      </c>
      <c r="W82" s="24">
        <v>64</v>
      </c>
      <c r="X82" s="24">
        <f t="shared" si="58"/>
        <v>48</v>
      </c>
      <c r="Y82" s="24">
        <f t="shared" si="59"/>
        <v>80</v>
      </c>
      <c r="Z82" s="24">
        <v>64</v>
      </c>
      <c r="AA82" s="24">
        <f t="shared" si="60"/>
        <v>48</v>
      </c>
      <c r="AB82" s="24">
        <f t="shared" si="61"/>
        <v>80</v>
      </c>
    </row>
    <row r="83" spans="1:28" ht="15" x14ac:dyDescent="0.2">
      <c r="A83" s="3" t="s">
        <v>28</v>
      </c>
      <c r="B83" s="3" t="s">
        <v>19</v>
      </c>
      <c r="C83" s="3" t="s">
        <v>124</v>
      </c>
      <c r="D83" s="3" t="s">
        <v>160</v>
      </c>
      <c r="E83" s="3" t="s">
        <v>74</v>
      </c>
      <c r="F83" s="12" t="s">
        <v>57</v>
      </c>
      <c r="G83" s="3" t="s">
        <v>55</v>
      </c>
      <c r="H83" s="16"/>
      <c r="I83" s="3"/>
      <c r="J83" s="3" t="s">
        <v>47</v>
      </c>
      <c r="K83" s="24">
        <v>55</v>
      </c>
      <c r="L83" s="24">
        <f t="shared" si="50"/>
        <v>41.25</v>
      </c>
      <c r="M83" s="24">
        <f t="shared" si="51"/>
        <v>68.75</v>
      </c>
      <c r="N83" s="24">
        <v>55</v>
      </c>
      <c r="O83" s="24">
        <f t="shared" si="52"/>
        <v>41.25</v>
      </c>
      <c r="P83" s="24">
        <f t="shared" si="53"/>
        <v>68.75</v>
      </c>
      <c r="Q83" s="24">
        <v>55</v>
      </c>
      <c r="R83" s="24">
        <f t="shared" si="54"/>
        <v>41.25</v>
      </c>
      <c r="S83" s="24">
        <f t="shared" si="55"/>
        <v>68.75</v>
      </c>
      <c r="T83" s="24">
        <v>55</v>
      </c>
      <c r="U83" s="24">
        <f t="shared" si="56"/>
        <v>41.25</v>
      </c>
      <c r="V83" s="24">
        <f t="shared" si="57"/>
        <v>68.75</v>
      </c>
      <c r="W83" s="24">
        <v>55</v>
      </c>
      <c r="X83" s="24">
        <f t="shared" si="58"/>
        <v>41.25</v>
      </c>
      <c r="Y83" s="24">
        <f t="shared" si="59"/>
        <v>68.75</v>
      </c>
      <c r="Z83" s="24">
        <v>55</v>
      </c>
      <c r="AA83" s="24">
        <f t="shared" si="60"/>
        <v>41.25</v>
      </c>
      <c r="AB83" s="24">
        <f t="shared" si="61"/>
        <v>68.75</v>
      </c>
    </row>
    <row r="84" spans="1:28" ht="15" x14ac:dyDescent="0.2">
      <c r="A84" s="3" t="s">
        <v>28</v>
      </c>
      <c r="B84" s="3" t="s">
        <v>19</v>
      </c>
      <c r="C84" s="3" t="s">
        <v>122</v>
      </c>
      <c r="D84" s="3" t="s">
        <v>160</v>
      </c>
      <c r="E84" s="3" t="s">
        <v>74</v>
      </c>
      <c r="F84" s="12" t="s">
        <v>57</v>
      </c>
      <c r="G84" s="3" t="s">
        <v>55</v>
      </c>
      <c r="H84" s="16"/>
      <c r="I84" s="3"/>
      <c r="J84" s="3" t="s">
        <v>47</v>
      </c>
      <c r="K84" s="24">
        <v>83</v>
      </c>
      <c r="L84" s="24">
        <f t="shared" si="50"/>
        <v>62.25</v>
      </c>
      <c r="M84" s="24">
        <f t="shared" si="51"/>
        <v>103.75</v>
      </c>
      <c r="N84" s="24">
        <v>83</v>
      </c>
      <c r="O84" s="24">
        <f t="shared" si="52"/>
        <v>62.25</v>
      </c>
      <c r="P84" s="24">
        <f t="shared" si="53"/>
        <v>103.75</v>
      </c>
      <c r="Q84" s="24">
        <v>83</v>
      </c>
      <c r="R84" s="24">
        <f t="shared" si="54"/>
        <v>62.25</v>
      </c>
      <c r="S84" s="24">
        <f t="shared" si="55"/>
        <v>103.75</v>
      </c>
      <c r="T84" s="24">
        <v>83</v>
      </c>
      <c r="U84" s="24">
        <f t="shared" si="56"/>
        <v>62.25</v>
      </c>
      <c r="V84" s="24">
        <f t="shared" si="57"/>
        <v>103.75</v>
      </c>
      <c r="W84" s="24">
        <v>83</v>
      </c>
      <c r="X84" s="24">
        <f t="shared" si="58"/>
        <v>62.25</v>
      </c>
      <c r="Y84" s="24">
        <f t="shared" si="59"/>
        <v>103.75</v>
      </c>
      <c r="Z84" s="24">
        <v>83</v>
      </c>
      <c r="AA84" s="24">
        <f t="shared" si="60"/>
        <v>62.25</v>
      </c>
      <c r="AB84" s="24">
        <f t="shared" si="61"/>
        <v>103.75</v>
      </c>
    </row>
    <row r="85" spans="1:28" ht="15" x14ac:dyDescent="0.2">
      <c r="A85" s="3" t="s">
        <v>28</v>
      </c>
      <c r="B85" s="3" t="s">
        <v>19</v>
      </c>
      <c r="C85" s="3" t="s">
        <v>125</v>
      </c>
      <c r="D85" s="3" t="s">
        <v>160</v>
      </c>
      <c r="E85" s="3" t="s">
        <v>74</v>
      </c>
      <c r="F85" s="12" t="s">
        <v>57</v>
      </c>
      <c r="G85" s="3" t="s">
        <v>55</v>
      </c>
      <c r="H85" s="16"/>
      <c r="I85" s="3"/>
      <c r="J85" s="3" t="s">
        <v>47</v>
      </c>
      <c r="K85" s="24">
        <v>70</v>
      </c>
      <c r="L85" s="24">
        <f t="shared" si="50"/>
        <v>52.5</v>
      </c>
      <c r="M85" s="24">
        <f t="shared" si="51"/>
        <v>87.5</v>
      </c>
      <c r="N85" s="24">
        <v>70</v>
      </c>
      <c r="O85" s="24">
        <f t="shared" si="52"/>
        <v>52.5</v>
      </c>
      <c r="P85" s="24">
        <f t="shared" si="53"/>
        <v>87.5</v>
      </c>
      <c r="Q85" s="24">
        <v>70</v>
      </c>
      <c r="R85" s="24">
        <f t="shared" si="54"/>
        <v>52.5</v>
      </c>
      <c r="S85" s="24">
        <f t="shared" si="55"/>
        <v>87.5</v>
      </c>
      <c r="T85" s="24">
        <v>70</v>
      </c>
      <c r="U85" s="24">
        <f t="shared" si="56"/>
        <v>52.5</v>
      </c>
      <c r="V85" s="24">
        <f t="shared" si="57"/>
        <v>87.5</v>
      </c>
      <c r="W85" s="24">
        <v>70</v>
      </c>
      <c r="X85" s="24">
        <f t="shared" si="58"/>
        <v>52.5</v>
      </c>
      <c r="Y85" s="24">
        <f t="shared" si="59"/>
        <v>87.5</v>
      </c>
      <c r="Z85" s="24">
        <v>70</v>
      </c>
      <c r="AA85" s="24">
        <f t="shared" si="60"/>
        <v>52.5</v>
      </c>
      <c r="AB85" s="24">
        <f t="shared" si="61"/>
        <v>87.5</v>
      </c>
    </row>
    <row r="86" spans="1:28" ht="15" x14ac:dyDescent="0.2">
      <c r="A86" s="3" t="s">
        <v>28</v>
      </c>
      <c r="B86" s="3" t="s">
        <v>19</v>
      </c>
      <c r="C86" s="3" t="s">
        <v>123</v>
      </c>
      <c r="D86" s="3" t="s">
        <v>160</v>
      </c>
      <c r="E86" s="3" t="s">
        <v>74</v>
      </c>
      <c r="F86" s="12" t="s">
        <v>57</v>
      </c>
      <c r="G86" s="3" t="s">
        <v>55</v>
      </c>
      <c r="H86" s="16"/>
      <c r="I86" s="3"/>
      <c r="J86" s="3" t="s">
        <v>47</v>
      </c>
      <c r="K86" s="24">
        <v>150</v>
      </c>
      <c r="L86" s="24">
        <f t="shared" si="50"/>
        <v>112.5</v>
      </c>
      <c r="M86" s="24">
        <f t="shared" si="51"/>
        <v>187.5</v>
      </c>
      <c r="N86" s="24">
        <v>150</v>
      </c>
      <c r="O86" s="24">
        <f t="shared" si="52"/>
        <v>112.5</v>
      </c>
      <c r="P86" s="24">
        <f t="shared" si="53"/>
        <v>187.5</v>
      </c>
      <c r="Q86" s="24">
        <v>150</v>
      </c>
      <c r="R86" s="24">
        <f t="shared" si="54"/>
        <v>112.5</v>
      </c>
      <c r="S86" s="24">
        <f t="shared" si="55"/>
        <v>187.5</v>
      </c>
      <c r="T86" s="24">
        <v>150</v>
      </c>
      <c r="U86" s="24">
        <f t="shared" si="56"/>
        <v>112.5</v>
      </c>
      <c r="V86" s="24">
        <f t="shared" si="57"/>
        <v>187.5</v>
      </c>
      <c r="W86" s="24">
        <v>150</v>
      </c>
      <c r="X86" s="24">
        <f t="shared" si="58"/>
        <v>112.5</v>
      </c>
      <c r="Y86" s="24">
        <f t="shared" si="59"/>
        <v>187.5</v>
      </c>
      <c r="Z86" s="24">
        <v>150</v>
      </c>
      <c r="AA86" s="24">
        <f t="shared" si="60"/>
        <v>112.5</v>
      </c>
      <c r="AB86" s="24">
        <f t="shared" si="61"/>
        <v>187.5</v>
      </c>
    </row>
    <row r="87" spans="1:28" ht="15" x14ac:dyDescent="0.2">
      <c r="A87" s="3"/>
      <c r="B87" s="3"/>
      <c r="C87" s="3"/>
      <c r="D87" s="3"/>
      <c r="E87" s="3"/>
      <c r="F87" s="3"/>
      <c r="G87" s="3"/>
      <c r="H87" s="20"/>
      <c r="J87" s="3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5" x14ac:dyDescent="0.2">
      <c r="A88" s="3"/>
      <c r="B88" s="3"/>
      <c r="C88" s="3"/>
      <c r="D88" s="3"/>
      <c r="E88" s="3"/>
      <c r="F88" s="3"/>
      <c r="G88" s="3"/>
      <c r="H88" s="20"/>
      <c r="J88" s="3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x14ac:dyDescent="0.2">
      <c r="A89" s="3" t="s">
        <v>22</v>
      </c>
      <c r="B89" s="3" t="s">
        <v>19</v>
      </c>
      <c r="C89" s="3" t="s">
        <v>120</v>
      </c>
      <c r="D89" s="3" t="s">
        <v>136</v>
      </c>
      <c r="E89" s="3" t="s">
        <v>79</v>
      </c>
      <c r="F89" s="3" t="s">
        <v>58</v>
      </c>
      <c r="G89" s="3" t="s">
        <v>55</v>
      </c>
      <c r="I89" s="2" t="s">
        <v>135</v>
      </c>
      <c r="J89" s="3" t="s">
        <v>47</v>
      </c>
      <c r="K89" s="4">
        <f>18000*(12/19)</f>
        <v>11368.421052631578</v>
      </c>
      <c r="L89" s="5">
        <v>8000</v>
      </c>
      <c r="M89" s="5">
        <v>12000</v>
      </c>
      <c r="N89" s="5">
        <v>10000</v>
      </c>
      <c r="O89" s="5">
        <v>8000</v>
      </c>
      <c r="P89" s="5">
        <v>12000</v>
      </c>
      <c r="Q89" s="5">
        <v>10000</v>
      </c>
      <c r="R89" s="5">
        <v>8000</v>
      </c>
      <c r="S89" s="5">
        <v>12000</v>
      </c>
      <c r="T89" s="5">
        <v>10000</v>
      </c>
      <c r="U89" s="5">
        <v>8000</v>
      </c>
      <c r="V89" s="5">
        <v>12000</v>
      </c>
      <c r="W89" s="5">
        <v>10000</v>
      </c>
      <c r="X89" s="5">
        <v>8000</v>
      </c>
      <c r="Y89" s="5">
        <v>12000</v>
      </c>
      <c r="Z89" s="5">
        <v>10000</v>
      </c>
      <c r="AA89" s="5">
        <v>8000</v>
      </c>
      <c r="AB89" s="5">
        <v>12000</v>
      </c>
    </row>
    <row r="90" spans="1:28" ht="15" x14ac:dyDescent="0.2">
      <c r="A90" s="3" t="s">
        <v>22</v>
      </c>
      <c r="B90" s="3" t="s">
        <v>19</v>
      </c>
      <c r="C90" s="3" t="s">
        <v>127</v>
      </c>
      <c r="D90" s="3" t="s">
        <v>136</v>
      </c>
      <c r="E90" s="3" t="s">
        <v>79</v>
      </c>
      <c r="F90" s="3" t="s">
        <v>58</v>
      </c>
      <c r="G90" s="3" t="s">
        <v>55</v>
      </c>
      <c r="H90" s="20" t="s">
        <v>126</v>
      </c>
      <c r="I90" s="2" t="s">
        <v>130</v>
      </c>
      <c r="J90" s="3" t="s">
        <v>47</v>
      </c>
      <c r="K90" s="5">
        <v>18000</v>
      </c>
      <c r="L90" s="5">
        <v>15000</v>
      </c>
      <c r="M90" s="5">
        <v>22000</v>
      </c>
      <c r="N90" s="5">
        <v>18000</v>
      </c>
      <c r="O90" s="5">
        <v>15000</v>
      </c>
      <c r="P90" s="5">
        <v>22000</v>
      </c>
      <c r="Q90" s="5">
        <v>18000</v>
      </c>
      <c r="R90" s="5">
        <v>15000</v>
      </c>
      <c r="S90" s="5">
        <v>22000</v>
      </c>
      <c r="T90" s="5">
        <v>18000</v>
      </c>
      <c r="U90" s="5">
        <v>15000</v>
      </c>
      <c r="V90" s="5">
        <v>22000</v>
      </c>
      <c r="W90" s="5">
        <v>18000</v>
      </c>
      <c r="X90" s="5">
        <v>15000</v>
      </c>
      <c r="Y90" s="5">
        <v>22000</v>
      </c>
      <c r="Z90" s="5">
        <v>18000</v>
      </c>
      <c r="AA90" s="5">
        <v>15000</v>
      </c>
      <c r="AB90" s="5">
        <v>22000</v>
      </c>
    </row>
    <row r="91" spans="1:28" ht="15" x14ac:dyDescent="0.2">
      <c r="A91" s="3" t="s">
        <v>22</v>
      </c>
      <c r="B91" s="3" t="s">
        <v>19</v>
      </c>
      <c r="C91" s="3" t="s">
        <v>128</v>
      </c>
      <c r="D91" s="3" t="s">
        <v>136</v>
      </c>
      <c r="E91" s="3" t="s">
        <v>79</v>
      </c>
      <c r="F91" s="3" t="s">
        <v>58</v>
      </c>
      <c r="G91" s="3" t="s">
        <v>55</v>
      </c>
      <c r="H91" s="20" t="s">
        <v>129</v>
      </c>
      <c r="I91" s="2" t="s">
        <v>139</v>
      </c>
      <c r="J91" s="3" t="s">
        <v>47</v>
      </c>
      <c r="K91" s="5">
        <v>24000</v>
      </c>
      <c r="L91" s="5">
        <v>20000</v>
      </c>
      <c r="M91" s="5">
        <v>30000</v>
      </c>
      <c r="N91" s="5">
        <v>24000</v>
      </c>
      <c r="O91" s="5">
        <v>20000</v>
      </c>
      <c r="P91" s="5">
        <v>30000</v>
      </c>
      <c r="Q91" s="5">
        <v>24000</v>
      </c>
      <c r="R91" s="5">
        <v>20000</v>
      </c>
      <c r="S91" s="5">
        <v>30000</v>
      </c>
      <c r="T91" s="5">
        <v>24000</v>
      </c>
      <c r="U91" s="5">
        <v>20000</v>
      </c>
      <c r="V91" s="5">
        <v>30000</v>
      </c>
      <c r="W91" s="5">
        <v>24000</v>
      </c>
      <c r="X91" s="5">
        <v>20000</v>
      </c>
      <c r="Y91" s="5">
        <v>30000</v>
      </c>
      <c r="Z91" s="5">
        <v>24000</v>
      </c>
      <c r="AA91" s="5">
        <v>20000</v>
      </c>
      <c r="AB91" s="5">
        <v>30000</v>
      </c>
    </row>
    <row r="92" spans="1:28" ht="15" x14ac:dyDescent="0.2">
      <c r="A92" s="3" t="s">
        <v>22</v>
      </c>
      <c r="B92" s="3" t="s">
        <v>19</v>
      </c>
      <c r="C92" s="3" t="s">
        <v>123</v>
      </c>
      <c r="D92" s="3" t="s">
        <v>136</v>
      </c>
      <c r="E92" s="3" t="s">
        <v>79</v>
      </c>
      <c r="F92" s="3" t="s">
        <v>58</v>
      </c>
      <c r="G92" s="3" t="s">
        <v>55</v>
      </c>
      <c r="H92" s="20" t="s">
        <v>129</v>
      </c>
      <c r="I92" s="2" t="s">
        <v>139</v>
      </c>
      <c r="J92" s="3" t="s">
        <v>47</v>
      </c>
      <c r="K92" s="5">
        <v>24000</v>
      </c>
      <c r="L92" s="5">
        <v>20000</v>
      </c>
      <c r="M92" s="5">
        <v>30000</v>
      </c>
      <c r="N92" s="5">
        <v>24000</v>
      </c>
      <c r="O92" s="5">
        <v>20000</v>
      </c>
      <c r="P92" s="5">
        <v>30000</v>
      </c>
      <c r="Q92" s="5">
        <v>24000</v>
      </c>
      <c r="R92" s="5">
        <v>20000</v>
      </c>
      <c r="S92" s="5">
        <v>30000</v>
      </c>
      <c r="T92" s="5">
        <v>24000</v>
      </c>
      <c r="U92" s="5">
        <v>20000</v>
      </c>
      <c r="V92" s="5">
        <v>30000</v>
      </c>
      <c r="W92" s="5">
        <v>24000</v>
      </c>
      <c r="X92" s="5">
        <v>20000</v>
      </c>
      <c r="Y92" s="5">
        <v>30000</v>
      </c>
      <c r="Z92" s="5">
        <v>24000</v>
      </c>
      <c r="AA92" s="5">
        <v>20000</v>
      </c>
      <c r="AB92" s="5">
        <v>30000</v>
      </c>
    </row>
    <row r="93" spans="1:28" ht="15" x14ac:dyDescent="0.2">
      <c r="A93" s="3"/>
      <c r="B93" s="3"/>
      <c r="C93" s="3"/>
      <c r="D93" s="3"/>
      <c r="E93" s="3"/>
      <c r="F93" s="3"/>
      <c r="G93" s="3"/>
      <c r="H93" s="20"/>
      <c r="J93" s="3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" x14ac:dyDescent="0.2">
      <c r="A94" s="3"/>
      <c r="B94" s="3"/>
      <c r="C94" s="3"/>
      <c r="D94" s="3"/>
      <c r="E94" s="3"/>
      <c r="F94" s="3"/>
      <c r="G94" s="3"/>
      <c r="H94" s="20"/>
      <c r="J94" s="3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" x14ac:dyDescent="0.2">
      <c r="A95" s="3"/>
      <c r="B95" s="3"/>
      <c r="C95" s="3"/>
      <c r="D95" s="3"/>
      <c r="E95" s="3"/>
      <c r="F95" s="3"/>
      <c r="G95" s="3"/>
      <c r="H95" s="20"/>
      <c r="J95" s="3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x14ac:dyDescent="0.2">
      <c r="A96" s="3" t="s">
        <v>163</v>
      </c>
      <c r="B96" s="3" t="s">
        <v>210</v>
      </c>
      <c r="C96" s="17" t="s">
        <v>19</v>
      </c>
      <c r="D96" s="17" t="s">
        <v>178</v>
      </c>
      <c r="E96" s="17" t="s">
        <v>179</v>
      </c>
      <c r="F96" s="3"/>
      <c r="G96" s="3"/>
      <c r="H96" s="3"/>
      <c r="I96" s="3"/>
      <c r="J96" s="3" t="s">
        <v>47</v>
      </c>
      <c r="K96" s="26">
        <v>300</v>
      </c>
      <c r="L96" s="26">
        <v>200</v>
      </c>
      <c r="M96" s="26">
        <v>450</v>
      </c>
      <c r="N96" s="26">
        <v>300</v>
      </c>
      <c r="O96" s="26">
        <v>200</v>
      </c>
      <c r="P96" s="26">
        <v>450</v>
      </c>
      <c r="Q96" s="26">
        <v>300</v>
      </c>
      <c r="R96" s="26">
        <v>200</v>
      </c>
      <c r="S96" s="26">
        <v>450</v>
      </c>
      <c r="T96" s="26">
        <v>300</v>
      </c>
      <c r="U96" s="26">
        <v>200</v>
      </c>
      <c r="V96" s="26">
        <v>450</v>
      </c>
      <c r="W96" s="26">
        <v>300</v>
      </c>
      <c r="X96" s="26">
        <v>200</v>
      </c>
      <c r="Y96" s="26">
        <v>450</v>
      </c>
      <c r="Z96" s="26">
        <v>300</v>
      </c>
      <c r="AA96" s="26">
        <v>200</v>
      </c>
      <c r="AB96" s="26">
        <v>450</v>
      </c>
    </row>
    <row r="97" spans="1:28" ht="15" x14ac:dyDescent="0.2">
      <c r="A97" s="3" t="s">
        <v>22</v>
      </c>
      <c r="B97" s="3" t="s">
        <v>218</v>
      </c>
      <c r="C97" s="3" t="s">
        <v>19</v>
      </c>
      <c r="D97" s="3" t="s">
        <v>132</v>
      </c>
      <c r="E97" s="3" t="s">
        <v>71</v>
      </c>
      <c r="F97" s="3" t="s">
        <v>59</v>
      </c>
      <c r="G97" s="3" t="s">
        <v>55</v>
      </c>
      <c r="H97" s="20" t="s">
        <v>154</v>
      </c>
      <c r="I97" s="2" t="s">
        <v>131</v>
      </c>
      <c r="J97" s="3" t="s">
        <v>47</v>
      </c>
      <c r="K97" s="5">
        <v>2.2999999999999998</v>
      </c>
      <c r="L97" s="5">
        <v>2</v>
      </c>
      <c r="M97" s="5">
        <v>2.5</v>
      </c>
      <c r="N97" s="5">
        <v>2.2999999999999998</v>
      </c>
      <c r="O97" s="5">
        <v>2</v>
      </c>
      <c r="P97" s="5">
        <v>2.5</v>
      </c>
      <c r="Q97" s="5">
        <v>2.2999999999999998</v>
      </c>
      <c r="R97" s="5">
        <v>2</v>
      </c>
      <c r="S97" s="5">
        <v>2.5</v>
      </c>
      <c r="T97" s="5">
        <v>2.2999999999999998</v>
      </c>
      <c r="U97" s="5">
        <v>2</v>
      </c>
      <c r="V97" s="5">
        <v>2.5</v>
      </c>
      <c r="W97" s="5">
        <v>2.2999999999999998</v>
      </c>
      <c r="X97" s="5">
        <v>2</v>
      </c>
      <c r="Y97" s="5">
        <v>2.5</v>
      </c>
      <c r="Z97" s="5">
        <v>2.2999999999999998</v>
      </c>
      <c r="AA97" s="5">
        <v>2</v>
      </c>
      <c r="AB97" s="5">
        <v>2.5</v>
      </c>
    </row>
    <row r="98" spans="1:28" ht="15" x14ac:dyDescent="0.2">
      <c r="A98" s="3" t="s">
        <v>22</v>
      </c>
      <c r="B98" s="3" t="s">
        <v>221</v>
      </c>
      <c r="C98" s="3" t="s">
        <v>19</v>
      </c>
      <c r="D98" s="3" t="s">
        <v>132</v>
      </c>
      <c r="E98" s="3" t="s">
        <v>71</v>
      </c>
      <c r="F98" s="3" t="s">
        <v>59</v>
      </c>
      <c r="G98" s="3" t="s">
        <v>55</v>
      </c>
      <c r="H98" s="20"/>
      <c r="I98" s="2" t="s">
        <v>201</v>
      </c>
      <c r="J98" s="3" t="s">
        <v>47</v>
      </c>
      <c r="K98" s="5">
        <v>0.9</v>
      </c>
      <c r="L98" s="5">
        <v>0.8</v>
      </c>
      <c r="M98" s="5">
        <v>1</v>
      </c>
      <c r="N98" s="5">
        <v>0.9</v>
      </c>
      <c r="O98" s="5">
        <v>0.8</v>
      </c>
      <c r="P98" s="5">
        <v>1</v>
      </c>
      <c r="Q98" s="5">
        <v>0.9</v>
      </c>
      <c r="R98" s="5">
        <v>0.8</v>
      </c>
      <c r="S98" s="5">
        <v>1</v>
      </c>
      <c r="T98" s="5">
        <v>0.9</v>
      </c>
      <c r="U98" s="5">
        <v>0.8</v>
      </c>
      <c r="V98" s="5">
        <v>1</v>
      </c>
      <c r="W98" s="5">
        <v>0.9</v>
      </c>
      <c r="X98" s="5">
        <v>0.8</v>
      </c>
      <c r="Y98" s="5">
        <v>1</v>
      </c>
      <c r="Z98" s="5">
        <v>0.9</v>
      </c>
      <c r="AA98" s="5">
        <v>0.8</v>
      </c>
      <c r="AB98" s="5">
        <v>1</v>
      </c>
    </row>
    <row r="99" spans="1:28" ht="15" x14ac:dyDescent="0.2">
      <c r="A99" s="3" t="s">
        <v>22</v>
      </c>
      <c r="B99" s="3" t="s">
        <v>218</v>
      </c>
      <c r="C99" s="3" t="s">
        <v>19</v>
      </c>
      <c r="D99" s="3" t="s">
        <v>133</v>
      </c>
      <c r="E99" s="3" t="s">
        <v>71</v>
      </c>
      <c r="F99" s="3" t="s">
        <v>59</v>
      </c>
      <c r="G99" s="3" t="s">
        <v>55</v>
      </c>
      <c r="H99" s="20" t="s">
        <v>154</v>
      </c>
      <c r="I99" s="2" t="s">
        <v>134</v>
      </c>
      <c r="J99" s="3" t="s">
        <v>47</v>
      </c>
      <c r="K99" s="5">
        <v>1.3</v>
      </c>
      <c r="L99" s="5">
        <v>1</v>
      </c>
      <c r="M99" s="5">
        <v>1.5</v>
      </c>
      <c r="N99" s="5">
        <v>1.3</v>
      </c>
      <c r="O99" s="5">
        <v>1</v>
      </c>
      <c r="P99" s="5">
        <v>1.5</v>
      </c>
      <c r="Q99" s="5">
        <v>1.3</v>
      </c>
      <c r="R99" s="5">
        <v>1</v>
      </c>
      <c r="S99" s="5">
        <v>1.5</v>
      </c>
      <c r="T99" s="5">
        <v>1.3</v>
      </c>
      <c r="U99" s="5">
        <v>1</v>
      </c>
      <c r="V99" s="5">
        <v>1.5</v>
      </c>
      <c r="W99" s="5">
        <v>1.3</v>
      </c>
      <c r="X99" s="5">
        <v>1</v>
      </c>
      <c r="Y99" s="5">
        <v>1.5</v>
      </c>
      <c r="Z99" s="5">
        <v>1.3</v>
      </c>
      <c r="AA99" s="5">
        <v>1</v>
      </c>
      <c r="AB99" s="5">
        <v>1.5</v>
      </c>
    </row>
    <row r="100" spans="1:28" ht="15" x14ac:dyDescent="0.2">
      <c r="A100" s="3" t="s">
        <v>22</v>
      </c>
      <c r="B100" s="3" t="s">
        <v>221</v>
      </c>
      <c r="C100" s="3" t="s">
        <v>19</v>
      </c>
      <c r="D100" s="3" t="s">
        <v>133</v>
      </c>
      <c r="E100" s="3" t="s">
        <v>71</v>
      </c>
      <c r="F100" s="3" t="s">
        <v>59</v>
      </c>
      <c r="G100" s="3" t="s">
        <v>55</v>
      </c>
      <c r="H100" s="20"/>
      <c r="I100" s="2" t="s">
        <v>201</v>
      </c>
      <c r="J100" s="3" t="s">
        <v>47</v>
      </c>
      <c r="K100" s="5">
        <v>0.8</v>
      </c>
      <c r="L100" s="5">
        <v>0.7</v>
      </c>
      <c r="M100" s="5">
        <v>0.9</v>
      </c>
      <c r="N100" s="5">
        <v>0.8</v>
      </c>
      <c r="O100" s="5">
        <v>0.7</v>
      </c>
      <c r="P100" s="5">
        <v>0.9</v>
      </c>
      <c r="Q100" s="5">
        <v>0.8</v>
      </c>
      <c r="R100" s="5">
        <v>0.7</v>
      </c>
      <c r="S100" s="5">
        <v>0.9</v>
      </c>
      <c r="T100" s="5">
        <v>0.8</v>
      </c>
      <c r="U100" s="5">
        <v>0.7</v>
      </c>
      <c r="V100" s="5">
        <v>0.9</v>
      </c>
      <c r="W100" s="5">
        <v>0.8</v>
      </c>
      <c r="X100" s="5">
        <v>0.7</v>
      </c>
      <c r="Y100" s="5">
        <v>0.9</v>
      </c>
      <c r="Z100" s="5">
        <v>0.8</v>
      </c>
      <c r="AA100" s="5">
        <v>0.7</v>
      </c>
      <c r="AB100" s="5">
        <v>0.9</v>
      </c>
    </row>
    <row r="101" spans="1:28" x14ac:dyDescent="0.2">
      <c r="A101" s="3"/>
      <c r="B101" s="3"/>
      <c r="C101" s="3"/>
      <c r="D101" s="3"/>
      <c r="E101" s="3"/>
      <c r="F101" s="12"/>
      <c r="G101" s="3"/>
      <c r="H101" s="3"/>
      <c r="I101" s="3"/>
      <c r="J101" s="3"/>
      <c r="K101" s="4"/>
      <c r="L101" s="8"/>
      <c r="M101" s="8"/>
      <c r="N101" s="4"/>
      <c r="O101" s="8"/>
      <c r="P101" s="8"/>
      <c r="Q101" s="4"/>
      <c r="R101" s="8"/>
      <c r="S101" s="8"/>
      <c r="T101" s="4"/>
      <c r="U101" s="8"/>
      <c r="V101" s="8"/>
      <c r="W101" s="4"/>
      <c r="X101" s="8"/>
      <c r="Y101" s="8"/>
      <c r="Z101" s="4"/>
      <c r="AA101" s="8"/>
      <c r="AB101" s="8"/>
    </row>
    <row r="102" spans="1:28" x14ac:dyDescent="0.2">
      <c r="A102" s="3"/>
      <c r="B102" s="3"/>
      <c r="C102" s="3"/>
      <c r="D102" s="3"/>
      <c r="E102" s="3"/>
      <c r="F102" s="12"/>
      <c r="G102" s="3"/>
      <c r="H102" s="3"/>
      <c r="I102" s="3"/>
      <c r="J102" s="3"/>
      <c r="K102" s="4"/>
      <c r="L102" s="8"/>
      <c r="M102" s="8"/>
      <c r="N102" s="4"/>
      <c r="O102" s="8"/>
      <c r="P102" s="8"/>
      <c r="Q102" s="4"/>
      <c r="R102" s="8"/>
      <c r="S102" s="8"/>
      <c r="T102" s="4"/>
      <c r="U102" s="8"/>
      <c r="V102" s="8"/>
      <c r="W102" s="4"/>
      <c r="X102" s="8"/>
      <c r="Y102" s="8"/>
      <c r="Z102" s="4"/>
      <c r="AA102" s="8"/>
      <c r="AB102" s="8"/>
    </row>
    <row r="103" spans="1:28" x14ac:dyDescent="0.2">
      <c r="A103" s="3"/>
      <c r="B103" s="3"/>
      <c r="C103" s="3"/>
      <c r="D103" s="3"/>
      <c r="E103" s="3"/>
      <c r="F103" s="12"/>
      <c r="G103" s="3"/>
      <c r="H103" s="3"/>
      <c r="I103" s="3"/>
      <c r="J103" s="3"/>
      <c r="K103" s="4"/>
      <c r="L103" s="8"/>
      <c r="M103" s="8"/>
      <c r="N103" s="4"/>
      <c r="O103" s="8"/>
      <c r="P103" s="8"/>
      <c r="Q103" s="4"/>
      <c r="R103" s="8"/>
      <c r="S103" s="8"/>
      <c r="T103" s="4"/>
      <c r="U103" s="8"/>
      <c r="V103" s="8"/>
      <c r="W103" s="4"/>
      <c r="X103" s="8"/>
      <c r="Y103" s="8"/>
      <c r="Z103" s="4"/>
      <c r="AA103" s="8"/>
      <c r="AB103" s="8"/>
    </row>
    <row r="104" spans="1:28" x14ac:dyDescent="0.2">
      <c r="A104" s="3"/>
      <c r="B104" s="3"/>
      <c r="C104" s="3"/>
      <c r="D104" s="3"/>
      <c r="E104" s="3"/>
      <c r="F104" s="12"/>
      <c r="G104" s="3"/>
      <c r="H104" s="3"/>
      <c r="I104" s="3"/>
      <c r="J104" s="3"/>
      <c r="K104" s="4"/>
      <c r="L104" s="8"/>
      <c r="M104" s="8"/>
      <c r="N104" s="4"/>
      <c r="O104" s="8"/>
      <c r="P104" s="8"/>
      <c r="Q104" s="4"/>
      <c r="R104" s="8"/>
      <c r="S104" s="8"/>
      <c r="T104" s="4"/>
      <c r="U104" s="8"/>
      <c r="V104" s="8"/>
      <c r="W104" s="4"/>
      <c r="X104" s="8"/>
      <c r="Y104" s="8"/>
      <c r="Z104" s="4"/>
      <c r="AA104" s="8"/>
      <c r="AB104" s="8"/>
    </row>
    <row r="105" spans="1:28" x14ac:dyDescent="0.2">
      <c r="A105" s="3" t="s">
        <v>163</v>
      </c>
      <c r="B105" s="17" t="s">
        <v>19</v>
      </c>
      <c r="C105" s="17" t="s">
        <v>19</v>
      </c>
      <c r="D105" s="17" t="s">
        <v>180</v>
      </c>
      <c r="E105" s="17" t="s">
        <v>181</v>
      </c>
      <c r="F105" s="3"/>
      <c r="G105" s="3"/>
      <c r="H105" s="3"/>
      <c r="I105" s="3"/>
      <c r="J105" s="3" t="s">
        <v>47</v>
      </c>
      <c r="K105" s="27">
        <v>4.5</v>
      </c>
      <c r="L105" s="27">
        <v>1.5</v>
      </c>
      <c r="M105" s="27">
        <v>9</v>
      </c>
      <c r="N105" s="27">
        <v>4.5</v>
      </c>
      <c r="O105" s="27">
        <v>1.5</v>
      </c>
      <c r="P105" s="27">
        <v>9</v>
      </c>
      <c r="Q105" s="27">
        <v>4.5</v>
      </c>
      <c r="R105" s="27">
        <v>1.5</v>
      </c>
      <c r="S105" s="27">
        <v>9</v>
      </c>
      <c r="T105" s="27">
        <v>4.5</v>
      </c>
      <c r="U105" s="27">
        <v>1.5</v>
      </c>
      <c r="V105" s="27">
        <v>9</v>
      </c>
      <c r="W105" s="27">
        <v>3.5</v>
      </c>
      <c r="X105" s="27">
        <v>1.5</v>
      </c>
      <c r="Y105" s="27">
        <v>9</v>
      </c>
      <c r="Z105" s="27">
        <v>3.5</v>
      </c>
      <c r="AA105" s="27">
        <v>1.5</v>
      </c>
      <c r="AB105" s="27">
        <v>9</v>
      </c>
    </row>
    <row r="106" spans="1:28" ht="15" x14ac:dyDescent="0.2">
      <c r="A106" s="3" t="s">
        <v>20</v>
      </c>
      <c r="B106" s="3" t="s">
        <v>19</v>
      </c>
      <c r="C106" s="3" t="s">
        <v>120</v>
      </c>
      <c r="D106" s="3" t="s">
        <v>17</v>
      </c>
      <c r="E106" s="3" t="s">
        <v>70</v>
      </c>
      <c r="F106" s="12" t="s">
        <v>57</v>
      </c>
      <c r="G106" s="3" t="s">
        <v>56</v>
      </c>
      <c r="H106" s="16" t="s">
        <v>92</v>
      </c>
      <c r="I106" s="3" t="s">
        <v>240</v>
      </c>
      <c r="J106" s="3" t="s">
        <v>47</v>
      </c>
      <c r="K106" s="4">
        <v>4742</v>
      </c>
      <c r="L106" s="4">
        <f t="shared" ref="L106:L112" si="62">K106*0.75</f>
        <v>3556.5</v>
      </c>
      <c r="M106" s="4">
        <f t="shared" ref="M106:M112" si="63">K106*1.25</f>
        <v>5927.5</v>
      </c>
      <c r="N106" s="4">
        <v>4742</v>
      </c>
      <c r="O106" s="4">
        <f t="shared" ref="O106:O112" si="64">N106*0.75</f>
        <v>3556.5</v>
      </c>
      <c r="P106" s="4">
        <f t="shared" ref="P106:P112" si="65">N106*1.25</f>
        <v>5927.5</v>
      </c>
      <c r="Q106" s="4">
        <v>4742</v>
      </c>
      <c r="R106" s="4">
        <f t="shared" ref="R106:R112" si="66">Q106*0.75</f>
        <v>3556.5</v>
      </c>
      <c r="S106" s="4">
        <f t="shared" ref="S106:S112" si="67">Q106*1.25</f>
        <v>5927.5</v>
      </c>
      <c r="T106" s="4">
        <v>4742</v>
      </c>
      <c r="U106" s="4">
        <f t="shared" ref="U106:U112" si="68">T106*0.75</f>
        <v>3556.5</v>
      </c>
      <c r="V106" s="4">
        <f t="shared" ref="V106:V112" si="69">T106*1.25</f>
        <v>5927.5</v>
      </c>
      <c r="W106" s="4">
        <v>4742</v>
      </c>
      <c r="X106" s="4">
        <f t="shared" ref="X106:X112" si="70">W106*0.75</f>
        <v>3556.5</v>
      </c>
      <c r="Y106" s="4">
        <f t="shared" ref="Y106:Y112" si="71">W106*1.25</f>
        <v>5927.5</v>
      </c>
      <c r="Z106" s="4">
        <v>4742</v>
      </c>
      <c r="AA106" s="4">
        <f t="shared" ref="AA106:AA112" si="72">Z106*0.75</f>
        <v>3556.5</v>
      </c>
      <c r="AB106" s="4">
        <f t="shared" ref="AB106:AB112" si="73">Z106*1.25</f>
        <v>5927.5</v>
      </c>
    </row>
    <row r="107" spans="1:28" ht="15" x14ac:dyDescent="0.2">
      <c r="A107" s="3" t="s">
        <v>20</v>
      </c>
      <c r="B107" s="3" t="s">
        <v>19</v>
      </c>
      <c r="C107" s="3" t="s">
        <v>121</v>
      </c>
      <c r="D107" s="3" t="s">
        <v>17</v>
      </c>
      <c r="E107" s="3" t="s">
        <v>70</v>
      </c>
      <c r="F107" s="12" t="s">
        <v>57</v>
      </c>
      <c r="G107" s="3" t="s">
        <v>56</v>
      </c>
      <c r="H107" s="16" t="s">
        <v>92</v>
      </c>
      <c r="I107" s="3" t="s">
        <v>143</v>
      </c>
      <c r="J107" s="3" t="s">
        <v>47</v>
      </c>
      <c r="K107" s="4">
        <v>7300</v>
      </c>
      <c r="L107" s="4">
        <f t="shared" si="62"/>
        <v>5475</v>
      </c>
      <c r="M107" s="4">
        <f t="shared" si="63"/>
        <v>9125</v>
      </c>
      <c r="N107" s="4">
        <v>7300</v>
      </c>
      <c r="O107" s="4">
        <f t="shared" si="64"/>
        <v>5475</v>
      </c>
      <c r="P107" s="4">
        <f t="shared" si="65"/>
        <v>9125</v>
      </c>
      <c r="Q107" s="4">
        <v>7300</v>
      </c>
      <c r="R107" s="4">
        <f t="shared" si="66"/>
        <v>5475</v>
      </c>
      <c r="S107" s="4">
        <f t="shared" si="67"/>
        <v>9125</v>
      </c>
      <c r="T107" s="4">
        <v>7300</v>
      </c>
      <c r="U107" s="4">
        <f t="shared" si="68"/>
        <v>5475</v>
      </c>
      <c r="V107" s="4">
        <f t="shared" si="69"/>
        <v>9125</v>
      </c>
      <c r="W107" s="4">
        <v>7300</v>
      </c>
      <c r="X107" s="4">
        <f t="shared" si="70"/>
        <v>5475</v>
      </c>
      <c r="Y107" s="4">
        <f t="shared" si="71"/>
        <v>9125</v>
      </c>
      <c r="Z107" s="4">
        <v>7300</v>
      </c>
      <c r="AA107" s="4">
        <f t="shared" si="72"/>
        <v>5475</v>
      </c>
      <c r="AB107" s="4">
        <f t="shared" si="73"/>
        <v>9125</v>
      </c>
    </row>
    <row r="108" spans="1:28" ht="15" x14ac:dyDescent="0.2">
      <c r="A108" s="3" t="s">
        <v>20</v>
      </c>
      <c r="B108" s="3" t="s">
        <v>19</v>
      </c>
      <c r="C108" s="3" t="s">
        <v>124</v>
      </c>
      <c r="D108" s="3" t="s">
        <v>17</v>
      </c>
      <c r="E108" s="3" t="s">
        <v>70</v>
      </c>
      <c r="F108" s="12" t="s">
        <v>57</v>
      </c>
      <c r="G108" s="3" t="s">
        <v>56</v>
      </c>
      <c r="H108" s="16" t="s">
        <v>92</v>
      </c>
      <c r="I108" s="3" t="s">
        <v>143</v>
      </c>
      <c r="J108" s="3" t="s">
        <v>47</v>
      </c>
      <c r="K108" s="4">
        <v>7546</v>
      </c>
      <c r="L108" s="4">
        <f t="shared" si="62"/>
        <v>5659.5</v>
      </c>
      <c r="M108" s="4">
        <f t="shared" si="63"/>
        <v>9432.5</v>
      </c>
      <c r="N108" s="4">
        <v>7546</v>
      </c>
      <c r="O108" s="4">
        <f t="shared" si="64"/>
        <v>5659.5</v>
      </c>
      <c r="P108" s="4">
        <f t="shared" si="65"/>
        <v>9432.5</v>
      </c>
      <c r="Q108" s="4">
        <v>7546</v>
      </c>
      <c r="R108" s="4">
        <f t="shared" si="66"/>
        <v>5659.5</v>
      </c>
      <c r="S108" s="4">
        <f t="shared" si="67"/>
        <v>9432.5</v>
      </c>
      <c r="T108" s="4">
        <v>7546</v>
      </c>
      <c r="U108" s="4">
        <f t="shared" si="68"/>
        <v>5659.5</v>
      </c>
      <c r="V108" s="4">
        <f t="shared" si="69"/>
        <v>9432.5</v>
      </c>
      <c r="W108" s="4">
        <v>7546</v>
      </c>
      <c r="X108" s="4">
        <f t="shared" si="70"/>
        <v>5659.5</v>
      </c>
      <c r="Y108" s="4">
        <f t="shared" si="71"/>
        <v>9432.5</v>
      </c>
      <c r="Z108" s="4">
        <v>7546</v>
      </c>
      <c r="AA108" s="4">
        <f t="shared" si="72"/>
        <v>5659.5</v>
      </c>
      <c r="AB108" s="4">
        <f t="shared" si="73"/>
        <v>9432.5</v>
      </c>
    </row>
    <row r="109" spans="1:28" ht="15" x14ac:dyDescent="0.2">
      <c r="A109" s="3" t="s">
        <v>20</v>
      </c>
      <c r="B109" s="3" t="s">
        <v>19</v>
      </c>
      <c r="C109" s="3" t="s">
        <v>122</v>
      </c>
      <c r="D109" s="3" t="s">
        <v>17</v>
      </c>
      <c r="E109" s="3" t="s">
        <v>70</v>
      </c>
      <c r="F109" s="12" t="s">
        <v>57</v>
      </c>
      <c r="G109" s="3" t="s">
        <v>56</v>
      </c>
      <c r="H109" s="16" t="s">
        <v>92</v>
      </c>
      <c r="I109" s="3" t="s">
        <v>144</v>
      </c>
      <c r="J109" s="3" t="s">
        <v>47</v>
      </c>
      <c r="K109" s="4">
        <v>9801</v>
      </c>
      <c r="L109" s="4">
        <f t="shared" si="62"/>
        <v>7350.75</v>
      </c>
      <c r="M109" s="4">
        <f t="shared" si="63"/>
        <v>12251.25</v>
      </c>
      <c r="N109" s="4">
        <v>9801</v>
      </c>
      <c r="O109" s="4">
        <f t="shared" si="64"/>
        <v>7350.75</v>
      </c>
      <c r="P109" s="4">
        <f t="shared" si="65"/>
        <v>12251.25</v>
      </c>
      <c r="Q109" s="4">
        <v>9801</v>
      </c>
      <c r="R109" s="4">
        <f t="shared" si="66"/>
        <v>7350.75</v>
      </c>
      <c r="S109" s="4">
        <f t="shared" si="67"/>
        <v>12251.25</v>
      </c>
      <c r="T109" s="4">
        <v>9801</v>
      </c>
      <c r="U109" s="4">
        <f t="shared" si="68"/>
        <v>7350.75</v>
      </c>
      <c r="V109" s="4">
        <f t="shared" si="69"/>
        <v>12251.25</v>
      </c>
      <c r="W109" s="31">
        <v>9801</v>
      </c>
      <c r="X109" s="4">
        <f t="shared" si="70"/>
        <v>7350.75</v>
      </c>
      <c r="Y109" s="4">
        <f t="shared" si="71"/>
        <v>12251.25</v>
      </c>
      <c r="Z109" s="31">
        <v>9801</v>
      </c>
      <c r="AA109" s="4">
        <f t="shared" si="72"/>
        <v>7350.75</v>
      </c>
      <c r="AB109" s="4">
        <f t="shared" si="73"/>
        <v>12251.25</v>
      </c>
    </row>
    <row r="110" spans="1:28" ht="15" x14ac:dyDescent="0.2">
      <c r="A110" s="3" t="s">
        <v>20</v>
      </c>
      <c r="B110" s="3" t="s">
        <v>19</v>
      </c>
      <c r="C110" s="3" t="s">
        <v>125</v>
      </c>
      <c r="D110" s="3" t="s">
        <v>17</v>
      </c>
      <c r="E110" s="3" t="s">
        <v>70</v>
      </c>
      <c r="F110" s="12" t="s">
        <v>57</v>
      </c>
      <c r="G110" s="3" t="s">
        <v>56</v>
      </c>
      <c r="H110" s="16" t="s">
        <v>92</v>
      </c>
      <c r="I110" s="3" t="s">
        <v>144</v>
      </c>
      <c r="J110" s="3" t="s">
        <v>47</v>
      </c>
      <c r="K110" s="4">
        <v>9801</v>
      </c>
      <c r="L110" s="4">
        <f t="shared" si="62"/>
        <v>7350.75</v>
      </c>
      <c r="M110" s="4">
        <f t="shared" si="63"/>
        <v>12251.25</v>
      </c>
      <c r="N110" s="4">
        <v>9801</v>
      </c>
      <c r="O110" s="4">
        <f t="shared" si="64"/>
        <v>7350.75</v>
      </c>
      <c r="P110" s="4">
        <f t="shared" si="65"/>
        <v>12251.25</v>
      </c>
      <c r="Q110" s="4">
        <v>9801</v>
      </c>
      <c r="R110" s="4">
        <f t="shared" si="66"/>
        <v>7350.75</v>
      </c>
      <c r="S110" s="4">
        <f t="shared" si="67"/>
        <v>12251.25</v>
      </c>
      <c r="T110" s="4">
        <v>9801</v>
      </c>
      <c r="U110" s="4">
        <f t="shared" si="68"/>
        <v>7350.75</v>
      </c>
      <c r="V110" s="4">
        <f t="shared" si="69"/>
        <v>12251.25</v>
      </c>
      <c r="W110" s="4">
        <v>9801</v>
      </c>
      <c r="X110" s="4">
        <f t="shared" si="70"/>
        <v>7350.75</v>
      </c>
      <c r="Y110" s="4">
        <f t="shared" si="71"/>
        <v>12251.25</v>
      </c>
      <c r="Z110" s="4">
        <v>9801</v>
      </c>
      <c r="AA110" s="4">
        <f t="shared" si="72"/>
        <v>7350.75</v>
      </c>
      <c r="AB110" s="4">
        <f t="shared" si="73"/>
        <v>12251.25</v>
      </c>
    </row>
    <row r="111" spans="1:28" ht="15" x14ac:dyDescent="0.2">
      <c r="A111" s="3" t="s">
        <v>20</v>
      </c>
      <c r="B111" s="3" t="s">
        <v>19</v>
      </c>
      <c r="C111" s="3" t="s">
        <v>123</v>
      </c>
      <c r="D111" s="3" t="s">
        <v>17</v>
      </c>
      <c r="E111" s="3" t="s">
        <v>70</v>
      </c>
      <c r="F111" s="12" t="s">
        <v>57</v>
      </c>
      <c r="G111" s="3" t="s">
        <v>56</v>
      </c>
      <c r="H111" s="16" t="s">
        <v>92</v>
      </c>
      <c r="I111" s="3" t="s">
        <v>145</v>
      </c>
      <c r="J111" s="3" t="s">
        <v>47</v>
      </c>
      <c r="K111" s="4">
        <v>9049</v>
      </c>
      <c r="L111" s="4">
        <f t="shared" si="62"/>
        <v>6786.75</v>
      </c>
      <c r="M111" s="4">
        <f t="shared" si="63"/>
        <v>11311.25</v>
      </c>
      <c r="N111" s="4">
        <v>9049</v>
      </c>
      <c r="O111" s="4">
        <f t="shared" si="64"/>
        <v>6786.75</v>
      </c>
      <c r="P111" s="4">
        <f t="shared" si="65"/>
        <v>11311.25</v>
      </c>
      <c r="Q111" s="4">
        <v>9049</v>
      </c>
      <c r="R111" s="4">
        <f t="shared" si="66"/>
        <v>6786.75</v>
      </c>
      <c r="S111" s="4">
        <f t="shared" si="67"/>
        <v>11311.25</v>
      </c>
      <c r="T111" s="4">
        <v>9049</v>
      </c>
      <c r="U111" s="4">
        <f t="shared" si="68"/>
        <v>6786.75</v>
      </c>
      <c r="V111" s="4">
        <f t="shared" si="69"/>
        <v>11311.25</v>
      </c>
      <c r="W111" s="4">
        <v>9049</v>
      </c>
      <c r="X111" s="4">
        <f t="shared" si="70"/>
        <v>6786.75</v>
      </c>
      <c r="Y111" s="4">
        <f t="shared" si="71"/>
        <v>11311.25</v>
      </c>
      <c r="Z111" s="4">
        <v>9049</v>
      </c>
      <c r="AA111" s="4">
        <f t="shared" si="72"/>
        <v>6786.75</v>
      </c>
      <c r="AB111" s="4">
        <f t="shared" si="73"/>
        <v>11311.25</v>
      </c>
    </row>
    <row r="112" spans="1:28" ht="15" x14ac:dyDescent="0.2">
      <c r="A112" s="3" t="s">
        <v>21</v>
      </c>
      <c r="B112" s="3" t="s">
        <v>197</v>
      </c>
      <c r="C112" s="3" t="s">
        <v>19</v>
      </c>
      <c r="D112" s="3" t="s">
        <v>214</v>
      </c>
      <c r="E112" s="3" t="s">
        <v>71</v>
      </c>
      <c r="F112" s="3" t="s">
        <v>59</v>
      </c>
      <c r="G112" s="6" t="s">
        <v>56</v>
      </c>
      <c r="H112" s="7" t="s">
        <v>215</v>
      </c>
      <c r="I112" s="3" t="s">
        <v>216</v>
      </c>
      <c r="J112" s="3" t="s">
        <v>47</v>
      </c>
      <c r="K112" s="9">
        <v>0.35</v>
      </c>
      <c r="L112" s="9">
        <f t="shared" si="62"/>
        <v>0.26249999999999996</v>
      </c>
      <c r="M112" s="9">
        <f t="shared" si="63"/>
        <v>0.4375</v>
      </c>
      <c r="N112" s="9">
        <v>0.35</v>
      </c>
      <c r="O112" s="9">
        <f t="shared" si="64"/>
        <v>0.26249999999999996</v>
      </c>
      <c r="P112" s="9">
        <f t="shared" si="65"/>
        <v>0.4375</v>
      </c>
      <c r="Q112" s="9">
        <v>0.35</v>
      </c>
      <c r="R112" s="9">
        <f t="shared" si="66"/>
        <v>0.26249999999999996</v>
      </c>
      <c r="S112" s="9">
        <f t="shared" si="67"/>
        <v>0.4375</v>
      </c>
      <c r="T112" s="9">
        <v>0.35</v>
      </c>
      <c r="U112" s="9">
        <f t="shared" si="68"/>
        <v>0.26249999999999996</v>
      </c>
      <c r="V112" s="9">
        <f t="shared" si="69"/>
        <v>0.4375</v>
      </c>
      <c r="W112" s="9">
        <v>0.35</v>
      </c>
      <c r="X112" s="9">
        <f t="shared" si="70"/>
        <v>0.26249999999999996</v>
      </c>
      <c r="Y112" s="9">
        <f t="shared" si="71"/>
        <v>0.4375</v>
      </c>
      <c r="Z112" s="9">
        <v>0.35</v>
      </c>
      <c r="AA112" s="9">
        <f t="shared" si="72"/>
        <v>0.26249999999999996</v>
      </c>
      <c r="AB112" s="9">
        <f t="shared" si="73"/>
        <v>0.4375</v>
      </c>
    </row>
    <row r="113" spans="1:41" x14ac:dyDescent="0.2">
      <c r="A113" s="3" t="s">
        <v>23</v>
      </c>
      <c r="B113" s="3" t="s">
        <v>34</v>
      </c>
      <c r="C113" s="3" t="s">
        <v>19</v>
      </c>
      <c r="D113" s="17" t="s">
        <v>39</v>
      </c>
      <c r="E113" s="17" t="s">
        <v>82</v>
      </c>
      <c r="F113" s="3" t="s">
        <v>60</v>
      </c>
      <c r="G113" s="3" t="s">
        <v>55</v>
      </c>
      <c r="H113" s="3" t="s">
        <v>52</v>
      </c>
      <c r="I113" s="3" t="s">
        <v>53</v>
      </c>
      <c r="J113" s="3" t="s">
        <v>47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41" x14ac:dyDescent="0.2">
      <c r="A114" s="3" t="s">
        <v>23</v>
      </c>
      <c r="B114" s="3" t="s">
        <v>222</v>
      </c>
      <c r="C114" s="3" t="s">
        <v>19</v>
      </c>
      <c r="D114" s="17" t="s">
        <v>39</v>
      </c>
      <c r="E114" s="17" t="s">
        <v>82</v>
      </c>
      <c r="F114" s="3"/>
      <c r="G114" s="3"/>
      <c r="H114" s="3" t="s">
        <v>52</v>
      </c>
      <c r="I114" s="3" t="s">
        <v>53</v>
      </c>
      <c r="J114" s="3" t="s">
        <v>47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41" x14ac:dyDescent="0.2">
      <c r="A115" s="3" t="s">
        <v>163</v>
      </c>
      <c r="B115" s="17" t="s">
        <v>34</v>
      </c>
      <c r="C115" s="17" t="s">
        <v>19</v>
      </c>
      <c r="D115" s="17" t="s">
        <v>182</v>
      </c>
      <c r="E115" s="17" t="s">
        <v>181</v>
      </c>
      <c r="F115" s="3" t="s">
        <v>57</v>
      </c>
      <c r="G115" s="3" t="s">
        <v>55</v>
      </c>
      <c r="H115" s="3" t="s">
        <v>183</v>
      </c>
      <c r="I115" s="3"/>
      <c r="J115" s="3" t="s">
        <v>47</v>
      </c>
      <c r="K115" s="27">
        <v>1120</v>
      </c>
      <c r="L115" s="27">
        <v>896</v>
      </c>
      <c r="M115" s="27">
        <v>1344</v>
      </c>
      <c r="N115" s="27">
        <v>1120</v>
      </c>
      <c r="O115" s="27">
        <v>896</v>
      </c>
      <c r="P115" s="27">
        <v>1344</v>
      </c>
      <c r="Q115" s="27">
        <v>1120</v>
      </c>
      <c r="R115" s="27">
        <v>896</v>
      </c>
      <c r="S115" s="27">
        <v>1344</v>
      </c>
      <c r="T115" s="27">
        <v>784</v>
      </c>
      <c r="U115" s="27">
        <v>627</v>
      </c>
      <c r="V115" s="27">
        <v>941</v>
      </c>
      <c r="W115" s="27">
        <v>784</v>
      </c>
      <c r="X115" s="27">
        <v>627</v>
      </c>
      <c r="Y115" s="27">
        <v>941</v>
      </c>
      <c r="Z115" s="27">
        <v>504</v>
      </c>
      <c r="AA115" s="27">
        <v>403</v>
      </c>
      <c r="AB115" s="27">
        <v>605</v>
      </c>
    </row>
    <row r="116" spans="1:41" x14ac:dyDescent="0.2">
      <c r="A116" s="3" t="s">
        <v>163</v>
      </c>
      <c r="B116" s="17" t="s">
        <v>225</v>
      </c>
      <c r="C116" s="17" t="s">
        <v>19</v>
      </c>
      <c r="D116" s="17" t="s">
        <v>182</v>
      </c>
      <c r="E116" s="17" t="s">
        <v>181</v>
      </c>
      <c r="F116" s="3"/>
      <c r="G116" s="3"/>
      <c r="H116" s="3"/>
      <c r="I116" s="3"/>
      <c r="J116" s="3" t="s">
        <v>47</v>
      </c>
      <c r="K116" s="27">
        <v>0.55000000000000004</v>
      </c>
      <c r="L116" s="27">
        <v>0.45</v>
      </c>
      <c r="M116" s="27">
        <v>0.9</v>
      </c>
      <c r="N116" s="27">
        <v>0.55000000000000004</v>
      </c>
      <c r="O116" s="27">
        <v>0.45</v>
      </c>
      <c r="P116" s="27">
        <v>0.9</v>
      </c>
      <c r="Q116" s="27">
        <v>0.55000000000000004</v>
      </c>
      <c r="R116" s="27">
        <v>0.45</v>
      </c>
      <c r="S116" s="27">
        <v>0.9</v>
      </c>
      <c r="T116" s="27">
        <v>0.55000000000000004</v>
      </c>
      <c r="U116" s="27">
        <v>0.45</v>
      </c>
      <c r="V116" s="27">
        <v>0.9</v>
      </c>
      <c r="W116" s="27">
        <v>0.55000000000000004</v>
      </c>
      <c r="X116" s="27">
        <v>0.45</v>
      </c>
      <c r="Y116" s="27">
        <v>0.9</v>
      </c>
      <c r="Z116" s="27">
        <v>0.55000000000000004</v>
      </c>
      <c r="AA116" s="27">
        <v>0.45</v>
      </c>
      <c r="AB116" s="27">
        <v>0.9</v>
      </c>
    </row>
    <row r="117" spans="1:41" ht="15" x14ac:dyDescent="0.2">
      <c r="A117" s="3" t="s">
        <v>163</v>
      </c>
      <c r="B117" s="17" t="s">
        <v>27</v>
      </c>
      <c r="C117" s="17" t="s">
        <v>19</v>
      </c>
      <c r="D117" s="17" t="s">
        <v>182</v>
      </c>
      <c r="E117" s="17" t="s">
        <v>181</v>
      </c>
      <c r="F117" s="3" t="s">
        <v>57</v>
      </c>
      <c r="G117" s="3" t="s">
        <v>55</v>
      </c>
      <c r="H117" s="7" t="s">
        <v>184</v>
      </c>
      <c r="I117" s="3" t="s">
        <v>185</v>
      </c>
      <c r="J117" s="3" t="s">
        <v>47</v>
      </c>
      <c r="K117" s="27">
        <f t="shared" ref="K117:P117" si="74">N117*1.1</f>
        <v>47.39791549295775</v>
      </c>
      <c r="L117" s="27">
        <f t="shared" si="74"/>
        <v>37.918332394366203</v>
      </c>
      <c r="M117" s="27">
        <f t="shared" si="74"/>
        <v>56.877498591549291</v>
      </c>
      <c r="N117" s="27">
        <f t="shared" si="74"/>
        <v>43.089014084507042</v>
      </c>
      <c r="O117" s="27">
        <f t="shared" si="74"/>
        <v>34.471211267605639</v>
      </c>
      <c r="P117" s="27">
        <f t="shared" si="74"/>
        <v>51.706816901408445</v>
      </c>
      <c r="Q117" s="27">
        <f>(3272*0.85)/71</f>
        <v>39.171830985915491</v>
      </c>
      <c r="R117" s="27">
        <f>(3272*0.85)/71*0.8</f>
        <v>31.337464788732394</v>
      </c>
      <c r="S117" s="27">
        <f>(3272*0.85)/71*1.2</f>
        <v>47.006197183098585</v>
      </c>
      <c r="T117" s="27">
        <f t="shared" ref="T117:AB117" si="75">Q117*0.9</f>
        <v>35.254647887323941</v>
      </c>
      <c r="U117" s="27">
        <f t="shared" si="75"/>
        <v>28.203718309859156</v>
      </c>
      <c r="V117" s="27">
        <f t="shared" si="75"/>
        <v>42.305577464788726</v>
      </c>
      <c r="W117" s="27">
        <f t="shared" si="75"/>
        <v>31.729183098591548</v>
      </c>
      <c r="X117" s="27">
        <f t="shared" si="75"/>
        <v>25.383346478873239</v>
      </c>
      <c r="Y117" s="27">
        <f t="shared" si="75"/>
        <v>38.075019718309854</v>
      </c>
      <c r="Z117" s="27">
        <f t="shared" si="75"/>
        <v>28.556264788732395</v>
      </c>
      <c r="AA117" s="27">
        <f t="shared" si="75"/>
        <v>22.845011830985914</v>
      </c>
      <c r="AB117" s="27">
        <f t="shared" si="75"/>
        <v>34.267517746478866</v>
      </c>
    </row>
    <row r="118" spans="1:41" x14ac:dyDescent="0.2">
      <c r="A118" s="3" t="s">
        <v>21</v>
      </c>
      <c r="B118" s="3" t="s">
        <v>34</v>
      </c>
      <c r="C118" s="3" t="s">
        <v>19</v>
      </c>
      <c r="D118" s="3" t="s">
        <v>24</v>
      </c>
      <c r="E118" s="3" t="s">
        <v>71</v>
      </c>
      <c r="F118" s="12" t="s">
        <v>57</v>
      </c>
      <c r="G118" s="6" t="s">
        <v>56</v>
      </c>
      <c r="H118" s="3" t="s">
        <v>266</v>
      </c>
      <c r="I118" s="3" t="s">
        <v>265</v>
      </c>
      <c r="J118" s="3" t="s">
        <v>47</v>
      </c>
      <c r="K118" s="5">
        <v>0.4</v>
      </c>
      <c r="L118" s="5">
        <v>0.35</v>
      </c>
      <c r="M118" s="5">
        <v>0.45</v>
      </c>
      <c r="N118" s="5">
        <v>0.5</v>
      </c>
      <c r="O118" s="5">
        <v>0.45</v>
      </c>
      <c r="P118" s="5">
        <v>0.55000000000000004</v>
      </c>
      <c r="Q118" s="5">
        <v>0.55000000000000004</v>
      </c>
      <c r="R118" s="5">
        <v>0.5</v>
      </c>
      <c r="S118" s="5">
        <v>0.6</v>
      </c>
      <c r="T118" s="5">
        <v>0.6</v>
      </c>
      <c r="U118" s="5">
        <v>0.55000000000000004</v>
      </c>
      <c r="V118" s="5">
        <v>0.65</v>
      </c>
      <c r="W118" s="5">
        <v>0.65</v>
      </c>
      <c r="X118" s="5">
        <v>0.6</v>
      </c>
      <c r="Y118" s="5">
        <v>0.7</v>
      </c>
      <c r="Z118" s="3">
        <v>0.7</v>
      </c>
      <c r="AA118" s="3">
        <v>0.65</v>
      </c>
      <c r="AB118" s="3">
        <v>0.75</v>
      </c>
    </row>
    <row r="119" spans="1:41" x14ac:dyDescent="0.2">
      <c r="A119" s="3" t="s">
        <v>21</v>
      </c>
      <c r="B119" s="3" t="s">
        <v>34</v>
      </c>
      <c r="C119" s="3" t="s">
        <v>19</v>
      </c>
      <c r="D119" s="3" t="s">
        <v>37</v>
      </c>
      <c r="E119" s="3" t="s">
        <v>71</v>
      </c>
      <c r="F119" s="3" t="s">
        <v>57</v>
      </c>
      <c r="G119" s="3" t="s">
        <v>54</v>
      </c>
      <c r="H119" s="3" t="s">
        <v>52</v>
      </c>
      <c r="I119" s="3" t="s">
        <v>53</v>
      </c>
      <c r="J119" s="3" t="s">
        <v>47</v>
      </c>
      <c r="K119" s="5">
        <v>0.25</v>
      </c>
      <c r="L119" s="5">
        <v>0.2</v>
      </c>
      <c r="M119" s="5">
        <v>0.3</v>
      </c>
      <c r="N119" s="5">
        <v>0.25</v>
      </c>
      <c r="O119" s="5">
        <v>0.2</v>
      </c>
      <c r="P119" s="5">
        <v>0.3</v>
      </c>
      <c r="Q119" s="5">
        <v>0.25</v>
      </c>
      <c r="R119" s="5">
        <v>0.2</v>
      </c>
      <c r="S119" s="5">
        <v>0.3</v>
      </c>
      <c r="T119" s="5">
        <v>0.35</v>
      </c>
      <c r="U119" s="5">
        <v>0.3</v>
      </c>
      <c r="V119" s="5">
        <v>0.4</v>
      </c>
      <c r="W119" s="5">
        <v>0.35</v>
      </c>
      <c r="X119" s="5">
        <v>0.3</v>
      </c>
      <c r="Y119" s="5">
        <v>0.4</v>
      </c>
      <c r="Z119" s="5">
        <v>0.25</v>
      </c>
      <c r="AA119" s="5">
        <v>0.2</v>
      </c>
      <c r="AB119" s="5">
        <v>0.3</v>
      </c>
    </row>
    <row r="120" spans="1:41" x14ac:dyDescent="0.2">
      <c r="A120" s="3" t="s">
        <v>21</v>
      </c>
      <c r="B120" s="3" t="s">
        <v>34</v>
      </c>
      <c r="C120" s="3" t="s">
        <v>19</v>
      </c>
      <c r="D120" s="17" t="s">
        <v>31</v>
      </c>
      <c r="E120" s="17" t="s">
        <v>75</v>
      </c>
      <c r="F120" s="3" t="s">
        <v>60</v>
      </c>
      <c r="G120" s="6" t="s">
        <v>56</v>
      </c>
      <c r="H120" s="3" t="s">
        <v>52</v>
      </c>
      <c r="I120" s="3" t="s">
        <v>252</v>
      </c>
      <c r="J120" s="3" t="s">
        <v>47</v>
      </c>
      <c r="K120" s="5">
        <v>350</v>
      </c>
      <c r="L120" s="5">
        <v>250</v>
      </c>
      <c r="M120" s="5">
        <v>450</v>
      </c>
      <c r="N120" s="5">
        <v>400</v>
      </c>
      <c r="O120" s="5">
        <v>300</v>
      </c>
      <c r="P120" s="5">
        <v>500</v>
      </c>
      <c r="Q120" s="5">
        <v>450</v>
      </c>
      <c r="R120" s="5">
        <v>350</v>
      </c>
      <c r="S120" s="5">
        <v>550</v>
      </c>
      <c r="T120" s="5">
        <v>450</v>
      </c>
      <c r="U120" s="5">
        <v>350</v>
      </c>
      <c r="V120" s="5">
        <v>550</v>
      </c>
      <c r="W120" s="5">
        <v>500</v>
      </c>
      <c r="X120" s="5">
        <v>400</v>
      </c>
      <c r="Y120" s="5">
        <v>600</v>
      </c>
      <c r="Z120" s="3">
        <v>600</v>
      </c>
      <c r="AA120" s="3">
        <v>550</v>
      </c>
      <c r="AB120" s="3">
        <v>700</v>
      </c>
    </row>
    <row r="121" spans="1:41" x14ac:dyDescent="0.2">
      <c r="A121" s="3" t="s">
        <v>21</v>
      </c>
      <c r="B121" s="3" t="s">
        <v>34</v>
      </c>
      <c r="C121" s="3" t="s">
        <v>19</v>
      </c>
      <c r="D121" s="3" t="s">
        <v>25</v>
      </c>
      <c r="E121" s="3" t="s">
        <v>77</v>
      </c>
      <c r="F121" s="3"/>
      <c r="G121" s="3"/>
      <c r="H121" s="3"/>
      <c r="I121" s="3"/>
      <c r="J121" s="3" t="s">
        <v>47</v>
      </c>
      <c r="K121" s="5">
        <v>1.2</v>
      </c>
      <c r="L121" s="5">
        <v>1.175</v>
      </c>
      <c r="M121" s="5">
        <v>1.25</v>
      </c>
      <c r="N121" s="5">
        <v>1.175</v>
      </c>
      <c r="O121" s="5">
        <v>1.1499999999999999</v>
      </c>
      <c r="P121" s="5">
        <v>1.2</v>
      </c>
      <c r="Q121" s="5">
        <v>1.1499999999999999</v>
      </c>
      <c r="R121" s="5">
        <v>1.125</v>
      </c>
      <c r="S121" s="5">
        <v>1.175</v>
      </c>
      <c r="T121" s="5">
        <v>1.1499999999999999</v>
      </c>
      <c r="U121" s="5">
        <v>1.125</v>
      </c>
      <c r="V121" s="5">
        <v>1.175</v>
      </c>
      <c r="W121" s="5">
        <v>1.125</v>
      </c>
      <c r="X121" s="5">
        <v>1.1000000000000001</v>
      </c>
      <c r="Y121" s="5">
        <v>1.1499999999999999</v>
      </c>
      <c r="Z121" s="5">
        <v>1.125</v>
      </c>
      <c r="AA121" s="5">
        <v>1.1000000000000001</v>
      </c>
      <c r="AB121" s="5">
        <v>1.1499999999999999</v>
      </c>
    </row>
    <row r="122" spans="1:41" ht="15" x14ac:dyDescent="0.2">
      <c r="A122" s="3" t="s">
        <v>23</v>
      </c>
      <c r="B122" s="3" t="s">
        <v>34</v>
      </c>
      <c r="C122" s="3" t="s">
        <v>19</v>
      </c>
      <c r="D122" s="3" t="s">
        <v>116</v>
      </c>
      <c r="E122" s="3" t="s">
        <v>115</v>
      </c>
      <c r="F122" s="3" t="s">
        <v>57</v>
      </c>
      <c r="G122" s="3" t="s">
        <v>55</v>
      </c>
      <c r="H122" s="7" t="s">
        <v>238</v>
      </c>
      <c r="I122" s="3" t="s">
        <v>239</v>
      </c>
      <c r="J122" s="3" t="s">
        <v>47</v>
      </c>
      <c r="K122" s="5">
        <v>8000</v>
      </c>
      <c r="L122" s="5">
        <v>5000</v>
      </c>
      <c r="M122" s="5">
        <v>10000</v>
      </c>
      <c r="N122" s="5">
        <v>12000</v>
      </c>
      <c r="O122" s="5">
        <v>10000</v>
      </c>
      <c r="P122" s="5">
        <v>15000</v>
      </c>
      <c r="Q122" s="1">
        <v>17000</v>
      </c>
      <c r="R122" s="5">
        <v>15000</v>
      </c>
      <c r="S122" s="5">
        <v>20000</v>
      </c>
      <c r="T122" s="5">
        <v>20000</v>
      </c>
      <c r="U122" s="5">
        <v>17000</v>
      </c>
      <c r="V122" s="5">
        <v>23000</v>
      </c>
      <c r="W122" s="5">
        <v>22500</v>
      </c>
      <c r="X122" s="5">
        <v>20000</v>
      </c>
      <c r="Y122" s="5">
        <v>25000</v>
      </c>
      <c r="Z122" s="3">
        <v>25000</v>
      </c>
      <c r="AA122" s="3">
        <v>22500</v>
      </c>
      <c r="AB122" s="3">
        <v>27500</v>
      </c>
    </row>
    <row r="123" spans="1:41" x14ac:dyDescent="0.2">
      <c r="A123" s="3" t="s">
        <v>21</v>
      </c>
      <c r="B123" s="3" t="s">
        <v>34</v>
      </c>
      <c r="C123" s="3" t="s">
        <v>19</v>
      </c>
      <c r="D123" s="17" t="s">
        <v>33</v>
      </c>
      <c r="E123" s="17" t="s">
        <v>76</v>
      </c>
      <c r="F123" s="3"/>
      <c r="G123" s="3"/>
      <c r="H123" s="3"/>
      <c r="I123" s="3"/>
      <c r="J123" s="3" t="s">
        <v>47</v>
      </c>
      <c r="K123" s="8">
        <f t="shared" ref="K123:P124" si="76">N123*1.05</f>
        <v>1.1025</v>
      </c>
      <c r="L123" s="8">
        <f t="shared" si="76"/>
        <v>0.77175000000000005</v>
      </c>
      <c r="M123" s="8">
        <f t="shared" si="76"/>
        <v>1.4332500000000004</v>
      </c>
      <c r="N123" s="8">
        <f t="shared" si="76"/>
        <v>1.05</v>
      </c>
      <c r="O123" s="8">
        <f t="shared" si="76"/>
        <v>0.73499999999999999</v>
      </c>
      <c r="P123" s="8">
        <f t="shared" si="76"/>
        <v>1.3650000000000002</v>
      </c>
      <c r="Q123" s="8">
        <v>1</v>
      </c>
      <c r="R123" s="8">
        <v>0.7</v>
      </c>
      <c r="S123" s="8">
        <v>1.3</v>
      </c>
      <c r="T123" s="14">
        <v>0.85</v>
      </c>
      <c r="U123" s="14">
        <v>0.8</v>
      </c>
      <c r="V123" s="14">
        <v>0.95</v>
      </c>
      <c r="W123" s="8">
        <v>0.7</v>
      </c>
      <c r="X123" s="8">
        <v>0.5</v>
      </c>
      <c r="Y123" s="8">
        <v>1</v>
      </c>
      <c r="Z123" s="8">
        <f t="shared" ref="Z123:AB124" si="77">W123*0.95</f>
        <v>0.66499999999999992</v>
      </c>
      <c r="AA123" s="8">
        <f t="shared" si="77"/>
        <v>0.47499999999999998</v>
      </c>
      <c r="AB123" s="8">
        <f t="shared" si="77"/>
        <v>0.95</v>
      </c>
    </row>
    <row r="124" spans="1:41" x14ac:dyDescent="0.2">
      <c r="A124" s="3" t="s">
        <v>21</v>
      </c>
      <c r="B124" s="3" t="s">
        <v>34</v>
      </c>
      <c r="C124" s="3" t="s">
        <v>19</v>
      </c>
      <c r="D124" s="17" t="s">
        <v>32</v>
      </c>
      <c r="E124" s="17" t="s">
        <v>76</v>
      </c>
      <c r="F124" s="3"/>
      <c r="G124" s="3"/>
      <c r="H124" s="3"/>
      <c r="I124" s="3"/>
      <c r="J124" s="3" t="s">
        <v>47</v>
      </c>
      <c r="K124" s="8">
        <f t="shared" si="76"/>
        <v>0.44100000000000006</v>
      </c>
      <c r="L124" s="8">
        <f t="shared" si="76"/>
        <v>0.33075000000000004</v>
      </c>
      <c r="M124" s="8">
        <f t="shared" si="76"/>
        <v>0.49612500000000004</v>
      </c>
      <c r="N124" s="8">
        <f t="shared" si="76"/>
        <v>0.42000000000000004</v>
      </c>
      <c r="O124" s="8">
        <f t="shared" si="76"/>
        <v>0.315</v>
      </c>
      <c r="P124" s="8">
        <f t="shared" si="76"/>
        <v>0.47250000000000003</v>
      </c>
      <c r="Q124" s="8">
        <v>0.4</v>
      </c>
      <c r="R124" s="8">
        <v>0.3</v>
      </c>
      <c r="S124" s="8">
        <v>0.45</v>
      </c>
      <c r="T124" s="14">
        <v>0.35</v>
      </c>
      <c r="U124" s="14">
        <v>0.25</v>
      </c>
      <c r="V124" s="14">
        <v>0.4</v>
      </c>
      <c r="W124" s="8">
        <v>0.3</v>
      </c>
      <c r="X124" s="8">
        <v>0.28000000000000003</v>
      </c>
      <c r="Y124" s="8">
        <v>0.34</v>
      </c>
      <c r="Z124" s="8">
        <f t="shared" si="77"/>
        <v>0.28499999999999998</v>
      </c>
      <c r="AA124" s="8">
        <f t="shared" si="77"/>
        <v>0.26600000000000001</v>
      </c>
      <c r="AB124" s="8">
        <f t="shared" si="77"/>
        <v>0.32300000000000001</v>
      </c>
    </row>
    <row r="125" spans="1:41" x14ac:dyDescent="0.2">
      <c r="A125" s="3" t="s">
        <v>20</v>
      </c>
      <c r="B125" s="3" t="s">
        <v>19</v>
      </c>
      <c r="C125" s="3" t="s">
        <v>120</v>
      </c>
      <c r="D125" s="3" t="s">
        <v>48</v>
      </c>
      <c r="E125" s="3" t="s">
        <v>73</v>
      </c>
      <c r="F125" s="12" t="s">
        <v>57</v>
      </c>
      <c r="G125" s="3" t="s">
        <v>54</v>
      </c>
      <c r="H125" s="3"/>
      <c r="I125" s="3" t="s">
        <v>147</v>
      </c>
      <c r="J125" s="3" t="s">
        <v>47</v>
      </c>
      <c r="K125" s="22">
        <v>6.06</v>
      </c>
      <c r="L125" s="22">
        <f t="shared" ref="L125:L130" si="78">K125*0.95</f>
        <v>5.7569999999999997</v>
      </c>
      <c r="M125" s="22">
        <f t="shared" ref="M125:M130" si="79">K125*1.05</f>
        <v>6.3629999999999995</v>
      </c>
      <c r="N125" s="22">
        <v>6.06</v>
      </c>
      <c r="O125" s="22">
        <f t="shared" ref="O125:O130" si="80">N125*0.95</f>
        <v>5.7569999999999997</v>
      </c>
      <c r="P125" s="22">
        <f t="shared" ref="P125:P130" si="81">N125*1.05</f>
        <v>6.3629999999999995</v>
      </c>
      <c r="Q125" s="22">
        <v>6.06</v>
      </c>
      <c r="R125" s="22">
        <f t="shared" ref="R125:R130" si="82">Q125*0.95</f>
        <v>5.7569999999999997</v>
      </c>
      <c r="S125" s="22">
        <f t="shared" ref="S125:S130" si="83">Q125*1.05</f>
        <v>6.3629999999999995</v>
      </c>
      <c r="T125" s="22">
        <v>6.06</v>
      </c>
      <c r="U125" s="22">
        <f t="shared" ref="U125:U130" si="84">T125*0.95</f>
        <v>5.7569999999999997</v>
      </c>
      <c r="V125" s="22">
        <f t="shared" ref="V125:V130" si="85">T125*1.05</f>
        <v>6.3629999999999995</v>
      </c>
      <c r="W125" s="22">
        <v>6.06</v>
      </c>
      <c r="X125" s="22">
        <f t="shared" ref="X125:X130" si="86">W125*0.95</f>
        <v>5.7569999999999997</v>
      </c>
      <c r="Y125" s="22">
        <f t="shared" ref="Y125:Y130" si="87">W125*1.05</f>
        <v>6.3629999999999995</v>
      </c>
      <c r="Z125" s="22">
        <v>6.06</v>
      </c>
      <c r="AA125" s="22">
        <f t="shared" ref="AA125:AA130" si="88">Z125*0.95</f>
        <v>5.7569999999999997</v>
      </c>
      <c r="AB125" s="22">
        <f t="shared" ref="AB125:AB130" si="89">Z125*1.05</f>
        <v>6.3629999999999995</v>
      </c>
    </row>
    <row r="126" spans="1:41" x14ac:dyDescent="0.2">
      <c r="A126" s="3" t="s">
        <v>20</v>
      </c>
      <c r="B126" s="3" t="s">
        <v>19</v>
      </c>
      <c r="C126" s="3" t="s">
        <v>121</v>
      </c>
      <c r="D126" s="3" t="s">
        <v>48</v>
      </c>
      <c r="E126" s="3" t="s">
        <v>73</v>
      </c>
      <c r="F126" s="12" t="s">
        <v>57</v>
      </c>
      <c r="G126" s="3" t="s">
        <v>54</v>
      </c>
      <c r="H126" s="3"/>
      <c r="I126" s="3" t="s">
        <v>147</v>
      </c>
      <c r="J126" s="3" t="s">
        <v>47</v>
      </c>
      <c r="K126" s="22">
        <v>8.07</v>
      </c>
      <c r="L126" s="22">
        <f t="shared" si="78"/>
        <v>7.6665000000000001</v>
      </c>
      <c r="M126" s="22">
        <f t="shared" si="79"/>
        <v>8.4735000000000014</v>
      </c>
      <c r="N126" s="22">
        <v>8.07</v>
      </c>
      <c r="O126" s="22">
        <f t="shared" si="80"/>
        <v>7.6665000000000001</v>
      </c>
      <c r="P126" s="22">
        <f t="shared" si="81"/>
        <v>8.4735000000000014</v>
      </c>
      <c r="Q126" s="22">
        <v>8.07</v>
      </c>
      <c r="R126" s="22">
        <f t="shared" si="82"/>
        <v>7.6665000000000001</v>
      </c>
      <c r="S126" s="22">
        <f t="shared" si="83"/>
        <v>8.4735000000000014</v>
      </c>
      <c r="T126" s="22">
        <v>8.07</v>
      </c>
      <c r="U126" s="22">
        <f t="shared" si="84"/>
        <v>7.6665000000000001</v>
      </c>
      <c r="V126" s="22">
        <f t="shared" si="85"/>
        <v>8.4735000000000014</v>
      </c>
      <c r="W126" s="22">
        <v>8.07</v>
      </c>
      <c r="X126" s="22">
        <f t="shared" si="86"/>
        <v>7.6665000000000001</v>
      </c>
      <c r="Y126" s="22">
        <f t="shared" si="87"/>
        <v>8.4735000000000014</v>
      </c>
      <c r="Z126" s="22">
        <v>8.07</v>
      </c>
      <c r="AA126" s="22">
        <f t="shared" si="88"/>
        <v>7.6665000000000001</v>
      </c>
      <c r="AB126" s="22">
        <f t="shared" si="89"/>
        <v>8.4735000000000014</v>
      </c>
    </row>
    <row r="127" spans="1:41" x14ac:dyDescent="0.2">
      <c r="A127" s="3" t="s">
        <v>20</v>
      </c>
      <c r="B127" s="3" t="s">
        <v>19</v>
      </c>
      <c r="C127" s="3" t="s">
        <v>124</v>
      </c>
      <c r="D127" s="3" t="s">
        <v>48</v>
      </c>
      <c r="E127" s="3" t="s">
        <v>73</v>
      </c>
      <c r="F127" s="12" t="s">
        <v>57</v>
      </c>
      <c r="G127" s="3" t="s">
        <v>54</v>
      </c>
      <c r="H127" s="3"/>
      <c r="I127" s="3" t="s">
        <v>147</v>
      </c>
      <c r="J127" s="3" t="s">
        <v>47</v>
      </c>
      <c r="K127" s="22">
        <v>8.07</v>
      </c>
      <c r="L127" s="22">
        <f t="shared" si="78"/>
        <v>7.6665000000000001</v>
      </c>
      <c r="M127" s="22">
        <f t="shared" si="79"/>
        <v>8.4735000000000014</v>
      </c>
      <c r="N127" s="22">
        <v>8.07</v>
      </c>
      <c r="O127" s="22">
        <f t="shared" si="80"/>
        <v>7.6665000000000001</v>
      </c>
      <c r="P127" s="22">
        <f t="shared" si="81"/>
        <v>8.4735000000000014</v>
      </c>
      <c r="Q127" s="22">
        <v>8.07</v>
      </c>
      <c r="R127" s="22">
        <f t="shared" si="82"/>
        <v>7.6665000000000001</v>
      </c>
      <c r="S127" s="22">
        <f t="shared" si="83"/>
        <v>8.4735000000000014</v>
      </c>
      <c r="T127" s="22">
        <v>8.07</v>
      </c>
      <c r="U127" s="22">
        <f t="shared" si="84"/>
        <v>7.6665000000000001</v>
      </c>
      <c r="V127" s="22">
        <f t="shared" si="85"/>
        <v>8.4735000000000014</v>
      </c>
      <c r="W127" s="22">
        <v>8.07</v>
      </c>
      <c r="X127" s="22">
        <f t="shared" si="86"/>
        <v>7.6665000000000001</v>
      </c>
      <c r="Y127" s="22">
        <f t="shared" si="87"/>
        <v>8.4735000000000014</v>
      </c>
      <c r="Z127" s="22">
        <v>8.07</v>
      </c>
      <c r="AA127" s="22">
        <f t="shared" si="88"/>
        <v>7.6665000000000001</v>
      </c>
      <c r="AB127" s="22">
        <f t="shared" si="89"/>
        <v>8.4735000000000014</v>
      </c>
    </row>
    <row r="128" spans="1:41" s="23" customFormat="1" x14ac:dyDescent="0.2">
      <c r="A128" s="3" t="s">
        <v>20</v>
      </c>
      <c r="B128" s="3" t="s">
        <v>19</v>
      </c>
      <c r="C128" s="3" t="s">
        <v>122</v>
      </c>
      <c r="D128" s="3" t="s">
        <v>48</v>
      </c>
      <c r="E128" s="3" t="s">
        <v>73</v>
      </c>
      <c r="F128" s="12" t="s">
        <v>57</v>
      </c>
      <c r="G128" s="3" t="s">
        <v>54</v>
      </c>
      <c r="H128" s="3"/>
      <c r="I128" s="3" t="s">
        <v>147</v>
      </c>
      <c r="J128" s="3" t="s">
        <v>47</v>
      </c>
      <c r="K128" s="22">
        <v>9</v>
      </c>
      <c r="L128" s="22">
        <f t="shared" si="78"/>
        <v>8.5499999999999989</v>
      </c>
      <c r="M128" s="22">
        <f t="shared" si="79"/>
        <v>9.4500000000000011</v>
      </c>
      <c r="N128" s="22">
        <v>9</v>
      </c>
      <c r="O128" s="22">
        <f t="shared" si="80"/>
        <v>8.5499999999999989</v>
      </c>
      <c r="P128" s="22">
        <f t="shared" si="81"/>
        <v>9.4500000000000011</v>
      </c>
      <c r="Q128" s="22">
        <v>9</v>
      </c>
      <c r="R128" s="22">
        <f t="shared" si="82"/>
        <v>8.5499999999999989</v>
      </c>
      <c r="S128" s="22">
        <f t="shared" si="83"/>
        <v>9.4500000000000011</v>
      </c>
      <c r="T128" s="22">
        <v>9</v>
      </c>
      <c r="U128" s="22">
        <f t="shared" si="84"/>
        <v>8.5499999999999989</v>
      </c>
      <c r="V128" s="22">
        <f t="shared" si="85"/>
        <v>9.4500000000000011</v>
      </c>
      <c r="W128" s="22">
        <v>9</v>
      </c>
      <c r="X128" s="22">
        <f t="shared" si="86"/>
        <v>8.5499999999999989</v>
      </c>
      <c r="Y128" s="22">
        <f t="shared" si="87"/>
        <v>9.4500000000000011</v>
      </c>
      <c r="Z128" s="22">
        <v>9</v>
      </c>
      <c r="AA128" s="22">
        <f t="shared" si="88"/>
        <v>8.5499999999999989</v>
      </c>
      <c r="AB128" s="22">
        <f t="shared" si="89"/>
        <v>9.4500000000000011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s="23" customFormat="1" x14ac:dyDescent="0.2">
      <c r="A129" s="3" t="s">
        <v>20</v>
      </c>
      <c r="B129" s="3" t="s">
        <v>19</v>
      </c>
      <c r="C129" s="3" t="s">
        <v>125</v>
      </c>
      <c r="D129" s="3" t="s">
        <v>48</v>
      </c>
      <c r="E129" s="3" t="s">
        <v>73</v>
      </c>
      <c r="F129" s="12" t="s">
        <v>57</v>
      </c>
      <c r="G129" s="3" t="s">
        <v>54</v>
      </c>
      <c r="H129" s="3"/>
      <c r="I129" s="3" t="s">
        <v>147</v>
      </c>
      <c r="J129" s="3" t="s">
        <v>47</v>
      </c>
      <c r="K129" s="22">
        <v>9</v>
      </c>
      <c r="L129" s="22">
        <f t="shared" si="78"/>
        <v>8.5499999999999989</v>
      </c>
      <c r="M129" s="22">
        <f t="shared" si="79"/>
        <v>9.4500000000000011</v>
      </c>
      <c r="N129" s="22">
        <v>9</v>
      </c>
      <c r="O129" s="22">
        <f t="shared" si="80"/>
        <v>8.5499999999999989</v>
      </c>
      <c r="P129" s="22">
        <f t="shared" si="81"/>
        <v>9.4500000000000011</v>
      </c>
      <c r="Q129" s="22">
        <v>9</v>
      </c>
      <c r="R129" s="22">
        <f t="shared" si="82"/>
        <v>8.5499999999999989</v>
      </c>
      <c r="S129" s="22">
        <f t="shared" si="83"/>
        <v>9.4500000000000011</v>
      </c>
      <c r="T129" s="22">
        <v>9</v>
      </c>
      <c r="U129" s="22">
        <f t="shared" si="84"/>
        <v>8.5499999999999989</v>
      </c>
      <c r="V129" s="22">
        <f t="shared" si="85"/>
        <v>9.4500000000000011</v>
      </c>
      <c r="W129" s="22">
        <v>9</v>
      </c>
      <c r="X129" s="22">
        <f t="shared" si="86"/>
        <v>8.5499999999999989</v>
      </c>
      <c r="Y129" s="22">
        <f t="shared" si="87"/>
        <v>9.4500000000000011</v>
      </c>
      <c r="Z129" s="22">
        <v>9</v>
      </c>
      <c r="AA129" s="22">
        <f t="shared" si="88"/>
        <v>8.5499999999999989</v>
      </c>
      <c r="AB129" s="22">
        <f t="shared" si="89"/>
        <v>9.4500000000000011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s="23" customFormat="1" x14ac:dyDescent="0.2">
      <c r="A130" s="3" t="s">
        <v>20</v>
      </c>
      <c r="B130" s="3" t="s">
        <v>19</v>
      </c>
      <c r="C130" s="3" t="s">
        <v>123</v>
      </c>
      <c r="D130" s="3" t="s">
        <v>48</v>
      </c>
      <c r="E130" s="3" t="s">
        <v>73</v>
      </c>
      <c r="F130" s="12" t="s">
        <v>57</v>
      </c>
      <c r="G130" s="3" t="s">
        <v>54</v>
      </c>
      <c r="H130" s="3"/>
      <c r="I130" s="3" t="s">
        <v>147</v>
      </c>
      <c r="J130" s="3" t="s">
        <v>47</v>
      </c>
      <c r="K130" s="22">
        <v>8.07</v>
      </c>
      <c r="L130" s="22">
        <f t="shared" si="78"/>
        <v>7.6665000000000001</v>
      </c>
      <c r="M130" s="22">
        <f t="shared" si="79"/>
        <v>8.4735000000000014</v>
      </c>
      <c r="N130" s="22">
        <v>8.07</v>
      </c>
      <c r="O130" s="22">
        <f t="shared" si="80"/>
        <v>7.6665000000000001</v>
      </c>
      <c r="P130" s="22">
        <f t="shared" si="81"/>
        <v>8.4735000000000014</v>
      </c>
      <c r="Q130" s="22">
        <v>8.07</v>
      </c>
      <c r="R130" s="22">
        <f t="shared" si="82"/>
        <v>7.6665000000000001</v>
      </c>
      <c r="S130" s="22">
        <f t="shared" si="83"/>
        <v>8.4735000000000014</v>
      </c>
      <c r="T130" s="22">
        <v>8.07</v>
      </c>
      <c r="U130" s="22">
        <f t="shared" si="84"/>
        <v>7.6665000000000001</v>
      </c>
      <c r="V130" s="22">
        <f t="shared" si="85"/>
        <v>8.4735000000000014</v>
      </c>
      <c r="W130" s="22">
        <v>8.07</v>
      </c>
      <c r="X130" s="22">
        <f t="shared" si="86"/>
        <v>7.6665000000000001</v>
      </c>
      <c r="Y130" s="22">
        <f t="shared" si="87"/>
        <v>8.4735000000000014</v>
      </c>
      <c r="Z130" s="22">
        <v>8.07</v>
      </c>
      <c r="AA130" s="22">
        <f t="shared" si="88"/>
        <v>7.6665000000000001</v>
      </c>
      <c r="AB130" s="22">
        <f t="shared" si="89"/>
        <v>8.4735000000000014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s="23" customFormat="1" ht="15" x14ac:dyDescent="0.2">
      <c r="A131" s="3" t="s">
        <v>20</v>
      </c>
      <c r="B131" s="3" t="s">
        <v>223</v>
      </c>
      <c r="C131" s="3" t="s">
        <v>120</v>
      </c>
      <c r="D131" s="3" t="s">
        <v>105</v>
      </c>
      <c r="E131" s="3" t="s">
        <v>70</v>
      </c>
      <c r="F131" s="12" t="s">
        <v>57</v>
      </c>
      <c r="G131" s="3" t="s">
        <v>56</v>
      </c>
      <c r="H131" s="16" t="s">
        <v>92</v>
      </c>
      <c r="I131" s="3" t="s">
        <v>146</v>
      </c>
      <c r="J131" s="3" t="s">
        <v>47</v>
      </c>
      <c r="K131" s="22">
        <v>60</v>
      </c>
      <c r="L131" s="22">
        <f t="shared" ref="L131:L136" si="90">K131*0.75</f>
        <v>45</v>
      </c>
      <c r="M131" s="22">
        <f t="shared" ref="M131:M136" si="91">K131*1.25</f>
        <v>75</v>
      </c>
      <c r="N131" s="22">
        <v>60</v>
      </c>
      <c r="O131" s="22">
        <f t="shared" ref="O131:O136" si="92">N131*0.75</f>
        <v>45</v>
      </c>
      <c r="P131" s="22">
        <f t="shared" ref="P131:P136" si="93">N131*1.25</f>
        <v>75</v>
      </c>
      <c r="Q131" s="22">
        <v>60</v>
      </c>
      <c r="R131" s="22">
        <f t="shared" ref="R131:R136" si="94">Q131*0.75</f>
        <v>45</v>
      </c>
      <c r="S131" s="22">
        <f t="shared" ref="S131:S136" si="95">Q131*1.25</f>
        <v>75</v>
      </c>
      <c r="T131" s="22">
        <v>60</v>
      </c>
      <c r="U131" s="22">
        <f t="shared" ref="U131:U136" si="96">T131*0.75</f>
        <v>45</v>
      </c>
      <c r="V131" s="22">
        <f t="shared" ref="V131:V136" si="97">T131*1.25</f>
        <v>75</v>
      </c>
      <c r="W131" s="22">
        <v>60</v>
      </c>
      <c r="X131" s="22">
        <f t="shared" ref="X131:X136" si="98">W131*0.75</f>
        <v>45</v>
      </c>
      <c r="Y131" s="22">
        <f t="shared" ref="Y131:Y136" si="99">W131*1.25</f>
        <v>75</v>
      </c>
      <c r="Z131" s="22">
        <v>60</v>
      </c>
      <c r="AA131" s="22">
        <f t="shared" ref="AA131:AA136" si="100">Z131*0.75</f>
        <v>45</v>
      </c>
      <c r="AB131" s="22">
        <f t="shared" ref="AB131:AB136" si="101">Z131*1.25</f>
        <v>75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s="23" customFormat="1" ht="15" x14ac:dyDescent="0.2">
      <c r="A132" s="3" t="s">
        <v>20</v>
      </c>
      <c r="B132" s="3" t="s">
        <v>223</v>
      </c>
      <c r="C132" s="3" t="s">
        <v>121</v>
      </c>
      <c r="D132" s="3" t="s">
        <v>105</v>
      </c>
      <c r="E132" s="3" t="s">
        <v>70</v>
      </c>
      <c r="F132" s="12" t="s">
        <v>57</v>
      </c>
      <c r="G132" s="3" t="s">
        <v>56</v>
      </c>
      <c r="H132" s="16" t="s">
        <v>92</v>
      </c>
      <c r="I132" s="3" t="s">
        <v>146</v>
      </c>
      <c r="J132" s="3" t="s">
        <v>47</v>
      </c>
      <c r="K132" s="22">
        <v>98</v>
      </c>
      <c r="L132" s="22">
        <f t="shared" si="90"/>
        <v>73.5</v>
      </c>
      <c r="M132" s="22">
        <f t="shared" si="91"/>
        <v>122.5</v>
      </c>
      <c r="N132" s="22">
        <v>98</v>
      </c>
      <c r="O132" s="22">
        <f t="shared" si="92"/>
        <v>73.5</v>
      </c>
      <c r="P132" s="22">
        <f t="shared" si="93"/>
        <v>122.5</v>
      </c>
      <c r="Q132" s="22">
        <v>98</v>
      </c>
      <c r="R132" s="22">
        <f t="shared" si="94"/>
        <v>73.5</v>
      </c>
      <c r="S132" s="22">
        <f t="shared" si="95"/>
        <v>122.5</v>
      </c>
      <c r="T132" s="22">
        <v>98</v>
      </c>
      <c r="U132" s="22">
        <f t="shared" si="96"/>
        <v>73.5</v>
      </c>
      <c r="V132" s="22">
        <f t="shared" si="97"/>
        <v>122.5</v>
      </c>
      <c r="W132" s="22">
        <v>98</v>
      </c>
      <c r="X132" s="22">
        <f t="shared" si="98"/>
        <v>73.5</v>
      </c>
      <c r="Y132" s="22">
        <f t="shared" si="99"/>
        <v>122.5</v>
      </c>
      <c r="Z132" s="22">
        <v>98</v>
      </c>
      <c r="AA132" s="22">
        <f t="shared" si="100"/>
        <v>73.5</v>
      </c>
      <c r="AB132" s="22">
        <f t="shared" si="101"/>
        <v>122.5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s="23" customFormat="1" ht="15" x14ac:dyDescent="0.2">
      <c r="A133" s="3" t="s">
        <v>20</v>
      </c>
      <c r="B133" s="3" t="s">
        <v>223</v>
      </c>
      <c r="C133" s="3" t="s">
        <v>124</v>
      </c>
      <c r="D133" s="3" t="s">
        <v>105</v>
      </c>
      <c r="E133" s="3" t="s">
        <v>70</v>
      </c>
      <c r="F133" s="12" t="s">
        <v>57</v>
      </c>
      <c r="G133" s="3" t="s">
        <v>56</v>
      </c>
      <c r="H133" s="16" t="s">
        <v>92</v>
      </c>
      <c r="I133" s="3" t="s">
        <v>146</v>
      </c>
      <c r="J133" s="3" t="s">
        <v>47</v>
      </c>
      <c r="K133" s="22">
        <v>118</v>
      </c>
      <c r="L133" s="22">
        <f t="shared" si="90"/>
        <v>88.5</v>
      </c>
      <c r="M133" s="22">
        <f t="shared" si="91"/>
        <v>147.5</v>
      </c>
      <c r="N133" s="22">
        <v>118</v>
      </c>
      <c r="O133" s="22">
        <f t="shared" si="92"/>
        <v>88.5</v>
      </c>
      <c r="P133" s="22">
        <f t="shared" si="93"/>
        <v>147.5</v>
      </c>
      <c r="Q133" s="22">
        <v>118</v>
      </c>
      <c r="R133" s="22">
        <f t="shared" si="94"/>
        <v>88.5</v>
      </c>
      <c r="S133" s="22">
        <f t="shared" si="95"/>
        <v>147.5</v>
      </c>
      <c r="T133" s="22">
        <v>118</v>
      </c>
      <c r="U133" s="22">
        <f t="shared" si="96"/>
        <v>88.5</v>
      </c>
      <c r="V133" s="22">
        <f t="shared" si="97"/>
        <v>147.5</v>
      </c>
      <c r="W133" s="22">
        <v>118</v>
      </c>
      <c r="X133" s="22">
        <f t="shared" si="98"/>
        <v>88.5</v>
      </c>
      <c r="Y133" s="22">
        <f t="shared" si="99"/>
        <v>147.5</v>
      </c>
      <c r="Z133" s="22">
        <v>118</v>
      </c>
      <c r="AA133" s="22">
        <f t="shared" si="100"/>
        <v>88.5</v>
      </c>
      <c r="AB133" s="22">
        <f t="shared" si="101"/>
        <v>147.5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s="23" customFormat="1" ht="15" x14ac:dyDescent="0.2">
      <c r="A134" s="3" t="s">
        <v>20</v>
      </c>
      <c r="B134" s="3" t="s">
        <v>223</v>
      </c>
      <c r="C134" s="3" t="s">
        <v>122</v>
      </c>
      <c r="D134" s="3" t="s">
        <v>105</v>
      </c>
      <c r="E134" s="3" t="s">
        <v>70</v>
      </c>
      <c r="F134" s="12" t="s">
        <v>57</v>
      </c>
      <c r="G134" s="3" t="s">
        <v>56</v>
      </c>
      <c r="H134" s="16" t="s">
        <v>92</v>
      </c>
      <c r="I134" s="3" t="s">
        <v>146</v>
      </c>
      <c r="J134" s="3" t="s">
        <v>47</v>
      </c>
      <c r="K134" s="22">
        <v>110</v>
      </c>
      <c r="L134" s="22">
        <f t="shared" si="90"/>
        <v>82.5</v>
      </c>
      <c r="M134" s="22">
        <f t="shared" si="91"/>
        <v>137.5</v>
      </c>
      <c r="N134" s="22">
        <v>110</v>
      </c>
      <c r="O134" s="22">
        <f t="shared" si="92"/>
        <v>82.5</v>
      </c>
      <c r="P134" s="22">
        <f t="shared" si="93"/>
        <v>137.5</v>
      </c>
      <c r="Q134" s="22">
        <v>110</v>
      </c>
      <c r="R134" s="22">
        <f t="shared" si="94"/>
        <v>82.5</v>
      </c>
      <c r="S134" s="22">
        <f t="shared" si="95"/>
        <v>137.5</v>
      </c>
      <c r="T134" s="22">
        <v>110</v>
      </c>
      <c r="U134" s="22">
        <f t="shared" si="96"/>
        <v>82.5</v>
      </c>
      <c r="V134" s="22">
        <f t="shared" si="97"/>
        <v>137.5</v>
      </c>
      <c r="W134" s="22">
        <v>110</v>
      </c>
      <c r="X134" s="22">
        <f t="shared" si="98"/>
        <v>82.5</v>
      </c>
      <c r="Y134" s="22">
        <f t="shared" si="99"/>
        <v>137.5</v>
      </c>
      <c r="Z134" s="22">
        <v>110</v>
      </c>
      <c r="AA134" s="22">
        <f t="shared" si="100"/>
        <v>82.5</v>
      </c>
      <c r="AB134" s="22">
        <f t="shared" si="101"/>
        <v>137.5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s="23" customFormat="1" ht="15" x14ac:dyDescent="0.2">
      <c r="A135" s="3" t="s">
        <v>20</v>
      </c>
      <c r="B135" s="3" t="s">
        <v>223</v>
      </c>
      <c r="C135" s="3" t="s">
        <v>125</v>
      </c>
      <c r="D135" s="3" t="s">
        <v>105</v>
      </c>
      <c r="E135" s="3" t="s">
        <v>70</v>
      </c>
      <c r="F135" s="12" t="s">
        <v>57</v>
      </c>
      <c r="G135" s="3" t="s">
        <v>56</v>
      </c>
      <c r="H135" s="16" t="s">
        <v>92</v>
      </c>
      <c r="I135" s="3" t="s">
        <v>146</v>
      </c>
      <c r="J135" s="3" t="s">
        <v>47</v>
      </c>
      <c r="K135" s="22">
        <v>153</v>
      </c>
      <c r="L135" s="22">
        <f t="shared" si="90"/>
        <v>114.75</v>
      </c>
      <c r="M135" s="22">
        <f t="shared" si="91"/>
        <v>191.25</v>
      </c>
      <c r="N135" s="22">
        <v>153</v>
      </c>
      <c r="O135" s="22">
        <f t="shared" si="92"/>
        <v>114.75</v>
      </c>
      <c r="P135" s="22">
        <f t="shared" si="93"/>
        <v>191.25</v>
      </c>
      <c r="Q135" s="22">
        <v>153</v>
      </c>
      <c r="R135" s="22">
        <f t="shared" si="94"/>
        <v>114.75</v>
      </c>
      <c r="S135" s="22">
        <f t="shared" si="95"/>
        <v>191.25</v>
      </c>
      <c r="T135" s="22">
        <v>153</v>
      </c>
      <c r="U135" s="22">
        <f t="shared" si="96"/>
        <v>114.75</v>
      </c>
      <c r="V135" s="22">
        <f t="shared" si="97"/>
        <v>191.25</v>
      </c>
      <c r="W135" s="22">
        <v>153</v>
      </c>
      <c r="X135" s="22">
        <f t="shared" si="98"/>
        <v>114.75</v>
      </c>
      <c r="Y135" s="22">
        <f t="shared" si="99"/>
        <v>191.25</v>
      </c>
      <c r="Z135" s="22">
        <v>153</v>
      </c>
      <c r="AA135" s="22">
        <f t="shared" si="100"/>
        <v>114.75</v>
      </c>
      <c r="AB135" s="22">
        <f t="shared" si="101"/>
        <v>191.25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s="23" customFormat="1" ht="15" x14ac:dyDescent="0.2">
      <c r="A136" s="3" t="s">
        <v>20</v>
      </c>
      <c r="B136" s="3" t="s">
        <v>223</v>
      </c>
      <c r="C136" s="3" t="s">
        <v>123</v>
      </c>
      <c r="D136" s="3" t="s">
        <v>105</v>
      </c>
      <c r="E136" s="3" t="s">
        <v>70</v>
      </c>
      <c r="F136" s="12" t="s">
        <v>57</v>
      </c>
      <c r="G136" s="3" t="s">
        <v>56</v>
      </c>
      <c r="H136" s="16" t="s">
        <v>92</v>
      </c>
      <c r="I136" s="3" t="s">
        <v>146</v>
      </c>
      <c r="J136" s="3" t="s">
        <v>47</v>
      </c>
      <c r="K136" s="22">
        <v>142</v>
      </c>
      <c r="L136" s="22">
        <f t="shared" si="90"/>
        <v>106.5</v>
      </c>
      <c r="M136" s="22">
        <f t="shared" si="91"/>
        <v>177.5</v>
      </c>
      <c r="N136" s="22">
        <v>142</v>
      </c>
      <c r="O136" s="22">
        <f t="shared" si="92"/>
        <v>106.5</v>
      </c>
      <c r="P136" s="22">
        <f t="shared" si="93"/>
        <v>177.5</v>
      </c>
      <c r="Q136" s="22">
        <v>142</v>
      </c>
      <c r="R136" s="22">
        <f t="shared" si="94"/>
        <v>106.5</v>
      </c>
      <c r="S136" s="22">
        <f t="shared" si="95"/>
        <v>177.5</v>
      </c>
      <c r="T136" s="22">
        <v>142</v>
      </c>
      <c r="U136" s="22">
        <f t="shared" si="96"/>
        <v>106.5</v>
      </c>
      <c r="V136" s="22">
        <f t="shared" si="97"/>
        <v>177.5</v>
      </c>
      <c r="W136" s="22">
        <v>142</v>
      </c>
      <c r="X136" s="22">
        <f t="shared" si="98"/>
        <v>106.5</v>
      </c>
      <c r="Y136" s="22">
        <f t="shared" si="99"/>
        <v>177.5</v>
      </c>
      <c r="Z136" s="22">
        <v>142</v>
      </c>
      <c r="AA136" s="22">
        <f t="shared" si="100"/>
        <v>106.5</v>
      </c>
      <c r="AB136" s="22">
        <f t="shared" si="101"/>
        <v>177.5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s="23" customFormat="1" ht="15" x14ac:dyDescent="0.2">
      <c r="A137" s="3" t="s">
        <v>21</v>
      </c>
      <c r="B137" s="3" t="s">
        <v>224</v>
      </c>
      <c r="C137" s="3" t="s">
        <v>19</v>
      </c>
      <c r="D137" s="3" t="s">
        <v>35</v>
      </c>
      <c r="E137" s="3" t="s">
        <v>76</v>
      </c>
      <c r="F137" s="3" t="s">
        <v>59</v>
      </c>
      <c r="G137" s="6" t="s">
        <v>56</v>
      </c>
      <c r="H137" s="7" t="s">
        <v>84</v>
      </c>
      <c r="I137" s="3" t="s">
        <v>94</v>
      </c>
      <c r="J137" s="3" t="s">
        <v>47</v>
      </c>
      <c r="K137" s="8">
        <f t="shared" ref="K137:P138" si="102">N137*1.05</f>
        <v>3.0870000000000002</v>
      </c>
      <c r="L137" s="8">
        <f t="shared" si="102"/>
        <v>2.7562500000000001</v>
      </c>
      <c r="M137" s="8">
        <f t="shared" si="102"/>
        <v>3.8587500000000006</v>
      </c>
      <c r="N137" s="8">
        <f t="shared" si="102"/>
        <v>2.94</v>
      </c>
      <c r="O137" s="8">
        <f t="shared" si="102"/>
        <v>2.625</v>
      </c>
      <c r="P137" s="8">
        <f t="shared" si="102"/>
        <v>3.6750000000000003</v>
      </c>
      <c r="Q137" s="5">
        <v>2.8</v>
      </c>
      <c r="R137" s="5">
        <v>2.5</v>
      </c>
      <c r="S137" s="5">
        <v>3.5</v>
      </c>
      <c r="T137" s="8">
        <f t="shared" ref="T137:AB138" si="103">Q137*0.95</f>
        <v>2.6599999999999997</v>
      </c>
      <c r="U137" s="8">
        <f t="shared" si="103"/>
        <v>2.375</v>
      </c>
      <c r="V137" s="8">
        <f t="shared" si="103"/>
        <v>3.3249999999999997</v>
      </c>
      <c r="W137" s="8">
        <f t="shared" si="103"/>
        <v>2.5269999999999997</v>
      </c>
      <c r="X137" s="8">
        <f t="shared" si="103"/>
        <v>2.2562500000000001</v>
      </c>
      <c r="Y137" s="8">
        <f t="shared" si="103"/>
        <v>3.1587499999999995</v>
      </c>
      <c r="Z137" s="8">
        <f t="shared" si="103"/>
        <v>2.4006499999999997</v>
      </c>
      <c r="AA137" s="8">
        <f t="shared" si="103"/>
        <v>2.1434375000000001</v>
      </c>
      <c r="AB137" s="8">
        <f t="shared" si="103"/>
        <v>3.0008124999999994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s="23" customFormat="1" ht="15" x14ac:dyDescent="0.2">
      <c r="A138" s="3" t="s">
        <v>21</v>
      </c>
      <c r="B138" s="3" t="s">
        <v>27</v>
      </c>
      <c r="C138" s="3" t="s">
        <v>19</v>
      </c>
      <c r="D138" s="3" t="s">
        <v>35</v>
      </c>
      <c r="E138" s="3" t="s">
        <v>76</v>
      </c>
      <c r="F138" s="3" t="s">
        <v>59</v>
      </c>
      <c r="G138" s="6" t="s">
        <v>56</v>
      </c>
      <c r="H138" s="7" t="s">
        <v>84</v>
      </c>
      <c r="I138" s="3" t="s">
        <v>94</v>
      </c>
      <c r="J138" s="3" t="s">
        <v>47</v>
      </c>
      <c r="K138" s="8">
        <f t="shared" si="102"/>
        <v>3.1972499999999999</v>
      </c>
      <c r="L138" s="8">
        <f t="shared" si="102"/>
        <v>2.7562500000000001</v>
      </c>
      <c r="M138" s="8">
        <f t="shared" si="102"/>
        <v>3.8587500000000006</v>
      </c>
      <c r="N138" s="8">
        <f t="shared" si="102"/>
        <v>3.0449999999999999</v>
      </c>
      <c r="O138" s="8">
        <f t="shared" si="102"/>
        <v>2.625</v>
      </c>
      <c r="P138" s="8">
        <f t="shared" si="102"/>
        <v>3.6750000000000003</v>
      </c>
      <c r="Q138" s="5">
        <v>2.9</v>
      </c>
      <c r="R138" s="5">
        <v>2.5</v>
      </c>
      <c r="S138" s="5">
        <v>3.5</v>
      </c>
      <c r="T138" s="8">
        <f t="shared" si="103"/>
        <v>2.7549999999999999</v>
      </c>
      <c r="U138" s="8">
        <f t="shared" si="103"/>
        <v>2.375</v>
      </c>
      <c r="V138" s="8">
        <f t="shared" si="103"/>
        <v>3.3249999999999997</v>
      </c>
      <c r="W138" s="8">
        <f t="shared" si="103"/>
        <v>2.6172499999999999</v>
      </c>
      <c r="X138" s="8">
        <f t="shared" si="103"/>
        <v>2.2562500000000001</v>
      </c>
      <c r="Y138" s="8">
        <f t="shared" si="103"/>
        <v>3.1587499999999995</v>
      </c>
      <c r="Z138" s="8">
        <f t="shared" si="103"/>
        <v>2.4863874999999998</v>
      </c>
      <c r="AA138" s="8">
        <f t="shared" si="103"/>
        <v>2.1434375000000001</v>
      </c>
      <c r="AB138" s="8">
        <f t="shared" si="103"/>
        <v>3.0008124999999994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s="23" customFormat="1" ht="15" x14ac:dyDescent="0.2">
      <c r="A139" s="3"/>
      <c r="B139" s="3"/>
      <c r="C139" s="3"/>
      <c r="D139" s="3"/>
      <c r="E139" s="3"/>
      <c r="F139" s="3"/>
      <c r="G139" s="6"/>
      <c r="H139" s="7"/>
      <c r="I139" s="3"/>
      <c r="J139" s="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3"/>
      <c r="V139" s="3"/>
      <c r="W139" s="5"/>
      <c r="X139" s="5"/>
      <c r="Y139" s="5"/>
      <c r="Z139" s="5"/>
      <c r="AA139" s="3"/>
      <c r="AB139" s="3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" x14ac:dyDescent="0.2">
      <c r="A140" s="3"/>
      <c r="B140" s="3"/>
      <c r="C140" s="3"/>
      <c r="D140" s="3"/>
      <c r="E140" s="3"/>
      <c r="F140" s="3"/>
      <c r="G140" s="6"/>
      <c r="H140" s="7"/>
      <c r="I140" s="3"/>
      <c r="J140" s="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3"/>
      <c r="V140" s="3"/>
      <c r="W140" s="5"/>
      <c r="X140" s="5"/>
      <c r="Y140" s="5"/>
      <c r="Z140" s="5"/>
      <c r="AA140" s="3"/>
      <c r="AB140" s="3"/>
    </row>
    <row r="141" spans="1:41" ht="15" x14ac:dyDescent="0.2">
      <c r="A141" s="3" t="s">
        <v>21</v>
      </c>
      <c r="B141" s="3" t="s">
        <v>218</v>
      </c>
      <c r="C141" s="3" t="s">
        <v>19</v>
      </c>
      <c r="D141" s="3" t="s">
        <v>117</v>
      </c>
      <c r="E141" s="3" t="s">
        <v>71</v>
      </c>
      <c r="F141" s="12" t="s">
        <v>57</v>
      </c>
      <c r="G141" s="3" t="s">
        <v>55</v>
      </c>
      <c r="H141" s="7" t="s">
        <v>199</v>
      </c>
      <c r="I141" s="3"/>
      <c r="J141" s="3" t="s">
        <v>47</v>
      </c>
      <c r="K141" s="5">
        <v>0.93</v>
      </c>
      <c r="L141" s="5">
        <f>K141*0.95</f>
        <v>0.88349999999999995</v>
      </c>
      <c r="M141" s="5">
        <f>K141*1.05</f>
        <v>0.97650000000000015</v>
      </c>
      <c r="N141" s="5">
        <v>0.93</v>
      </c>
      <c r="O141" s="5">
        <f>N141*0.95</f>
        <v>0.88349999999999995</v>
      </c>
      <c r="P141" s="5">
        <f>N141*1.05</f>
        <v>0.97650000000000015</v>
      </c>
      <c r="Q141" s="5">
        <v>0.95</v>
      </c>
      <c r="R141" s="5">
        <f>Q141*0.95</f>
        <v>0.90249999999999997</v>
      </c>
      <c r="S141" s="5">
        <f>Q141*1.05</f>
        <v>0.99749999999999994</v>
      </c>
      <c r="T141" s="5">
        <v>0.95</v>
      </c>
      <c r="U141" s="5">
        <f>T141*0.95</f>
        <v>0.90249999999999997</v>
      </c>
      <c r="V141" s="5">
        <f>T141*1.05</f>
        <v>0.99749999999999994</v>
      </c>
      <c r="W141" s="5">
        <v>0.95</v>
      </c>
      <c r="X141" s="5">
        <f>W141*0.95</f>
        <v>0.90249999999999997</v>
      </c>
      <c r="Y141" s="5">
        <f>W141*1.05</f>
        <v>0.99749999999999994</v>
      </c>
      <c r="Z141" s="5">
        <v>0.95</v>
      </c>
      <c r="AA141" s="5">
        <f>Z141*0.95</f>
        <v>0.90249999999999997</v>
      </c>
      <c r="AB141" s="5">
        <f>Z141*1.05</f>
        <v>0.99749999999999994</v>
      </c>
    </row>
    <row r="142" spans="1:41" ht="15" x14ac:dyDescent="0.2">
      <c r="A142" s="3" t="s">
        <v>21</v>
      </c>
      <c r="B142" s="3" t="s">
        <v>223</v>
      </c>
      <c r="C142" s="3" t="s">
        <v>19</v>
      </c>
      <c r="D142" s="3" t="s">
        <v>117</v>
      </c>
      <c r="E142" s="3" t="s">
        <v>71</v>
      </c>
      <c r="F142" s="12" t="s">
        <v>57</v>
      </c>
      <c r="G142" s="3" t="s">
        <v>55</v>
      </c>
      <c r="H142" t="s">
        <v>253</v>
      </c>
      <c r="I142" s="3" t="s">
        <v>254</v>
      </c>
      <c r="J142" s="3" t="s">
        <v>47</v>
      </c>
      <c r="K142" s="5">
        <v>1.1000000000000001</v>
      </c>
      <c r="L142" s="5">
        <f>K142-0.01</f>
        <v>1.0900000000000001</v>
      </c>
      <c r="M142" s="5">
        <f>K142+0.01</f>
        <v>1.1100000000000001</v>
      </c>
      <c r="N142" s="5">
        <v>1.04</v>
      </c>
      <c r="O142" s="5">
        <f>N142-0.01</f>
        <v>1.03</v>
      </c>
      <c r="P142" s="5">
        <f>N142+0.01</f>
        <v>1.05</v>
      </c>
      <c r="Q142" s="5">
        <v>1</v>
      </c>
      <c r="R142" s="5">
        <f>Q142-0.01</f>
        <v>0.99</v>
      </c>
      <c r="S142" s="5">
        <f>Q142+0.01</f>
        <v>1.01</v>
      </c>
      <c r="T142" s="5">
        <v>0.99</v>
      </c>
      <c r="U142" s="5">
        <v>0.98</v>
      </c>
      <c r="V142" s="5">
        <v>1</v>
      </c>
      <c r="W142" s="5">
        <v>0.98</v>
      </c>
      <c r="X142" s="5">
        <v>9.7000000000000003E-2</v>
      </c>
      <c r="Y142" s="5">
        <v>0.99</v>
      </c>
      <c r="Z142" s="5">
        <v>0.97</v>
      </c>
      <c r="AA142" s="5">
        <v>0.96</v>
      </c>
      <c r="AB142" s="5">
        <v>0.98</v>
      </c>
    </row>
    <row r="143" spans="1:41" x14ac:dyDescent="0.2">
      <c r="A143" s="3" t="s">
        <v>163</v>
      </c>
      <c r="B143" s="3" t="s">
        <v>210</v>
      </c>
      <c r="C143" s="17" t="s">
        <v>19</v>
      </c>
      <c r="D143" s="17" t="s">
        <v>186</v>
      </c>
      <c r="E143" s="17" t="s">
        <v>187</v>
      </c>
      <c r="F143" s="3"/>
      <c r="G143" s="3"/>
      <c r="H143" s="3"/>
      <c r="I143" s="3"/>
      <c r="J143" s="3" t="s">
        <v>47</v>
      </c>
      <c r="K143" s="27">
        <v>0.22399999999999998</v>
      </c>
      <c r="L143" s="27">
        <v>0.06</v>
      </c>
      <c r="M143" s="3">
        <v>0.32</v>
      </c>
      <c r="N143" s="27">
        <v>0.22399999999999998</v>
      </c>
      <c r="O143" s="27">
        <v>0.06</v>
      </c>
      <c r="P143" s="3">
        <v>0.32</v>
      </c>
      <c r="Q143" s="27">
        <v>0.22399999999999998</v>
      </c>
      <c r="R143" s="27">
        <v>0.06</v>
      </c>
      <c r="S143" s="3">
        <v>0.32</v>
      </c>
      <c r="T143" s="27">
        <v>0.22399999999999998</v>
      </c>
      <c r="U143" s="27">
        <v>0.06</v>
      </c>
      <c r="V143" s="3">
        <v>0.32</v>
      </c>
      <c r="W143" s="27">
        <v>0.22399999999999998</v>
      </c>
      <c r="X143" s="27">
        <v>0.06</v>
      </c>
      <c r="Y143" s="3">
        <v>0.32</v>
      </c>
      <c r="Z143" s="27">
        <v>0.22399999999999998</v>
      </c>
      <c r="AA143" s="27">
        <v>0.06</v>
      </c>
      <c r="AB143" s="3">
        <v>0.32</v>
      </c>
    </row>
    <row r="144" spans="1:41" x14ac:dyDescent="0.2">
      <c r="A144" s="3" t="s">
        <v>163</v>
      </c>
      <c r="B144" s="17" t="s">
        <v>34</v>
      </c>
      <c r="C144" s="17" t="s">
        <v>19</v>
      </c>
      <c r="D144" s="17" t="s">
        <v>186</v>
      </c>
      <c r="E144" s="17" t="s">
        <v>187</v>
      </c>
      <c r="F144" s="3"/>
      <c r="G144" s="3"/>
      <c r="H144" s="3"/>
      <c r="I144" s="3"/>
      <c r="J144" s="3" t="s">
        <v>47</v>
      </c>
      <c r="K144" s="27">
        <v>0.23566468907932331</v>
      </c>
      <c r="L144" s="27">
        <v>0.19771171171171173</v>
      </c>
      <c r="M144" s="18">
        <v>0.33</v>
      </c>
      <c r="N144" s="27">
        <v>0.23566468907932331</v>
      </c>
      <c r="O144" s="27">
        <v>0.19771171171171173</v>
      </c>
      <c r="P144" s="18">
        <v>0.33</v>
      </c>
      <c r="Q144" s="27">
        <v>0.23566468907932331</v>
      </c>
      <c r="R144" s="27">
        <v>0.19771171171171173</v>
      </c>
      <c r="S144" s="18">
        <v>0.33</v>
      </c>
      <c r="T144" s="27">
        <v>0.23566468907932331</v>
      </c>
      <c r="U144" s="27">
        <v>0.19771171171171173</v>
      </c>
      <c r="V144" s="18">
        <v>0.33</v>
      </c>
      <c r="W144" s="27">
        <v>0.23566468907932331</v>
      </c>
      <c r="X144" s="27">
        <v>0.19771171171171173</v>
      </c>
      <c r="Y144" s="18">
        <v>0.33</v>
      </c>
      <c r="Z144" s="27">
        <v>0.23566468907932331</v>
      </c>
      <c r="AA144" s="27">
        <v>0.19771171171171173</v>
      </c>
      <c r="AB144" s="18">
        <v>0.33</v>
      </c>
    </row>
    <row r="145" spans="1:28" x14ac:dyDescent="0.2">
      <c r="A145" s="3" t="s">
        <v>163</v>
      </c>
      <c r="B145" s="17" t="s">
        <v>222</v>
      </c>
      <c r="C145" s="17" t="s">
        <v>19</v>
      </c>
      <c r="D145" s="17" t="s">
        <v>186</v>
      </c>
      <c r="E145" s="17" t="s">
        <v>187</v>
      </c>
      <c r="F145" s="3"/>
      <c r="G145" s="3"/>
      <c r="H145" s="3"/>
      <c r="I145" s="3"/>
      <c r="J145" s="3" t="s">
        <v>47</v>
      </c>
      <c r="K145" s="18">
        <v>0.12337319277108433</v>
      </c>
      <c r="L145" s="18">
        <v>9.6203313253012041E-2</v>
      </c>
      <c r="M145" s="18">
        <v>0.14904036144578314</v>
      </c>
      <c r="N145" s="18">
        <v>0.12337319277108433</v>
      </c>
      <c r="O145" s="18">
        <v>9.6203313253012041E-2</v>
      </c>
      <c r="P145" s="18">
        <v>0.14904036144578314</v>
      </c>
      <c r="Q145" s="18">
        <v>0.12337319277108433</v>
      </c>
      <c r="R145" s="18">
        <v>9.6203313253012041E-2</v>
      </c>
      <c r="S145" s="18">
        <v>0.14904036144578314</v>
      </c>
      <c r="T145" s="18">
        <v>0.12337319277108433</v>
      </c>
      <c r="U145" s="18">
        <v>9.6203313253012041E-2</v>
      </c>
      <c r="V145" s="18">
        <v>0.14904036144578314</v>
      </c>
      <c r="W145" s="18">
        <v>0.12337319277108433</v>
      </c>
      <c r="X145" s="18">
        <v>9.6203313253012041E-2</v>
      </c>
      <c r="Y145" s="18">
        <v>0.14904036144578314</v>
      </c>
      <c r="Z145" s="18">
        <v>0.12337319277108433</v>
      </c>
      <c r="AA145" s="18">
        <v>9.6203313253012041E-2</v>
      </c>
      <c r="AB145" s="18">
        <v>0.14904036144578314</v>
      </c>
    </row>
    <row r="146" spans="1:28" x14ac:dyDescent="0.2">
      <c r="A146" s="3" t="s">
        <v>163</v>
      </c>
      <c r="B146" s="17" t="s">
        <v>27</v>
      </c>
      <c r="C146" s="17" t="s">
        <v>19</v>
      </c>
      <c r="D146" s="17" t="s">
        <v>186</v>
      </c>
      <c r="E146" s="17" t="s">
        <v>187</v>
      </c>
      <c r="F146" s="3"/>
      <c r="G146" s="3"/>
      <c r="H146" s="3"/>
      <c r="I146" s="3"/>
      <c r="J146" s="3" t="s">
        <v>47</v>
      </c>
      <c r="K146" s="18">
        <v>6.9641277641277644E-2</v>
      </c>
      <c r="L146" s="18">
        <v>2.3709762162162161E-2</v>
      </c>
      <c r="M146" s="18">
        <v>0.13097295891891891</v>
      </c>
      <c r="N146" s="18">
        <v>6.9641277641277644E-2</v>
      </c>
      <c r="O146" s="18">
        <v>2.3709762162162161E-2</v>
      </c>
      <c r="P146" s="18">
        <v>0.13097295891891891</v>
      </c>
      <c r="Q146" s="18">
        <v>6.9641277641277644E-2</v>
      </c>
      <c r="R146" s="18">
        <v>2.3709762162162161E-2</v>
      </c>
      <c r="S146" s="18">
        <v>0.13097295891891891</v>
      </c>
      <c r="T146" s="18">
        <v>6.9641277641277644E-2</v>
      </c>
      <c r="U146" s="18">
        <v>2.3709762162162161E-2</v>
      </c>
      <c r="V146" s="18">
        <v>0.13097295891891891</v>
      </c>
      <c r="W146" s="18">
        <v>6.9641277641277644E-2</v>
      </c>
      <c r="X146" s="18">
        <v>2.3709762162162161E-2</v>
      </c>
      <c r="Y146" s="18">
        <v>0.13097295891891891</v>
      </c>
      <c r="Z146" s="18">
        <v>6.9641277641277644E-2</v>
      </c>
      <c r="AA146" s="18">
        <v>2.3709762162162161E-2</v>
      </c>
      <c r="AB146" s="18">
        <v>0.13097295891891891</v>
      </c>
    </row>
    <row r="147" spans="1:28" x14ac:dyDescent="0.2">
      <c r="A147" s="3" t="s">
        <v>163</v>
      </c>
      <c r="B147" s="3" t="s">
        <v>210</v>
      </c>
      <c r="C147" s="17" t="s">
        <v>19</v>
      </c>
      <c r="D147" s="17" t="s">
        <v>188</v>
      </c>
      <c r="E147" s="17" t="s">
        <v>187</v>
      </c>
      <c r="F147" s="3"/>
      <c r="G147" s="3"/>
      <c r="H147" s="3"/>
      <c r="I147" s="3"/>
      <c r="J147" s="3" t="s">
        <v>47</v>
      </c>
      <c r="K147" s="26">
        <v>225</v>
      </c>
      <c r="L147" s="26">
        <v>180</v>
      </c>
      <c r="M147" s="26">
        <v>270</v>
      </c>
      <c r="N147" s="26">
        <v>225</v>
      </c>
      <c r="O147" s="26">
        <v>180</v>
      </c>
      <c r="P147" s="26">
        <v>270</v>
      </c>
      <c r="Q147" s="26">
        <v>225</v>
      </c>
      <c r="R147" s="26">
        <v>180</v>
      </c>
      <c r="S147" s="26">
        <v>270</v>
      </c>
      <c r="T147" s="26">
        <v>225</v>
      </c>
      <c r="U147" s="26">
        <v>180</v>
      </c>
      <c r="V147" s="26">
        <v>270</v>
      </c>
      <c r="W147" s="26">
        <v>90</v>
      </c>
      <c r="X147" s="26">
        <v>60</v>
      </c>
      <c r="Y147" s="26">
        <v>180</v>
      </c>
      <c r="Z147" s="26">
        <v>90</v>
      </c>
      <c r="AA147" s="26">
        <v>60</v>
      </c>
      <c r="AB147" s="26">
        <v>180</v>
      </c>
    </row>
    <row r="148" spans="1:28" ht="15" x14ac:dyDescent="0.2">
      <c r="A148" s="3" t="s">
        <v>21</v>
      </c>
      <c r="B148" s="3" t="s">
        <v>210</v>
      </c>
      <c r="C148" s="3" t="s">
        <v>19</v>
      </c>
      <c r="D148" s="3" t="s">
        <v>8</v>
      </c>
      <c r="E148" s="3" t="s">
        <v>76</v>
      </c>
      <c r="F148" s="3" t="s">
        <v>59</v>
      </c>
      <c r="G148" s="6" t="s">
        <v>56</v>
      </c>
      <c r="H148" s="7" t="s">
        <v>68</v>
      </c>
      <c r="I148" s="3" t="s">
        <v>114</v>
      </c>
      <c r="J148" s="3" t="s">
        <v>47</v>
      </c>
      <c r="K148" s="5">
        <v>1.46</v>
      </c>
      <c r="L148" s="5">
        <v>1.4</v>
      </c>
      <c r="M148" s="5">
        <v>1.5</v>
      </c>
      <c r="N148" s="5">
        <v>1.46</v>
      </c>
      <c r="O148" s="5">
        <v>1.4</v>
      </c>
      <c r="P148" s="5">
        <v>1.5</v>
      </c>
      <c r="Q148" s="5">
        <v>1.46</v>
      </c>
      <c r="R148" s="5">
        <v>1.4</v>
      </c>
      <c r="S148" s="5">
        <v>1.5</v>
      </c>
      <c r="T148" s="5">
        <v>1.46</v>
      </c>
      <c r="U148" s="5">
        <v>1.4</v>
      </c>
      <c r="V148" s="5">
        <v>1.5</v>
      </c>
      <c r="W148" s="5">
        <v>1.46</v>
      </c>
      <c r="X148" s="5">
        <v>1.4</v>
      </c>
      <c r="Y148" s="5">
        <v>1.5</v>
      </c>
      <c r="Z148" s="5">
        <v>1.46</v>
      </c>
      <c r="AA148" s="5">
        <v>1.4</v>
      </c>
      <c r="AB148" s="5">
        <v>1.5</v>
      </c>
    </row>
    <row r="149" spans="1:28" ht="15" x14ac:dyDescent="0.2">
      <c r="A149" s="3"/>
      <c r="B149" s="3"/>
      <c r="C149" s="3"/>
      <c r="D149" s="3"/>
      <c r="E149" s="3"/>
      <c r="F149" s="3"/>
      <c r="G149" s="6"/>
      <c r="H149" s="7"/>
      <c r="I149" s="3"/>
      <c r="J149" s="3"/>
      <c r="K149" s="8"/>
      <c r="L149" s="8"/>
      <c r="M149" s="8"/>
      <c r="N149" s="8"/>
      <c r="O149" s="8"/>
      <c r="P149" s="8"/>
      <c r="Q149" s="8"/>
      <c r="R149" s="5"/>
      <c r="S149" s="5"/>
      <c r="T149" s="8"/>
      <c r="U149" s="5"/>
      <c r="V149" s="5"/>
      <c r="W149" s="8"/>
      <c r="X149" s="5"/>
      <c r="Y149" s="5"/>
      <c r="Z149" s="8"/>
      <c r="AA149" s="5"/>
      <c r="AB149" s="5"/>
    </row>
    <row r="150" spans="1:28" x14ac:dyDescent="0.2">
      <c r="A150" s="3" t="s">
        <v>30</v>
      </c>
      <c r="B150" s="17" t="s">
        <v>19</v>
      </c>
      <c r="C150" s="3" t="s">
        <v>19</v>
      </c>
      <c r="D150" s="19" t="s">
        <v>100</v>
      </c>
      <c r="E150" s="19" t="s">
        <v>71</v>
      </c>
      <c r="F150" s="3" t="s">
        <v>59</v>
      </c>
      <c r="G150" s="18" t="s">
        <v>54</v>
      </c>
      <c r="H150" s="3"/>
      <c r="I150" s="3" t="s">
        <v>101</v>
      </c>
      <c r="J150" s="3" t="s">
        <v>47</v>
      </c>
      <c r="K150" s="9">
        <v>1</v>
      </c>
      <c r="L150" s="9">
        <v>0.7</v>
      </c>
      <c r="M150" s="9">
        <v>1.43</v>
      </c>
      <c r="N150" s="9">
        <v>1</v>
      </c>
      <c r="O150" s="9">
        <v>0.7</v>
      </c>
      <c r="P150" s="9">
        <v>1.43</v>
      </c>
      <c r="Q150" s="9">
        <v>1</v>
      </c>
      <c r="R150" s="9">
        <v>0.7</v>
      </c>
      <c r="S150" s="9">
        <v>1.43</v>
      </c>
      <c r="T150" s="9">
        <v>1</v>
      </c>
      <c r="U150" s="9">
        <v>0.7</v>
      </c>
      <c r="V150" s="9">
        <v>1.43</v>
      </c>
      <c r="W150" s="9">
        <v>1</v>
      </c>
      <c r="X150" s="9">
        <v>0.7</v>
      </c>
      <c r="Y150" s="9">
        <v>1.43</v>
      </c>
      <c r="Z150" s="9">
        <v>1</v>
      </c>
      <c r="AA150" s="9">
        <v>0.7</v>
      </c>
      <c r="AB150" s="9">
        <v>1.43</v>
      </c>
    </row>
    <row r="151" spans="1:28" ht="15" x14ac:dyDescent="0.2">
      <c r="A151" s="3" t="s">
        <v>20</v>
      </c>
      <c r="B151" s="3" t="s">
        <v>19</v>
      </c>
      <c r="C151" s="3" t="s">
        <v>120</v>
      </c>
      <c r="D151" s="3" t="s">
        <v>106</v>
      </c>
      <c r="E151" s="3" t="s">
        <v>70</v>
      </c>
      <c r="F151" s="12" t="s">
        <v>57</v>
      </c>
      <c r="G151" s="3" t="s">
        <v>56</v>
      </c>
      <c r="H151" s="16" t="s">
        <v>92</v>
      </c>
      <c r="I151" s="3" t="s">
        <v>146</v>
      </c>
      <c r="J151" s="3" t="s">
        <v>47</v>
      </c>
      <c r="K151" s="22">
        <v>135</v>
      </c>
      <c r="L151" s="22">
        <f t="shared" ref="L151:L156" si="104">K151*0.75</f>
        <v>101.25</v>
      </c>
      <c r="M151" s="22">
        <f t="shared" ref="M151:M156" si="105">K151*1.25</f>
        <v>168.75</v>
      </c>
      <c r="N151" s="22">
        <v>135</v>
      </c>
      <c r="O151" s="22">
        <f t="shared" ref="O151:O156" si="106">N151*0.75</f>
        <v>101.25</v>
      </c>
      <c r="P151" s="22">
        <f t="shared" ref="P151:P156" si="107">N151*1.25</f>
        <v>168.75</v>
      </c>
      <c r="Q151" s="22">
        <v>135</v>
      </c>
      <c r="R151" s="22">
        <f t="shared" ref="R151:R156" si="108">Q151*0.75</f>
        <v>101.25</v>
      </c>
      <c r="S151" s="22">
        <f t="shared" ref="S151:S156" si="109">Q151*1.25</f>
        <v>168.75</v>
      </c>
      <c r="T151" s="22">
        <v>135</v>
      </c>
      <c r="U151" s="22">
        <f t="shared" ref="U151:U156" si="110">T151*0.75</f>
        <v>101.25</v>
      </c>
      <c r="V151" s="22">
        <f t="shared" ref="V151:V156" si="111">T151*1.25</f>
        <v>168.75</v>
      </c>
      <c r="W151" s="22">
        <v>135</v>
      </c>
      <c r="X151" s="22">
        <f t="shared" ref="X151:X156" si="112">W151*0.75</f>
        <v>101.25</v>
      </c>
      <c r="Y151" s="22">
        <f t="shared" ref="Y151:Y156" si="113">W151*1.25</f>
        <v>168.75</v>
      </c>
      <c r="Z151" s="22">
        <v>135</v>
      </c>
      <c r="AA151" s="22">
        <f t="shared" ref="AA151:AA156" si="114">Z151*0.75</f>
        <v>101.25</v>
      </c>
      <c r="AB151" s="22">
        <f t="shared" ref="AB151:AB156" si="115">Z151*1.25</f>
        <v>168.75</v>
      </c>
    </row>
    <row r="152" spans="1:28" ht="15" x14ac:dyDescent="0.2">
      <c r="A152" s="3" t="s">
        <v>20</v>
      </c>
      <c r="B152" s="3" t="s">
        <v>19</v>
      </c>
      <c r="C152" s="3" t="s">
        <v>121</v>
      </c>
      <c r="D152" s="3" t="s">
        <v>106</v>
      </c>
      <c r="E152" s="3" t="s">
        <v>70</v>
      </c>
      <c r="F152" s="12" t="s">
        <v>57</v>
      </c>
      <c r="G152" s="3" t="s">
        <v>56</v>
      </c>
      <c r="H152" s="16" t="s">
        <v>92</v>
      </c>
      <c r="I152" s="3" t="s">
        <v>146</v>
      </c>
      <c r="J152" s="3" t="s">
        <v>47</v>
      </c>
      <c r="K152" s="22">
        <v>183</v>
      </c>
      <c r="L152" s="22">
        <f t="shared" si="104"/>
        <v>137.25</v>
      </c>
      <c r="M152" s="22">
        <f t="shared" si="105"/>
        <v>228.75</v>
      </c>
      <c r="N152" s="22">
        <v>183</v>
      </c>
      <c r="O152" s="22">
        <f t="shared" si="106"/>
        <v>137.25</v>
      </c>
      <c r="P152" s="22">
        <f t="shared" si="107"/>
        <v>228.75</v>
      </c>
      <c r="Q152" s="22">
        <v>183</v>
      </c>
      <c r="R152" s="22">
        <f t="shared" si="108"/>
        <v>137.25</v>
      </c>
      <c r="S152" s="22">
        <f t="shared" si="109"/>
        <v>228.75</v>
      </c>
      <c r="T152" s="22">
        <v>183</v>
      </c>
      <c r="U152" s="22">
        <f t="shared" si="110"/>
        <v>137.25</v>
      </c>
      <c r="V152" s="22">
        <f t="shared" si="111"/>
        <v>228.75</v>
      </c>
      <c r="W152" s="22">
        <v>183</v>
      </c>
      <c r="X152" s="22">
        <f t="shared" si="112"/>
        <v>137.25</v>
      </c>
      <c r="Y152" s="22">
        <f t="shared" si="113"/>
        <v>228.75</v>
      </c>
      <c r="Z152" s="22">
        <v>183</v>
      </c>
      <c r="AA152" s="22">
        <f t="shared" si="114"/>
        <v>137.25</v>
      </c>
      <c r="AB152" s="22">
        <f t="shared" si="115"/>
        <v>228.75</v>
      </c>
    </row>
    <row r="153" spans="1:28" ht="15" x14ac:dyDescent="0.2">
      <c r="A153" s="3" t="s">
        <v>20</v>
      </c>
      <c r="B153" s="3" t="s">
        <v>19</v>
      </c>
      <c r="C153" s="3" t="s">
        <v>124</v>
      </c>
      <c r="D153" s="3" t="s">
        <v>106</v>
      </c>
      <c r="E153" s="3" t="s">
        <v>70</v>
      </c>
      <c r="F153" s="12" t="s">
        <v>57</v>
      </c>
      <c r="G153" s="3" t="s">
        <v>56</v>
      </c>
      <c r="H153" s="16" t="s">
        <v>92</v>
      </c>
      <c r="I153" s="3" t="s">
        <v>146</v>
      </c>
      <c r="J153" s="3" t="s">
        <v>47</v>
      </c>
      <c r="K153" s="22">
        <v>220</v>
      </c>
      <c r="L153" s="22">
        <f t="shared" si="104"/>
        <v>165</v>
      </c>
      <c r="M153" s="22">
        <f t="shared" si="105"/>
        <v>275</v>
      </c>
      <c r="N153" s="22">
        <v>220</v>
      </c>
      <c r="O153" s="22">
        <f t="shared" si="106"/>
        <v>165</v>
      </c>
      <c r="P153" s="22">
        <f t="shared" si="107"/>
        <v>275</v>
      </c>
      <c r="Q153" s="22">
        <v>220</v>
      </c>
      <c r="R153" s="22">
        <f t="shared" si="108"/>
        <v>165</v>
      </c>
      <c r="S153" s="22">
        <f t="shared" si="109"/>
        <v>275</v>
      </c>
      <c r="T153" s="22">
        <v>220</v>
      </c>
      <c r="U153" s="22">
        <f t="shared" si="110"/>
        <v>165</v>
      </c>
      <c r="V153" s="22">
        <f t="shared" si="111"/>
        <v>275</v>
      </c>
      <c r="W153" s="22">
        <v>220</v>
      </c>
      <c r="X153" s="22">
        <f t="shared" si="112"/>
        <v>165</v>
      </c>
      <c r="Y153" s="22">
        <f t="shared" si="113"/>
        <v>275</v>
      </c>
      <c r="Z153" s="22">
        <v>220</v>
      </c>
      <c r="AA153" s="22">
        <f t="shared" si="114"/>
        <v>165</v>
      </c>
      <c r="AB153" s="22">
        <f t="shared" si="115"/>
        <v>275</v>
      </c>
    </row>
    <row r="154" spans="1:28" ht="15" x14ac:dyDescent="0.2">
      <c r="A154" s="3" t="s">
        <v>20</v>
      </c>
      <c r="B154" s="3" t="s">
        <v>19</v>
      </c>
      <c r="C154" s="3" t="s">
        <v>122</v>
      </c>
      <c r="D154" s="3" t="s">
        <v>106</v>
      </c>
      <c r="E154" s="3" t="s">
        <v>70</v>
      </c>
      <c r="F154" s="12" t="s">
        <v>57</v>
      </c>
      <c r="G154" s="3" t="s">
        <v>56</v>
      </c>
      <c r="H154" s="16" t="s">
        <v>92</v>
      </c>
      <c r="I154" s="3" t="s">
        <v>146</v>
      </c>
      <c r="J154" s="3" t="s">
        <v>47</v>
      </c>
      <c r="K154" s="22">
        <v>205</v>
      </c>
      <c r="L154" s="22">
        <f t="shared" si="104"/>
        <v>153.75</v>
      </c>
      <c r="M154" s="22">
        <f t="shared" si="105"/>
        <v>256.25</v>
      </c>
      <c r="N154" s="22">
        <v>205</v>
      </c>
      <c r="O154" s="22">
        <f t="shared" si="106"/>
        <v>153.75</v>
      </c>
      <c r="P154" s="22">
        <f t="shared" si="107"/>
        <v>256.25</v>
      </c>
      <c r="Q154" s="22">
        <v>205</v>
      </c>
      <c r="R154" s="22">
        <f t="shared" si="108"/>
        <v>153.75</v>
      </c>
      <c r="S154" s="22">
        <f t="shared" si="109"/>
        <v>256.25</v>
      </c>
      <c r="T154" s="22">
        <v>205</v>
      </c>
      <c r="U154" s="22">
        <f t="shared" si="110"/>
        <v>153.75</v>
      </c>
      <c r="V154" s="22">
        <f t="shared" si="111"/>
        <v>256.25</v>
      </c>
      <c r="W154" s="22">
        <v>205</v>
      </c>
      <c r="X154" s="22">
        <f t="shared" si="112"/>
        <v>153.75</v>
      </c>
      <c r="Y154" s="22">
        <f t="shared" si="113"/>
        <v>256.25</v>
      </c>
      <c r="Z154" s="22">
        <v>205</v>
      </c>
      <c r="AA154" s="22">
        <f t="shared" si="114"/>
        <v>153.75</v>
      </c>
      <c r="AB154" s="22">
        <f t="shared" si="115"/>
        <v>256.25</v>
      </c>
    </row>
    <row r="155" spans="1:28" ht="15" x14ac:dyDescent="0.2">
      <c r="A155" s="3" t="s">
        <v>20</v>
      </c>
      <c r="B155" s="3" t="s">
        <v>19</v>
      </c>
      <c r="C155" s="3" t="s">
        <v>125</v>
      </c>
      <c r="D155" s="3" t="s">
        <v>106</v>
      </c>
      <c r="E155" s="3" t="s">
        <v>70</v>
      </c>
      <c r="F155" s="12" t="s">
        <v>57</v>
      </c>
      <c r="G155" s="3" t="s">
        <v>56</v>
      </c>
      <c r="H155" s="16" t="s">
        <v>92</v>
      </c>
      <c r="I155" s="3" t="s">
        <v>146</v>
      </c>
      <c r="J155" s="3" t="s">
        <v>47</v>
      </c>
      <c r="K155" s="22">
        <v>286</v>
      </c>
      <c r="L155" s="22">
        <f t="shared" si="104"/>
        <v>214.5</v>
      </c>
      <c r="M155" s="22">
        <f t="shared" si="105"/>
        <v>357.5</v>
      </c>
      <c r="N155" s="22">
        <v>286</v>
      </c>
      <c r="O155" s="22">
        <f t="shared" si="106"/>
        <v>214.5</v>
      </c>
      <c r="P155" s="22">
        <f t="shared" si="107"/>
        <v>357.5</v>
      </c>
      <c r="Q155" s="22">
        <v>286</v>
      </c>
      <c r="R155" s="22">
        <f t="shared" si="108"/>
        <v>214.5</v>
      </c>
      <c r="S155" s="22">
        <f t="shared" si="109"/>
        <v>357.5</v>
      </c>
      <c r="T155" s="22">
        <v>286</v>
      </c>
      <c r="U155" s="22">
        <f t="shared" si="110"/>
        <v>214.5</v>
      </c>
      <c r="V155" s="22">
        <f t="shared" si="111"/>
        <v>357.5</v>
      </c>
      <c r="W155" s="22">
        <v>286</v>
      </c>
      <c r="X155" s="22">
        <f t="shared" si="112"/>
        <v>214.5</v>
      </c>
      <c r="Y155" s="22">
        <f t="shared" si="113"/>
        <v>357.5</v>
      </c>
      <c r="Z155" s="22">
        <v>286</v>
      </c>
      <c r="AA155" s="22">
        <f t="shared" si="114"/>
        <v>214.5</v>
      </c>
      <c r="AB155" s="22">
        <f t="shared" si="115"/>
        <v>357.5</v>
      </c>
    </row>
    <row r="156" spans="1:28" ht="15" x14ac:dyDescent="0.2">
      <c r="A156" s="3" t="s">
        <v>20</v>
      </c>
      <c r="B156" s="3" t="s">
        <v>19</v>
      </c>
      <c r="C156" s="3" t="s">
        <v>123</v>
      </c>
      <c r="D156" s="3" t="s">
        <v>106</v>
      </c>
      <c r="E156" s="3" t="s">
        <v>70</v>
      </c>
      <c r="F156" s="12" t="s">
        <v>57</v>
      </c>
      <c r="G156" s="3" t="s">
        <v>56</v>
      </c>
      <c r="H156" s="16" t="s">
        <v>92</v>
      </c>
      <c r="I156" s="3" t="s">
        <v>146</v>
      </c>
      <c r="J156" s="3" t="s">
        <v>47</v>
      </c>
      <c r="K156" s="22">
        <v>264</v>
      </c>
      <c r="L156" s="22">
        <f t="shared" si="104"/>
        <v>198</v>
      </c>
      <c r="M156" s="22">
        <f t="shared" si="105"/>
        <v>330</v>
      </c>
      <c r="N156" s="22">
        <v>264</v>
      </c>
      <c r="O156" s="22">
        <f t="shared" si="106"/>
        <v>198</v>
      </c>
      <c r="P156" s="22">
        <f t="shared" si="107"/>
        <v>330</v>
      </c>
      <c r="Q156" s="22">
        <v>264</v>
      </c>
      <c r="R156" s="22">
        <f t="shared" si="108"/>
        <v>198</v>
      </c>
      <c r="S156" s="22">
        <f t="shared" si="109"/>
        <v>330</v>
      </c>
      <c r="T156" s="22">
        <v>264</v>
      </c>
      <c r="U156" s="22">
        <f t="shared" si="110"/>
        <v>198</v>
      </c>
      <c r="V156" s="22">
        <f t="shared" si="111"/>
        <v>330</v>
      </c>
      <c r="W156" s="22">
        <v>264</v>
      </c>
      <c r="X156" s="22">
        <f t="shared" si="112"/>
        <v>198</v>
      </c>
      <c r="Y156" s="22">
        <f t="shared" si="113"/>
        <v>330</v>
      </c>
      <c r="Z156" s="22">
        <v>264</v>
      </c>
      <c r="AA156" s="22">
        <f t="shared" si="114"/>
        <v>198</v>
      </c>
      <c r="AB156" s="22">
        <f t="shared" si="115"/>
        <v>330</v>
      </c>
    </row>
    <row r="157" spans="1:28" x14ac:dyDescent="0.2">
      <c r="A157" s="3" t="s">
        <v>163</v>
      </c>
      <c r="B157" s="3" t="s">
        <v>210</v>
      </c>
      <c r="C157" s="17" t="s">
        <v>19</v>
      </c>
      <c r="D157" s="17" t="s">
        <v>189</v>
      </c>
      <c r="E157" s="17" t="s">
        <v>190</v>
      </c>
      <c r="F157" s="3"/>
      <c r="G157" s="3"/>
      <c r="H157" s="3"/>
      <c r="I157" s="3"/>
      <c r="J157" s="3" t="s">
        <v>47</v>
      </c>
      <c r="K157" s="26">
        <v>22</v>
      </c>
      <c r="L157" s="26">
        <v>13</v>
      </c>
      <c r="M157" s="26">
        <v>36</v>
      </c>
      <c r="N157" s="26">
        <v>22</v>
      </c>
      <c r="O157" s="26">
        <v>13</v>
      </c>
      <c r="P157" s="26">
        <v>36</v>
      </c>
      <c r="Q157" s="26">
        <v>22</v>
      </c>
      <c r="R157" s="26">
        <v>13</v>
      </c>
      <c r="S157" s="26">
        <v>36</v>
      </c>
      <c r="T157" s="26">
        <v>22</v>
      </c>
      <c r="U157" s="26">
        <v>13</v>
      </c>
      <c r="V157" s="26">
        <v>36</v>
      </c>
      <c r="W157" s="26">
        <v>18</v>
      </c>
      <c r="X157" s="26">
        <v>13</v>
      </c>
      <c r="Y157" s="26">
        <v>36</v>
      </c>
      <c r="Z157" s="26">
        <v>18</v>
      </c>
      <c r="AA157" s="26">
        <v>13</v>
      </c>
      <c r="AB157" s="26">
        <v>36</v>
      </c>
    </row>
    <row r="158" spans="1:28" x14ac:dyDescent="0.2">
      <c r="A158" s="3" t="s">
        <v>163</v>
      </c>
      <c r="B158" s="17" t="s">
        <v>229</v>
      </c>
      <c r="C158" s="17" t="s">
        <v>19</v>
      </c>
      <c r="D158" s="17" t="s">
        <v>189</v>
      </c>
      <c r="E158" s="17" t="s">
        <v>190</v>
      </c>
      <c r="F158" s="3"/>
      <c r="G158" s="3"/>
      <c r="H158" s="3"/>
      <c r="I158" s="3"/>
      <c r="J158" s="3" t="s">
        <v>47</v>
      </c>
      <c r="K158" s="26">
        <v>33</v>
      </c>
      <c r="L158" s="26">
        <v>19.5</v>
      </c>
      <c r="M158" s="26">
        <v>54</v>
      </c>
      <c r="N158" s="26">
        <v>33</v>
      </c>
      <c r="O158" s="26">
        <v>19.5</v>
      </c>
      <c r="P158" s="26">
        <v>54</v>
      </c>
      <c r="Q158" s="26">
        <v>33</v>
      </c>
      <c r="R158" s="26">
        <v>19.5</v>
      </c>
      <c r="S158" s="26">
        <v>54</v>
      </c>
      <c r="T158" s="26">
        <v>33</v>
      </c>
      <c r="U158" s="26">
        <v>19.5</v>
      </c>
      <c r="V158" s="26">
        <v>54</v>
      </c>
      <c r="W158" s="26">
        <v>27</v>
      </c>
      <c r="X158" s="26">
        <v>19.5</v>
      </c>
      <c r="Y158" s="26">
        <v>54</v>
      </c>
      <c r="Z158" s="26">
        <v>27</v>
      </c>
      <c r="AA158" s="26">
        <v>19.5</v>
      </c>
      <c r="AB158" s="26">
        <v>54</v>
      </c>
    </row>
    <row r="159" spans="1:28" x14ac:dyDescent="0.2">
      <c r="A159" s="3" t="s">
        <v>163</v>
      </c>
      <c r="B159" s="17" t="s">
        <v>97</v>
      </c>
      <c r="C159" s="17" t="s">
        <v>19</v>
      </c>
      <c r="D159" s="17" t="s">
        <v>189</v>
      </c>
      <c r="E159" s="17" t="s">
        <v>190</v>
      </c>
      <c r="F159" s="3"/>
      <c r="G159" s="3"/>
      <c r="H159" s="3"/>
      <c r="I159" s="3"/>
      <c r="J159" s="3" t="s">
        <v>47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>
        <v>27</v>
      </c>
      <c r="X159" s="26">
        <v>19.5</v>
      </c>
      <c r="Y159" s="26">
        <v>54</v>
      </c>
      <c r="Z159" s="26">
        <v>27</v>
      </c>
      <c r="AA159" s="26">
        <v>19.5</v>
      </c>
      <c r="AB159" s="26">
        <v>54</v>
      </c>
    </row>
    <row r="160" spans="1:28" ht="15" x14ac:dyDescent="0.2">
      <c r="A160" s="3"/>
      <c r="B160" s="3"/>
      <c r="C160" s="3"/>
      <c r="D160" s="3"/>
      <c r="E160" s="3"/>
      <c r="F160" s="3"/>
      <c r="G160" s="3"/>
      <c r="H160" s="20"/>
      <c r="J160" s="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" x14ac:dyDescent="0.2">
      <c r="A161" s="3"/>
      <c r="B161" s="3"/>
      <c r="C161" s="3"/>
      <c r="D161" s="3"/>
      <c r="E161" s="3"/>
      <c r="F161" s="3"/>
      <c r="G161" s="3"/>
      <c r="H161" s="20"/>
      <c r="J161" s="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" x14ac:dyDescent="0.2">
      <c r="A162" s="3" t="s">
        <v>21</v>
      </c>
      <c r="B162" s="3" t="s">
        <v>218</v>
      </c>
      <c r="C162" s="3" t="s">
        <v>19</v>
      </c>
      <c r="D162" s="3" t="s">
        <v>9</v>
      </c>
      <c r="E162" s="3" t="s">
        <v>70</v>
      </c>
      <c r="F162" s="3" t="s">
        <v>59</v>
      </c>
      <c r="G162" s="6" t="s">
        <v>56</v>
      </c>
      <c r="H162" s="7" t="s">
        <v>64</v>
      </c>
      <c r="I162" s="2" t="s">
        <v>65</v>
      </c>
      <c r="J162" s="3" t="s">
        <v>47</v>
      </c>
      <c r="K162" s="5">
        <v>35</v>
      </c>
      <c r="L162" s="5">
        <v>30</v>
      </c>
      <c r="M162" s="5">
        <v>40</v>
      </c>
      <c r="N162" s="5">
        <v>30</v>
      </c>
      <c r="O162" s="5">
        <v>25</v>
      </c>
      <c r="P162" s="5">
        <v>35</v>
      </c>
      <c r="Q162" s="5">
        <v>25</v>
      </c>
      <c r="R162" s="5">
        <v>20</v>
      </c>
      <c r="S162" s="5">
        <v>30</v>
      </c>
      <c r="T162" s="5">
        <v>25</v>
      </c>
      <c r="U162" s="5">
        <v>20</v>
      </c>
      <c r="V162" s="5">
        <v>30</v>
      </c>
      <c r="W162" s="5">
        <f>Q162*0.95</f>
        <v>23.75</v>
      </c>
      <c r="X162" s="5">
        <f>R162*0.9</f>
        <v>18</v>
      </c>
      <c r="Y162" s="5">
        <f>S162</f>
        <v>30</v>
      </c>
      <c r="Z162" s="8">
        <f>W162*0.95</f>
        <v>22.5625</v>
      </c>
      <c r="AA162" s="8">
        <f>X162*0.95</f>
        <v>17.099999999999998</v>
      </c>
      <c r="AB162" s="8">
        <f>Y162*0.95</f>
        <v>28.5</v>
      </c>
    </row>
    <row r="163" spans="1:28" x14ac:dyDescent="0.2">
      <c r="A163" s="3" t="s">
        <v>163</v>
      </c>
      <c r="B163" s="17" t="s">
        <v>228</v>
      </c>
      <c r="C163" s="17" t="s">
        <v>19</v>
      </c>
      <c r="D163" s="17" t="s">
        <v>191</v>
      </c>
      <c r="E163" s="17" t="s">
        <v>190</v>
      </c>
      <c r="F163" s="3"/>
      <c r="G163" s="3"/>
      <c r="H163" s="3"/>
      <c r="I163" s="3"/>
      <c r="J163" s="3" t="s">
        <v>47</v>
      </c>
      <c r="K163" s="26">
        <v>40.5</v>
      </c>
      <c r="L163" s="26">
        <v>27</v>
      </c>
      <c r="M163" s="26">
        <v>110</v>
      </c>
      <c r="N163" s="26">
        <v>40.5</v>
      </c>
      <c r="O163" s="26">
        <v>27</v>
      </c>
      <c r="P163" s="26">
        <v>110</v>
      </c>
      <c r="Q163" s="26">
        <v>40.5</v>
      </c>
      <c r="R163" s="26">
        <v>27</v>
      </c>
      <c r="S163" s="26">
        <v>110</v>
      </c>
      <c r="T163" s="26">
        <v>40.5</v>
      </c>
      <c r="U163" s="26">
        <v>27</v>
      </c>
      <c r="V163" s="26">
        <v>110</v>
      </c>
      <c r="W163" s="26">
        <v>40.5</v>
      </c>
      <c r="X163" s="26">
        <v>27</v>
      </c>
      <c r="Y163" s="26">
        <v>110</v>
      </c>
      <c r="Z163" s="26">
        <v>40.5</v>
      </c>
      <c r="AA163" s="26">
        <v>27</v>
      </c>
      <c r="AB163" s="26">
        <v>110</v>
      </c>
    </row>
    <row r="164" spans="1:28" x14ac:dyDescent="0.2">
      <c r="A164" s="3" t="s">
        <v>163</v>
      </c>
      <c r="B164" s="17" t="s">
        <v>27</v>
      </c>
      <c r="C164" s="17" t="s">
        <v>19</v>
      </c>
      <c r="D164" s="17" t="s">
        <v>191</v>
      </c>
      <c r="E164" s="17" t="s">
        <v>190</v>
      </c>
      <c r="F164" s="3"/>
      <c r="G164" s="3"/>
      <c r="H164" s="3"/>
      <c r="I164" s="3"/>
      <c r="J164" s="3" t="s">
        <v>47</v>
      </c>
      <c r="K164" s="26">
        <v>54</v>
      </c>
      <c r="L164" s="26">
        <v>36</v>
      </c>
      <c r="M164" s="26">
        <v>110</v>
      </c>
      <c r="N164" s="26">
        <v>54</v>
      </c>
      <c r="O164" s="26">
        <v>36</v>
      </c>
      <c r="P164" s="26">
        <v>110</v>
      </c>
      <c r="Q164" s="26">
        <v>54</v>
      </c>
      <c r="R164" s="26">
        <v>36</v>
      </c>
      <c r="S164" s="26">
        <v>110</v>
      </c>
      <c r="T164" s="26">
        <v>54</v>
      </c>
      <c r="U164" s="26">
        <v>36</v>
      </c>
      <c r="V164" s="26">
        <v>110</v>
      </c>
      <c r="W164" s="26">
        <v>27</v>
      </c>
      <c r="X164" s="26">
        <v>18</v>
      </c>
      <c r="Y164" s="26">
        <v>110</v>
      </c>
      <c r="Z164" s="26">
        <v>27</v>
      </c>
      <c r="AA164" s="26">
        <v>18</v>
      </c>
      <c r="AB164" s="26">
        <v>110</v>
      </c>
    </row>
    <row r="165" spans="1:28" x14ac:dyDescent="0.2">
      <c r="A165" s="3" t="s">
        <v>163</v>
      </c>
      <c r="B165" s="17" t="s">
        <v>26</v>
      </c>
      <c r="C165" s="17" t="s">
        <v>19</v>
      </c>
      <c r="D165" s="17" t="s">
        <v>191</v>
      </c>
      <c r="E165" s="17" t="s">
        <v>190</v>
      </c>
      <c r="F165" s="3"/>
      <c r="G165" s="3"/>
      <c r="H165" s="3"/>
      <c r="I165" s="3"/>
      <c r="J165" s="3" t="s">
        <v>47</v>
      </c>
      <c r="K165" s="26">
        <v>54</v>
      </c>
      <c r="L165" s="26">
        <v>36</v>
      </c>
      <c r="M165" s="26">
        <v>160</v>
      </c>
      <c r="N165" s="26">
        <v>54</v>
      </c>
      <c r="O165" s="26">
        <v>36</v>
      </c>
      <c r="P165" s="26">
        <v>160</v>
      </c>
      <c r="Q165" s="26">
        <v>54</v>
      </c>
      <c r="R165" s="26">
        <v>36</v>
      </c>
      <c r="S165" s="26">
        <v>160</v>
      </c>
      <c r="T165" s="26">
        <v>54</v>
      </c>
      <c r="U165" s="26">
        <v>36</v>
      </c>
      <c r="V165" s="26">
        <v>160</v>
      </c>
      <c r="W165" s="26">
        <v>54</v>
      </c>
      <c r="X165" s="26">
        <v>36</v>
      </c>
      <c r="Y165" s="26">
        <v>160</v>
      </c>
      <c r="Z165" s="26">
        <v>54</v>
      </c>
      <c r="AA165" s="26">
        <v>36</v>
      </c>
      <c r="AB165" s="26">
        <v>160</v>
      </c>
    </row>
    <row r="166" spans="1:28" ht="15" x14ac:dyDescent="0.2">
      <c r="A166" s="3"/>
      <c r="B166" s="3"/>
      <c r="C166" s="3"/>
      <c r="D166" s="3"/>
      <c r="E166" s="3"/>
      <c r="F166" s="3"/>
      <c r="G166" s="6"/>
      <c r="H166" s="7"/>
      <c r="I166" s="3"/>
      <c r="J166" s="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" x14ac:dyDescent="0.2">
      <c r="A167" s="3" t="s">
        <v>21</v>
      </c>
      <c r="B167" s="3" t="s">
        <v>98</v>
      </c>
      <c r="C167" s="3" t="s">
        <v>19</v>
      </c>
      <c r="D167" s="3" t="s">
        <v>36</v>
      </c>
      <c r="E167" s="3" t="s">
        <v>71</v>
      </c>
      <c r="F167" s="3" t="s">
        <v>57</v>
      </c>
      <c r="G167" s="3" t="s">
        <v>55</v>
      </c>
      <c r="H167" s="7" t="s">
        <v>112</v>
      </c>
      <c r="I167" s="3" t="s">
        <v>113</v>
      </c>
      <c r="J167" s="3" t="s">
        <v>47</v>
      </c>
      <c r="K167" s="5">
        <v>0.67</v>
      </c>
      <c r="L167" s="5">
        <v>0.65</v>
      </c>
      <c r="M167" s="5">
        <v>0.75</v>
      </c>
      <c r="N167" s="5">
        <v>0.67</v>
      </c>
      <c r="O167" s="5">
        <v>0.65</v>
      </c>
      <c r="P167" s="5">
        <v>0.75</v>
      </c>
      <c r="Q167" s="5">
        <v>0.67</v>
      </c>
      <c r="R167" s="5">
        <v>0.65</v>
      </c>
      <c r="S167" s="5">
        <v>0.75</v>
      </c>
      <c r="T167" s="5">
        <v>0.67</v>
      </c>
      <c r="U167" s="5">
        <v>0.65</v>
      </c>
      <c r="V167" s="5">
        <v>0.75</v>
      </c>
      <c r="W167" s="5">
        <v>0.67</v>
      </c>
      <c r="X167" s="5">
        <v>0.65</v>
      </c>
      <c r="Y167" s="5">
        <v>0.75</v>
      </c>
      <c r="Z167" s="5">
        <v>0.67</v>
      </c>
      <c r="AA167" s="5">
        <v>0.65</v>
      </c>
      <c r="AB167" s="5">
        <v>0.75</v>
      </c>
    </row>
    <row r="168" spans="1:28" x14ac:dyDescent="0.2">
      <c r="A168" s="3" t="s">
        <v>163</v>
      </c>
      <c r="B168" s="17" t="s">
        <v>221</v>
      </c>
      <c r="C168" s="3" t="s">
        <v>19</v>
      </c>
      <c r="D168" s="17" t="s">
        <v>192</v>
      </c>
      <c r="E168" s="17" t="s">
        <v>179</v>
      </c>
      <c r="F168" s="3"/>
      <c r="G168" s="3"/>
      <c r="H168" s="3"/>
      <c r="I168" s="3"/>
      <c r="J168" s="3" t="s">
        <v>47</v>
      </c>
      <c r="K168" s="26">
        <v>650</v>
      </c>
      <c r="L168" s="26">
        <v>450</v>
      </c>
      <c r="M168" s="26">
        <v>900</v>
      </c>
      <c r="N168" s="26">
        <v>650</v>
      </c>
      <c r="O168" s="26">
        <v>450</v>
      </c>
      <c r="P168" s="26">
        <v>900</v>
      </c>
      <c r="Q168" s="26">
        <v>650</v>
      </c>
      <c r="R168" s="26">
        <v>450</v>
      </c>
      <c r="S168" s="26">
        <v>900</v>
      </c>
      <c r="T168" s="26">
        <v>650</v>
      </c>
      <c r="U168" s="26">
        <v>450</v>
      </c>
      <c r="V168" s="26">
        <v>900</v>
      </c>
      <c r="W168" s="26">
        <v>650</v>
      </c>
      <c r="X168" s="26">
        <v>450</v>
      </c>
      <c r="Y168" s="26">
        <v>900</v>
      </c>
      <c r="Z168" s="26">
        <v>650</v>
      </c>
      <c r="AA168" s="26">
        <v>450</v>
      </c>
      <c r="AB168" s="26">
        <v>900</v>
      </c>
    </row>
    <row r="169" spans="1:28" x14ac:dyDescent="0.2">
      <c r="A169" s="3" t="s">
        <v>30</v>
      </c>
      <c r="B169" s="17" t="s">
        <v>27</v>
      </c>
      <c r="C169" s="3" t="s">
        <v>19</v>
      </c>
      <c r="D169" s="19" t="s">
        <v>42</v>
      </c>
      <c r="E169" s="19" t="s">
        <v>83</v>
      </c>
      <c r="F169" s="3" t="s">
        <v>57</v>
      </c>
      <c r="G169" s="18" t="s">
        <v>54</v>
      </c>
      <c r="H169" s="3"/>
      <c r="I169" s="3"/>
      <c r="J169" s="3" t="s">
        <v>47</v>
      </c>
      <c r="K169" s="9">
        <f>2.65</f>
        <v>2.65</v>
      </c>
      <c r="L169" s="9">
        <v>2.5</v>
      </c>
      <c r="M169" s="9">
        <v>2.75</v>
      </c>
      <c r="N169" s="9">
        <f>2.65</f>
        <v>2.65</v>
      </c>
      <c r="O169" s="9">
        <v>2.5</v>
      </c>
      <c r="P169" s="9">
        <v>2.75</v>
      </c>
      <c r="Q169" s="9">
        <f>2.65</f>
        <v>2.65</v>
      </c>
      <c r="R169" s="9">
        <v>2.5</v>
      </c>
      <c r="S169" s="9">
        <v>2.75</v>
      </c>
      <c r="T169" s="9">
        <f>2.65</f>
        <v>2.65</v>
      </c>
      <c r="U169" s="9">
        <v>2.5</v>
      </c>
      <c r="V169" s="9">
        <v>2.75</v>
      </c>
      <c r="W169" s="9">
        <f>2.65</f>
        <v>2.65</v>
      </c>
      <c r="X169" s="9">
        <v>2.5</v>
      </c>
      <c r="Y169" s="9">
        <v>2.75</v>
      </c>
      <c r="Z169" s="9">
        <f>2.65</f>
        <v>2.65</v>
      </c>
      <c r="AA169" s="9">
        <v>2.5</v>
      </c>
      <c r="AB169" s="9">
        <v>2.75</v>
      </c>
    </row>
    <row r="170" spans="1:28" x14ac:dyDescent="0.2">
      <c r="A170" s="3" t="s">
        <v>30</v>
      </c>
      <c r="B170" s="17" t="s">
        <v>26</v>
      </c>
      <c r="C170" s="3" t="s">
        <v>19</v>
      </c>
      <c r="D170" s="19" t="s">
        <v>42</v>
      </c>
      <c r="E170" s="19" t="s">
        <v>83</v>
      </c>
      <c r="F170" s="3" t="s">
        <v>57</v>
      </c>
      <c r="G170" s="18" t="s">
        <v>54</v>
      </c>
      <c r="H170" s="3"/>
      <c r="I170" s="3"/>
      <c r="J170" s="3" t="s">
        <v>47</v>
      </c>
      <c r="K170" s="9">
        <v>3.1375899999999999</v>
      </c>
      <c r="L170" s="9">
        <v>3.1</v>
      </c>
      <c r="M170" s="9">
        <v>3.2</v>
      </c>
      <c r="N170" s="9">
        <v>3.1375899999999999</v>
      </c>
      <c r="O170" s="9">
        <v>3.1</v>
      </c>
      <c r="P170" s="9">
        <v>3.2</v>
      </c>
      <c r="Q170" s="9">
        <v>3.1375899999999999</v>
      </c>
      <c r="R170" s="9">
        <v>3.1</v>
      </c>
      <c r="S170" s="9">
        <v>3.2</v>
      </c>
      <c r="T170" s="9">
        <v>3.1375899999999999</v>
      </c>
      <c r="U170" s="9">
        <v>3.1</v>
      </c>
      <c r="V170" s="9">
        <v>3.2</v>
      </c>
      <c r="W170" s="9">
        <v>3.1375899999999999</v>
      </c>
      <c r="X170" s="9">
        <v>3.1</v>
      </c>
      <c r="Y170" s="9">
        <v>3.2</v>
      </c>
      <c r="Z170" s="9">
        <v>3.1375899999999999</v>
      </c>
      <c r="AA170" s="9">
        <v>3.1</v>
      </c>
      <c r="AB170" s="9">
        <v>3.2</v>
      </c>
    </row>
    <row r="171" spans="1:28" x14ac:dyDescent="0.2">
      <c r="A171" s="3" t="s">
        <v>30</v>
      </c>
      <c r="B171" s="17" t="s">
        <v>228</v>
      </c>
      <c r="C171" s="3" t="s">
        <v>19</v>
      </c>
      <c r="D171" s="19" t="s">
        <v>42</v>
      </c>
      <c r="E171" s="19" t="s">
        <v>83</v>
      </c>
      <c r="F171" s="3" t="s">
        <v>57</v>
      </c>
      <c r="G171" s="18" t="s">
        <v>54</v>
      </c>
      <c r="H171" s="3"/>
      <c r="I171" s="3"/>
      <c r="J171" s="3" t="s">
        <v>47</v>
      </c>
      <c r="K171" s="9">
        <v>3.1833399999999998</v>
      </c>
      <c r="L171" s="9">
        <v>3.1</v>
      </c>
      <c r="M171" s="9">
        <v>3.2</v>
      </c>
      <c r="N171" s="9">
        <v>3.1833399999999998</v>
      </c>
      <c r="O171" s="9">
        <v>3.1</v>
      </c>
      <c r="P171" s="9">
        <v>3.2</v>
      </c>
      <c r="Q171" s="9">
        <v>3.1833399999999998</v>
      </c>
      <c r="R171" s="9">
        <v>3.1</v>
      </c>
      <c r="S171" s="9">
        <v>3.2</v>
      </c>
      <c r="T171" s="9">
        <v>3.1833399999999998</v>
      </c>
      <c r="U171" s="9">
        <v>3.1</v>
      </c>
      <c r="V171" s="9">
        <v>3.2</v>
      </c>
      <c r="W171" s="9">
        <v>3.1833399999999998</v>
      </c>
      <c r="X171" s="9">
        <v>3.1</v>
      </c>
      <c r="Y171" s="9">
        <v>3.2</v>
      </c>
      <c r="Z171" s="9">
        <v>3.1833399999999998</v>
      </c>
      <c r="AA171" s="9">
        <v>3.1</v>
      </c>
      <c r="AB171" s="9">
        <v>3.2</v>
      </c>
    </row>
    <row r="172" spans="1:28" x14ac:dyDescent="0.2">
      <c r="A172" s="3" t="s">
        <v>23</v>
      </c>
      <c r="B172" s="3" t="s">
        <v>27</v>
      </c>
      <c r="C172" s="3" t="s">
        <v>19</v>
      </c>
      <c r="D172" s="17" t="s">
        <v>40</v>
      </c>
      <c r="E172" s="17" t="s">
        <v>82</v>
      </c>
      <c r="F172" s="3"/>
      <c r="G172" s="3"/>
      <c r="H172" s="3" t="s">
        <v>52</v>
      </c>
      <c r="I172" s="3" t="s">
        <v>53</v>
      </c>
      <c r="J172" s="3" t="s">
        <v>47</v>
      </c>
      <c r="K172" s="5">
        <v>0.2</v>
      </c>
      <c r="L172" s="5">
        <v>0.18</v>
      </c>
      <c r="M172" s="5">
        <v>0.22</v>
      </c>
      <c r="N172" s="5">
        <v>0.2</v>
      </c>
      <c r="O172" s="5">
        <v>0.18</v>
      </c>
      <c r="P172" s="5">
        <v>0.22</v>
      </c>
      <c r="Q172" s="5">
        <v>0.2</v>
      </c>
      <c r="R172" s="5">
        <v>0.18</v>
      </c>
      <c r="S172" s="5">
        <v>0.22</v>
      </c>
      <c r="T172" s="5">
        <v>0.2</v>
      </c>
      <c r="U172" s="5">
        <v>0.18</v>
      </c>
      <c r="V172" s="5">
        <v>0.22</v>
      </c>
      <c r="W172" s="5">
        <v>0.2</v>
      </c>
      <c r="X172" s="5">
        <v>0.18</v>
      </c>
      <c r="Y172" s="5">
        <v>0.22</v>
      </c>
      <c r="Z172" s="5">
        <v>0.2</v>
      </c>
      <c r="AA172" s="5">
        <v>0.18</v>
      </c>
      <c r="AB172" s="5">
        <v>0.22</v>
      </c>
    </row>
    <row r="173" spans="1:28" x14ac:dyDescent="0.2">
      <c r="A173" s="3" t="s">
        <v>23</v>
      </c>
      <c r="B173" s="3" t="s">
        <v>27</v>
      </c>
      <c r="C173" s="3" t="s">
        <v>19</v>
      </c>
      <c r="D173" s="17" t="s">
        <v>41</v>
      </c>
      <c r="E173" s="17" t="s">
        <v>70</v>
      </c>
      <c r="F173" s="3" t="s">
        <v>59</v>
      </c>
      <c r="G173" s="3" t="s">
        <v>56</v>
      </c>
      <c r="H173" s="3" t="s">
        <v>52</v>
      </c>
      <c r="I173" s="3" t="s">
        <v>53</v>
      </c>
      <c r="J173" s="3" t="s">
        <v>47</v>
      </c>
      <c r="K173" s="5">
        <v>50</v>
      </c>
      <c r="L173" s="5">
        <v>40</v>
      </c>
      <c r="M173" s="5">
        <v>60</v>
      </c>
      <c r="N173" s="5">
        <v>50</v>
      </c>
      <c r="O173" s="5">
        <v>40</v>
      </c>
      <c r="P173" s="5">
        <v>60</v>
      </c>
      <c r="Q173" s="5">
        <v>50</v>
      </c>
      <c r="R173" s="5">
        <v>40</v>
      </c>
      <c r="S173" s="5">
        <v>60</v>
      </c>
      <c r="T173" s="5">
        <v>50</v>
      </c>
      <c r="U173" s="5">
        <v>40</v>
      </c>
      <c r="V173" s="5">
        <v>60</v>
      </c>
      <c r="W173" s="5">
        <v>50</v>
      </c>
      <c r="X173" s="5">
        <v>40</v>
      </c>
      <c r="Y173" s="5">
        <v>60</v>
      </c>
      <c r="Z173" s="5">
        <v>50</v>
      </c>
      <c r="AA173" s="5">
        <v>40</v>
      </c>
      <c r="AB173" s="5">
        <v>60</v>
      </c>
    </row>
    <row r="174" spans="1:28" ht="15" x14ac:dyDescent="0.2">
      <c r="A174" s="3" t="s">
        <v>23</v>
      </c>
      <c r="B174" s="3" t="s">
        <v>27</v>
      </c>
      <c r="C174" s="3" t="s">
        <v>19</v>
      </c>
      <c r="D174" s="17" t="s">
        <v>109</v>
      </c>
      <c r="E174" s="17" t="s">
        <v>71</v>
      </c>
      <c r="F174" s="3" t="s">
        <v>60</v>
      </c>
      <c r="G174" s="3" t="s">
        <v>56</v>
      </c>
      <c r="H174" s="7" t="s">
        <v>110</v>
      </c>
      <c r="I174" s="3" t="s">
        <v>111</v>
      </c>
      <c r="J174" s="3" t="s">
        <v>47</v>
      </c>
      <c r="K174" s="5">
        <v>4.0000000000000001E-3</v>
      </c>
      <c r="L174" s="5">
        <v>1E-3</v>
      </c>
      <c r="M174" s="5">
        <v>9.2999999999999999E-2</v>
      </c>
      <c r="N174" s="5">
        <v>4.0000000000000001E-3</v>
      </c>
      <c r="O174" s="5">
        <v>1E-3</v>
      </c>
      <c r="P174" s="5">
        <v>9.2999999999999999E-2</v>
      </c>
      <c r="Q174" s="5">
        <v>4.0000000000000001E-3</v>
      </c>
      <c r="R174" s="5">
        <v>1E-3</v>
      </c>
      <c r="S174" s="5">
        <v>9.2999999999999999E-2</v>
      </c>
      <c r="T174" s="5">
        <v>4.0000000000000001E-3</v>
      </c>
      <c r="U174" s="5">
        <v>1E-3</v>
      </c>
      <c r="V174" s="5">
        <v>9.2999999999999999E-2</v>
      </c>
      <c r="W174" s="5">
        <v>4.0000000000000001E-3</v>
      </c>
      <c r="X174" s="5">
        <v>1E-3</v>
      </c>
      <c r="Y174" s="5">
        <v>9.2999999999999999E-2</v>
      </c>
      <c r="Z174" s="5">
        <v>4.0000000000000001E-3</v>
      </c>
      <c r="AA174" s="5">
        <v>1E-3</v>
      </c>
      <c r="AB174" s="5">
        <v>9.2999999999999999E-2</v>
      </c>
    </row>
    <row r="175" spans="1:28" x14ac:dyDescent="0.2">
      <c r="A175" s="3" t="s">
        <v>21</v>
      </c>
      <c r="B175" s="3" t="s">
        <v>27</v>
      </c>
      <c r="C175" s="3" t="s">
        <v>120</v>
      </c>
      <c r="D175" s="3" t="s">
        <v>119</v>
      </c>
      <c r="E175" s="3" t="s">
        <v>71</v>
      </c>
      <c r="F175" s="12" t="s">
        <v>57</v>
      </c>
      <c r="G175" s="3" t="s">
        <v>55</v>
      </c>
      <c r="H175" s="3" t="s">
        <v>253</v>
      </c>
      <c r="I175" s="3" t="s">
        <v>118</v>
      </c>
      <c r="J175" s="3" t="s">
        <v>47</v>
      </c>
      <c r="K175" s="5">
        <v>0.1</v>
      </c>
      <c r="L175" s="5">
        <f t="shared" ref="L175:L179" si="116">K175*0.9</f>
        <v>9.0000000000000011E-2</v>
      </c>
      <c r="M175" s="5">
        <f t="shared" ref="M175:M179" si="117">K175*1.1</f>
        <v>0.11000000000000001</v>
      </c>
      <c r="N175" s="5">
        <v>0.1</v>
      </c>
      <c r="O175" s="5">
        <f>N175*0.9</f>
        <v>9.0000000000000011E-2</v>
      </c>
      <c r="P175" s="5">
        <f>N175*1.1</f>
        <v>0.11000000000000001</v>
      </c>
      <c r="Q175" s="5">
        <v>0.1</v>
      </c>
      <c r="R175" s="5">
        <f t="shared" ref="R175:R179" si="118">Q175*0.9</f>
        <v>9.0000000000000011E-2</v>
      </c>
      <c r="S175" s="5">
        <f t="shared" ref="S175:S179" si="119">Q175*1.1</f>
        <v>0.11000000000000001</v>
      </c>
      <c r="T175" s="5">
        <v>0.1</v>
      </c>
      <c r="U175" s="5">
        <f t="shared" ref="U175:U179" si="120">T175*0.9</f>
        <v>9.0000000000000011E-2</v>
      </c>
      <c r="V175" s="5">
        <f t="shared" ref="V175:V179" si="121">T175*1.1</f>
        <v>0.11000000000000001</v>
      </c>
      <c r="W175" s="5">
        <v>0.1</v>
      </c>
      <c r="X175" s="5">
        <f t="shared" ref="X175:X179" si="122">W175*0.9</f>
        <v>9.0000000000000011E-2</v>
      </c>
      <c r="Y175" s="5">
        <f t="shared" ref="Y175:Y179" si="123">W175*1.1</f>
        <v>0.11000000000000001</v>
      </c>
      <c r="Z175" s="5">
        <v>0</v>
      </c>
      <c r="AA175" s="5"/>
      <c r="AB175" s="5"/>
    </row>
    <row r="176" spans="1:28" x14ac:dyDescent="0.2">
      <c r="A176" s="3" t="s">
        <v>21</v>
      </c>
      <c r="B176" s="3" t="s">
        <v>27</v>
      </c>
      <c r="C176" s="3" t="s">
        <v>121</v>
      </c>
      <c r="D176" s="3" t="s">
        <v>119</v>
      </c>
      <c r="E176" s="3" t="s">
        <v>71</v>
      </c>
      <c r="F176" s="12" t="s">
        <v>57</v>
      </c>
      <c r="G176" s="3" t="s">
        <v>55</v>
      </c>
      <c r="H176" s="3" t="s">
        <v>253</v>
      </c>
      <c r="I176" s="3" t="s">
        <v>118</v>
      </c>
      <c r="J176" s="3" t="s">
        <v>47</v>
      </c>
      <c r="K176" s="5">
        <v>0.1</v>
      </c>
      <c r="L176" s="5">
        <f t="shared" si="116"/>
        <v>9.0000000000000011E-2</v>
      </c>
      <c r="M176" s="5">
        <f t="shared" si="117"/>
        <v>0.11000000000000001</v>
      </c>
      <c r="N176" s="5">
        <v>0.05</v>
      </c>
      <c r="O176" s="5">
        <f t="shared" ref="O176:O179" si="124">N176*0.9</f>
        <v>4.5000000000000005E-2</v>
      </c>
      <c r="P176" s="5">
        <f t="shared" ref="P176:P179" si="125">N176*1.1</f>
        <v>5.5000000000000007E-2</v>
      </c>
      <c r="Q176" s="5">
        <v>0.03</v>
      </c>
      <c r="R176" s="5">
        <f t="shared" si="118"/>
        <v>2.7E-2</v>
      </c>
      <c r="S176" s="5">
        <f t="shared" si="119"/>
        <v>3.3000000000000002E-2</v>
      </c>
      <c r="T176" s="5">
        <v>0.03</v>
      </c>
      <c r="U176" s="5">
        <f t="shared" si="120"/>
        <v>2.7E-2</v>
      </c>
      <c r="V176" s="5">
        <f t="shared" si="121"/>
        <v>3.3000000000000002E-2</v>
      </c>
      <c r="W176" s="5">
        <v>0.01</v>
      </c>
      <c r="X176" s="5">
        <f t="shared" si="122"/>
        <v>9.0000000000000011E-3</v>
      </c>
      <c r="Y176" s="5">
        <f t="shared" si="123"/>
        <v>1.1000000000000001E-2</v>
      </c>
      <c r="Z176" s="5">
        <v>0</v>
      </c>
      <c r="AA176" s="5"/>
      <c r="AB176" s="5"/>
    </row>
    <row r="177" spans="1:41" x14ac:dyDescent="0.2">
      <c r="A177" s="3" t="s">
        <v>21</v>
      </c>
      <c r="B177" s="3" t="s">
        <v>27</v>
      </c>
      <c r="C177" s="3" t="s">
        <v>245</v>
      </c>
      <c r="D177" s="3" t="s">
        <v>119</v>
      </c>
      <c r="E177" s="3" t="s">
        <v>71</v>
      </c>
      <c r="F177" s="12" t="s">
        <v>57</v>
      </c>
      <c r="G177" s="3" t="s">
        <v>55</v>
      </c>
      <c r="H177" s="3" t="s">
        <v>253</v>
      </c>
      <c r="I177" s="3" t="s">
        <v>118</v>
      </c>
      <c r="J177" s="3" t="s">
        <v>47</v>
      </c>
      <c r="K177" s="5">
        <v>0.01</v>
      </c>
      <c r="L177" s="5">
        <f t="shared" si="116"/>
        <v>9.0000000000000011E-3</v>
      </c>
      <c r="M177" s="5">
        <f t="shared" si="117"/>
        <v>1.1000000000000001E-2</v>
      </c>
      <c r="N177" s="5">
        <v>0.01</v>
      </c>
      <c r="O177" s="5">
        <f t="shared" si="124"/>
        <v>9.0000000000000011E-3</v>
      </c>
      <c r="P177" s="5">
        <f t="shared" si="125"/>
        <v>1.1000000000000001E-2</v>
      </c>
      <c r="Q177" s="5">
        <v>0.01</v>
      </c>
      <c r="R177" s="5">
        <f t="shared" si="118"/>
        <v>9.0000000000000011E-3</v>
      </c>
      <c r="S177" s="5">
        <f t="shared" si="119"/>
        <v>1.1000000000000001E-2</v>
      </c>
      <c r="T177" s="5">
        <v>0.01</v>
      </c>
      <c r="U177" s="5">
        <f t="shared" si="120"/>
        <v>9.0000000000000011E-3</v>
      </c>
      <c r="V177" s="5">
        <f t="shared" si="121"/>
        <v>1.1000000000000001E-2</v>
      </c>
      <c r="W177" s="5">
        <v>0.01</v>
      </c>
      <c r="X177" s="5">
        <f t="shared" si="122"/>
        <v>9.0000000000000011E-3</v>
      </c>
      <c r="Y177" s="5">
        <f t="shared" si="123"/>
        <v>1.1000000000000001E-2</v>
      </c>
      <c r="Z177" s="5">
        <v>0</v>
      </c>
      <c r="AA177" s="5"/>
      <c r="AB177" s="5"/>
    </row>
    <row r="178" spans="1:41" x14ac:dyDescent="0.2">
      <c r="A178" s="3" t="s">
        <v>21</v>
      </c>
      <c r="B178" s="3" t="s">
        <v>27</v>
      </c>
      <c r="C178" s="3" t="s">
        <v>124</v>
      </c>
      <c r="D178" s="3" t="s">
        <v>119</v>
      </c>
      <c r="E178" s="3" t="s">
        <v>71</v>
      </c>
      <c r="F178" s="12" t="s">
        <v>57</v>
      </c>
      <c r="G178" s="3" t="s">
        <v>55</v>
      </c>
      <c r="H178" s="3" t="s">
        <v>253</v>
      </c>
      <c r="I178" s="3" t="s">
        <v>118</v>
      </c>
      <c r="J178" s="3" t="s">
        <v>47</v>
      </c>
      <c r="K178" s="5">
        <v>0.3</v>
      </c>
      <c r="L178" s="5">
        <f t="shared" si="116"/>
        <v>0.27</v>
      </c>
      <c r="M178" s="5">
        <f t="shared" si="117"/>
        <v>0.33</v>
      </c>
      <c r="N178" s="5">
        <v>0.25</v>
      </c>
      <c r="O178" s="5">
        <f t="shared" si="124"/>
        <v>0.22500000000000001</v>
      </c>
      <c r="P178" s="5">
        <f t="shared" si="125"/>
        <v>0.27500000000000002</v>
      </c>
      <c r="Q178" s="5">
        <v>0.2</v>
      </c>
      <c r="R178" s="5">
        <f t="shared" si="118"/>
        <v>0.18000000000000002</v>
      </c>
      <c r="S178" s="5">
        <f t="shared" si="119"/>
        <v>0.22000000000000003</v>
      </c>
      <c r="T178" s="5">
        <v>0.15</v>
      </c>
      <c r="U178" s="5">
        <f t="shared" si="120"/>
        <v>0.13500000000000001</v>
      </c>
      <c r="V178" s="5">
        <f t="shared" si="121"/>
        <v>0.16500000000000001</v>
      </c>
      <c r="W178" s="5">
        <v>0.1</v>
      </c>
      <c r="X178" s="5">
        <f t="shared" si="122"/>
        <v>9.0000000000000011E-2</v>
      </c>
      <c r="Y178" s="5">
        <f t="shared" si="123"/>
        <v>0.11000000000000001</v>
      </c>
      <c r="Z178" s="5">
        <v>0</v>
      </c>
      <c r="AA178" s="5"/>
      <c r="AB178" s="5"/>
    </row>
    <row r="179" spans="1:41" x14ac:dyDescent="0.2">
      <c r="A179" s="3" t="s">
        <v>21</v>
      </c>
      <c r="B179" s="3" t="s">
        <v>27</v>
      </c>
      <c r="C179" s="3" t="s">
        <v>125</v>
      </c>
      <c r="D179" s="3" t="s">
        <v>119</v>
      </c>
      <c r="E179" s="3" t="s">
        <v>71</v>
      </c>
      <c r="F179" s="12" t="s">
        <v>57</v>
      </c>
      <c r="G179" s="3" t="s">
        <v>55</v>
      </c>
      <c r="H179" s="3" t="s">
        <v>253</v>
      </c>
      <c r="I179" s="3" t="s">
        <v>118</v>
      </c>
      <c r="J179" s="3" t="s">
        <v>47</v>
      </c>
      <c r="K179" s="5">
        <v>0.3</v>
      </c>
      <c r="L179" s="5">
        <f t="shared" si="116"/>
        <v>0.27</v>
      </c>
      <c r="M179" s="5">
        <f t="shared" si="117"/>
        <v>0.33</v>
      </c>
      <c r="N179" s="5">
        <v>0.25</v>
      </c>
      <c r="O179" s="5">
        <f t="shared" si="124"/>
        <v>0.22500000000000001</v>
      </c>
      <c r="P179" s="5">
        <f t="shared" si="125"/>
        <v>0.27500000000000002</v>
      </c>
      <c r="Q179" s="5">
        <v>0.2</v>
      </c>
      <c r="R179" s="5">
        <f t="shared" si="118"/>
        <v>0.18000000000000002</v>
      </c>
      <c r="S179" s="5">
        <f t="shared" si="119"/>
        <v>0.22000000000000003</v>
      </c>
      <c r="T179" s="5">
        <v>0.15</v>
      </c>
      <c r="U179" s="5">
        <f t="shared" si="120"/>
        <v>0.13500000000000001</v>
      </c>
      <c r="V179" s="5">
        <f t="shared" si="121"/>
        <v>0.16500000000000001</v>
      </c>
      <c r="W179" s="5">
        <v>0.1</v>
      </c>
      <c r="X179" s="5">
        <f t="shared" si="122"/>
        <v>9.0000000000000011E-2</v>
      </c>
      <c r="Y179" s="5">
        <f t="shared" si="123"/>
        <v>0.11000000000000001</v>
      </c>
      <c r="Z179" s="5">
        <v>0</v>
      </c>
      <c r="AA179" s="5"/>
      <c r="AB179" s="5"/>
    </row>
    <row r="180" spans="1:41" s="15" customFormat="1" x14ac:dyDescent="0.2">
      <c r="A180" s="3"/>
      <c r="B180" s="3"/>
      <c r="C180" s="21"/>
      <c r="D180" s="3"/>
      <c r="E180" s="3"/>
      <c r="F180" s="3"/>
      <c r="G180" s="3"/>
      <c r="H180" s="3"/>
      <c r="I180" s="3"/>
      <c r="J180" s="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s="15" customFormat="1" x14ac:dyDescent="0.2">
      <c r="A181" s="3" t="s">
        <v>21</v>
      </c>
      <c r="B181" s="3" t="s">
        <v>210</v>
      </c>
      <c r="C181" s="3" t="s">
        <v>19</v>
      </c>
      <c r="D181" s="3" t="s">
        <v>7</v>
      </c>
      <c r="E181" s="3" t="s">
        <v>70</v>
      </c>
      <c r="F181" s="3" t="s">
        <v>59</v>
      </c>
      <c r="G181" s="6" t="s">
        <v>56</v>
      </c>
      <c r="H181" s="3" t="s">
        <v>67</v>
      </c>
      <c r="I181" s="3" t="s">
        <v>66</v>
      </c>
      <c r="J181" s="3" t="s">
        <v>47</v>
      </c>
      <c r="K181" s="4">
        <f t="shared" ref="K181:P181" si="126">N181*1.05</f>
        <v>39.690000000000005</v>
      </c>
      <c r="L181" s="4">
        <f t="shared" si="126"/>
        <v>33.075000000000003</v>
      </c>
      <c r="M181" s="4">
        <f t="shared" si="126"/>
        <v>44.1</v>
      </c>
      <c r="N181" s="4">
        <f t="shared" si="126"/>
        <v>37.800000000000004</v>
      </c>
      <c r="O181" s="4">
        <f t="shared" si="126"/>
        <v>31.5</v>
      </c>
      <c r="P181" s="4">
        <f t="shared" si="126"/>
        <v>42</v>
      </c>
      <c r="Q181" s="5">
        <v>36</v>
      </c>
      <c r="R181" s="5">
        <v>30</v>
      </c>
      <c r="S181" s="5">
        <v>40</v>
      </c>
      <c r="T181" s="5">
        <v>36</v>
      </c>
      <c r="U181" s="5">
        <v>30</v>
      </c>
      <c r="V181" s="5">
        <v>40</v>
      </c>
      <c r="W181" s="5">
        <f>Q181*0.95</f>
        <v>34.199999999999996</v>
      </c>
      <c r="X181" s="5">
        <f>R181*0.9</f>
        <v>27</v>
      </c>
      <c r="Y181" s="5">
        <f>S181</f>
        <v>40</v>
      </c>
      <c r="Z181" s="4">
        <f>W181*0.95</f>
        <v>32.489999999999995</v>
      </c>
      <c r="AA181" s="4">
        <f>X181*0.95</f>
        <v>25.65</v>
      </c>
      <c r="AB181" s="4">
        <f>Y181*0.95</f>
        <v>38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s="15" customFormat="1" ht="15" x14ac:dyDescent="0.2">
      <c r="A182" s="3" t="s">
        <v>23</v>
      </c>
      <c r="B182" s="3" t="s">
        <v>242</v>
      </c>
      <c r="C182" s="3" t="s">
        <v>19</v>
      </c>
      <c r="D182" s="3" t="s">
        <v>204</v>
      </c>
      <c r="E182" s="3" t="s">
        <v>71</v>
      </c>
      <c r="F182" s="3" t="s">
        <v>57</v>
      </c>
      <c r="G182" s="6" t="s">
        <v>55</v>
      </c>
      <c r="H182" s="7" t="s">
        <v>246</v>
      </c>
      <c r="I182" s="3" t="s">
        <v>206</v>
      </c>
      <c r="J182" s="3" t="s">
        <v>47</v>
      </c>
      <c r="K182" s="5">
        <v>0.95</v>
      </c>
      <c r="L182" s="5">
        <v>0.93</v>
      </c>
      <c r="M182" s="5">
        <v>0.96</v>
      </c>
      <c r="N182" s="5">
        <v>0.95</v>
      </c>
      <c r="O182" s="5">
        <v>0.93</v>
      </c>
      <c r="P182" s="5">
        <v>0.96</v>
      </c>
      <c r="Q182" s="5">
        <v>0.95</v>
      </c>
      <c r="R182" s="5">
        <v>0.93</v>
      </c>
      <c r="S182" s="5">
        <v>0.96</v>
      </c>
      <c r="T182" s="5">
        <v>0.95</v>
      </c>
      <c r="U182" s="5">
        <v>0.93</v>
      </c>
      <c r="V182" s="5">
        <v>0.96</v>
      </c>
      <c r="W182" s="5">
        <v>0.95</v>
      </c>
      <c r="X182" s="5">
        <v>0.93</v>
      </c>
      <c r="Y182" s="5">
        <v>0.96</v>
      </c>
      <c r="Z182" s="5">
        <v>0.95</v>
      </c>
      <c r="AA182" s="5">
        <v>0.93</v>
      </c>
      <c r="AB182" s="5">
        <v>0.96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s="15" customFormat="1" ht="15" x14ac:dyDescent="0.2">
      <c r="A183" s="3" t="s">
        <v>23</v>
      </c>
      <c r="B183" s="3" t="s">
        <v>161</v>
      </c>
      <c r="C183" s="3" t="s">
        <v>19</v>
      </c>
      <c r="D183" s="3" t="s">
        <v>204</v>
      </c>
      <c r="E183" s="3" t="s">
        <v>71</v>
      </c>
      <c r="F183" s="3" t="s">
        <v>57</v>
      </c>
      <c r="G183" s="6" t="s">
        <v>55</v>
      </c>
      <c r="H183" s="7" t="s">
        <v>246</v>
      </c>
      <c r="I183" s="3" t="s">
        <v>205</v>
      </c>
      <c r="J183" s="3" t="s">
        <v>47</v>
      </c>
      <c r="K183" s="5">
        <v>0.9</v>
      </c>
      <c r="L183" s="5">
        <v>0.89</v>
      </c>
      <c r="M183" s="5">
        <v>0.92</v>
      </c>
      <c r="N183" s="5">
        <v>0.9</v>
      </c>
      <c r="O183" s="5">
        <v>0.89</v>
      </c>
      <c r="P183" s="5">
        <v>0.92</v>
      </c>
      <c r="Q183" s="5">
        <v>0.9</v>
      </c>
      <c r="R183" s="5">
        <v>0.89</v>
      </c>
      <c r="S183" s="5">
        <v>0.92</v>
      </c>
      <c r="T183" s="5">
        <v>0.91</v>
      </c>
      <c r="U183" s="5">
        <v>0.89</v>
      </c>
      <c r="V183" s="5">
        <v>0.92</v>
      </c>
      <c r="W183" s="5">
        <v>0.92</v>
      </c>
      <c r="X183" s="5">
        <v>0.9</v>
      </c>
      <c r="Y183" s="5">
        <v>0.94</v>
      </c>
      <c r="Z183" s="5">
        <v>0.95</v>
      </c>
      <c r="AA183" s="5">
        <v>0.92</v>
      </c>
      <c r="AB183" s="5">
        <v>0.96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s="15" customFormat="1" ht="15" x14ac:dyDescent="0.2">
      <c r="A184" s="3"/>
      <c r="B184" s="3"/>
      <c r="C184" s="3"/>
      <c r="D184" s="3"/>
      <c r="E184" s="3"/>
      <c r="F184" s="3"/>
      <c r="G184" s="6"/>
      <c r="H184" s="7"/>
      <c r="I184" s="3"/>
      <c r="J184" s="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s="15" customFormat="1" ht="15" x14ac:dyDescent="0.2">
      <c r="A185" s="3" t="s">
        <v>20</v>
      </c>
      <c r="B185" s="3" t="s">
        <v>19</v>
      </c>
      <c r="C185" s="3" t="s">
        <v>120</v>
      </c>
      <c r="D185" s="3" t="s">
        <v>103</v>
      </c>
      <c r="E185" s="3" t="s">
        <v>70</v>
      </c>
      <c r="F185" s="12" t="s">
        <v>57</v>
      </c>
      <c r="G185" s="3" t="s">
        <v>56</v>
      </c>
      <c r="H185" s="16" t="s">
        <v>92</v>
      </c>
      <c r="I185" s="3" t="s">
        <v>146</v>
      </c>
      <c r="J185" s="3" t="s">
        <v>47</v>
      </c>
      <c r="K185" s="22">
        <v>149</v>
      </c>
      <c r="L185" s="22">
        <f t="shared" ref="L185:L190" si="127">K185*0.75</f>
        <v>111.75</v>
      </c>
      <c r="M185" s="22">
        <f t="shared" ref="M185:M190" si="128">K185*1.25</f>
        <v>186.25</v>
      </c>
      <c r="N185" s="22">
        <v>149</v>
      </c>
      <c r="O185" s="22">
        <f t="shared" ref="O185:O190" si="129">N185*0.75</f>
        <v>111.75</v>
      </c>
      <c r="P185" s="22">
        <f t="shared" ref="P185:P190" si="130">N185*1.25</f>
        <v>186.25</v>
      </c>
      <c r="Q185" s="22">
        <v>149</v>
      </c>
      <c r="R185" s="22">
        <f t="shared" ref="R185:R190" si="131">Q185*0.75</f>
        <v>111.75</v>
      </c>
      <c r="S185" s="22">
        <f t="shared" ref="S185:S190" si="132">Q185*1.25</f>
        <v>186.25</v>
      </c>
      <c r="T185" s="22">
        <v>149</v>
      </c>
      <c r="U185" s="22">
        <f t="shared" ref="U185:U190" si="133">T185*0.75</f>
        <v>111.75</v>
      </c>
      <c r="V185" s="22">
        <f t="shared" ref="V185:V190" si="134">T185*1.25</f>
        <v>186.25</v>
      </c>
      <c r="W185" s="22">
        <v>149</v>
      </c>
      <c r="X185" s="22">
        <f t="shared" ref="X185:X190" si="135">W185*0.75</f>
        <v>111.75</v>
      </c>
      <c r="Y185" s="22">
        <f t="shared" ref="Y185:Y190" si="136">W185*1.25</f>
        <v>186.25</v>
      </c>
      <c r="Z185" s="22">
        <v>149</v>
      </c>
      <c r="AA185" s="22">
        <f t="shared" ref="AA185:AA190" si="137">Z185*0.75</f>
        <v>111.75</v>
      </c>
      <c r="AB185" s="22">
        <f t="shared" ref="AB185:AB190" si="138">Z185*1.25</f>
        <v>186.25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" x14ac:dyDescent="0.2">
      <c r="A186" s="3" t="s">
        <v>20</v>
      </c>
      <c r="B186" s="3" t="s">
        <v>19</v>
      </c>
      <c r="C186" s="3" t="s">
        <v>121</v>
      </c>
      <c r="D186" s="3" t="s">
        <v>103</v>
      </c>
      <c r="E186" s="3" t="s">
        <v>70</v>
      </c>
      <c r="F186" s="12" t="s">
        <v>57</v>
      </c>
      <c r="G186" s="3" t="s">
        <v>56</v>
      </c>
      <c r="H186" s="16" t="s">
        <v>92</v>
      </c>
      <c r="I186" s="3" t="s">
        <v>146</v>
      </c>
      <c r="J186" s="3" t="s">
        <v>47</v>
      </c>
      <c r="K186" s="22">
        <v>272</v>
      </c>
      <c r="L186" s="22">
        <f t="shared" si="127"/>
        <v>204</v>
      </c>
      <c r="M186" s="22">
        <f t="shared" si="128"/>
        <v>340</v>
      </c>
      <c r="N186" s="22">
        <v>272</v>
      </c>
      <c r="O186" s="22">
        <f t="shared" si="129"/>
        <v>204</v>
      </c>
      <c r="P186" s="22">
        <f t="shared" si="130"/>
        <v>340</v>
      </c>
      <c r="Q186" s="22">
        <v>272</v>
      </c>
      <c r="R186" s="22">
        <f t="shared" si="131"/>
        <v>204</v>
      </c>
      <c r="S186" s="22">
        <f t="shared" si="132"/>
        <v>340</v>
      </c>
      <c r="T186" s="22">
        <v>272</v>
      </c>
      <c r="U186" s="22">
        <f t="shared" si="133"/>
        <v>204</v>
      </c>
      <c r="V186" s="22">
        <f t="shared" si="134"/>
        <v>340</v>
      </c>
      <c r="W186" s="22">
        <v>272</v>
      </c>
      <c r="X186" s="22">
        <f t="shared" si="135"/>
        <v>204</v>
      </c>
      <c r="Y186" s="22">
        <f t="shared" si="136"/>
        <v>340</v>
      </c>
      <c r="Z186" s="22">
        <v>272</v>
      </c>
      <c r="AA186" s="22">
        <f t="shared" si="137"/>
        <v>204</v>
      </c>
      <c r="AB186" s="22">
        <f t="shared" si="138"/>
        <v>340</v>
      </c>
    </row>
    <row r="187" spans="1:41" ht="15" x14ac:dyDescent="0.2">
      <c r="A187" s="3" t="s">
        <v>20</v>
      </c>
      <c r="B187" s="3" t="s">
        <v>19</v>
      </c>
      <c r="C187" s="3" t="s">
        <v>124</v>
      </c>
      <c r="D187" s="3" t="s">
        <v>103</v>
      </c>
      <c r="E187" s="3" t="s">
        <v>70</v>
      </c>
      <c r="F187" s="12" t="s">
        <v>57</v>
      </c>
      <c r="G187" s="3" t="s">
        <v>56</v>
      </c>
      <c r="H187" s="16" t="s">
        <v>92</v>
      </c>
      <c r="I187" s="3" t="s">
        <v>146</v>
      </c>
      <c r="J187" s="3" t="s">
        <v>47</v>
      </c>
      <c r="K187" s="22">
        <v>328</v>
      </c>
      <c r="L187" s="22">
        <f t="shared" si="127"/>
        <v>246</v>
      </c>
      <c r="M187" s="22">
        <f t="shared" si="128"/>
        <v>410</v>
      </c>
      <c r="N187" s="22">
        <v>328</v>
      </c>
      <c r="O187" s="22">
        <f t="shared" si="129"/>
        <v>246</v>
      </c>
      <c r="P187" s="22">
        <f t="shared" si="130"/>
        <v>410</v>
      </c>
      <c r="Q187" s="22">
        <v>328</v>
      </c>
      <c r="R187" s="22">
        <f t="shared" si="131"/>
        <v>246</v>
      </c>
      <c r="S187" s="22">
        <f t="shared" si="132"/>
        <v>410</v>
      </c>
      <c r="T187" s="22">
        <v>328</v>
      </c>
      <c r="U187" s="22">
        <f t="shared" si="133"/>
        <v>246</v>
      </c>
      <c r="V187" s="22">
        <f t="shared" si="134"/>
        <v>410</v>
      </c>
      <c r="W187" s="22">
        <v>328</v>
      </c>
      <c r="X187" s="22">
        <f t="shared" si="135"/>
        <v>246</v>
      </c>
      <c r="Y187" s="22">
        <f t="shared" si="136"/>
        <v>410</v>
      </c>
      <c r="Z187" s="22">
        <v>328</v>
      </c>
      <c r="AA187" s="22">
        <f t="shared" si="137"/>
        <v>246</v>
      </c>
      <c r="AB187" s="22">
        <f t="shared" si="138"/>
        <v>410</v>
      </c>
    </row>
    <row r="188" spans="1:41" ht="15" x14ac:dyDescent="0.2">
      <c r="A188" s="3" t="s">
        <v>20</v>
      </c>
      <c r="B188" s="3" t="s">
        <v>19</v>
      </c>
      <c r="C188" s="3" t="s">
        <v>122</v>
      </c>
      <c r="D188" s="3" t="s">
        <v>103</v>
      </c>
      <c r="E188" s="3" t="s">
        <v>70</v>
      </c>
      <c r="F188" s="12" t="s">
        <v>57</v>
      </c>
      <c r="G188" s="3" t="s">
        <v>56</v>
      </c>
      <c r="H188" s="16" t="s">
        <v>92</v>
      </c>
      <c r="I188" s="3" t="s">
        <v>146</v>
      </c>
      <c r="J188" s="3" t="s">
        <v>47</v>
      </c>
      <c r="K188" s="22">
        <v>305</v>
      </c>
      <c r="L188" s="22">
        <f t="shared" si="127"/>
        <v>228.75</v>
      </c>
      <c r="M188" s="22">
        <f t="shared" si="128"/>
        <v>381.25</v>
      </c>
      <c r="N188" s="22">
        <v>305</v>
      </c>
      <c r="O188" s="22">
        <f t="shared" si="129"/>
        <v>228.75</v>
      </c>
      <c r="P188" s="22">
        <f t="shared" si="130"/>
        <v>381.25</v>
      </c>
      <c r="Q188" s="22">
        <v>305</v>
      </c>
      <c r="R188" s="22">
        <f t="shared" si="131"/>
        <v>228.75</v>
      </c>
      <c r="S188" s="22">
        <f t="shared" si="132"/>
        <v>381.25</v>
      </c>
      <c r="T188" s="22">
        <v>305</v>
      </c>
      <c r="U188" s="22">
        <f t="shared" si="133"/>
        <v>228.75</v>
      </c>
      <c r="V188" s="22">
        <f t="shared" si="134"/>
        <v>381.25</v>
      </c>
      <c r="W188" s="22">
        <v>305</v>
      </c>
      <c r="X188" s="22">
        <f t="shared" si="135"/>
        <v>228.75</v>
      </c>
      <c r="Y188" s="22">
        <f t="shared" si="136"/>
        <v>381.25</v>
      </c>
      <c r="Z188" s="22">
        <v>305</v>
      </c>
      <c r="AA188" s="22">
        <f t="shared" si="137"/>
        <v>228.75</v>
      </c>
      <c r="AB188" s="22">
        <f t="shared" si="138"/>
        <v>381.25</v>
      </c>
    </row>
    <row r="189" spans="1:41" ht="15" x14ac:dyDescent="0.2">
      <c r="A189" s="3" t="s">
        <v>20</v>
      </c>
      <c r="B189" s="3" t="s">
        <v>19</v>
      </c>
      <c r="C189" s="3" t="s">
        <v>125</v>
      </c>
      <c r="D189" s="3" t="s">
        <v>103</v>
      </c>
      <c r="E189" s="3" t="s">
        <v>70</v>
      </c>
      <c r="F189" s="12" t="s">
        <v>57</v>
      </c>
      <c r="G189" s="3" t="s">
        <v>56</v>
      </c>
      <c r="H189" s="16" t="s">
        <v>92</v>
      </c>
      <c r="I189" s="3" t="s">
        <v>146</v>
      </c>
      <c r="J189" s="3" t="s">
        <v>47</v>
      </c>
      <c r="K189" s="22">
        <v>426</v>
      </c>
      <c r="L189" s="22">
        <f t="shared" si="127"/>
        <v>319.5</v>
      </c>
      <c r="M189" s="22">
        <f t="shared" si="128"/>
        <v>532.5</v>
      </c>
      <c r="N189" s="22">
        <v>426</v>
      </c>
      <c r="O189" s="22">
        <f t="shared" si="129"/>
        <v>319.5</v>
      </c>
      <c r="P189" s="22">
        <f t="shared" si="130"/>
        <v>532.5</v>
      </c>
      <c r="Q189" s="22">
        <v>426</v>
      </c>
      <c r="R189" s="22">
        <f t="shared" si="131"/>
        <v>319.5</v>
      </c>
      <c r="S189" s="22">
        <f t="shared" si="132"/>
        <v>532.5</v>
      </c>
      <c r="T189" s="22">
        <v>426</v>
      </c>
      <c r="U189" s="22">
        <f t="shared" si="133"/>
        <v>319.5</v>
      </c>
      <c r="V189" s="22">
        <f t="shared" si="134"/>
        <v>532.5</v>
      </c>
      <c r="W189" s="22">
        <v>426</v>
      </c>
      <c r="X189" s="22">
        <f t="shared" si="135"/>
        <v>319.5</v>
      </c>
      <c r="Y189" s="22">
        <f t="shared" si="136"/>
        <v>532.5</v>
      </c>
      <c r="Z189" s="22">
        <v>426</v>
      </c>
      <c r="AA189" s="22">
        <f t="shared" si="137"/>
        <v>319.5</v>
      </c>
      <c r="AB189" s="22">
        <f t="shared" si="138"/>
        <v>532.5</v>
      </c>
    </row>
    <row r="190" spans="1:41" ht="15" x14ac:dyDescent="0.2">
      <c r="A190" s="3" t="s">
        <v>20</v>
      </c>
      <c r="B190" s="3" t="s">
        <v>19</v>
      </c>
      <c r="C190" s="3" t="s">
        <v>123</v>
      </c>
      <c r="D190" s="3" t="s">
        <v>103</v>
      </c>
      <c r="E190" s="3" t="s">
        <v>70</v>
      </c>
      <c r="F190" s="12" t="s">
        <v>57</v>
      </c>
      <c r="G190" s="3" t="s">
        <v>56</v>
      </c>
      <c r="H190" s="16" t="s">
        <v>92</v>
      </c>
      <c r="I190" s="3" t="s">
        <v>146</v>
      </c>
      <c r="J190" s="3" t="s">
        <v>47</v>
      </c>
      <c r="K190" s="22">
        <v>393</v>
      </c>
      <c r="L190" s="22">
        <f t="shared" si="127"/>
        <v>294.75</v>
      </c>
      <c r="M190" s="22">
        <f t="shared" si="128"/>
        <v>491.25</v>
      </c>
      <c r="N190" s="22">
        <v>393</v>
      </c>
      <c r="O190" s="22">
        <f t="shared" si="129"/>
        <v>294.75</v>
      </c>
      <c r="P190" s="22">
        <f t="shared" si="130"/>
        <v>491.25</v>
      </c>
      <c r="Q190" s="22">
        <v>393</v>
      </c>
      <c r="R190" s="22">
        <f t="shared" si="131"/>
        <v>294.75</v>
      </c>
      <c r="S190" s="22">
        <f t="shared" si="132"/>
        <v>491.25</v>
      </c>
      <c r="T190" s="22">
        <v>393</v>
      </c>
      <c r="U190" s="22">
        <f t="shared" si="133"/>
        <v>294.75</v>
      </c>
      <c r="V190" s="22">
        <f t="shared" si="134"/>
        <v>491.25</v>
      </c>
      <c r="W190" s="22">
        <v>393</v>
      </c>
      <c r="X190" s="22">
        <f t="shared" si="135"/>
        <v>294.75</v>
      </c>
      <c r="Y190" s="22">
        <f t="shared" si="136"/>
        <v>491.25</v>
      </c>
      <c r="Z190" s="22">
        <v>393</v>
      </c>
      <c r="AA190" s="22">
        <f t="shared" si="137"/>
        <v>294.75</v>
      </c>
      <c r="AB190" s="22">
        <f t="shared" si="138"/>
        <v>491.25</v>
      </c>
    </row>
    <row r="191" spans="1:41" x14ac:dyDescent="0.2">
      <c r="A191" s="3" t="s">
        <v>163</v>
      </c>
      <c r="B191" s="3" t="s">
        <v>210</v>
      </c>
      <c r="C191" s="17" t="s">
        <v>19</v>
      </c>
      <c r="D191" s="17" t="s">
        <v>193</v>
      </c>
      <c r="E191" s="17" t="s">
        <v>179</v>
      </c>
      <c r="F191" s="3"/>
      <c r="G191" s="3"/>
      <c r="H191" s="3"/>
      <c r="I191" s="3"/>
      <c r="J191" s="3" t="s">
        <v>47</v>
      </c>
      <c r="K191" s="26">
        <v>180</v>
      </c>
      <c r="L191" s="26">
        <v>90</v>
      </c>
      <c r="M191" s="26">
        <v>270</v>
      </c>
      <c r="N191" s="26">
        <v>180</v>
      </c>
      <c r="O191" s="26">
        <v>90</v>
      </c>
      <c r="P191" s="26">
        <v>270</v>
      </c>
      <c r="Q191" s="26">
        <v>180</v>
      </c>
      <c r="R191" s="26">
        <v>90</v>
      </c>
      <c r="S191" s="26">
        <v>270</v>
      </c>
      <c r="T191" s="26">
        <v>180</v>
      </c>
      <c r="U191" s="26">
        <v>90</v>
      </c>
      <c r="V191" s="26">
        <v>270</v>
      </c>
      <c r="W191" s="26">
        <v>135</v>
      </c>
      <c r="X191" s="26">
        <v>90</v>
      </c>
      <c r="Y191" s="26">
        <v>180</v>
      </c>
      <c r="Z191" s="26">
        <v>135</v>
      </c>
      <c r="AA191" s="26">
        <v>90</v>
      </c>
      <c r="AB191" s="26">
        <v>180</v>
      </c>
    </row>
    <row r="192" spans="1:41" ht="15" x14ac:dyDescent="0.2">
      <c r="A192" s="3" t="s">
        <v>22</v>
      </c>
      <c r="B192" s="3" t="s">
        <v>218</v>
      </c>
      <c r="C192" s="3" t="s">
        <v>19</v>
      </c>
      <c r="D192" s="3" t="s">
        <v>156</v>
      </c>
      <c r="E192" s="3" t="s">
        <v>79</v>
      </c>
      <c r="F192" s="3" t="s">
        <v>58</v>
      </c>
      <c r="G192" s="3" t="s">
        <v>55</v>
      </c>
      <c r="H192" s="7" t="s">
        <v>159</v>
      </c>
      <c r="I192" s="3" t="s">
        <v>157</v>
      </c>
      <c r="J192" s="3" t="s">
        <v>47</v>
      </c>
      <c r="K192" s="5">
        <v>500</v>
      </c>
      <c r="L192" s="4">
        <f>K192*0.75</f>
        <v>375</v>
      </c>
      <c r="M192" s="4">
        <f>K192*1.25</f>
        <v>625</v>
      </c>
      <c r="N192" s="5">
        <v>500</v>
      </c>
      <c r="O192" s="4">
        <f>N192*0.75</f>
        <v>375</v>
      </c>
      <c r="P192" s="4">
        <f>N192*1.25</f>
        <v>625</v>
      </c>
      <c r="Q192" s="5">
        <v>500</v>
      </c>
      <c r="R192" s="4">
        <f>Q192*0.75</f>
        <v>375</v>
      </c>
      <c r="S192" s="4">
        <f>Q192*1.25</f>
        <v>625</v>
      </c>
      <c r="T192" s="5">
        <v>500</v>
      </c>
      <c r="U192" s="4">
        <f>T192*0.75</f>
        <v>375</v>
      </c>
      <c r="V192" s="4">
        <f>T192*1.25</f>
        <v>625</v>
      </c>
      <c r="W192" s="5">
        <v>500</v>
      </c>
      <c r="X192" s="4">
        <f>W192*0.75</f>
        <v>375</v>
      </c>
      <c r="Y192" s="4">
        <f>W192*1.25</f>
        <v>625</v>
      </c>
      <c r="Z192" s="5">
        <v>500</v>
      </c>
      <c r="AA192" s="4">
        <f>Z192*0.75</f>
        <v>375</v>
      </c>
      <c r="AB192" s="4">
        <f>Z192*1.25</f>
        <v>625</v>
      </c>
    </row>
    <row r="193" spans="1:28" x14ac:dyDescent="0.2">
      <c r="A193" s="3" t="s">
        <v>23</v>
      </c>
      <c r="B193" s="3" t="s">
        <v>211</v>
      </c>
      <c r="C193" s="3" t="s">
        <v>19</v>
      </c>
      <c r="D193" s="3" t="s">
        <v>6</v>
      </c>
      <c r="E193" s="3" t="s">
        <v>71</v>
      </c>
      <c r="F193" s="3" t="s">
        <v>59</v>
      </c>
      <c r="G193" s="6" t="s">
        <v>56</v>
      </c>
      <c r="H193" s="3" t="s">
        <v>52</v>
      </c>
      <c r="I193" s="3" t="s">
        <v>53</v>
      </c>
      <c r="J193" s="3" t="s">
        <v>47</v>
      </c>
      <c r="K193" s="5">
        <v>0.8</v>
      </c>
      <c r="L193" s="5">
        <v>0.75</v>
      </c>
      <c r="M193" s="5">
        <v>0.85</v>
      </c>
      <c r="N193" s="5">
        <v>0.8</v>
      </c>
      <c r="O193" s="5">
        <v>0.75</v>
      </c>
      <c r="P193" s="5">
        <v>0.85</v>
      </c>
      <c r="Q193" s="5">
        <v>0.8</v>
      </c>
      <c r="R193" s="5">
        <v>0.75</v>
      </c>
      <c r="S193" s="5">
        <v>0.85</v>
      </c>
      <c r="T193" s="5">
        <v>0.8</v>
      </c>
      <c r="U193" s="5">
        <v>0.75</v>
      </c>
      <c r="V193" s="5">
        <v>0.85</v>
      </c>
      <c r="W193" s="5">
        <v>0.8</v>
      </c>
      <c r="X193" s="5">
        <v>0.75</v>
      </c>
      <c r="Y193" s="5">
        <v>0.85</v>
      </c>
      <c r="Z193" s="5">
        <v>0.8</v>
      </c>
      <c r="AA193" s="5">
        <v>0.75</v>
      </c>
      <c r="AB193" s="5">
        <v>0.85</v>
      </c>
    </row>
    <row r="194" spans="1:28" ht="15" x14ac:dyDescent="0.2">
      <c r="A194" s="3" t="s">
        <v>23</v>
      </c>
      <c r="B194" s="3" t="s">
        <v>161</v>
      </c>
      <c r="C194" s="3" t="s">
        <v>19</v>
      </c>
      <c r="D194" s="3" t="s">
        <v>6</v>
      </c>
      <c r="E194" s="3" t="s">
        <v>71</v>
      </c>
      <c r="F194" s="3" t="s">
        <v>59</v>
      </c>
      <c r="G194" s="6" t="s">
        <v>56</v>
      </c>
      <c r="H194" t="s">
        <v>209</v>
      </c>
      <c r="I194" s="3" t="s">
        <v>208</v>
      </c>
      <c r="J194" s="3" t="s">
        <v>47</v>
      </c>
      <c r="K194" s="5">
        <v>0.4</v>
      </c>
      <c r="L194" s="5">
        <f>K194*0.75</f>
        <v>0.30000000000000004</v>
      </c>
      <c r="M194" s="5">
        <f>K194*1.25</f>
        <v>0.5</v>
      </c>
      <c r="N194" s="5">
        <v>0.4</v>
      </c>
      <c r="O194" s="5">
        <f>N194*0.75</f>
        <v>0.30000000000000004</v>
      </c>
      <c r="P194" s="5">
        <f>N194*1.25</f>
        <v>0.5</v>
      </c>
      <c r="Q194" s="5">
        <v>0.4</v>
      </c>
      <c r="R194" s="5">
        <f>Q194*0.75</f>
        <v>0.30000000000000004</v>
      </c>
      <c r="S194" s="5">
        <f>Q194*1.25</f>
        <v>0.5</v>
      </c>
      <c r="T194" s="5">
        <v>0.4</v>
      </c>
      <c r="U194" s="5">
        <f>T194*0.75</f>
        <v>0.30000000000000004</v>
      </c>
      <c r="V194" s="5">
        <f>T194*1.25</f>
        <v>0.5</v>
      </c>
      <c r="W194" s="5">
        <v>0.3</v>
      </c>
      <c r="X194" s="5">
        <f>W194*0.75</f>
        <v>0.22499999999999998</v>
      </c>
      <c r="Y194" s="5">
        <f>W194*1.25</f>
        <v>0.375</v>
      </c>
      <c r="Z194" s="5">
        <v>0.25</v>
      </c>
      <c r="AA194" s="5">
        <f>Z194*0.75</f>
        <v>0.1875</v>
      </c>
      <c r="AB194" s="5">
        <f>Z194*1.25</f>
        <v>0.3125</v>
      </c>
    </row>
    <row r="195" spans="1:28" ht="15" x14ac:dyDescent="0.2">
      <c r="A195" s="3" t="s">
        <v>23</v>
      </c>
      <c r="B195" s="3" t="s">
        <v>197</v>
      </c>
      <c r="C195" s="3" t="s">
        <v>19</v>
      </c>
      <c r="D195" s="3" t="s">
        <v>6</v>
      </c>
      <c r="E195" s="3" t="s">
        <v>71</v>
      </c>
      <c r="F195" s="3" t="s">
        <v>59</v>
      </c>
      <c r="G195" s="6" t="s">
        <v>56</v>
      </c>
      <c r="H195" t="s">
        <v>209</v>
      </c>
      <c r="I195" s="3" t="s">
        <v>208</v>
      </c>
      <c r="J195" s="3" t="s">
        <v>47</v>
      </c>
      <c r="K195" s="5">
        <v>0.4</v>
      </c>
      <c r="L195" s="5">
        <f>K195*0.75</f>
        <v>0.30000000000000004</v>
      </c>
      <c r="M195" s="5">
        <f>K195*1.25</f>
        <v>0.5</v>
      </c>
      <c r="N195" s="5">
        <v>0.4</v>
      </c>
      <c r="O195" s="5">
        <f>N195*0.75</f>
        <v>0.30000000000000004</v>
      </c>
      <c r="P195" s="5">
        <f>N195*1.25</f>
        <v>0.5</v>
      </c>
      <c r="Q195" s="5">
        <v>0.4</v>
      </c>
      <c r="R195" s="5">
        <f>Q195*0.75</f>
        <v>0.30000000000000004</v>
      </c>
      <c r="S195" s="5">
        <f>Q195*1.25</f>
        <v>0.5</v>
      </c>
      <c r="T195" s="5">
        <v>0.4</v>
      </c>
      <c r="U195" s="5">
        <f>T195*0.75</f>
        <v>0.30000000000000004</v>
      </c>
      <c r="V195" s="5">
        <f>T195*1.25</f>
        <v>0.5</v>
      </c>
      <c r="W195" s="5">
        <v>0.3</v>
      </c>
      <c r="X195" s="5">
        <f>W195*0.75</f>
        <v>0.22499999999999998</v>
      </c>
      <c r="Y195" s="5">
        <f>W195*1.25</f>
        <v>0.375</v>
      </c>
      <c r="Z195" s="5">
        <v>0.25</v>
      </c>
      <c r="AA195" s="5">
        <f>Z195*0.75</f>
        <v>0.1875</v>
      </c>
      <c r="AB195" s="5">
        <f>Z195*1.25</f>
        <v>0.3125</v>
      </c>
    </row>
    <row r="196" spans="1:28" x14ac:dyDescent="0.2">
      <c r="A196" s="3" t="s">
        <v>23</v>
      </c>
      <c r="B196" s="3" t="s">
        <v>210</v>
      </c>
      <c r="C196" s="3" t="s">
        <v>19</v>
      </c>
      <c r="D196" s="3" t="s">
        <v>15</v>
      </c>
      <c r="E196" s="3" t="s">
        <v>71</v>
      </c>
      <c r="F196" s="3" t="s">
        <v>59</v>
      </c>
      <c r="G196" s="6" t="s">
        <v>56</v>
      </c>
      <c r="H196" s="3" t="s">
        <v>199</v>
      </c>
      <c r="I196" s="3" t="s">
        <v>200</v>
      </c>
      <c r="J196" s="3" t="s">
        <v>47</v>
      </c>
      <c r="K196" s="5">
        <v>0.88</v>
      </c>
      <c r="L196" s="5">
        <v>0.85</v>
      </c>
      <c r="M196" s="5">
        <v>0.92</v>
      </c>
      <c r="N196" s="5">
        <v>0.88</v>
      </c>
      <c r="O196" s="5">
        <v>0.85</v>
      </c>
      <c r="P196" s="5">
        <v>0.92</v>
      </c>
      <c r="Q196" s="5">
        <v>0.88</v>
      </c>
      <c r="R196" s="5">
        <v>0.85</v>
      </c>
      <c r="S196" s="5">
        <v>0.92</v>
      </c>
      <c r="T196" s="5">
        <v>0.88</v>
      </c>
      <c r="U196" s="5">
        <v>0.85</v>
      </c>
      <c r="V196" s="5">
        <v>0.92</v>
      </c>
      <c r="W196" s="5">
        <f>Q196*1.015</f>
        <v>0.89319999999999988</v>
      </c>
      <c r="X196" s="5">
        <f>R196</f>
        <v>0.85</v>
      </c>
      <c r="Y196" s="5">
        <f>S196*1.03</f>
        <v>0.94760000000000011</v>
      </c>
      <c r="Z196" s="5">
        <f>T196*1.015</f>
        <v>0.89319999999999988</v>
      </c>
      <c r="AA196" s="5">
        <f>U196</f>
        <v>0.85</v>
      </c>
      <c r="AB196" s="5">
        <f>V196*1.03</f>
        <v>0.94760000000000011</v>
      </c>
    </row>
    <row r="197" spans="1:28" x14ac:dyDescent="0.2">
      <c r="A197" s="3"/>
      <c r="B197" s="3"/>
      <c r="C197" s="3"/>
      <c r="D197" s="3"/>
      <c r="E197" s="3"/>
      <c r="F197" s="3"/>
      <c r="G197" s="6"/>
      <c r="H197" s="3"/>
      <c r="I197" s="3"/>
      <c r="J197" s="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x14ac:dyDescent="0.2">
      <c r="A198" s="3" t="s">
        <v>23</v>
      </c>
      <c r="B198" s="3" t="s">
        <v>19</v>
      </c>
      <c r="C198" s="3" t="s">
        <v>19</v>
      </c>
      <c r="D198" s="3" t="s">
        <v>261</v>
      </c>
      <c r="E198" s="3" t="s">
        <v>74</v>
      </c>
      <c r="F198" s="3" t="s">
        <v>57</v>
      </c>
      <c r="G198" s="3"/>
      <c r="H198" s="3" t="s">
        <v>233</v>
      </c>
      <c r="I198" s="3" t="s">
        <v>234</v>
      </c>
      <c r="J198" s="3" t="s">
        <v>47</v>
      </c>
      <c r="K198" s="5">
        <v>3000</v>
      </c>
      <c r="L198" s="5">
        <f>K198*0.75</f>
        <v>2250</v>
      </c>
      <c r="M198" s="5">
        <f>K198*1.25</f>
        <v>3750</v>
      </c>
      <c r="N198" s="5">
        <v>3000</v>
      </c>
      <c r="O198" s="5">
        <f>N198*0.75</f>
        <v>2250</v>
      </c>
      <c r="P198" s="5">
        <f>N198*1.25</f>
        <v>3750</v>
      </c>
      <c r="Q198" s="5">
        <v>3000</v>
      </c>
      <c r="R198" s="5">
        <f>Q198*0.75</f>
        <v>2250</v>
      </c>
      <c r="S198" s="5">
        <f>Q198*1.25</f>
        <v>3750</v>
      </c>
      <c r="T198" s="5">
        <v>4000</v>
      </c>
      <c r="U198" s="5">
        <f>T198*0.75</f>
        <v>3000</v>
      </c>
      <c r="V198" s="5">
        <f>T198*1.25</f>
        <v>5000</v>
      </c>
      <c r="W198" s="5">
        <v>4000</v>
      </c>
      <c r="X198" s="5">
        <f>W198*0.75</f>
        <v>3000</v>
      </c>
      <c r="Y198" s="5">
        <f>W198*1.25</f>
        <v>5000</v>
      </c>
      <c r="Z198" s="5">
        <v>4000</v>
      </c>
      <c r="AA198" s="5">
        <f>Z198*0.75</f>
        <v>3000</v>
      </c>
      <c r="AB198" s="5">
        <f>Z198*1.25</f>
        <v>5000</v>
      </c>
    </row>
    <row r="199" spans="1:28" x14ac:dyDescent="0.2">
      <c r="A199" s="3" t="s">
        <v>23</v>
      </c>
      <c r="B199" s="3" t="s">
        <v>19</v>
      </c>
      <c r="C199" s="3" t="s">
        <v>19</v>
      </c>
      <c r="D199" s="3" t="s">
        <v>230</v>
      </c>
      <c r="E199" s="3" t="s">
        <v>74</v>
      </c>
      <c r="F199" s="3" t="s">
        <v>57</v>
      </c>
      <c r="G199" s="3"/>
      <c r="H199" s="3" t="s">
        <v>233</v>
      </c>
      <c r="I199" s="3" t="s">
        <v>234</v>
      </c>
      <c r="J199" s="3" t="s">
        <v>47</v>
      </c>
      <c r="K199" s="5">
        <v>1500</v>
      </c>
      <c r="L199" s="5">
        <f>K199*0.75</f>
        <v>1125</v>
      </c>
      <c r="M199" s="5">
        <f>K199*1.25</f>
        <v>1875</v>
      </c>
      <c r="N199" s="5">
        <v>1500</v>
      </c>
      <c r="O199" s="5">
        <f>N199*0.75</f>
        <v>1125</v>
      </c>
      <c r="P199" s="5">
        <f>N199*1.25</f>
        <v>1875</v>
      </c>
      <c r="Q199" s="5">
        <v>1500</v>
      </c>
      <c r="R199" s="5">
        <f>Q199*0.75</f>
        <v>1125</v>
      </c>
      <c r="S199" s="5">
        <f>Q199*1.25</f>
        <v>1875</v>
      </c>
      <c r="T199" s="5">
        <v>2000</v>
      </c>
      <c r="U199" s="5">
        <f>T199*0.75</f>
        <v>1500</v>
      </c>
      <c r="V199" s="5">
        <f>T199*1.25</f>
        <v>2500</v>
      </c>
      <c r="W199" s="5">
        <v>2000</v>
      </c>
      <c r="X199" s="5">
        <f>W199*0.75</f>
        <v>1500</v>
      </c>
      <c r="Y199" s="5">
        <f>W199*1.25</f>
        <v>2500</v>
      </c>
      <c r="Z199" s="5">
        <v>2000</v>
      </c>
      <c r="AA199" s="5">
        <f>Z199*0.75</f>
        <v>1500</v>
      </c>
      <c r="AB199" s="5">
        <f>Z199*1.25</f>
        <v>2500</v>
      </c>
    </row>
    <row r="200" spans="1:28" x14ac:dyDescent="0.2">
      <c r="A200" s="3" t="s">
        <v>23</v>
      </c>
      <c r="B200" s="3" t="s">
        <v>19</v>
      </c>
      <c r="C200" s="3" t="s">
        <v>19</v>
      </c>
      <c r="D200" s="3" t="s">
        <v>232</v>
      </c>
      <c r="E200" s="3" t="s">
        <v>74</v>
      </c>
      <c r="F200" s="3" t="s">
        <v>57</v>
      </c>
      <c r="G200" s="3"/>
      <c r="H200" s="3" t="s">
        <v>233</v>
      </c>
      <c r="I200" s="3" t="s">
        <v>234</v>
      </c>
      <c r="J200" s="3" t="s">
        <v>47</v>
      </c>
      <c r="K200" s="5">
        <v>14000</v>
      </c>
      <c r="L200" s="5">
        <f>K200*0.75</f>
        <v>10500</v>
      </c>
      <c r="M200" s="5">
        <f>K200*1.25</f>
        <v>17500</v>
      </c>
      <c r="N200" s="5">
        <v>14000</v>
      </c>
      <c r="O200" s="5">
        <f>N200*0.75</f>
        <v>10500</v>
      </c>
      <c r="P200" s="5">
        <f>N200*1.25</f>
        <v>17500</v>
      </c>
      <c r="Q200" s="5">
        <v>14000</v>
      </c>
      <c r="R200" s="5">
        <f>Q200*0.75</f>
        <v>10500</v>
      </c>
      <c r="S200" s="5">
        <f>Q200*1.25</f>
        <v>17500</v>
      </c>
      <c r="T200" s="5">
        <v>14000</v>
      </c>
      <c r="U200" s="5">
        <f>T200*0.75</f>
        <v>10500</v>
      </c>
      <c r="V200" s="5">
        <f>T200*1.25</f>
        <v>17500</v>
      </c>
      <c r="W200" s="5">
        <v>14000</v>
      </c>
      <c r="X200" s="5">
        <f>W200*0.75</f>
        <v>10500</v>
      </c>
      <c r="Y200" s="5">
        <f>W200*1.25</f>
        <v>17500</v>
      </c>
      <c r="Z200" s="5">
        <v>14000</v>
      </c>
      <c r="AA200" s="5">
        <f>Z200*0.75</f>
        <v>10500</v>
      </c>
      <c r="AB200" s="5">
        <f>Z200*1.25</f>
        <v>17500</v>
      </c>
    </row>
    <row r="201" spans="1:28" x14ac:dyDescent="0.2">
      <c r="A201" s="3" t="s">
        <v>23</v>
      </c>
      <c r="B201" s="3" t="s">
        <v>19</v>
      </c>
      <c r="C201" s="3" t="s">
        <v>19</v>
      </c>
      <c r="D201" s="3" t="s">
        <v>231</v>
      </c>
      <c r="E201" s="3" t="s">
        <v>74</v>
      </c>
      <c r="F201" s="3" t="s">
        <v>57</v>
      </c>
      <c r="G201" s="3"/>
      <c r="H201" s="3" t="s">
        <v>233</v>
      </c>
      <c r="I201" s="3" t="s">
        <v>234</v>
      </c>
      <c r="J201" s="3" t="s">
        <v>47</v>
      </c>
      <c r="K201" s="5">
        <v>7000</v>
      </c>
      <c r="L201" s="5">
        <f>K201*0.75</f>
        <v>5250</v>
      </c>
      <c r="M201" s="5">
        <f>K201*1.25</f>
        <v>8750</v>
      </c>
      <c r="N201" s="5">
        <v>7000</v>
      </c>
      <c r="O201" s="5">
        <f>N201*0.75</f>
        <v>5250</v>
      </c>
      <c r="P201" s="5">
        <f>N201*1.25</f>
        <v>8750</v>
      </c>
      <c r="Q201" s="5">
        <v>7000</v>
      </c>
      <c r="R201" s="5">
        <f>Q201*0.75</f>
        <v>5250</v>
      </c>
      <c r="S201" s="5">
        <f>Q201*1.25</f>
        <v>8750</v>
      </c>
      <c r="T201" s="5">
        <v>7000</v>
      </c>
      <c r="U201" s="5">
        <f>T201*0.75</f>
        <v>5250</v>
      </c>
      <c r="V201" s="5">
        <f>T201*1.25</f>
        <v>8750</v>
      </c>
      <c r="W201" s="5">
        <v>7000</v>
      </c>
      <c r="X201" s="5">
        <f>W201*0.75</f>
        <v>5250</v>
      </c>
      <c r="Y201" s="5">
        <f>W201*1.25</f>
        <v>8750</v>
      </c>
      <c r="Z201" s="5">
        <v>7000</v>
      </c>
      <c r="AA201" s="5">
        <f>Z201*0.75</f>
        <v>5250</v>
      </c>
      <c r="AB201" s="5">
        <f>Z201*1.25</f>
        <v>8750</v>
      </c>
    </row>
    <row r="202" spans="1:28" ht="15" x14ac:dyDescent="0.2">
      <c r="A202" s="3" t="s">
        <v>22</v>
      </c>
      <c r="B202" s="3" t="s">
        <v>218</v>
      </c>
      <c r="C202" s="3" t="s">
        <v>19</v>
      </c>
      <c r="D202" s="3" t="s">
        <v>155</v>
      </c>
      <c r="E202" s="3" t="s">
        <v>79</v>
      </c>
      <c r="F202" s="3" t="s">
        <v>58</v>
      </c>
      <c r="G202" s="3" t="s">
        <v>55</v>
      </c>
      <c r="H202" s="7" t="s">
        <v>159</v>
      </c>
      <c r="I202" s="3" t="s">
        <v>158</v>
      </c>
      <c r="J202" s="3" t="s">
        <v>47</v>
      </c>
      <c r="K202" s="5">
        <v>2750</v>
      </c>
      <c r="L202" s="8">
        <f>K202*0.75</f>
        <v>2062.5</v>
      </c>
      <c r="M202" s="8">
        <f>K202*1.25</f>
        <v>3437.5</v>
      </c>
      <c r="N202" s="5">
        <v>2750</v>
      </c>
      <c r="O202" s="8">
        <f>N202*0.75</f>
        <v>2062.5</v>
      </c>
      <c r="P202" s="8">
        <f>N202*1.25</f>
        <v>3437.5</v>
      </c>
      <c r="Q202" s="5">
        <v>2750</v>
      </c>
      <c r="R202" s="8">
        <f>Q202*0.75</f>
        <v>2062.5</v>
      </c>
      <c r="S202" s="8">
        <f>Q202*1.25</f>
        <v>3437.5</v>
      </c>
      <c r="T202" s="5">
        <v>2750</v>
      </c>
      <c r="U202" s="8">
        <f>T202*0.75</f>
        <v>2062.5</v>
      </c>
      <c r="V202" s="8">
        <f>T202*1.25</f>
        <v>3437.5</v>
      </c>
      <c r="W202" s="5">
        <v>2750</v>
      </c>
      <c r="X202" s="8">
        <f>W202*0.75</f>
        <v>2062.5</v>
      </c>
      <c r="Y202" s="8">
        <f>W202*1.25</f>
        <v>3437.5</v>
      </c>
      <c r="Z202" s="5">
        <v>2750</v>
      </c>
      <c r="AA202" s="8">
        <f>Z202*0.75</f>
        <v>2062.5</v>
      </c>
      <c r="AB202" s="8">
        <f>Z202*1.25</f>
        <v>3437.5</v>
      </c>
    </row>
    <row r="203" spans="1:28" ht="15" x14ac:dyDescent="0.2">
      <c r="A203" s="3" t="s">
        <v>23</v>
      </c>
      <c r="B203" s="3" t="s">
        <v>161</v>
      </c>
      <c r="C203" s="3" t="s">
        <v>19</v>
      </c>
      <c r="D203" s="3" t="s">
        <v>16</v>
      </c>
      <c r="E203" s="3" t="s">
        <v>71</v>
      </c>
      <c r="F203" s="3" t="s">
        <v>59</v>
      </c>
      <c r="G203" s="6" t="s">
        <v>56</v>
      </c>
      <c r="H203" s="7" t="s">
        <v>203</v>
      </c>
      <c r="I203" s="3" t="s">
        <v>202</v>
      </c>
      <c r="J203" s="3" t="s">
        <v>47</v>
      </c>
      <c r="K203" s="5">
        <f>0.85*0.9</f>
        <v>0.76500000000000001</v>
      </c>
      <c r="L203" s="5">
        <v>0.75</v>
      </c>
      <c r="M203" s="5">
        <v>0.85</v>
      </c>
      <c r="N203" s="5">
        <f>0.85*0.9</f>
        <v>0.76500000000000001</v>
      </c>
      <c r="O203" s="5">
        <v>0.75</v>
      </c>
      <c r="P203" s="5">
        <v>0.85</v>
      </c>
      <c r="Q203" s="5">
        <f>0.85*0.9</f>
        <v>0.76500000000000001</v>
      </c>
      <c r="R203" s="5">
        <v>0.75</v>
      </c>
      <c r="S203" s="5">
        <v>0.85</v>
      </c>
      <c r="T203" s="5">
        <f>0.85*0.9</f>
        <v>0.76500000000000001</v>
      </c>
      <c r="U203" s="5">
        <v>0.75</v>
      </c>
      <c r="V203" s="5">
        <v>0.85</v>
      </c>
      <c r="W203" s="5">
        <f>W205*0.9</f>
        <v>0.77647499999999992</v>
      </c>
      <c r="X203" s="5">
        <v>0.75</v>
      </c>
      <c r="Y203" s="5">
        <v>0.85</v>
      </c>
      <c r="Z203" s="5">
        <f>Z205*0.9</f>
        <v>0.77647499999999992</v>
      </c>
      <c r="AA203" s="5">
        <v>0.75</v>
      </c>
      <c r="AB203" s="5">
        <v>0.85</v>
      </c>
    </row>
    <row r="204" spans="1:28" x14ac:dyDescent="0.2">
      <c r="A204" s="3" t="s">
        <v>23</v>
      </c>
      <c r="B204" s="3" t="s">
        <v>197</v>
      </c>
      <c r="C204" s="3" t="s">
        <v>19</v>
      </c>
      <c r="D204" s="3" t="s">
        <v>16</v>
      </c>
      <c r="E204" s="3" t="s">
        <v>71</v>
      </c>
      <c r="F204" s="3" t="s">
        <v>59</v>
      </c>
      <c r="G204" s="6" t="s">
        <v>56</v>
      </c>
      <c r="H204" s="3" t="s">
        <v>52</v>
      </c>
      <c r="I204" s="3" t="s">
        <v>217</v>
      </c>
      <c r="J204" s="3" t="s">
        <v>47</v>
      </c>
      <c r="K204" s="5">
        <v>1</v>
      </c>
      <c r="L204" s="5">
        <v>0.99</v>
      </c>
      <c r="M204" s="5">
        <v>1.01</v>
      </c>
      <c r="N204" s="5">
        <v>1</v>
      </c>
      <c r="O204" s="5">
        <v>0.99</v>
      </c>
      <c r="P204" s="5">
        <v>1.01</v>
      </c>
      <c r="Q204" s="5">
        <v>0.85</v>
      </c>
      <c r="R204" s="5">
        <v>0.8</v>
      </c>
      <c r="S204" s="5">
        <v>0.9</v>
      </c>
      <c r="T204" s="5">
        <v>0.85</v>
      </c>
      <c r="U204" s="5">
        <v>0.8</v>
      </c>
      <c r="V204" s="5">
        <v>0.9</v>
      </c>
      <c r="W204" s="5">
        <f>Q204*1.015</f>
        <v>0.86274999999999991</v>
      </c>
      <c r="X204" s="5">
        <f>R204</f>
        <v>0.8</v>
      </c>
      <c r="Y204" s="5">
        <f>S204*1.03</f>
        <v>0.92700000000000005</v>
      </c>
      <c r="Z204" s="5">
        <f>T204*1.015</f>
        <v>0.86274999999999991</v>
      </c>
      <c r="AA204" s="5">
        <f>U204</f>
        <v>0.8</v>
      </c>
      <c r="AB204" s="5">
        <f>V204*1.03</f>
        <v>0.92700000000000005</v>
      </c>
    </row>
    <row r="205" spans="1:28" x14ac:dyDescent="0.2">
      <c r="A205" s="3" t="s">
        <v>23</v>
      </c>
      <c r="B205" s="3" t="s">
        <v>219</v>
      </c>
      <c r="C205" s="3" t="s">
        <v>19</v>
      </c>
      <c r="D205" s="3" t="s">
        <v>16</v>
      </c>
      <c r="E205" s="3" t="s">
        <v>71</v>
      </c>
      <c r="F205" s="3" t="s">
        <v>59</v>
      </c>
      <c r="G205" s="6" t="s">
        <v>56</v>
      </c>
      <c r="H205" s="3" t="s">
        <v>52</v>
      </c>
      <c r="I205" s="3" t="s">
        <v>53</v>
      </c>
      <c r="J205" s="3" t="s">
        <v>47</v>
      </c>
      <c r="K205" s="5">
        <v>0.85</v>
      </c>
      <c r="L205" s="5">
        <v>0.8</v>
      </c>
      <c r="M205" s="5">
        <v>0.9</v>
      </c>
      <c r="N205" s="5">
        <v>0.85</v>
      </c>
      <c r="O205" s="5">
        <v>0.8</v>
      </c>
      <c r="P205" s="5">
        <v>0.9</v>
      </c>
      <c r="Q205" s="5">
        <v>0.85</v>
      </c>
      <c r="R205" s="5">
        <v>0.8</v>
      </c>
      <c r="S205" s="5">
        <v>0.9</v>
      </c>
      <c r="T205" s="5">
        <v>0.85</v>
      </c>
      <c r="U205" s="5">
        <v>0.8</v>
      </c>
      <c r="V205" s="5">
        <v>0.9</v>
      </c>
      <c r="W205" s="5">
        <f>Q205*1.015</f>
        <v>0.86274999999999991</v>
      </c>
      <c r="X205" s="5">
        <f>R205</f>
        <v>0.8</v>
      </c>
      <c r="Y205" s="5">
        <f>S205*1.03</f>
        <v>0.92700000000000005</v>
      </c>
      <c r="Z205" s="5">
        <f>T205*1.015</f>
        <v>0.86274999999999991</v>
      </c>
      <c r="AA205" s="5">
        <f>U205</f>
        <v>0.8</v>
      </c>
      <c r="AB205" s="5">
        <f>V205*1.03</f>
        <v>0.92700000000000005</v>
      </c>
    </row>
    <row r="206" spans="1:28" x14ac:dyDescent="0.2">
      <c r="A206" s="3" t="s">
        <v>23</v>
      </c>
      <c r="B206" s="3" t="s">
        <v>226</v>
      </c>
      <c r="C206" s="3" t="s">
        <v>19</v>
      </c>
      <c r="D206" s="3" t="s">
        <v>44</v>
      </c>
      <c r="E206" s="3" t="s">
        <v>71</v>
      </c>
      <c r="F206" s="3" t="s">
        <v>57</v>
      </c>
      <c r="G206" s="6" t="s">
        <v>56</v>
      </c>
      <c r="H206" s="3" t="s">
        <v>52</v>
      </c>
      <c r="I206" s="3" t="s">
        <v>53</v>
      </c>
      <c r="J206" s="3" t="s">
        <v>47</v>
      </c>
      <c r="K206" s="5">
        <v>0.5</v>
      </c>
      <c r="L206" s="5">
        <v>0.1</v>
      </c>
      <c r="M206" s="5">
        <v>0.9</v>
      </c>
      <c r="N206" s="5">
        <v>0.5</v>
      </c>
      <c r="O206" s="5">
        <v>0.1</v>
      </c>
      <c r="P206" s="5">
        <v>0.9</v>
      </c>
      <c r="Q206" s="5">
        <v>0.5</v>
      </c>
      <c r="R206" s="5">
        <v>0.1</v>
      </c>
      <c r="S206" s="5">
        <v>0.9</v>
      </c>
      <c r="T206" s="5">
        <v>0.5</v>
      </c>
      <c r="U206" s="5">
        <v>0.1</v>
      </c>
      <c r="V206" s="5">
        <v>0.9</v>
      </c>
      <c r="W206" s="5">
        <v>0.5</v>
      </c>
      <c r="X206" s="5">
        <v>0.1</v>
      </c>
      <c r="Y206" s="5">
        <v>0.9</v>
      </c>
      <c r="Z206" s="5">
        <v>0.5</v>
      </c>
      <c r="AA206" s="5">
        <v>0.1</v>
      </c>
      <c r="AB206" s="5">
        <v>0.9</v>
      </c>
    </row>
    <row r="207" spans="1:28" x14ac:dyDescent="0.2">
      <c r="A207" s="3" t="s">
        <v>23</v>
      </c>
      <c r="B207" s="3" t="s">
        <v>97</v>
      </c>
      <c r="C207" s="3" t="s">
        <v>19</v>
      </c>
      <c r="D207" s="3" t="s">
        <v>44</v>
      </c>
      <c r="E207" s="3" t="s">
        <v>71</v>
      </c>
      <c r="F207" s="3" t="s">
        <v>57</v>
      </c>
      <c r="G207" s="6" t="s">
        <v>56</v>
      </c>
      <c r="H207" s="3" t="s">
        <v>52</v>
      </c>
      <c r="I207" s="3" t="s">
        <v>53</v>
      </c>
      <c r="J207" s="3" t="s">
        <v>47</v>
      </c>
      <c r="K207" s="5">
        <v>0.5</v>
      </c>
      <c r="L207" s="5">
        <v>0.1</v>
      </c>
      <c r="M207" s="5">
        <v>0.9</v>
      </c>
      <c r="N207" s="5">
        <v>0.5</v>
      </c>
      <c r="O207" s="5">
        <v>0.1</v>
      </c>
      <c r="P207" s="5">
        <v>0.9</v>
      </c>
      <c r="Q207" s="5">
        <v>0.5</v>
      </c>
      <c r="R207" s="5">
        <v>0.1</v>
      </c>
      <c r="S207" s="5">
        <v>0.9</v>
      </c>
      <c r="T207" s="5">
        <v>0.5</v>
      </c>
      <c r="U207" s="5">
        <v>0.1</v>
      </c>
      <c r="V207" s="5">
        <v>0.9</v>
      </c>
      <c r="W207" s="5">
        <v>0.5</v>
      </c>
      <c r="X207" s="5">
        <v>0.1</v>
      </c>
      <c r="Y207" s="5">
        <v>0.9</v>
      </c>
      <c r="Z207" s="5">
        <v>0.5</v>
      </c>
      <c r="AA207" s="5">
        <v>0.1</v>
      </c>
      <c r="AB207" s="5">
        <v>0.9</v>
      </c>
    </row>
    <row r="208" spans="1:28" x14ac:dyDescent="0.2">
      <c r="A208" s="3" t="s">
        <v>23</v>
      </c>
      <c r="B208" s="3" t="s">
        <v>226</v>
      </c>
      <c r="C208" s="3" t="s">
        <v>19</v>
      </c>
      <c r="D208" s="3" t="s">
        <v>45</v>
      </c>
      <c r="E208" s="3" t="s">
        <v>80</v>
      </c>
      <c r="F208" s="3" t="s">
        <v>57</v>
      </c>
      <c r="G208" s="6" t="s">
        <v>56</v>
      </c>
      <c r="H208" s="3" t="s">
        <v>52</v>
      </c>
      <c r="I208" s="3" t="s">
        <v>53</v>
      </c>
      <c r="J208" s="3" t="s">
        <v>47</v>
      </c>
      <c r="K208" s="5">
        <v>32</v>
      </c>
      <c r="L208" s="5">
        <v>16</v>
      </c>
      <c r="M208" s="5">
        <v>48</v>
      </c>
      <c r="N208" s="5">
        <v>16</v>
      </c>
      <c r="O208" s="5">
        <v>8</v>
      </c>
      <c r="P208" s="5">
        <v>24</v>
      </c>
      <c r="Q208" s="5">
        <v>8</v>
      </c>
      <c r="R208" s="5">
        <v>4</v>
      </c>
      <c r="S208" s="5">
        <v>20</v>
      </c>
      <c r="T208" s="3">
        <v>8</v>
      </c>
      <c r="U208" s="3">
        <v>4</v>
      </c>
      <c r="V208" s="3">
        <v>16</v>
      </c>
      <c r="W208" s="5">
        <v>8</v>
      </c>
      <c r="X208" s="5">
        <v>4</v>
      </c>
      <c r="Y208" s="5">
        <v>12</v>
      </c>
      <c r="Z208" s="3">
        <v>6</v>
      </c>
      <c r="AA208" s="3">
        <v>4</v>
      </c>
      <c r="AB208" s="3">
        <v>10</v>
      </c>
    </row>
    <row r="209" spans="1:28" x14ac:dyDescent="0.2">
      <c r="A209" s="3" t="s">
        <v>23</v>
      </c>
      <c r="B209" s="3" t="s">
        <v>97</v>
      </c>
      <c r="C209" s="3" t="s">
        <v>19</v>
      </c>
      <c r="D209" s="3" t="s">
        <v>45</v>
      </c>
      <c r="E209" s="3" t="s">
        <v>80</v>
      </c>
      <c r="F209" s="3" t="s">
        <v>57</v>
      </c>
      <c r="G209" s="6" t="s">
        <v>56</v>
      </c>
      <c r="H209" s="3" t="s">
        <v>52</v>
      </c>
      <c r="I209" s="3" t="s">
        <v>53</v>
      </c>
      <c r="J209" s="3" t="s">
        <v>47</v>
      </c>
      <c r="K209" s="5">
        <v>32</v>
      </c>
      <c r="L209" s="5">
        <v>16</v>
      </c>
      <c r="M209" s="5">
        <v>48</v>
      </c>
      <c r="N209" s="5">
        <v>16</v>
      </c>
      <c r="O209" s="5">
        <v>8</v>
      </c>
      <c r="P209" s="5">
        <v>24</v>
      </c>
      <c r="Q209" s="5">
        <v>8</v>
      </c>
      <c r="R209" s="5">
        <v>4</v>
      </c>
      <c r="S209" s="5">
        <v>20</v>
      </c>
      <c r="T209" s="3">
        <v>8</v>
      </c>
      <c r="U209" s="3">
        <v>4</v>
      </c>
      <c r="V209" s="3">
        <v>16</v>
      </c>
      <c r="W209" s="5">
        <v>8</v>
      </c>
      <c r="X209" s="5">
        <v>4</v>
      </c>
      <c r="Y209" s="5">
        <v>12</v>
      </c>
      <c r="Z209" s="3">
        <v>6</v>
      </c>
      <c r="AA209" s="3">
        <v>4</v>
      </c>
      <c r="AB209" s="3">
        <v>10</v>
      </c>
    </row>
    <row r="210" spans="1:28" x14ac:dyDescent="0.2">
      <c r="A210" s="3" t="s">
        <v>23</v>
      </c>
      <c r="B210" s="3" t="s">
        <v>227</v>
      </c>
      <c r="C210" s="3" t="s">
        <v>19</v>
      </c>
      <c r="D210" s="3" t="s">
        <v>38</v>
      </c>
      <c r="E210" s="3" t="s">
        <v>81</v>
      </c>
      <c r="F210" s="3" t="s">
        <v>57</v>
      </c>
      <c r="G210" s="6" t="s">
        <v>56</v>
      </c>
      <c r="H210" s="3" t="s">
        <v>52</v>
      </c>
      <c r="I210" s="3" t="s">
        <v>53</v>
      </c>
      <c r="J210" s="3" t="s">
        <v>47</v>
      </c>
      <c r="K210" s="5">
        <v>2</v>
      </c>
      <c r="L210" s="5">
        <v>1.3</v>
      </c>
      <c r="M210" s="5">
        <v>2.2999999999999998</v>
      </c>
      <c r="N210" s="5">
        <v>2</v>
      </c>
      <c r="O210" s="5">
        <v>1.3</v>
      </c>
      <c r="P210" s="5">
        <v>2.2999999999999998</v>
      </c>
      <c r="Q210" s="5">
        <v>2</v>
      </c>
      <c r="R210" s="5">
        <v>1.3</v>
      </c>
      <c r="S210" s="5">
        <v>2.2999999999999998</v>
      </c>
      <c r="T210" s="5">
        <v>2</v>
      </c>
      <c r="U210" s="5">
        <v>1.3</v>
      </c>
      <c r="V210" s="5">
        <v>2.2999999999999998</v>
      </c>
      <c r="W210" s="5">
        <f t="shared" ref="W210:AB210" si="139">Q210*1.5</f>
        <v>3</v>
      </c>
      <c r="X210" s="5">
        <f t="shared" si="139"/>
        <v>1.9500000000000002</v>
      </c>
      <c r="Y210" s="5">
        <f t="shared" si="139"/>
        <v>3.4499999999999997</v>
      </c>
      <c r="Z210" s="5">
        <f t="shared" si="139"/>
        <v>3</v>
      </c>
      <c r="AA210" s="5">
        <f t="shared" si="139"/>
        <v>1.9500000000000002</v>
      </c>
      <c r="AB210" s="5">
        <f t="shared" si="139"/>
        <v>3.4499999999999997</v>
      </c>
    </row>
    <row r="211" spans="1:28" x14ac:dyDescent="0.2">
      <c r="A211" s="3" t="s">
        <v>23</v>
      </c>
      <c r="B211" s="3" t="s">
        <v>210</v>
      </c>
      <c r="C211" s="3" t="s">
        <v>19</v>
      </c>
      <c r="D211" s="3" t="s">
        <v>256</v>
      </c>
      <c r="E211" s="3" t="s">
        <v>71</v>
      </c>
      <c r="F211" s="3" t="s">
        <v>57</v>
      </c>
      <c r="G211" s="6" t="s">
        <v>56</v>
      </c>
      <c r="H211" s="3" t="s">
        <v>52</v>
      </c>
      <c r="I211" s="3" t="s">
        <v>53</v>
      </c>
      <c r="J211" s="3" t="s">
        <v>47</v>
      </c>
      <c r="K211" s="5">
        <v>0.6</v>
      </c>
      <c r="L211" s="5">
        <v>0.55000000000000004</v>
      </c>
      <c r="M211" s="5">
        <v>0.75</v>
      </c>
      <c r="N211" s="5">
        <v>0.6</v>
      </c>
      <c r="O211" s="5">
        <v>0.55000000000000004</v>
      </c>
      <c r="P211" s="5">
        <v>0.75</v>
      </c>
      <c r="Q211" s="5">
        <v>0.7</v>
      </c>
      <c r="R211" s="5">
        <v>0.55000000000000004</v>
      </c>
      <c r="S211" s="5">
        <v>0.75</v>
      </c>
      <c r="T211" s="5">
        <v>0.7</v>
      </c>
      <c r="U211" s="5">
        <v>0.55000000000000004</v>
      </c>
      <c r="V211" s="5">
        <v>0.75</v>
      </c>
      <c r="W211" s="5">
        <v>0.75</v>
      </c>
      <c r="X211" s="5">
        <v>0.6</v>
      </c>
      <c r="Y211" s="5">
        <v>0.75</v>
      </c>
      <c r="Z211" s="5">
        <v>0.8</v>
      </c>
      <c r="AA211" s="5">
        <v>0.65</v>
      </c>
      <c r="AB211" s="5">
        <v>0.8</v>
      </c>
    </row>
    <row r="212" spans="1:28" x14ac:dyDescent="0.2">
      <c r="A212" s="3" t="s">
        <v>23</v>
      </c>
      <c r="B212" s="3" t="s">
        <v>99</v>
      </c>
      <c r="C212" s="3" t="s">
        <v>19</v>
      </c>
      <c r="D212" s="3" t="s">
        <v>256</v>
      </c>
      <c r="E212" s="3" t="s">
        <v>71</v>
      </c>
      <c r="F212" s="3" t="s">
        <v>57</v>
      </c>
      <c r="G212" s="6" t="s">
        <v>56</v>
      </c>
      <c r="H212" s="3" t="s">
        <v>52</v>
      </c>
      <c r="I212" s="3" t="s">
        <v>53</v>
      </c>
      <c r="J212" s="3" t="s">
        <v>47</v>
      </c>
      <c r="K212" s="5">
        <v>0.5</v>
      </c>
      <c r="L212" s="5">
        <v>0.4</v>
      </c>
      <c r="M212" s="5">
        <v>0.6</v>
      </c>
      <c r="N212" s="5">
        <v>0.5</v>
      </c>
      <c r="O212" s="5">
        <v>0.4</v>
      </c>
      <c r="P212" s="5">
        <v>0.6</v>
      </c>
      <c r="Q212" s="5">
        <v>0.5</v>
      </c>
      <c r="R212" s="5">
        <v>0.4</v>
      </c>
      <c r="S212" s="5">
        <v>0.6</v>
      </c>
      <c r="T212" s="5">
        <v>0.5</v>
      </c>
      <c r="U212" s="5">
        <v>0.4</v>
      </c>
      <c r="V212" s="5">
        <v>0.6</v>
      </c>
      <c r="W212" s="5">
        <v>0.55000000000000004</v>
      </c>
      <c r="X212" s="5">
        <v>0.45</v>
      </c>
      <c r="Y212" s="5">
        <v>0.65</v>
      </c>
      <c r="Z212" s="3">
        <v>0.6</v>
      </c>
      <c r="AA212" s="3">
        <v>0.5</v>
      </c>
      <c r="AB212" s="3">
        <v>0.7</v>
      </c>
    </row>
    <row r="213" spans="1:28" x14ac:dyDescent="0.2">
      <c r="A213" s="3" t="s">
        <v>23</v>
      </c>
      <c r="B213" s="3" t="s">
        <v>97</v>
      </c>
      <c r="C213" s="3" t="s">
        <v>19</v>
      </c>
      <c r="D213" s="3" t="s">
        <v>256</v>
      </c>
      <c r="E213" s="3" t="s">
        <v>71</v>
      </c>
      <c r="F213" s="3" t="s">
        <v>57</v>
      </c>
      <c r="G213" s="6" t="s">
        <v>56</v>
      </c>
      <c r="H213" s="3" t="s">
        <v>52</v>
      </c>
      <c r="I213" s="3" t="s">
        <v>53</v>
      </c>
      <c r="J213" s="3" t="s">
        <v>47</v>
      </c>
      <c r="K213" s="5">
        <v>0.5</v>
      </c>
      <c r="L213" s="5">
        <v>0.4</v>
      </c>
      <c r="M213" s="5">
        <v>0.6</v>
      </c>
      <c r="N213" s="5">
        <v>0.5</v>
      </c>
      <c r="O213" s="5">
        <v>0.4</v>
      </c>
      <c r="P213" s="5">
        <v>0.6</v>
      </c>
      <c r="Q213" s="5">
        <v>0.5</v>
      </c>
      <c r="R213" s="5">
        <v>0.4</v>
      </c>
      <c r="S213" s="5">
        <v>0.6</v>
      </c>
      <c r="T213" s="5">
        <v>0.5</v>
      </c>
      <c r="U213" s="5">
        <v>0.4</v>
      </c>
      <c r="V213" s="5">
        <v>0.6</v>
      </c>
      <c r="W213" s="5">
        <v>0.55000000000000004</v>
      </c>
      <c r="X213" s="5">
        <v>0.45</v>
      </c>
      <c r="Y213" s="5">
        <v>0.65</v>
      </c>
      <c r="Z213" s="3">
        <v>0.6</v>
      </c>
      <c r="AA213" s="3">
        <v>0.5</v>
      </c>
      <c r="AB213" s="3">
        <v>0.7</v>
      </c>
    </row>
    <row r="214" spans="1:28" x14ac:dyDescent="0.2">
      <c r="A214" s="3" t="s">
        <v>23</v>
      </c>
      <c r="B214" s="3" t="s">
        <v>210</v>
      </c>
      <c r="C214" s="3" t="s">
        <v>19</v>
      </c>
      <c r="D214" s="3" t="s">
        <v>257</v>
      </c>
      <c r="E214" s="3" t="s">
        <v>71</v>
      </c>
      <c r="F214" s="3" t="s">
        <v>57</v>
      </c>
      <c r="G214" s="6" t="s">
        <v>56</v>
      </c>
      <c r="H214" s="3" t="s">
        <v>52</v>
      </c>
      <c r="I214" s="3" t="s">
        <v>53</v>
      </c>
      <c r="J214" s="3" t="s">
        <v>47</v>
      </c>
      <c r="K214" s="5">
        <v>0.6</v>
      </c>
      <c r="L214" s="5">
        <v>0.55000000000000004</v>
      </c>
      <c r="M214" s="5">
        <v>0.75</v>
      </c>
      <c r="N214" s="5">
        <v>0.6</v>
      </c>
      <c r="O214" s="5">
        <v>0.55000000000000004</v>
      </c>
      <c r="P214" s="5">
        <v>0.75</v>
      </c>
      <c r="Q214" s="5">
        <v>0.7</v>
      </c>
      <c r="R214" s="5">
        <v>0.55000000000000004</v>
      </c>
      <c r="S214" s="5">
        <v>0.75</v>
      </c>
      <c r="T214" s="5">
        <v>0.7</v>
      </c>
      <c r="U214" s="5">
        <v>0.55000000000000004</v>
      </c>
      <c r="V214" s="5">
        <v>0.75</v>
      </c>
      <c r="W214" s="5">
        <v>0.75</v>
      </c>
      <c r="X214" s="5">
        <v>0.6</v>
      </c>
      <c r="Y214" s="5">
        <v>0.75</v>
      </c>
      <c r="Z214" s="5">
        <v>0.8</v>
      </c>
      <c r="AA214" s="5">
        <v>0.65</v>
      </c>
      <c r="AB214" s="5">
        <v>0.8</v>
      </c>
    </row>
    <row r="215" spans="1:28" x14ac:dyDescent="0.2">
      <c r="A215" s="3" t="s">
        <v>23</v>
      </c>
      <c r="B215" s="3" t="s">
        <v>99</v>
      </c>
      <c r="C215" s="3" t="s">
        <v>19</v>
      </c>
      <c r="D215" s="3" t="s">
        <v>257</v>
      </c>
      <c r="E215" s="3" t="s">
        <v>71</v>
      </c>
      <c r="F215" s="3" t="s">
        <v>57</v>
      </c>
      <c r="G215" s="6" t="s">
        <v>56</v>
      </c>
      <c r="H215" s="3" t="s">
        <v>52</v>
      </c>
      <c r="I215" s="3" t="s">
        <v>53</v>
      </c>
      <c r="J215" s="3" t="s">
        <v>47</v>
      </c>
      <c r="K215" s="5">
        <v>0.5</v>
      </c>
      <c r="L215" s="5">
        <v>0.4</v>
      </c>
      <c r="M215" s="5">
        <v>0.6</v>
      </c>
      <c r="N215" s="5">
        <v>0.5</v>
      </c>
      <c r="O215" s="5">
        <v>0.4</v>
      </c>
      <c r="P215" s="5">
        <v>0.6</v>
      </c>
      <c r="Q215" s="5">
        <v>0.5</v>
      </c>
      <c r="R215" s="5">
        <v>0.4</v>
      </c>
      <c r="S215" s="5">
        <v>0.6</v>
      </c>
      <c r="T215" s="5">
        <v>0.5</v>
      </c>
      <c r="U215" s="5">
        <v>0.4</v>
      </c>
      <c r="V215" s="5">
        <v>0.6</v>
      </c>
      <c r="W215" s="5">
        <v>0.55000000000000004</v>
      </c>
      <c r="X215" s="5">
        <v>0.45</v>
      </c>
      <c r="Y215" s="5">
        <v>0.65</v>
      </c>
      <c r="Z215" s="3">
        <v>0.6</v>
      </c>
      <c r="AA215" s="3">
        <v>0.5</v>
      </c>
      <c r="AB215" s="3">
        <v>0.7</v>
      </c>
    </row>
    <row r="216" spans="1:28" x14ac:dyDescent="0.2">
      <c r="A216" s="3" t="s">
        <v>23</v>
      </c>
      <c r="B216" s="3" t="s">
        <v>97</v>
      </c>
      <c r="C216" s="3" t="s">
        <v>19</v>
      </c>
      <c r="D216" s="3" t="s">
        <v>257</v>
      </c>
      <c r="E216" s="3" t="s">
        <v>71</v>
      </c>
      <c r="F216" s="3" t="s">
        <v>57</v>
      </c>
      <c r="G216" s="6" t="s">
        <v>56</v>
      </c>
      <c r="H216" s="3" t="s">
        <v>52</v>
      </c>
      <c r="I216" s="3" t="s">
        <v>53</v>
      </c>
      <c r="J216" s="3" t="s">
        <v>47</v>
      </c>
      <c r="K216" s="5">
        <v>0.5</v>
      </c>
      <c r="L216" s="5">
        <v>0.4</v>
      </c>
      <c r="M216" s="5">
        <v>0.6</v>
      </c>
      <c r="N216" s="5">
        <v>0.5</v>
      </c>
      <c r="O216" s="5">
        <v>0.4</v>
      </c>
      <c r="P216" s="5">
        <v>0.6</v>
      </c>
      <c r="Q216" s="5">
        <v>0.5</v>
      </c>
      <c r="R216" s="5">
        <v>0.4</v>
      </c>
      <c r="S216" s="5">
        <v>0.6</v>
      </c>
      <c r="T216" s="5">
        <v>0.5</v>
      </c>
      <c r="U216" s="5">
        <v>0.4</v>
      </c>
      <c r="V216" s="5">
        <v>0.6</v>
      </c>
      <c r="W216" s="5">
        <v>0.55000000000000004</v>
      </c>
      <c r="X216" s="5">
        <v>0.45</v>
      </c>
      <c r="Y216" s="5">
        <v>0.65</v>
      </c>
      <c r="Z216" s="3">
        <v>0.6</v>
      </c>
      <c r="AA216" s="3">
        <v>0.5</v>
      </c>
      <c r="AB216" s="3">
        <v>0.7</v>
      </c>
    </row>
    <row r="217" spans="1:28" ht="15" x14ac:dyDescent="0.2">
      <c r="A217" s="3" t="s">
        <v>23</v>
      </c>
      <c r="B217" s="3" t="s">
        <v>210</v>
      </c>
      <c r="C217" s="3" t="s">
        <v>19</v>
      </c>
      <c r="D217" s="3" t="s">
        <v>258</v>
      </c>
      <c r="E217" s="3" t="s">
        <v>71</v>
      </c>
      <c r="F217" s="3" t="s">
        <v>57</v>
      </c>
      <c r="G217" s="6" t="s">
        <v>56</v>
      </c>
      <c r="H217" t="s">
        <v>260</v>
      </c>
      <c r="I217" s="3" t="s">
        <v>53</v>
      </c>
      <c r="J217" s="3" t="s">
        <v>47</v>
      </c>
      <c r="K217" s="5">
        <v>0.6</v>
      </c>
      <c r="L217" s="5">
        <v>0.55000000000000004</v>
      </c>
      <c r="M217" s="5">
        <v>0.75</v>
      </c>
      <c r="N217" s="5">
        <v>0.6</v>
      </c>
      <c r="O217" s="5">
        <v>0.55000000000000004</v>
      </c>
      <c r="P217" s="5">
        <v>0.75</v>
      </c>
      <c r="Q217" s="30">
        <v>0.8</v>
      </c>
      <c r="R217" s="30">
        <v>0.75</v>
      </c>
      <c r="S217" s="30">
        <v>0.85</v>
      </c>
      <c r="T217" s="9">
        <v>0.85</v>
      </c>
      <c r="U217" s="9">
        <v>0.8</v>
      </c>
      <c r="V217" s="9">
        <v>0.9</v>
      </c>
      <c r="W217" s="30">
        <v>0.9</v>
      </c>
      <c r="X217" s="30">
        <v>0.85</v>
      </c>
      <c r="Y217" s="30">
        <v>0.95</v>
      </c>
      <c r="Z217" s="30">
        <v>0.9</v>
      </c>
      <c r="AA217" s="30">
        <v>0.85</v>
      </c>
      <c r="AB217" s="30">
        <v>0.95</v>
      </c>
    </row>
    <row r="218" spans="1:28" ht="15" x14ac:dyDescent="0.2">
      <c r="A218" s="3" t="s">
        <v>23</v>
      </c>
      <c r="B218" s="3" t="s">
        <v>99</v>
      </c>
      <c r="C218" s="3" t="s">
        <v>19</v>
      </c>
      <c r="D218" s="3" t="s">
        <v>258</v>
      </c>
      <c r="E218" s="3" t="s">
        <v>71</v>
      </c>
      <c r="F218" s="3" t="s">
        <v>57</v>
      </c>
      <c r="G218" s="6" t="s">
        <v>56</v>
      </c>
      <c r="H218" t="s">
        <v>260</v>
      </c>
      <c r="I218" s="3" t="s">
        <v>53</v>
      </c>
      <c r="J218" s="3" t="s">
        <v>47</v>
      </c>
      <c r="K218" s="5">
        <v>0.5</v>
      </c>
      <c r="L218" s="5">
        <v>0.4</v>
      </c>
      <c r="M218" s="5">
        <v>0.6</v>
      </c>
      <c r="N218" s="5">
        <v>0.5</v>
      </c>
      <c r="O218" s="5">
        <v>0.4</v>
      </c>
      <c r="P218" s="5">
        <v>0.6</v>
      </c>
      <c r="Q218" s="30">
        <v>0.8</v>
      </c>
      <c r="R218" s="30">
        <v>0.75</v>
      </c>
      <c r="S218" s="30">
        <v>0.85</v>
      </c>
      <c r="T218" s="9">
        <v>0.85</v>
      </c>
      <c r="U218" s="9">
        <v>0.8</v>
      </c>
      <c r="V218" s="9">
        <v>0.9</v>
      </c>
      <c r="W218" s="30">
        <v>0.9</v>
      </c>
      <c r="X218" s="30">
        <v>0.85</v>
      </c>
      <c r="Y218" s="30">
        <v>0.95</v>
      </c>
      <c r="Z218" s="30">
        <v>0.9</v>
      </c>
      <c r="AA218" s="30">
        <v>0.85</v>
      </c>
      <c r="AB218" s="30">
        <v>0.95</v>
      </c>
    </row>
    <row r="219" spans="1:28" ht="15" x14ac:dyDescent="0.2">
      <c r="A219" s="3" t="s">
        <v>23</v>
      </c>
      <c r="B219" s="3" t="s">
        <v>97</v>
      </c>
      <c r="C219" s="3" t="s">
        <v>19</v>
      </c>
      <c r="D219" s="3" t="s">
        <v>258</v>
      </c>
      <c r="E219" s="3" t="s">
        <v>71</v>
      </c>
      <c r="F219" s="3" t="s">
        <v>57</v>
      </c>
      <c r="G219" s="6" t="s">
        <v>56</v>
      </c>
      <c r="H219" t="s">
        <v>260</v>
      </c>
      <c r="I219" s="3" t="s">
        <v>53</v>
      </c>
      <c r="J219" s="3" t="s">
        <v>47</v>
      </c>
      <c r="K219" s="5">
        <v>0.5</v>
      </c>
      <c r="L219" s="5">
        <v>0.4</v>
      </c>
      <c r="M219" s="5">
        <v>0.6</v>
      </c>
      <c r="N219" s="5">
        <v>0.5</v>
      </c>
      <c r="O219" s="5">
        <v>0.4</v>
      </c>
      <c r="P219" s="5">
        <v>0.6</v>
      </c>
      <c r="Q219" s="30">
        <v>0.8</v>
      </c>
      <c r="R219" s="30">
        <v>0.75</v>
      </c>
      <c r="S219" s="30">
        <v>0.85</v>
      </c>
      <c r="T219" s="9">
        <v>0.85</v>
      </c>
      <c r="U219" s="9">
        <v>0.8</v>
      </c>
      <c r="V219" s="9">
        <v>0.9</v>
      </c>
      <c r="W219" s="30">
        <v>0.9</v>
      </c>
      <c r="X219" s="30">
        <v>0.85</v>
      </c>
      <c r="Y219" s="30">
        <v>0.95</v>
      </c>
      <c r="Z219" s="30">
        <v>0.9</v>
      </c>
      <c r="AA219" s="30">
        <v>0.85</v>
      </c>
      <c r="AB219" s="30">
        <v>0.95</v>
      </c>
    </row>
    <row r="220" spans="1:28" x14ac:dyDescent="0.2">
      <c r="A220" s="3" t="s">
        <v>23</v>
      </c>
      <c r="B220" s="3" t="s">
        <v>210</v>
      </c>
      <c r="C220" s="3" t="s">
        <v>19</v>
      </c>
      <c r="D220" s="3" t="s">
        <v>259</v>
      </c>
      <c r="E220" s="3" t="s">
        <v>71</v>
      </c>
      <c r="F220" s="3" t="s">
        <v>57</v>
      </c>
      <c r="G220" s="6" t="s">
        <v>56</v>
      </c>
      <c r="H220" s="3" t="s">
        <v>52</v>
      </c>
      <c r="I220" s="3" t="s">
        <v>53</v>
      </c>
      <c r="J220" s="3" t="s">
        <v>47</v>
      </c>
      <c r="K220" s="5">
        <v>0.6</v>
      </c>
      <c r="L220" s="5">
        <v>0.55000000000000004</v>
      </c>
      <c r="M220" s="5">
        <v>0.75</v>
      </c>
      <c r="N220" s="5">
        <v>0.6</v>
      </c>
      <c r="O220" s="5">
        <v>0.55000000000000004</v>
      </c>
      <c r="P220" s="5">
        <v>0.75</v>
      </c>
      <c r="Q220" s="5">
        <v>0.7</v>
      </c>
      <c r="R220" s="5">
        <v>0.55000000000000004</v>
      </c>
      <c r="S220" s="5">
        <v>0.75</v>
      </c>
      <c r="T220" s="5">
        <v>0.7</v>
      </c>
      <c r="U220" s="5">
        <v>0.55000000000000004</v>
      </c>
      <c r="V220" s="5">
        <v>0.75</v>
      </c>
      <c r="W220" s="5">
        <v>0.75</v>
      </c>
      <c r="X220" s="5">
        <v>0.6</v>
      </c>
      <c r="Y220" s="5">
        <v>0.75</v>
      </c>
      <c r="Z220" s="5">
        <v>0.8</v>
      </c>
      <c r="AA220" s="5">
        <v>0.65</v>
      </c>
      <c r="AB220" s="5">
        <v>0.8</v>
      </c>
    </row>
    <row r="221" spans="1:28" x14ac:dyDescent="0.2">
      <c r="A221" s="3" t="s">
        <v>23</v>
      </c>
      <c r="B221" s="3" t="s">
        <v>99</v>
      </c>
      <c r="C221" s="3" t="s">
        <v>19</v>
      </c>
      <c r="D221" s="3" t="s">
        <v>259</v>
      </c>
      <c r="E221" s="3" t="s">
        <v>71</v>
      </c>
      <c r="F221" s="3" t="s">
        <v>57</v>
      </c>
      <c r="G221" s="6" t="s">
        <v>56</v>
      </c>
      <c r="H221" s="3" t="s">
        <v>52</v>
      </c>
      <c r="I221" s="3" t="s">
        <v>53</v>
      </c>
      <c r="J221" s="3" t="s">
        <v>47</v>
      </c>
      <c r="K221" s="5">
        <v>0.5</v>
      </c>
      <c r="L221" s="5">
        <v>0.4</v>
      </c>
      <c r="M221" s="5">
        <v>0.6</v>
      </c>
      <c r="N221" s="5">
        <v>0.5</v>
      </c>
      <c r="O221" s="5">
        <v>0.4</v>
      </c>
      <c r="P221" s="5">
        <v>0.6</v>
      </c>
      <c r="Q221" s="5">
        <v>0.5</v>
      </c>
      <c r="R221" s="5">
        <v>0.4</v>
      </c>
      <c r="S221" s="5">
        <v>0.6</v>
      </c>
      <c r="T221" s="5">
        <v>0.5</v>
      </c>
      <c r="U221" s="5">
        <v>0.4</v>
      </c>
      <c r="V221" s="5">
        <v>0.6</v>
      </c>
      <c r="W221" s="5">
        <v>0.55000000000000004</v>
      </c>
      <c r="X221" s="5">
        <v>0.45</v>
      </c>
      <c r="Y221" s="5">
        <v>0.65</v>
      </c>
      <c r="Z221" s="3">
        <v>0.6</v>
      </c>
      <c r="AA221" s="3">
        <v>0.5</v>
      </c>
      <c r="AB221" s="3">
        <v>0.7</v>
      </c>
    </row>
    <row r="222" spans="1:28" x14ac:dyDescent="0.2">
      <c r="A222" s="3" t="s">
        <v>23</v>
      </c>
      <c r="B222" s="3" t="s">
        <v>97</v>
      </c>
      <c r="C222" s="3" t="s">
        <v>19</v>
      </c>
      <c r="D222" s="3" t="s">
        <v>259</v>
      </c>
      <c r="E222" s="3" t="s">
        <v>71</v>
      </c>
      <c r="F222" s="3" t="s">
        <v>57</v>
      </c>
      <c r="G222" s="6" t="s">
        <v>56</v>
      </c>
      <c r="H222" s="3" t="s">
        <v>52</v>
      </c>
      <c r="I222" s="3" t="s">
        <v>53</v>
      </c>
      <c r="J222" s="3" t="s">
        <v>47</v>
      </c>
      <c r="K222" s="5">
        <v>0.5</v>
      </c>
      <c r="L222" s="5">
        <v>0.4</v>
      </c>
      <c r="M222" s="5">
        <v>0.6</v>
      </c>
      <c r="N222" s="5">
        <v>0.5</v>
      </c>
      <c r="O222" s="5">
        <v>0.4</v>
      </c>
      <c r="P222" s="5">
        <v>0.6</v>
      </c>
      <c r="Q222" s="5">
        <v>0.5</v>
      </c>
      <c r="R222" s="5">
        <v>0.4</v>
      </c>
      <c r="S222" s="5">
        <v>0.6</v>
      </c>
      <c r="T222" s="5">
        <v>0.5</v>
      </c>
      <c r="U222" s="5">
        <v>0.4</v>
      </c>
      <c r="V222" s="5">
        <v>0.6</v>
      </c>
      <c r="W222" s="5">
        <v>0.55000000000000004</v>
      </c>
      <c r="X222" s="5">
        <v>0.45</v>
      </c>
      <c r="Y222" s="5">
        <v>0.65</v>
      </c>
      <c r="Z222" s="3">
        <v>0.6</v>
      </c>
      <c r="AA222" s="3">
        <v>0.5</v>
      </c>
      <c r="AB222" s="3">
        <v>0.7</v>
      </c>
    </row>
    <row r="223" spans="1:28" x14ac:dyDescent="0.2">
      <c r="A223" s="3" t="s">
        <v>23</v>
      </c>
      <c r="B223" s="3" t="s">
        <v>19</v>
      </c>
      <c r="C223" s="3" t="s">
        <v>19</v>
      </c>
      <c r="D223" s="3" t="s">
        <v>255</v>
      </c>
      <c r="E223" s="3" t="s">
        <v>80</v>
      </c>
      <c r="F223" s="3" t="s">
        <v>57</v>
      </c>
      <c r="G223" s="6" t="s">
        <v>56</v>
      </c>
      <c r="H223" s="13" t="s">
        <v>49</v>
      </c>
      <c r="I223" s="3"/>
      <c r="J223" s="3" t="s">
        <v>47</v>
      </c>
      <c r="K223" s="5">
        <v>0.05</v>
      </c>
      <c r="L223" s="5">
        <v>0.01</v>
      </c>
      <c r="M223" s="5">
        <v>0.1</v>
      </c>
      <c r="N223" s="5">
        <v>0.1</v>
      </c>
      <c r="O223" s="5">
        <v>0.05</v>
      </c>
      <c r="P223" s="5">
        <v>0.15</v>
      </c>
      <c r="Q223" s="5">
        <v>0.2</v>
      </c>
      <c r="R223" s="5">
        <v>0.15</v>
      </c>
      <c r="S223" s="5">
        <v>0.25</v>
      </c>
      <c r="T223" s="5">
        <v>0.3</v>
      </c>
      <c r="U223" s="5">
        <v>0.25</v>
      </c>
      <c r="V223" s="5">
        <v>0.35</v>
      </c>
      <c r="W223" s="5">
        <v>0.4</v>
      </c>
      <c r="X223" s="5">
        <v>0.25</v>
      </c>
      <c r="Y223" s="5">
        <v>0.5</v>
      </c>
      <c r="Z223" s="3">
        <v>0.5</v>
      </c>
      <c r="AA223" s="3">
        <v>0.4</v>
      </c>
      <c r="AB223" s="3">
        <v>0.55000000000000004</v>
      </c>
    </row>
    <row r="224" spans="1:28" x14ac:dyDescent="0.2">
      <c r="A224" s="3" t="s">
        <v>23</v>
      </c>
      <c r="B224" s="3" t="s">
        <v>19</v>
      </c>
      <c r="C224" s="3" t="s">
        <v>19</v>
      </c>
      <c r="D224" s="3" t="s">
        <v>235</v>
      </c>
      <c r="E224" s="3" t="s">
        <v>80</v>
      </c>
      <c r="F224" s="3" t="s">
        <v>57</v>
      </c>
      <c r="G224" s="6" t="s">
        <v>56</v>
      </c>
      <c r="H224" s="13" t="s">
        <v>49</v>
      </c>
      <c r="I224" s="3"/>
      <c r="J224" s="3" t="s">
        <v>47</v>
      </c>
      <c r="K224" s="5">
        <v>0.05</v>
      </c>
      <c r="L224" s="5">
        <v>0.01</v>
      </c>
      <c r="M224" s="5">
        <v>0.1</v>
      </c>
      <c r="N224" s="5">
        <v>0.1</v>
      </c>
      <c r="O224" s="5">
        <v>0.05</v>
      </c>
      <c r="P224" s="5">
        <v>0.15</v>
      </c>
      <c r="Q224" s="5">
        <v>0.23</v>
      </c>
      <c r="R224" s="5">
        <v>0.15</v>
      </c>
      <c r="S224" s="5">
        <v>0.25</v>
      </c>
      <c r="T224" s="5">
        <v>0.3</v>
      </c>
      <c r="U224" s="5">
        <v>0.25</v>
      </c>
      <c r="V224" s="5">
        <v>0.35</v>
      </c>
      <c r="W224" s="5">
        <v>0.4</v>
      </c>
      <c r="X224" s="5">
        <v>0.25</v>
      </c>
      <c r="Y224" s="5">
        <v>0.5</v>
      </c>
      <c r="Z224" s="3">
        <v>0.5</v>
      </c>
      <c r="AA224" s="3">
        <v>0.4</v>
      </c>
      <c r="AB224" s="3">
        <v>0.55000000000000004</v>
      </c>
    </row>
    <row r="225" spans="1:28" x14ac:dyDescent="0.2">
      <c r="A225" s="3" t="s">
        <v>23</v>
      </c>
      <c r="B225" s="3" t="s">
        <v>19</v>
      </c>
      <c r="C225" s="3" t="s">
        <v>19</v>
      </c>
      <c r="D225" s="3" t="s">
        <v>237</v>
      </c>
      <c r="E225" s="3" t="s">
        <v>80</v>
      </c>
      <c r="F225" s="3" t="s">
        <v>57</v>
      </c>
      <c r="G225" s="6" t="s">
        <v>56</v>
      </c>
      <c r="H225" s="13" t="s">
        <v>207</v>
      </c>
      <c r="I225" s="3"/>
      <c r="J225" s="3" t="s">
        <v>47</v>
      </c>
      <c r="K225" s="5">
        <v>0.04</v>
      </c>
      <c r="L225" s="5">
        <f t="shared" ref="L225:L232" si="140">K225*0.75</f>
        <v>0.03</v>
      </c>
      <c r="M225" s="5">
        <f t="shared" ref="M225:M232" si="141">K225*1.25</f>
        <v>0.05</v>
      </c>
      <c r="N225" s="5">
        <v>5.5E-2</v>
      </c>
      <c r="O225" s="5">
        <f t="shared" ref="O225:O232" si="142">N225*0.75</f>
        <v>4.1250000000000002E-2</v>
      </c>
      <c r="P225" s="5">
        <f t="shared" ref="P225:P232" si="143">N225*1.25</f>
        <v>6.8750000000000006E-2</v>
      </c>
      <c r="Q225" s="5">
        <v>7.4999999999999997E-2</v>
      </c>
      <c r="R225" s="5">
        <f t="shared" ref="R225:R232" si="144">Q225*0.75</f>
        <v>5.6249999999999994E-2</v>
      </c>
      <c r="S225" s="5">
        <f t="shared" ref="S225:S232" si="145">Q225*1.25</f>
        <v>9.375E-2</v>
      </c>
      <c r="T225" s="5">
        <v>0.08</v>
      </c>
      <c r="U225" s="5">
        <f t="shared" ref="U225:U232" si="146">T225*0.75</f>
        <v>0.06</v>
      </c>
      <c r="V225" s="5">
        <f t="shared" ref="V225:V232" si="147">T225*1.25</f>
        <v>0.1</v>
      </c>
      <c r="W225" s="5">
        <v>0.09</v>
      </c>
      <c r="X225" s="5">
        <f t="shared" ref="X225:X232" si="148">W225*0.75</f>
        <v>6.7500000000000004E-2</v>
      </c>
      <c r="Y225" s="5">
        <f t="shared" ref="Y225:Y232" si="149">W225*1.25</f>
        <v>0.11249999999999999</v>
      </c>
      <c r="Z225" s="5">
        <v>0.1</v>
      </c>
      <c r="AA225" s="5">
        <f t="shared" ref="AA225:AA232" si="150">Z225*0.75</f>
        <v>7.5000000000000011E-2</v>
      </c>
      <c r="AB225" s="5">
        <f t="shared" ref="AB225:AB232" si="151">Z225*1.25</f>
        <v>0.125</v>
      </c>
    </row>
    <row r="226" spans="1:28" x14ac:dyDescent="0.2">
      <c r="A226" s="3" t="s">
        <v>23</v>
      </c>
      <c r="B226" s="3" t="s">
        <v>19</v>
      </c>
      <c r="C226" s="3" t="s">
        <v>19</v>
      </c>
      <c r="D226" s="3" t="s">
        <v>236</v>
      </c>
      <c r="E226" s="3" t="s">
        <v>80</v>
      </c>
      <c r="F226" s="3" t="s">
        <v>57</v>
      </c>
      <c r="G226" s="6" t="s">
        <v>56</v>
      </c>
      <c r="H226" s="13" t="s">
        <v>49</v>
      </c>
      <c r="I226" s="3"/>
      <c r="J226" s="3" t="s">
        <v>47</v>
      </c>
      <c r="K226" s="9">
        <v>0.05</v>
      </c>
      <c r="L226" s="9">
        <f t="shared" si="140"/>
        <v>3.7500000000000006E-2</v>
      </c>
      <c r="M226" s="9">
        <f t="shared" si="141"/>
        <v>6.25E-2</v>
      </c>
      <c r="N226" s="9">
        <v>7.4999999999999997E-2</v>
      </c>
      <c r="O226" s="9">
        <f t="shared" si="142"/>
        <v>5.6249999999999994E-2</v>
      </c>
      <c r="P226" s="9">
        <f t="shared" si="143"/>
        <v>9.375E-2</v>
      </c>
      <c r="Q226" s="9">
        <v>0.15</v>
      </c>
      <c r="R226" s="9">
        <f>Q226*0.75</f>
        <v>0.11249999999999999</v>
      </c>
      <c r="S226" s="9">
        <f>Q226*1.25</f>
        <v>0.1875</v>
      </c>
      <c r="T226" s="9">
        <v>0.15</v>
      </c>
      <c r="U226" s="9">
        <f>T226*0.75</f>
        <v>0.11249999999999999</v>
      </c>
      <c r="V226" s="9">
        <f>T226*1.25</f>
        <v>0.1875</v>
      </c>
      <c r="W226" s="9">
        <v>0.15</v>
      </c>
      <c r="X226" s="9">
        <f>W226*0.75</f>
        <v>0.11249999999999999</v>
      </c>
      <c r="Y226" s="9">
        <f>W226*1.25</f>
        <v>0.1875</v>
      </c>
      <c r="Z226" s="9">
        <v>0.18</v>
      </c>
      <c r="AA226" s="9">
        <f>Z226*0.75</f>
        <v>0.13500000000000001</v>
      </c>
      <c r="AB226" s="9">
        <f>Z226*1.25</f>
        <v>0.22499999999999998</v>
      </c>
    </row>
    <row r="227" spans="1:28" ht="15" x14ac:dyDescent="0.2">
      <c r="A227" s="3" t="s">
        <v>28</v>
      </c>
      <c r="B227" s="3" t="s">
        <v>19</v>
      </c>
      <c r="C227" s="3" t="s">
        <v>120</v>
      </c>
      <c r="D227" s="3" t="s">
        <v>3</v>
      </c>
      <c r="E227" s="3" t="s">
        <v>74</v>
      </c>
      <c r="F227" s="12" t="s">
        <v>57</v>
      </c>
      <c r="G227" s="3" t="s">
        <v>55</v>
      </c>
      <c r="H227" s="16"/>
      <c r="I227" s="3"/>
      <c r="J227" s="3" t="s">
        <v>47</v>
      </c>
      <c r="K227" s="24">
        <v>5</v>
      </c>
      <c r="L227" s="24">
        <f t="shared" si="140"/>
        <v>3.75</v>
      </c>
      <c r="M227" s="24">
        <f t="shared" si="141"/>
        <v>6.25</v>
      </c>
      <c r="N227" s="24">
        <v>5</v>
      </c>
      <c r="O227" s="24">
        <f t="shared" si="142"/>
        <v>3.75</v>
      </c>
      <c r="P227" s="24">
        <f t="shared" si="143"/>
        <v>6.25</v>
      </c>
      <c r="Q227" s="24">
        <v>5</v>
      </c>
      <c r="R227" s="24">
        <f t="shared" si="144"/>
        <v>3.75</v>
      </c>
      <c r="S227" s="24">
        <f t="shared" si="145"/>
        <v>6.25</v>
      </c>
      <c r="T227" s="24">
        <v>5</v>
      </c>
      <c r="U227" s="24">
        <f t="shared" si="146"/>
        <v>3.75</v>
      </c>
      <c r="V227" s="24">
        <f t="shared" si="147"/>
        <v>6.25</v>
      </c>
      <c r="W227" s="24">
        <v>5</v>
      </c>
      <c r="X227" s="24">
        <f t="shared" si="148"/>
        <v>3.75</v>
      </c>
      <c r="Y227" s="24">
        <f t="shared" si="149"/>
        <v>6.25</v>
      </c>
      <c r="Z227" s="24">
        <v>5</v>
      </c>
      <c r="AA227" s="24">
        <f t="shared" si="150"/>
        <v>3.75</v>
      </c>
      <c r="AB227" s="24">
        <f t="shared" si="151"/>
        <v>6.25</v>
      </c>
    </row>
    <row r="228" spans="1:28" ht="15" x14ac:dyDescent="0.2">
      <c r="A228" s="3" t="s">
        <v>28</v>
      </c>
      <c r="B228" s="3" t="s">
        <v>19</v>
      </c>
      <c r="C228" s="3" t="s">
        <v>121</v>
      </c>
      <c r="D228" s="3" t="s">
        <v>3</v>
      </c>
      <c r="E228" s="3" t="s">
        <v>74</v>
      </c>
      <c r="F228" s="12" t="s">
        <v>57</v>
      </c>
      <c r="G228" s="3" t="s">
        <v>55</v>
      </c>
      <c r="H228" s="16"/>
      <c r="I228" s="3"/>
      <c r="J228" s="3" t="s">
        <v>47</v>
      </c>
      <c r="K228" s="24">
        <v>10</v>
      </c>
      <c r="L228" s="24">
        <f t="shared" si="140"/>
        <v>7.5</v>
      </c>
      <c r="M228" s="24">
        <f t="shared" si="141"/>
        <v>12.5</v>
      </c>
      <c r="N228" s="24">
        <v>10</v>
      </c>
      <c r="O228" s="24">
        <f t="shared" si="142"/>
        <v>7.5</v>
      </c>
      <c r="P228" s="24">
        <f t="shared" si="143"/>
        <v>12.5</v>
      </c>
      <c r="Q228" s="24">
        <v>10</v>
      </c>
      <c r="R228" s="24">
        <f t="shared" si="144"/>
        <v>7.5</v>
      </c>
      <c r="S228" s="24">
        <f t="shared" si="145"/>
        <v>12.5</v>
      </c>
      <c r="T228" s="24">
        <v>10</v>
      </c>
      <c r="U228" s="24">
        <f t="shared" si="146"/>
        <v>7.5</v>
      </c>
      <c r="V228" s="24">
        <f t="shared" si="147"/>
        <v>12.5</v>
      </c>
      <c r="W228" s="24">
        <v>10</v>
      </c>
      <c r="X228" s="24">
        <f t="shared" si="148"/>
        <v>7.5</v>
      </c>
      <c r="Y228" s="24">
        <f t="shared" si="149"/>
        <v>12.5</v>
      </c>
      <c r="Z228" s="24">
        <v>10</v>
      </c>
      <c r="AA228" s="24">
        <f t="shared" si="150"/>
        <v>7.5</v>
      </c>
      <c r="AB228" s="24">
        <f t="shared" si="151"/>
        <v>12.5</v>
      </c>
    </row>
    <row r="229" spans="1:28" ht="15" x14ac:dyDescent="0.2">
      <c r="A229" s="3" t="s">
        <v>28</v>
      </c>
      <c r="B229" s="3" t="s">
        <v>19</v>
      </c>
      <c r="C229" s="3" t="s">
        <v>124</v>
      </c>
      <c r="D229" s="3" t="s">
        <v>3</v>
      </c>
      <c r="E229" s="3" t="s">
        <v>74</v>
      </c>
      <c r="F229" s="12" t="s">
        <v>57</v>
      </c>
      <c r="G229" s="3" t="s">
        <v>55</v>
      </c>
      <c r="H229" s="16"/>
      <c r="I229" s="3"/>
      <c r="J229" s="3" t="s">
        <v>47</v>
      </c>
      <c r="K229" s="24">
        <v>21</v>
      </c>
      <c r="L229" s="24">
        <f t="shared" si="140"/>
        <v>15.75</v>
      </c>
      <c r="M229" s="24">
        <f t="shared" si="141"/>
        <v>26.25</v>
      </c>
      <c r="N229" s="24">
        <v>21</v>
      </c>
      <c r="O229" s="24">
        <f t="shared" si="142"/>
        <v>15.75</v>
      </c>
      <c r="P229" s="24">
        <f t="shared" si="143"/>
        <v>26.25</v>
      </c>
      <c r="Q229" s="24">
        <v>21</v>
      </c>
      <c r="R229" s="24">
        <f t="shared" si="144"/>
        <v>15.75</v>
      </c>
      <c r="S229" s="24">
        <f t="shared" si="145"/>
        <v>26.25</v>
      </c>
      <c r="T229" s="24">
        <v>21</v>
      </c>
      <c r="U229" s="24">
        <f t="shared" si="146"/>
        <v>15.75</v>
      </c>
      <c r="V229" s="24">
        <f t="shared" si="147"/>
        <v>26.25</v>
      </c>
      <c r="W229" s="24">
        <v>21</v>
      </c>
      <c r="X229" s="24">
        <f t="shared" si="148"/>
        <v>15.75</v>
      </c>
      <c r="Y229" s="24">
        <f t="shared" si="149"/>
        <v>26.25</v>
      </c>
      <c r="Z229" s="24">
        <v>21</v>
      </c>
      <c r="AA229" s="24">
        <f t="shared" si="150"/>
        <v>15.75</v>
      </c>
      <c r="AB229" s="24">
        <f t="shared" si="151"/>
        <v>26.25</v>
      </c>
    </row>
    <row r="230" spans="1:28" ht="15" x14ac:dyDescent="0.2">
      <c r="A230" s="3" t="s">
        <v>28</v>
      </c>
      <c r="B230" s="3" t="s">
        <v>19</v>
      </c>
      <c r="C230" s="3" t="s">
        <v>122</v>
      </c>
      <c r="D230" s="3" t="s">
        <v>3</v>
      </c>
      <c r="E230" s="3" t="s">
        <v>74</v>
      </c>
      <c r="F230" s="12" t="s">
        <v>57</v>
      </c>
      <c r="G230" s="3" t="s">
        <v>55</v>
      </c>
      <c r="H230" s="16"/>
      <c r="I230" s="3"/>
      <c r="J230" s="3" t="s">
        <v>47</v>
      </c>
      <c r="K230" s="24">
        <v>13</v>
      </c>
      <c r="L230" s="24">
        <f t="shared" si="140"/>
        <v>9.75</v>
      </c>
      <c r="M230" s="24">
        <f t="shared" si="141"/>
        <v>16.25</v>
      </c>
      <c r="N230" s="24">
        <v>13</v>
      </c>
      <c r="O230" s="24">
        <f t="shared" si="142"/>
        <v>9.75</v>
      </c>
      <c r="P230" s="24">
        <f t="shared" si="143"/>
        <v>16.25</v>
      </c>
      <c r="Q230" s="24">
        <v>13</v>
      </c>
      <c r="R230" s="24">
        <f t="shared" si="144"/>
        <v>9.75</v>
      </c>
      <c r="S230" s="24">
        <f t="shared" si="145"/>
        <v>16.25</v>
      </c>
      <c r="T230" s="24">
        <v>13</v>
      </c>
      <c r="U230" s="24">
        <f t="shared" si="146"/>
        <v>9.75</v>
      </c>
      <c r="V230" s="24">
        <f t="shared" si="147"/>
        <v>16.25</v>
      </c>
      <c r="W230" s="24">
        <v>13</v>
      </c>
      <c r="X230" s="24">
        <f t="shared" si="148"/>
        <v>9.75</v>
      </c>
      <c r="Y230" s="24">
        <f t="shared" si="149"/>
        <v>16.25</v>
      </c>
      <c r="Z230" s="24">
        <v>13</v>
      </c>
      <c r="AA230" s="24">
        <f t="shared" si="150"/>
        <v>9.75</v>
      </c>
      <c r="AB230" s="24">
        <f t="shared" si="151"/>
        <v>16.25</v>
      </c>
    </row>
    <row r="231" spans="1:28" ht="15" x14ac:dyDescent="0.2">
      <c r="A231" s="3" t="s">
        <v>28</v>
      </c>
      <c r="B231" s="3" t="s">
        <v>19</v>
      </c>
      <c r="C231" s="3" t="s">
        <v>125</v>
      </c>
      <c r="D231" s="3" t="s">
        <v>3</v>
      </c>
      <c r="E231" s="3" t="s">
        <v>74</v>
      </c>
      <c r="F231" s="12" t="s">
        <v>57</v>
      </c>
      <c r="G231" s="3" t="s">
        <v>55</v>
      </c>
      <c r="H231" s="16"/>
      <c r="I231" s="3"/>
      <c r="J231" s="3" t="s">
        <v>47</v>
      </c>
      <c r="K231" s="24">
        <v>26</v>
      </c>
      <c r="L231" s="24">
        <f t="shared" si="140"/>
        <v>19.5</v>
      </c>
      <c r="M231" s="24">
        <f t="shared" si="141"/>
        <v>32.5</v>
      </c>
      <c r="N231" s="24">
        <v>26</v>
      </c>
      <c r="O231" s="24">
        <f t="shared" si="142"/>
        <v>19.5</v>
      </c>
      <c r="P231" s="24">
        <f t="shared" si="143"/>
        <v>32.5</v>
      </c>
      <c r="Q231" s="24">
        <v>26</v>
      </c>
      <c r="R231" s="24">
        <f t="shared" si="144"/>
        <v>19.5</v>
      </c>
      <c r="S231" s="24">
        <f t="shared" si="145"/>
        <v>32.5</v>
      </c>
      <c r="T231" s="24">
        <v>26</v>
      </c>
      <c r="U231" s="24">
        <f t="shared" si="146"/>
        <v>19.5</v>
      </c>
      <c r="V231" s="24">
        <f t="shared" si="147"/>
        <v>32.5</v>
      </c>
      <c r="W231" s="24">
        <v>26</v>
      </c>
      <c r="X231" s="24">
        <f t="shared" si="148"/>
        <v>19.5</v>
      </c>
      <c r="Y231" s="24">
        <f t="shared" si="149"/>
        <v>32.5</v>
      </c>
      <c r="Z231" s="24">
        <v>26</v>
      </c>
      <c r="AA231" s="24">
        <f t="shared" si="150"/>
        <v>19.5</v>
      </c>
      <c r="AB231" s="24">
        <f t="shared" si="151"/>
        <v>32.5</v>
      </c>
    </row>
    <row r="232" spans="1:28" ht="15" x14ac:dyDescent="0.2">
      <c r="A232" s="3" t="s">
        <v>28</v>
      </c>
      <c r="B232" s="3" t="s">
        <v>19</v>
      </c>
      <c r="C232" s="3" t="s">
        <v>123</v>
      </c>
      <c r="D232" s="3" t="s">
        <v>3</v>
      </c>
      <c r="E232" s="3" t="s">
        <v>74</v>
      </c>
      <c r="F232" s="12" t="s">
        <v>57</v>
      </c>
      <c r="G232" s="3" t="s">
        <v>55</v>
      </c>
      <c r="H232" s="16"/>
      <c r="I232" s="3"/>
      <c r="J232" s="3" t="s">
        <v>47</v>
      </c>
      <c r="K232" s="24">
        <v>19</v>
      </c>
      <c r="L232" s="24">
        <f t="shared" si="140"/>
        <v>14.25</v>
      </c>
      <c r="M232" s="24">
        <f t="shared" si="141"/>
        <v>23.75</v>
      </c>
      <c r="N232" s="24">
        <v>19</v>
      </c>
      <c r="O232" s="24">
        <f t="shared" si="142"/>
        <v>14.25</v>
      </c>
      <c r="P232" s="24">
        <f t="shared" si="143"/>
        <v>23.75</v>
      </c>
      <c r="Q232" s="24">
        <v>19</v>
      </c>
      <c r="R232" s="24">
        <f t="shared" si="144"/>
        <v>14.25</v>
      </c>
      <c r="S232" s="24">
        <f t="shared" si="145"/>
        <v>23.75</v>
      </c>
      <c r="T232" s="24">
        <v>19</v>
      </c>
      <c r="U232" s="24">
        <f t="shared" si="146"/>
        <v>14.25</v>
      </c>
      <c r="V232" s="24">
        <f t="shared" si="147"/>
        <v>23.75</v>
      </c>
      <c r="W232" s="24">
        <v>19</v>
      </c>
      <c r="X232" s="24">
        <f t="shared" si="148"/>
        <v>14.25</v>
      </c>
      <c r="Y232" s="24">
        <f t="shared" si="149"/>
        <v>23.75</v>
      </c>
      <c r="Z232" s="24">
        <v>19</v>
      </c>
      <c r="AA232" s="24">
        <f t="shared" si="150"/>
        <v>14.25</v>
      </c>
      <c r="AB232" s="24">
        <f t="shared" si="151"/>
        <v>23.75</v>
      </c>
    </row>
    <row r="233" spans="1:28" ht="15" x14ac:dyDescent="0.2">
      <c r="A233" s="3" t="s">
        <v>28</v>
      </c>
      <c r="B233" s="3" t="s">
        <v>19</v>
      </c>
      <c r="C233" s="3" t="s">
        <v>19</v>
      </c>
      <c r="D233" s="3" t="s">
        <v>4</v>
      </c>
      <c r="E233" s="3" t="s">
        <v>70</v>
      </c>
      <c r="F233" s="3" t="s">
        <v>58</v>
      </c>
      <c r="G233" s="3" t="s">
        <v>54</v>
      </c>
      <c r="H233" s="7" t="s">
        <v>149</v>
      </c>
      <c r="I233" s="3"/>
      <c r="J233" s="3" t="s">
        <v>47</v>
      </c>
      <c r="K233" s="5">
        <v>75</v>
      </c>
      <c r="L233" s="5">
        <v>60</v>
      </c>
      <c r="M233" s="5">
        <v>90</v>
      </c>
      <c r="N233" s="5">
        <v>75</v>
      </c>
      <c r="O233" s="5">
        <v>60</v>
      </c>
      <c r="P233" s="5">
        <v>90</v>
      </c>
      <c r="Q233" s="5">
        <v>75</v>
      </c>
      <c r="R233" s="5">
        <v>60</v>
      </c>
      <c r="S233" s="5">
        <v>90</v>
      </c>
      <c r="T233" s="5">
        <v>75</v>
      </c>
      <c r="U233" s="5">
        <v>60</v>
      </c>
      <c r="V233" s="5">
        <v>90</v>
      </c>
      <c r="W233" s="5">
        <v>75</v>
      </c>
      <c r="X233" s="5">
        <v>60</v>
      </c>
      <c r="Y233" s="5">
        <v>90</v>
      </c>
      <c r="Z233" s="5">
        <v>75</v>
      </c>
      <c r="AA233" s="5">
        <v>60</v>
      </c>
      <c r="AB233" s="5">
        <v>90</v>
      </c>
    </row>
    <row r="234" spans="1:28" ht="15" x14ac:dyDescent="0.2">
      <c r="A234" s="3" t="s">
        <v>22</v>
      </c>
      <c r="B234" s="3" t="s">
        <v>19</v>
      </c>
      <c r="C234" s="3" t="s">
        <v>120</v>
      </c>
      <c r="D234" s="3" t="s">
        <v>162</v>
      </c>
      <c r="E234" s="3" t="s">
        <v>79</v>
      </c>
      <c r="F234" s="3" t="s">
        <v>58</v>
      </c>
      <c r="G234" s="3" t="s">
        <v>55</v>
      </c>
      <c r="H234" s="7" t="s">
        <v>153</v>
      </c>
      <c r="I234" s="3" t="s">
        <v>137</v>
      </c>
      <c r="J234" s="3" t="s">
        <v>47</v>
      </c>
      <c r="K234" s="4">
        <v>2250</v>
      </c>
      <c r="L234" s="4">
        <f>K234*0.75</f>
        <v>1687.5</v>
      </c>
      <c r="M234" s="4">
        <f>K234*1.25</f>
        <v>2812.5</v>
      </c>
      <c r="N234" s="4">
        <v>2250</v>
      </c>
      <c r="O234" s="4">
        <f>N234*0.75</f>
        <v>1687.5</v>
      </c>
      <c r="P234" s="4">
        <f>N234*1.25</f>
        <v>2812.5</v>
      </c>
      <c r="Q234" s="4">
        <v>2250</v>
      </c>
      <c r="R234" s="4">
        <f>Q234*0.75</f>
        <v>1687.5</v>
      </c>
      <c r="S234" s="4">
        <f>Q234*1.25</f>
        <v>2812.5</v>
      </c>
      <c r="T234" s="4">
        <v>2250</v>
      </c>
      <c r="U234" s="4">
        <f>T234*0.75</f>
        <v>1687.5</v>
      </c>
      <c r="V234" s="4">
        <f>T234*1.25</f>
        <v>2812.5</v>
      </c>
      <c r="W234" s="4">
        <v>2250</v>
      </c>
      <c r="X234" s="4">
        <f>W234*0.75</f>
        <v>1687.5</v>
      </c>
      <c r="Y234" s="4">
        <f>W234*1.25</f>
        <v>2812.5</v>
      </c>
      <c r="Z234" s="4">
        <v>2250</v>
      </c>
      <c r="AA234" s="4">
        <f>Z234*0.75</f>
        <v>1687.5</v>
      </c>
      <c r="AB234" s="4">
        <f>Z234*1.25</f>
        <v>2812.5</v>
      </c>
    </row>
    <row r="235" spans="1:28" ht="15" x14ac:dyDescent="0.2">
      <c r="A235" s="3" t="s">
        <v>22</v>
      </c>
      <c r="B235" s="3" t="s">
        <v>19</v>
      </c>
      <c r="C235" s="3" t="s">
        <v>141</v>
      </c>
      <c r="D235" s="3" t="s">
        <v>162</v>
      </c>
      <c r="E235" s="3" t="s">
        <v>79</v>
      </c>
      <c r="F235" s="3" t="s">
        <v>58</v>
      </c>
      <c r="G235" s="3" t="s">
        <v>55</v>
      </c>
      <c r="H235" s="7" t="s">
        <v>153</v>
      </c>
      <c r="I235" s="3" t="s">
        <v>137</v>
      </c>
      <c r="J235" s="3" t="s">
        <v>47</v>
      </c>
      <c r="K235" s="4">
        <v>5000</v>
      </c>
      <c r="L235" s="4">
        <f>K235*0.75</f>
        <v>3750</v>
      </c>
      <c r="M235" s="4">
        <f>K235*1.25</f>
        <v>6250</v>
      </c>
      <c r="N235" s="4">
        <v>5000</v>
      </c>
      <c r="O235" s="4">
        <f>N235*0.75</f>
        <v>3750</v>
      </c>
      <c r="P235" s="4">
        <f>N235*1.25</f>
        <v>6250</v>
      </c>
      <c r="Q235" s="4">
        <v>5000</v>
      </c>
      <c r="R235" s="4">
        <f>Q235*0.75</f>
        <v>3750</v>
      </c>
      <c r="S235" s="4">
        <f>Q235*1.25</f>
        <v>6250</v>
      </c>
      <c r="T235" s="4">
        <v>5000</v>
      </c>
      <c r="U235" s="4">
        <f>T235*0.75</f>
        <v>3750</v>
      </c>
      <c r="V235" s="4">
        <f>T235*1.25</f>
        <v>6250</v>
      </c>
      <c r="W235" s="4">
        <v>5000</v>
      </c>
      <c r="X235" s="4">
        <f>W235*0.75</f>
        <v>3750</v>
      </c>
      <c r="Y235" s="4">
        <f>W235*1.25</f>
        <v>6250</v>
      </c>
      <c r="Z235" s="4">
        <v>5000</v>
      </c>
      <c r="AA235" s="4">
        <f>Z235*0.75</f>
        <v>3750</v>
      </c>
      <c r="AB235" s="4">
        <f>Z235*1.25</f>
        <v>6250</v>
      </c>
    </row>
    <row r="236" spans="1:28" ht="15" x14ac:dyDescent="0.2">
      <c r="A236" s="3" t="s">
        <v>22</v>
      </c>
      <c r="B236" s="3" t="s">
        <v>19</v>
      </c>
      <c r="C236" s="3" t="s">
        <v>138</v>
      </c>
      <c r="D236" s="3" t="s">
        <v>162</v>
      </c>
      <c r="E236" s="3" t="s">
        <v>79</v>
      </c>
      <c r="F236" s="3" t="s">
        <v>58</v>
      </c>
      <c r="G236" s="3" t="s">
        <v>55</v>
      </c>
      <c r="H236" s="7" t="s">
        <v>153</v>
      </c>
      <c r="I236" s="3" t="s">
        <v>137</v>
      </c>
      <c r="J236" s="3" t="s">
        <v>47</v>
      </c>
      <c r="K236" s="4">
        <v>3500</v>
      </c>
      <c r="L236" s="4">
        <f>K236*0.75</f>
        <v>2625</v>
      </c>
      <c r="M236" s="4">
        <f>K236*1.25</f>
        <v>4375</v>
      </c>
      <c r="N236" s="4">
        <v>3500</v>
      </c>
      <c r="O236" s="4">
        <f>N236*0.75</f>
        <v>2625</v>
      </c>
      <c r="P236" s="4">
        <f>N236*1.25</f>
        <v>4375</v>
      </c>
      <c r="Q236" s="4">
        <v>3500</v>
      </c>
      <c r="R236" s="4">
        <f>Q236*0.75</f>
        <v>2625</v>
      </c>
      <c r="S236" s="4">
        <f>Q236*1.25</f>
        <v>4375</v>
      </c>
      <c r="T236" s="4">
        <v>3500</v>
      </c>
      <c r="U236" s="4">
        <f>T236*0.75</f>
        <v>2625</v>
      </c>
      <c r="V236" s="4">
        <f>T236*1.25</f>
        <v>4375</v>
      </c>
      <c r="W236" s="4">
        <v>3500</v>
      </c>
      <c r="X236" s="4">
        <f>W236*0.75</f>
        <v>2625</v>
      </c>
      <c r="Y236" s="4">
        <f>W236*1.25</f>
        <v>4375</v>
      </c>
      <c r="Z236" s="4">
        <v>3500</v>
      </c>
      <c r="AA236" s="4">
        <f>Z236*0.75</f>
        <v>2625</v>
      </c>
      <c r="AB236" s="4">
        <f>Z236*1.25</f>
        <v>4375</v>
      </c>
    </row>
    <row r="237" spans="1:28" ht="15" x14ac:dyDescent="0.2">
      <c r="A237" s="3" t="s">
        <v>20</v>
      </c>
      <c r="B237" s="3" t="s">
        <v>19</v>
      </c>
      <c r="C237" s="3" t="s">
        <v>19</v>
      </c>
      <c r="D237" s="3" t="s">
        <v>1</v>
      </c>
      <c r="E237" s="3" t="s">
        <v>71</v>
      </c>
      <c r="F237" s="12" t="s">
        <v>57</v>
      </c>
      <c r="G237" s="6" t="s">
        <v>56</v>
      </c>
      <c r="H237" s="7" t="s">
        <v>150</v>
      </c>
      <c r="I237" s="3" t="s">
        <v>151</v>
      </c>
      <c r="J237" s="3" t="s">
        <v>47</v>
      </c>
      <c r="K237" s="9">
        <v>0.65</v>
      </c>
      <c r="L237" s="9">
        <v>0.6</v>
      </c>
      <c r="M237" s="9">
        <v>0.68</v>
      </c>
      <c r="N237" s="9">
        <v>0.65</v>
      </c>
      <c r="O237" s="9">
        <v>0.6</v>
      </c>
      <c r="P237" s="9">
        <v>0.68</v>
      </c>
      <c r="Q237" s="9">
        <v>0.65</v>
      </c>
      <c r="R237" s="9">
        <v>0.6</v>
      </c>
      <c r="S237" s="9">
        <v>0.68</v>
      </c>
      <c r="T237" s="9">
        <v>0.62</v>
      </c>
      <c r="U237" s="9">
        <v>0.6</v>
      </c>
      <c r="V237" s="9">
        <v>0.64</v>
      </c>
      <c r="W237" s="9">
        <v>0.6</v>
      </c>
      <c r="X237" s="9">
        <v>0.57999999999999996</v>
      </c>
      <c r="Y237" s="9">
        <v>0.62</v>
      </c>
      <c r="Z237" s="9">
        <v>0.57999999999999996</v>
      </c>
      <c r="AA237" s="9">
        <v>0.56000000000000005</v>
      </c>
      <c r="AB237" s="9">
        <v>0.6</v>
      </c>
    </row>
    <row r="238" spans="1:28" x14ac:dyDescent="0.2">
      <c r="A238" s="3" t="s">
        <v>163</v>
      </c>
      <c r="B238" s="17" t="s">
        <v>222</v>
      </c>
      <c r="C238" s="17" t="s">
        <v>19</v>
      </c>
      <c r="D238" s="17" t="s">
        <v>194</v>
      </c>
      <c r="E238" s="17" t="s">
        <v>181</v>
      </c>
      <c r="F238" s="3" t="s">
        <v>59</v>
      </c>
      <c r="G238" s="3" t="s">
        <v>56</v>
      </c>
      <c r="H238" s="3"/>
      <c r="I238" s="3" t="s">
        <v>195</v>
      </c>
      <c r="J238" s="3" t="s">
        <v>47</v>
      </c>
      <c r="K238" s="28">
        <v>1</v>
      </c>
      <c r="L238" s="28">
        <v>0.8</v>
      </c>
      <c r="M238" s="28">
        <v>1.2</v>
      </c>
      <c r="N238" s="28">
        <v>1</v>
      </c>
      <c r="O238" s="28">
        <v>0.8</v>
      </c>
      <c r="P238" s="28">
        <v>1.2</v>
      </c>
      <c r="Q238" s="28">
        <v>1</v>
      </c>
      <c r="R238" s="28">
        <v>0.8</v>
      </c>
      <c r="S238" s="28">
        <v>1.2</v>
      </c>
      <c r="T238" s="28">
        <v>1</v>
      </c>
      <c r="U238" s="28">
        <v>0.8</v>
      </c>
      <c r="V238" s="28">
        <v>1.2</v>
      </c>
      <c r="W238" s="28">
        <v>1</v>
      </c>
      <c r="X238" s="28">
        <v>0.8</v>
      </c>
      <c r="Y238" s="28">
        <v>1.2</v>
      </c>
      <c r="Z238" s="28">
        <v>1</v>
      </c>
      <c r="AA238" s="28">
        <v>0.8</v>
      </c>
      <c r="AB238" s="28">
        <v>1.2</v>
      </c>
    </row>
    <row r="239" spans="1:28" x14ac:dyDescent="0.2">
      <c r="A239" s="3"/>
      <c r="B239" s="3"/>
      <c r="C239" s="3"/>
      <c r="D239" s="3"/>
      <c r="E239" s="3"/>
      <c r="F239" s="3"/>
      <c r="G239" s="6"/>
      <c r="H239" s="3"/>
      <c r="I239" s="3"/>
      <c r="J239" s="3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s="3" customFormat="1" x14ac:dyDescent="0.2">
      <c r="A240" s="3" t="s">
        <v>21</v>
      </c>
      <c r="B240" s="3" t="s">
        <v>218</v>
      </c>
      <c r="C240" s="3" t="s">
        <v>19</v>
      </c>
      <c r="D240" s="3" t="s">
        <v>262</v>
      </c>
      <c r="E240" s="3" t="s">
        <v>71</v>
      </c>
      <c r="F240" s="12" t="s">
        <v>57</v>
      </c>
      <c r="G240" s="3" t="s">
        <v>55</v>
      </c>
      <c r="H240" s="3" t="s">
        <v>263</v>
      </c>
      <c r="I240" s="3" t="s">
        <v>264</v>
      </c>
      <c r="J240" s="3" t="s">
        <v>47</v>
      </c>
      <c r="K240" s="5">
        <v>0.89</v>
      </c>
      <c r="L240" s="5">
        <f t="shared" ref="L240" si="152">K240*0.9</f>
        <v>0.80100000000000005</v>
      </c>
      <c r="M240" s="5">
        <v>0.95</v>
      </c>
      <c r="N240" s="5">
        <v>0.89</v>
      </c>
      <c r="O240" s="5">
        <f t="shared" ref="O240" si="153">N240*0.9</f>
        <v>0.80100000000000005</v>
      </c>
      <c r="P240" s="5">
        <v>0.95</v>
      </c>
      <c r="Q240" s="5">
        <v>0.89</v>
      </c>
      <c r="R240" s="5">
        <f t="shared" ref="R240" si="154">Q240*0.9</f>
        <v>0.80100000000000005</v>
      </c>
      <c r="S240" s="5">
        <f>Q240*1.1</f>
        <v>0.97900000000000009</v>
      </c>
      <c r="T240" s="5">
        <v>0.9</v>
      </c>
      <c r="U240" s="5">
        <f t="shared" ref="U240" si="155">T240*0.9</f>
        <v>0.81</v>
      </c>
      <c r="V240" s="5">
        <f>T240*1.1</f>
        <v>0.9900000000000001</v>
      </c>
      <c r="W240" s="5">
        <v>0.91</v>
      </c>
      <c r="X240" s="5">
        <f t="shared" ref="X240" si="156">W240*0.9</f>
        <v>0.81900000000000006</v>
      </c>
      <c r="Y240" s="5">
        <v>0.96</v>
      </c>
      <c r="Z240" s="5">
        <v>0.92</v>
      </c>
      <c r="AA240" s="5">
        <f t="shared" ref="AA240" si="157">Z240*0.9</f>
        <v>0.82800000000000007</v>
      </c>
      <c r="AB240" s="5">
        <v>0.97</v>
      </c>
    </row>
    <row r="241" spans="1:26" s="21" customFormat="1" ht="15" x14ac:dyDescent="0.2">
      <c r="A241" s="3"/>
      <c r="B241" s="3"/>
      <c r="C241" s="3"/>
      <c r="F241" s="3"/>
      <c r="G241" s="3"/>
      <c r="H241" s="7"/>
      <c r="I241" s="3"/>
      <c r="Z241" s="32"/>
    </row>
  </sheetData>
  <autoFilter ref="A2:AB241" xr:uid="{00000000-0009-0000-0000-000000000000}"/>
  <phoneticPr fontId="10" type="noConversion"/>
  <hyperlinks>
    <hyperlink ref="H237" r:id="rId1" xr:uid="{00000000-0004-0000-0000-000000000000}"/>
    <hyperlink ref="H21" r:id="rId2" xr:uid="{00000000-0004-0000-0000-000001000000}"/>
    <hyperlink ref="H162" r:id="rId3" xr:uid="{00000000-0004-0000-0000-000002000000}"/>
    <hyperlink ref="H148" r:id="rId4" xr:uid="{00000000-0004-0000-0000-000004000000}"/>
    <hyperlink ref="H137" r:id="rId5" xr:uid="{00000000-0004-0000-0000-000005000000}"/>
    <hyperlink ref="H138" r:id="rId6" xr:uid="{00000000-0004-0000-0000-000006000000}"/>
    <hyperlink ref="H48" r:id="rId7" xr:uid="{00000000-0004-0000-0000-000009000000}"/>
    <hyperlink ref="H68" r:id="rId8" xr:uid="{00000000-0004-0000-0000-00000A000000}"/>
    <hyperlink ref="H69" r:id="rId9" xr:uid="{00000000-0004-0000-0000-00000B000000}"/>
    <hyperlink ref="H12" r:id="rId10" xr:uid="{00000000-0004-0000-0000-00000C000000}"/>
    <hyperlink ref="H13" r:id="rId11" xr:uid="{00000000-0004-0000-0000-00000D000000}"/>
    <hyperlink ref="H174" r:id="rId12" xr:uid="{00000000-0004-0000-0000-00000E000000}"/>
    <hyperlink ref="H167" r:id="rId13" xr:uid="{00000000-0004-0000-0000-00000F000000}"/>
    <hyperlink ref="H90" r:id="rId14" xr:uid="{00000000-0004-0000-0000-000010000000}"/>
    <hyperlink ref="H91" r:id="rId15" xr:uid="{00000000-0004-0000-0000-000011000000}"/>
    <hyperlink ref="H92" r:id="rId16" xr:uid="{00000000-0004-0000-0000-000012000000}"/>
    <hyperlink ref="H3" r:id="rId17" xr:uid="{00000000-0004-0000-0000-000013000000}"/>
    <hyperlink ref="H4" r:id="rId18" xr:uid="{00000000-0004-0000-0000-000014000000}"/>
    <hyperlink ref="H6" r:id="rId19" xr:uid="{00000000-0004-0000-0000-000015000000}"/>
    <hyperlink ref="H8" r:id="rId20" xr:uid="{00000000-0004-0000-0000-000016000000}"/>
    <hyperlink ref="H5" r:id="rId21" xr:uid="{00000000-0004-0000-0000-000017000000}"/>
    <hyperlink ref="H7" r:id="rId22" xr:uid="{00000000-0004-0000-0000-000018000000}"/>
    <hyperlink ref="H15" r:id="rId23" xr:uid="{00000000-0004-0000-0000-000019000000}"/>
    <hyperlink ref="H16" r:id="rId24" xr:uid="{00000000-0004-0000-0000-00001A000000}"/>
    <hyperlink ref="H17" r:id="rId25" xr:uid="{00000000-0004-0000-0000-00001B000000}"/>
    <hyperlink ref="H18" r:id="rId26" xr:uid="{00000000-0004-0000-0000-00001C000000}"/>
    <hyperlink ref="H19" r:id="rId27" xr:uid="{00000000-0004-0000-0000-00001D000000}"/>
    <hyperlink ref="H20" r:id="rId28" xr:uid="{00000000-0004-0000-0000-00001E000000}"/>
    <hyperlink ref="H114:H119" r:id="rId29" display="https://ec.europa.eu/clima/sites/clima/files/transport/vehicles/heavy/docs/hdv_lightweighting_en.pdf" xr:uid="{00000000-0004-0000-0000-00001F000000}"/>
    <hyperlink ref="H131" r:id="rId30" xr:uid="{00000000-0004-0000-0000-000020000000}"/>
    <hyperlink ref="H132" r:id="rId31" xr:uid="{00000000-0004-0000-0000-000021000000}"/>
    <hyperlink ref="H133" r:id="rId32" xr:uid="{00000000-0004-0000-0000-000022000000}"/>
    <hyperlink ref="H134" r:id="rId33" xr:uid="{00000000-0004-0000-0000-000023000000}"/>
    <hyperlink ref="H135" r:id="rId34" xr:uid="{00000000-0004-0000-0000-000024000000}"/>
    <hyperlink ref="H136" r:id="rId35" xr:uid="{00000000-0004-0000-0000-000025000000}"/>
    <hyperlink ref="H151" r:id="rId36" xr:uid="{00000000-0004-0000-0000-000026000000}"/>
    <hyperlink ref="H152" r:id="rId37" xr:uid="{00000000-0004-0000-0000-000027000000}"/>
    <hyperlink ref="H153" r:id="rId38" xr:uid="{00000000-0004-0000-0000-000028000000}"/>
    <hyperlink ref="H154" r:id="rId39" xr:uid="{00000000-0004-0000-0000-000029000000}"/>
    <hyperlink ref="H155" r:id="rId40" xr:uid="{00000000-0004-0000-0000-00002A000000}"/>
    <hyperlink ref="H156" r:id="rId41" xr:uid="{00000000-0004-0000-0000-00002B000000}"/>
    <hyperlink ref="H185" r:id="rId42" xr:uid="{00000000-0004-0000-0000-00002C000000}"/>
    <hyperlink ref="H186" r:id="rId43" xr:uid="{00000000-0004-0000-0000-00002D000000}"/>
    <hyperlink ref="H187" r:id="rId44" xr:uid="{00000000-0004-0000-0000-00002E000000}"/>
    <hyperlink ref="H188" r:id="rId45" xr:uid="{00000000-0004-0000-0000-00002F000000}"/>
    <hyperlink ref="H189" r:id="rId46" xr:uid="{00000000-0004-0000-0000-000030000000}"/>
    <hyperlink ref="H190" r:id="rId47" xr:uid="{00000000-0004-0000-0000-000031000000}"/>
    <hyperlink ref="H233" r:id="rId48" xr:uid="{00000000-0004-0000-0000-000032000000}"/>
    <hyperlink ref="H50" r:id="rId49" xr:uid="{00000000-0004-0000-0000-000033000000}"/>
    <hyperlink ref="H234" r:id="rId50" location="bib41" xr:uid="{00000000-0004-0000-0000-000034000000}"/>
    <hyperlink ref="H235" r:id="rId51" location="bib41" xr:uid="{00000000-0004-0000-0000-000037000000}"/>
    <hyperlink ref="H236" r:id="rId52" location="bib41" xr:uid="{00000000-0004-0000-0000-000038000000}"/>
    <hyperlink ref="H117" r:id="rId53" xr:uid="{00000000-0004-0000-0000-000039000000}"/>
    <hyperlink ref="H122:H127" r:id="rId54" display="https://ec.europa.eu/clima/sites/clima/files/transport/vehicles/heavy/docs/hdv_lightweighting_en.pdf" xr:uid="{00000000-0004-0000-0000-00003A000000}"/>
    <hyperlink ref="H97" r:id="rId55" xr:uid="{00000000-0004-0000-0000-00003C000000}"/>
    <hyperlink ref="H141" r:id="rId56" xr:uid="{00000000-0004-0000-0000-00003D000000}"/>
    <hyperlink ref="H203" r:id="rId57" xr:uid="{00000000-0004-0000-0000-00003E000000}"/>
    <hyperlink ref="H70" r:id="rId58" xr:uid="{00000000-0004-0000-0000-00003F000000}"/>
    <hyperlink ref="H71" r:id="rId59" xr:uid="{00000000-0004-0000-0000-000040000000}"/>
    <hyperlink ref="H75" r:id="rId60" xr:uid="{00000000-0004-0000-0000-000041000000}"/>
    <hyperlink ref="H76" r:id="rId61" xr:uid="{00000000-0004-0000-0000-000042000000}"/>
    <hyperlink ref="H109" r:id="rId62" xr:uid="{A7A9B440-60B3-3F42-B5DD-7FAA8253B7D9}"/>
  </hyperlinks>
  <pageMargins left="0.7" right="0.7" top="0.75" bottom="0.75" header="0.3" footer="0.3"/>
  <pageSetup paperSize="9"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Michael Weinold</cp:lastModifiedBy>
  <cp:lastPrinted>2018-04-03T10:01:03Z</cp:lastPrinted>
  <dcterms:created xsi:type="dcterms:W3CDTF">2015-02-02T14:11:12Z</dcterms:created>
  <dcterms:modified xsi:type="dcterms:W3CDTF">2024-02-14T16:45:13Z</dcterms:modified>
</cp:coreProperties>
</file>