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rtem\Documents\my python projects\MPD expanded\table data\"/>
    </mc:Choice>
  </mc:AlternateContent>
  <xr:revisionPtr revIDLastSave="0" documentId="13_ncr:1_{AEE309CE-06A5-49E6-9D3B-E3C9AF6C10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O24" i="1"/>
  <c r="P24" i="1"/>
  <c r="Q24" i="1"/>
  <c r="R24" i="1"/>
  <c r="S24" i="1"/>
  <c r="N24" i="1"/>
  <c r="B2" i="1"/>
  <c r="B3" i="1"/>
  <c r="I3" i="1" s="1"/>
  <c r="B4" i="1"/>
  <c r="I4" i="1" s="1"/>
  <c r="B5" i="1"/>
  <c r="B6" i="1"/>
  <c r="B7" i="1"/>
  <c r="I7" i="1" s="1"/>
  <c r="B8" i="1"/>
  <c r="I8" i="1" s="1"/>
  <c r="B9" i="1"/>
  <c r="I9" i="1" s="1"/>
  <c r="B10" i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I2" i="1"/>
  <c r="C3" i="1"/>
  <c r="J3" i="1" s="1"/>
  <c r="C4" i="1"/>
  <c r="J4" i="1" s="1"/>
  <c r="C5" i="1"/>
  <c r="J5" i="1" s="1"/>
  <c r="C6" i="1"/>
  <c r="J6" i="1" s="1"/>
  <c r="C7" i="1"/>
  <c r="J7" i="1" s="1"/>
  <c r="C8" i="1"/>
  <c r="J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" i="1"/>
  <c r="I5" i="1"/>
  <c r="I6" i="1"/>
  <c r="I10" i="1"/>
  <c r="B26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K17" i="1" l="1"/>
  <c r="U17" i="1" s="1"/>
  <c r="K9" i="1"/>
  <c r="U9" i="1" s="1"/>
  <c r="K20" i="1"/>
  <c r="U20" i="1" s="1"/>
  <c r="K16" i="1"/>
  <c r="U16" i="1" s="1"/>
  <c r="K12" i="1"/>
  <c r="U12" i="1" s="1"/>
  <c r="K8" i="1"/>
  <c r="U8" i="1" s="1"/>
  <c r="K4" i="1"/>
  <c r="U4" i="1" s="1"/>
  <c r="K15" i="1"/>
  <c r="L15" i="1" s="1"/>
  <c r="V15" i="1" s="1"/>
  <c r="K7" i="1"/>
  <c r="L7" i="1" s="1"/>
  <c r="V7" i="1" s="1"/>
  <c r="K21" i="1"/>
  <c r="K13" i="1"/>
  <c r="K5" i="1"/>
  <c r="K19" i="1"/>
  <c r="L19" i="1" s="1"/>
  <c r="V19" i="1" s="1"/>
  <c r="K11" i="1"/>
  <c r="L11" i="1" s="1"/>
  <c r="V11" i="1" s="1"/>
  <c r="K3" i="1"/>
  <c r="L3" i="1" s="1"/>
  <c r="V3" i="1" s="1"/>
  <c r="L9" i="1"/>
  <c r="V9" i="1" s="1"/>
  <c r="K14" i="1"/>
  <c r="K6" i="1"/>
  <c r="L20" i="1"/>
  <c r="V20" i="1" s="1"/>
  <c r="L4" i="1"/>
  <c r="V4" i="1" s="1"/>
  <c r="K22" i="1"/>
  <c r="K18" i="1"/>
  <c r="K10" i="1"/>
  <c r="B27" i="1"/>
  <c r="J2" i="1"/>
  <c r="B28" i="1" s="1"/>
  <c r="L17" i="1" l="1"/>
  <c r="V17" i="1" s="1"/>
  <c r="L16" i="1"/>
  <c r="V16" i="1" s="1"/>
  <c r="U15" i="1"/>
  <c r="L8" i="1"/>
  <c r="V8" i="1" s="1"/>
  <c r="L12" i="1"/>
  <c r="V12" i="1" s="1"/>
  <c r="U19" i="1"/>
  <c r="U7" i="1"/>
  <c r="U3" i="1"/>
  <c r="U13" i="1"/>
  <c r="L13" i="1"/>
  <c r="V13" i="1" s="1"/>
  <c r="U21" i="1"/>
  <c r="L21" i="1"/>
  <c r="V21" i="1" s="1"/>
  <c r="U11" i="1"/>
  <c r="U5" i="1"/>
  <c r="L5" i="1"/>
  <c r="V5" i="1" s="1"/>
  <c r="L22" i="1"/>
  <c r="V22" i="1" s="1"/>
  <c r="U22" i="1"/>
  <c r="L6" i="1"/>
  <c r="V6" i="1" s="1"/>
  <c r="U6" i="1"/>
  <c r="L10" i="1"/>
  <c r="V10" i="1" s="1"/>
  <c r="U10" i="1"/>
  <c r="L14" i="1"/>
  <c r="V14" i="1" s="1"/>
  <c r="U14" i="1"/>
  <c r="L18" i="1"/>
  <c r="V18" i="1" s="1"/>
  <c r="U18" i="1"/>
  <c r="K2" i="1"/>
  <c r="L2" i="1" l="1"/>
  <c r="U2" i="1"/>
  <c r="B31" i="1" s="1"/>
  <c r="B29" i="1"/>
  <c r="B30" i="1" l="1"/>
  <c r="V2" i="1"/>
  <c r="B32" i="1" s="1"/>
</calcChain>
</file>

<file path=xl/sharedStrings.xml><?xml version="1.0" encoding="utf-8"?>
<sst xmlns="http://schemas.openxmlformats.org/spreadsheetml/2006/main" count="91" uniqueCount="65">
  <si>
    <t>Short Story</t>
  </si>
  <si>
    <t>1. Date with Romance</t>
  </si>
  <si>
    <t>2. Meeting at the Pringles'</t>
  </si>
  <si>
    <t>3. Mrs. Ramsay's War</t>
  </si>
  <si>
    <t>4. In Clover</t>
  </si>
  <si>
    <t>5. It's the Real Thing This Time</t>
  </si>
  <si>
    <t>6. This Flower, Safety</t>
  </si>
  <si>
    <t>7. As the Fruitful Vine</t>
  </si>
  <si>
    <t>8. Lunch with Mr. Biddle</t>
  </si>
  <si>
    <t>9. Battle of the Greeks</t>
  </si>
  <si>
    <t>10. Fin de Siecle</t>
  </si>
  <si>
    <t>11. Literary Scandal at the Sewing Party</t>
  </si>
  <si>
    <t>12. Goodbye, My Love</t>
  </si>
  <si>
    <t>13. War Among Strangers</t>
  </si>
  <si>
    <t>14. Combined Operations</t>
  </si>
  <si>
    <t>15. Good Evening, Mrs. Craven</t>
  </si>
  <si>
    <t>16. The Hunger of Miss Burton</t>
  </si>
  <si>
    <t>17. It's the Reaction</t>
  </si>
  <si>
    <t>18. Cut down the Trees</t>
  </si>
  <si>
    <t>19. Year of Decision</t>
  </si>
  <si>
    <t>20. The Danger</t>
  </si>
  <si>
    <t>21. The Waste of it All</t>
  </si>
  <si>
    <t>Number of Characters (manual)</t>
  </si>
  <si>
    <t>Number of Characters (automatic)</t>
  </si>
  <si>
    <t>Number of Female Characters (automatic)</t>
  </si>
  <si>
    <t>Number of Female Characters (manual)</t>
  </si>
  <si>
    <t>Number of Male Characters (manual)</t>
  </si>
  <si>
    <t>Number of Male Characters (automatic)</t>
  </si>
  <si>
    <t>Number of Characters (automatic, with unknown gender marker)</t>
  </si>
  <si>
    <t>Unknown gender marker (automatic)</t>
  </si>
  <si>
    <t>correlation male</t>
  </si>
  <si>
    <t>correlation female</t>
  </si>
  <si>
    <t>correlation all</t>
  </si>
  <si>
    <t>correlation proportion of female characters</t>
  </si>
  <si>
    <t>Proportion of female characters (manual)</t>
  </si>
  <si>
    <t>Proportion of female characters (automatic)</t>
  </si>
  <si>
    <t>True FC</t>
  </si>
  <si>
    <t>True MC</t>
  </si>
  <si>
    <t>False MC</t>
  </si>
  <si>
    <t>False FC</t>
  </si>
  <si>
    <t>Error</t>
  </si>
  <si>
    <t>Average error of the coefficients</t>
  </si>
  <si>
    <t>Error (Absolute value)</t>
  </si>
  <si>
    <t>average absolute error of the coefficients</t>
  </si>
  <si>
    <t>weighted (per character) error</t>
  </si>
  <si>
    <t>weighted (per character) absolute error</t>
  </si>
  <si>
    <t>error multiplied by char number</t>
  </si>
  <si>
    <t>absolute error multiplied by number of characters</t>
  </si>
  <si>
    <t>Precision (FC)</t>
  </si>
  <si>
    <t>Recall (FC)</t>
  </si>
  <si>
    <t>Accuracy (FC)</t>
  </si>
  <si>
    <t>Precision (MC)</t>
  </si>
  <si>
    <t>Recall (MC)</t>
  </si>
  <si>
    <t>Accuracy (MC)</t>
  </si>
  <si>
    <t>Female precision</t>
  </si>
  <si>
    <t>Female recall</t>
  </si>
  <si>
    <t>Female accuracy</t>
  </si>
  <si>
    <t>Male precision</t>
  </si>
  <si>
    <t>Male recall</t>
  </si>
  <si>
    <t>Male accuracy</t>
  </si>
  <si>
    <t>NaN</t>
  </si>
  <si>
    <t>average</t>
  </si>
  <si>
    <t xml:space="preserve">absolute arror </t>
  </si>
  <si>
    <t>absolute error ( abs(maual proportion - automatic proportion) / manual proportion)</t>
  </si>
  <si>
    <t>Mean Absolute 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</si>
</sst>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"/>
  <sheetViews>
    <sheetView tabSelected="1" topLeftCell="D1" workbookViewId="0">
      <selection activeCell="K29" sqref="K29"/>
    </sheetView>
  </sheetViews>
  <sheetFormatPr defaultRowHeight="14.4" x14ac:dyDescent="0.3"/>
  <cols>
    <col min="1" max="1" width="32.33203125" customWidth="1"/>
    <col min="2" max="2" width="26" customWidth="1"/>
    <col min="3" max="3" width="15.44140625" customWidth="1"/>
    <col min="4" max="4" width="20.77734375" customWidth="1"/>
    <col min="5" max="5" width="18.109375" customWidth="1"/>
    <col min="6" max="6" width="19.5546875" customWidth="1"/>
    <col min="7" max="7" width="18.88671875" customWidth="1"/>
    <col min="8" max="8" width="17.5546875" customWidth="1"/>
    <col min="9" max="9" width="19.5546875" customWidth="1"/>
    <col min="10" max="14" width="15.88671875" customWidth="1"/>
    <col min="20" max="20" width="15" customWidth="1"/>
  </cols>
  <sheetData>
    <row r="1" spans="1:23" ht="65.400000000000006" customHeight="1" x14ac:dyDescent="0.3">
      <c r="A1" s="1" t="s">
        <v>0</v>
      </c>
      <c r="B1" s="1" t="s">
        <v>22</v>
      </c>
      <c r="C1" s="1" t="s">
        <v>23</v>
      </c>
      <c r="D1" s="1" t="s">
        <v>28</v>
      </c>
      <c r="E1" s="1" t="s">
        <v>25</v>
      </c>
      <c r="F1" s="1" t="s">
        <v>24</v>
      </c>
      <c r="G1" s="1" t="s">
        <v>26</v>
      </c>
      <c r="H1" s="1" t="s">
        <v>27</v>
      </c>
      <c r="I1" s="1" t="s">
        <v>34</v>
      </c>
      <c r="J1" s="1" t="s">
        <v>35</v>
      </c>
      <c r="K1" s="1" t="s">
        <v>40</v>
      </c>
      <c r="L1" s="1" t="s">
        <v>42</v>
      </c>
      <c r="M1" s="1" t="s">
        <v>63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" t="s">
        <v>29</v>
      </c>
      <c r="U1" t="s">
        <v>46</v>
      </c>
      <c r="V1" t="s">
        <v>47</v>
      </c>
      <c r="W1" t="s">
        <v>62</v>
      </c>
    </row>
    <row r="2" spans="1:23" x14ac:dyDescent="0.3">
      <c r="A2" s="1" t="s">
        <v>1</v>
      </c>
      <c r="B2" s="1">
        <f>E2+G2</f>
        <v>6</v>
      </c>
      <c r="C2" s="1">
        <f>F2+H2</f>
        <v>9</v>
      </c>
      <c r="D2" s="1">
        <f>E2+G2+T2</f>
        <v>10</v>
      </c>
      <c r="E2">
        <v>4</v>
      </c>
      <c r="F2">
        <v>7</v>
      </c>
      <c r="G2">
        <v>2</v>
      </c>
      <c r="H2">
        <v>2</v>
      </c>
      <c r="I2" s="1">
        <f>E2/B2</f>
        <v>0.66666666666666663</v>
      </c>
      <c r="J2" s="1">
        <f>F2/C2</f>
        <v>0.77777777777777779</v>
      </c>
      <c r="K2" s="1">
        <f>I2-J2</f>
        <v>-0.11111111111111116</v>
      </c>
      <c r="L2" s="1">
        <f>ABS(K2)</f>
        <v>0.11111111111111116</v>
      </c>
      <c r="M2" s="1">
        <f>ABS(I2-J2)/I2*100</f>
        <v>16.666666666666675</v>
      </c>
      <c r="N2">
        <v>0.5714285714285714</v>
      </c>
      <c r="O2">
        <v>1</v>
      </c>
      <c r="P2">
        <v>0.66666666666666663</v>
      </c>
      <c r="Q2">
        <v>1</v>
      </c>
      <c r="R2">
        <v>1</v>
      </c>
      <c r="S2">
        <v>0.66666666666666663</v>
      </c>
      <c r="T2">
        <v>4</v>
      </c>
      <c r="U2">
        <f>K2*B2</f>
        <v>-0.66666666666666696</v>
      </c>
      <c r="V2">
        <f>L2*B2</f>
        <v>0.66666666666666696</v>
      </c>
    </row>
    <row r="3" spans="1:23" x14ac:dyDescent="0.3">
      <c r="A3" s="1" t="s">
        <v>2</v>
      </c>
      <c r="B3" s="1">
        <f t="shared" ref="B3:B22" si="0">E3+G3</f>
        <v>10</v>
      </c>
      <c r="C3" s="1">
        <f t="shared" ref="C3:C22" si="1">F3+H3</f>
        <v>13</v>
      </c>
      <c r="D3" s="1">
        <f>E3+G3+T3</f>
        <v>11</v>
      </c>
      <c r="E3">
        <v>9</v>
      </c>
      <c r="F3">
        <v>12</v>
      </c>
      <c r="G3">
        <v>1</v>
      </c>
      <c r="H3">
        <v>1</v>
      </c>
      <c r="I3" s="1">
        <f t="shared" ref="I3:I22" si="2">E3/B3</f>
        <v>0.9</v>
      </c>
      <c r="J3" s="1">
        <f t="shared" ref="J3:J22" si="3">F3/C3</f>
        <v>0.92307692307692313</v>
      </c>
      <c r="K3" s="1">
        <f t="shared" ref="K3:K22" si="4">I3-J3</f>
        <v>-2.3076923076923106E-2</v>
      </c>
      <c r="L3" s="1">
        <f>ABS(K3)</f>
        <v>2.3076923076923106E-2</v>
      </c>
      <c r="M3" s="1">
        <f t="shared" ref="M3:M22" si="5">ABS(I3-J3)/I3*100</f>
        <v>2.564102564102567</v>
      </c>
      <c r="N3">
        <v>0.75</v>
      </c>
      <c r="O3">
        <v>1</v>
      </c>
      <c r="P3">
        <v>0.76923076923076927</v>
      </c>
      <c r="Q3">
        <v>1</v>
      </c>
      <c r="R3">
        <v>1</v>
      </c>
      <c r="S3">
        <v>0.76923076923076927</v>
      </c>
      <c r="T3">
        <v>1</v>
      </c>
      <c r="U3">
        <f>K3*B3</f>
        <v>-0.23076923076923106</v>
      </c>
      <c r="V3">
        <f>L3*B3</f>
        <v>0.23076923076923106</v>
      </c>
    </row>
    <row r="4" spans="1:23" x14ac:dyDescent="0.3">
      <c r="A4" s="1" t="s">
        <v>3</v>
      </c>
      <c r="B4" s="1">
        <f t="shared" si="0"/>
        <v>9</v>
      </c>
      <c r="C4" s="1">
        <f t="shared" si="1"/>
        <v>14</v>
      </c>
      <c r="D4" s="1">
        <f>E4+G4+T4</f>
        <v>13</v>
      </c>
      <c r="E4">
        <v>5</v>
      </c>
      <c r="F4">
        <v>9</v>
      </c>
      <c r="G4">
        <v>4</v>
      </c>
      <c r="H4">
        <v>5</v>
      </c>
      <c r="I4" s="1">
        <f t="shared" si="2"/>
        <v>0.55555555555555558</v>
      </c>
      <c r="J4" s="1">
        <f t="shared" si="3"/>
        <v>0.6428571428571429</v>
      </c>
      <c r="K4" s="1">
        <f t="shared" si="4"/>
        <v>-8.7301587301587324E-2</v>
      </c>
      <c r="L4" s="1">
        <f>ABS(K4)</f>
        <v>8.7301587301587324E-2</v>
      </c>
      <c r="M4" s="1">
        <f t="shared" si="5"/>
        <v>15.714285714285717</v>
      </c>
      <c r="N4">
        <v>0.55555555555555558</v>
      </c>
      <c r="O4">
        <v>1</v>
      </c>
      <c r="P4">
        <v>0.6428571428571429</v>
      </c>
      <c r="Q4">
        <v>0.8</v>
      </c>
      <c r="R4">
        <v>1</v>
      </c>
      <c r="S4">
        <v>0.6428571428571429</v>
      </c>
      <c r="T4">
        <v>4</v>
      </c>
      <c r="U4">
        <f>K4*B4</f>
        <v>-0.78571428571428592</v>
      </c>
      <c r="V4">
        <f>L4*B4</f>
        <v>0.78571428571428592</v>
      </c>
    </row>
    <row r="5" spans="1:23" x14ac:dyDescent="0.3">
      <c r="A5" s="1" t="s">
        <v>4</v>
      </c>
      <c r="B5" s="1">
        <f t="shared" si="0"/>
        <v>9</v>
      </c>
      <c r="C5" s="1">
        <f t="shared" si="1"/>
        <v>6</v>
      </c>
      <c r="D5" s="1">
        <f>E5+G5+T5</f>
        <v>10</v>
      </c>
      <c r="E5">
        <v>5</v>
      </c>
      <c r="F5">
        <v>4</v>
      </c>
      <c r="G5">
        <v>4</v>
      </c>
      <c r="H5">
        <v>2</v>
      </c>
      <c r="I5" s="1">
        <f t="shared" si="2"/>
        <v>0.55555555555555558</v>
      </c>
      <c r="J5" s="1">
        <f t="shared" si="3"/>
        <v>0.66666666666666663</v>
      </c>
      <c r="K5" s="1">
        <f t="shared" si="4"/>
        <v>-0.11111111111111105</v>
      </c>
      <c r="L5" s="1">
        <f>ABS(K5)</f>
        <v>0.11111111111111105</v>
      </c>
      <c r="M5" s="1">
        <f t="shared" si="5"/>
        <v>19.999999999999986</v>
      </c>
      <c r="N5">
        <v>1</v>
      </c>
      <c r="O5">
        <v>0.8</v>
      </c>
      <c r="P5">
        <v>1</v>
      </c>
      <c r="Q5">
        <v>1</v>
      </c>
      <c r="R5">
        <v>0.5</v>
      </c>
      <c r="S5">
        <v>1</v>
      </c>
      <c r="T5">
        <v>1</v>
      </c>
      <c r="U5">
        <f>K5*B5</f>
        <v>-0.99999999999999944</v>
      </c>
      <c r="V5">
        <f>L5*B5</f>
        <v>0.99999999999999944</v>
      </c>
    </row>
    <row r="6" spans="1:23" x14ac:dyDescent="0.3">
      <c r="A6" s="1" t="s">
        <v>5</v>
      </c>
      <c r="B6" s="1">
        <f t="shared" si="0"/>
        <v>4</v>
      </c>
      <c r="C6" s="1">
        <f t="shared" si="1"/>
        <v>3</v>
      </c>
      <c r="D6" s="1">
        <f>E6+G6+T6</f>
        <v>5</v>
      </c>
      <c r="E6">
        <v>3</v>
      </c>
      <c r="F6">
        <v>2</v>
      </c>
      <c r="G6">
        <v>1</v>
      </c>
      <c r="H6">
        <v>1</v>
      </c>
      <c r="I6" s="1">
        <f t="shared" si="2"/>
        <v>0.75</v>
      </c>
      <c r="J6" s="1">
        <f t="shared" si="3"/>
        <v>0.66666666666666663</v>
      </c>
      <c r="K6" s="1">
        <f t="shared" si="4"/>
        <v>8.333333333333337E-2</v>
      </c>
      <c r="L6" s="1">
        <f>ABS(K6)</f>
        <v>8.333333333333337E-2</v>
      </c>
      <c r="M6" s="1">
        <f t="shared" si="5"/>
        <v>11.111111111111116</v>
      </c>
      <c r="N6">
        <v>1</v>
      </c>
      <c r="O6">
        <v>0.66666666666666663</v>
      </c>
      <c r="P6">
        <v>1</v>
      </c>
      <c r="Q6">
        <v>1</v>
      </c>
      <c r="R6">
        <v>1</v>
      </c>
      <c r="S6">
        <v>1</v>
      </c>
      <c r="T6">
        <v>1</v>
      </c>
      <c r="U6">
        <f>K6*B6</f>
        <v>0.33333333333333348</v>
      </c>
      <c r="V6">
        <f>L6*B6</f>
        <v>0.33333333333333348</v>
      </c>
    </row>
    <row r="7" spans="1:23" x14ac:dyDescent="0.3">
      <c r="A7" s="1" t="s">
        <v>6</v>
      </c>
      <c r="B7" s="1">
        <f t="shared" si="0"/>
        <v>7</v>
      </c>
      <c r="C7" s="1">
        <f t="shared" si="1"/>
        <v>4</v>
      </c>
      <c r="D7" s="1">
        <f>E7+G7+T7</f>
        <v>12</v>
      </c>
      <c r="E7">
        <v>5</v>
      </c>
      <c r="F7">
        <v>4</v>
      </c>
      <c r="G7">
        <v>2</v>
      </c>
      <c r="H7">
        <v>0</v>
      </c>
      <c r="I7" s="1">
        <f t="shared" si="2"/>
        <v>0.7142857142857143</v>
      </c>
      <c r="J7" s="1">
        <f t="shared" si="3"/>
        <v>1</v>
      </c>
      <c r="K7" s="1">
        <f t="shared" si="4"/>
        <v>-0.2857142857142857</v>
      </c>
      <c r="L7" s="1">
        <f>ABS(K7)</f>
        <v>0.2857142857142857</v>
      </c>
      <c r="M7" s="1">
        <f t="shared" si="5"/>
        <v>40</v>
      </c>
      <c r="N7">
        <v>1</v>
      </c>
      <c r="O7">
        <v>0.8</v>
      </c>
      <c r="P7">
        <v>1</v>
      </c>
      <c r="Q7" t="s">
        <v>60</v>
      </c>
      <c r="R7">
        <v>0</v>
      </c>
      <c r="S7">
        <v>1</v>
      </c>
      <c r="T7">
        <v>5</v>
      </c>
      <c r="U7">
        <f>K7*B7</f>
        <v>-2</v>
      </c>
      <c r="V7">
        <f>L7*B7</f>
        <v>2</v>
      </c>
    </row>
    <row r="8" spans="1:23" x14ac:dyDescent="0.3">
      <c r="A8" s="1" t="s">
        <v>7</v>
      </c>
      <c r="B8" s="1">
        <f t="shared" si="0"/>
        <v>10</v>
      </c>
      <c r="C8" s="1">
        <f t="shared" si="1"/>
        <v>7</v>
      </c>
      <c r="D8" s="1">
        <f>E8+G8+T8</f>
        <v>10</v>
      </c>
      <c r="E8">
        <v>5</v>
      </c>
      <c r="F8">
        <v>4</v>
      </c>
      <c r="G8">
        <v>5</v>
      </c>
      <c r="H8">
        <v>3</v>
      </c>
      <c r="I8" s="1">
        <f t="shared" si="2"/>
        <v>0.5</v>
      </c>
      <c r="J8" s="1">
        <f t="shared" si="3"/>
        <v>0.5714285714285714</v>
      </c>
      <c r="K8" s="1">
        <f t="shared" si="4"/>
        <v>-7.1428571428571397E-2</v>
      </c>
      <c r="L8" s="1">
        <f>ABS(K8)</f>
        <v>7.1428571428571397E-2</v>
      </c>
      <c r="M8" s="1">
        <f t="shared" si="5"/>
        <v>14.285714285714279</v>
      </c>
      <c r="N8">
        <v>1</v>
      </c>
      <c r="O8">
        <v>0.8</v>
      </c>
      <c r="P8">
        <v>1</v>
      </c>
      <c r="Q8">
        <v>1</v>
      </c>
      <c r="R8">
        <v>0.6</v>
      </c>
      <c r="S8">
        <v>1</v>
      </c>
      <c r="T8">
        <v>0</v>
      </c>
      <c r="U8">
        <f>K8*B8</f>
        <v>-0.71428571428571397</v>
      </c>
      <c r="V8">
        <f>L8*B8</f>
        <v>0.71428571428571397</v>
      </c>
    </row>
    <row r="9" spans="1:23" x14ac:dyDescent="0.3">
      <c r="A9" s="1" t="s">
        <v>8</v>
      </c>
      <c r="B9" s="1">
        <f t="shared" si="0"/>
        <v>15</v>
      </c>
      <c r="C9" s="1">
        <f t="shared" si="1"/>
        <v>14</v>
      </c>
      <c r="D9" s="1">
        <f>E9+G9+T9</f>
        <v>21</v>
      </c>
      <c r="E9">
        <v>9</v>
      </c>
      <c r="F9">
        <v>8</v>
      </c>
      <c r="G9">
        <v>6</v>
      </c>
      <c r="H9">
        <v>6</v>
      </c>
      <c r="I9" s="1">
        <f t="shared" si="2"/>
        <v>0.6</v>
      </c>
      <c r="J9" s="1">
        <f t="shared" si="3"/>
        <v>0.5714285714285714</v>
      </c>
      <c r="K9" s="1">
        <f t="shared" si="4"/>
        <v>2.8571428571428581E-2</v>
      </c>
      <c r="L9" s="1">
        <f>ABS(K9)</f>
        <v>2.8571428571428581E-2</v>
      </c>
      <c r="M9" s="1">
        <f t="shared" si="5"/>
        <v>4.7619047619047636</v>
      </c>
      <c r="N9">
        <v>1</v>
      </c>
      <c r="O9">
        <v>0.88888888888888884</v>
      </c>
      <c r="P9">
        <v>1</v>
      </c>
      <c r="Q9">
        <v>1</v>
      </c>
      <c r="R9">
        <v>1</v>
      </c>
      <c r="S9">
        <v>1</v>
      </c>
      <c r="T9">
        <v>6</v>
      </c>
      <c r="U9">
        <f>K9*B9</f>
        <v>0.42857142857142871</v>
      </c>
      <c r="V9">
        <f>L9*B9</f>
        <v>0.42857142857142871</v>
      </c>
    </row>
    <row r="10" spans="1:23" x14ac:dyDescent="0.3">
      <c r="A10" s="1" t="s">
        <v>9</v>
      </c>
      <c r="B10" s="1">
        <f t="shared" si="0"/>
        <v>11</v>
      </c>
      <c r="C10" s="1">
        <f t="shared" si="1"/>
        <v>14</v>
      </c>
      <c r="D10" s="1">
        <f>E10+G10+T10</f>
        <v>12</v>
      </c>
      <c r="E10">
        <v>7</v>
      </c>
      <c r="F10">
        <v>9</v>
      </c>
      <c r="G10">
        <v>4</v>
      </c>
      <c r="H10">
        <v>5</v>
      </c>
      <c r="I10" s="1">
        <f t="shared" si="2"/>
        <v>0.63636363636363635</v>
      </c>
      <c r="J10" s="1">
        <f t="shared" si="3"/>
        <v>0.6428571428571429</v>
      </c>
      <c r="K10" s="1">
        <f t="shared" si="4"/>
        <v>-6.4935064935065512E-3</v>
      </c>
      <c r="L10" s="1">
        <f>ABS(K10)</f>
        <v>6.4935064935065512E-3</v>
      </c>
      <c r="M10" s="1">
        <f t="shared" si="5"/>
        <v>1.0204081632653152</v>
      </c>
      <c r="N10">
        <v>0.77777777777777779</v>
      </c>
      <c r="O10">
        <v>1</v>
      </c>
      <c r="P10">
        <v>0.7857142857142857</v>
      </c>
      <c r="Q10">
        <v>0.8</v>
      </c>
      <c r="R10">
        <v>1</v>
      </c>
      <c r="S10">
        <v>0.7857142857142857</v>
      </c>
      <c r="T10">
        <v>1</v>
      </c>
      <c r="U10">
        <f>K10*B10</f>
        <v>-7.1428571428572063E-2</v>
      </c>
      <c r="V10">
        <f>L10*B10</f>
        <v>7.1428571428572063E-2</v>
      </c>
    </row>
    <row r="11" spans="1:23" x14ac:dyDescent="0.3">
      <c r="A11" s="1" t="s">
        <v>10</v>
      </c>
      <c r="B11" s="1">
        <f t="shared" si="0"/>
        <v>14</v>
      </c>
      <c r="C11" s="1">
        <f t="shared" si="1"/>
        <v>16</v>
      </c>
      <c r="D11" s="1">
        <f>E11+G11+T11</f>
        <v>19</v>
      </c>
      <c r="E11">
        <v>4</v>
      </c>
      <c r="F11">
        <v>4</v>
      </c>
      <c r="G11">
        <v>10</v>
      </c>
      <c r="H11">
        <v>12</v>
      </c>
      <c r="I11" s="1">
        <f t="shared" si="2"/>
        <v>0.2857142857142857</v>
      </c>
      <c r="J11" s="1">
        <f t="shared" si="3"/>
        <v>0.25</v>
      </c>
      <c r="K11" s="1">
        <f t="shared" si="4"/>
        <v>3.5714285714285698E-2</v>
      </c>
      <c r="L11" s="1">
        <f>ABS(K11)</f>
        <v>3.5714285714285698E-2</v>
      </c>
      <c r="M11" s="1">
        <f t="shared" si="5"/>
        <v>12.499999999999995</v>
      </c>
      <c r="N11">
        <v>1</v>
      </c>
      <c r="O11">
        <v>1</v>
      </c>
      <c r="P11">
        <v>0.875</v>
      </c>
      <c r="Q11">
        <v>0.83333333333333337</v>
      </c>
      <c r="R11">
        <v>1</v>
      </c>
      <c r="S11">
        <v>0.875</v>
      </c>
      <c r="T11">
        <v>5</v>
      </c>
      <c r="U11">
        <f>K11*B11</f>
        <v>0.49999999999999978</v>
      </c>
      <c r="V11">
        <f>L11*B11</f>
        <v>0.49999999999999978</v>
      </c>
    </row>
    <row r="12" spans="1:23" ht="28.8" x14ac:dyDescent="0.3">
      <c r="A12" s="1" t="s">
        <v>11</v>
      </c>
      <c r="B12" s="1">
        <f t="shared" si="0"/>
        <v>13</v>
      </c>
      <c r="C12" s="1">
        <f t="shared" si="1"/>
        <v>17</v>
      </c>
      <c r="D12" s="1">
        <f>E12+G12+T12</f>
        <v>18</v>
      </c>
      <c r="E12">
        <v>9</v>
      </c>
      <c r="F12">
        <v>10</v>
      </c>
      <c r="G12">
        <v>4</v>
      </c>
      <c r="H12">
        <v>7</v>
      </c>
      <c r="I12" s="1">
        <f t="shared" si="2"/>
        <v>0.69230769230769229</v>
      </c>
      <c r="J12" s="1">
        <f t="shared" si="3"/>
        <v>0.58823529411764708</v>
      </c>
      <c r="K12" s="1">
        <f t="shared" si="4"/>
        <v>0.10407239819004521</v>
      </c>
      <c r="L12" s="1">
        <f>ABS(K12)</f>
        <v>0.10407239819004521</v>
      </c>
      <c r="M12" s="1">
        <f t="shared" si="5"/>
        <v>15.032679738562086</v>
      </c>
      <c r="N12">
        <v>0.9</v>
      </c>
      <c r="O12">
        <v>1</v>
      </c>
      <c r="P12">
        <v>0.76470588235294112</v>
      </c>
      <c r="Q12">
        <v>0.5714285714285714</v>
      </c>
      <c r="R12">
        <v>1</v>
      </c>
      <c r="S12">
        <v>0.76470588235294112</v>
      </c>
      <c r="T12">
        <v>5</v>
      </c>
      <c r="U12">
        <f>K12*B12</f>
        <v>1.3529411764705879</v>
      </c>
      <c r="V12">
        <f>L12*B12</f>
        <v>1.3529411764705879</v>
      </c>
    </row>
    <row r="13" spans="1:23" x14ac:dyDescent="0.3">
      <c r="A13" s="1" t="s">
        <v>12</v>
      </c>
      <c r="B13" s="1">
        <f t="shared" si="0"/>
        <v>7</v>
      </c>
      <c r="C13" s="1">
        <f t="shared" si="1"/>
        <v>9</v>
      </c>
      <c r="D13" s="1">
        <f>E13+G13+T13</f>
        <v>11</v>
      </c>
      <c r="E13">
        <v>5</v>
      </c>
      <c r="F13">
        <v>3</v>
      </c>
      <c r="G13">
        <v>2</v>
      </c>
      <c r="H13">
        <v>6</v>
      </c>
      <c r="I13" s="1">
        <f t="shared" si="2"/>
        <v>0.7142857142857143</v>
      </c>
      <c r="J13" s="1">
        <f t="shared" si="3"/>
        <v>0.33333333333333331</v>
      </c>
      <c r="K13" s="1">
        <f t="shared" si="4"/>
        <v>0.38095238095238099</v>
      </c>
      <c r="L13" s="1">
        <f>ABS(K13)</f>
        <v>0.38095238095238099</v>
      </c>
      <c r="M13" s="1">
        <f t="shared" si="5"/>
        <v>53.333333333333336</v>
      </c>
      <c r="N13">
        <v>1</v>
      </c>
      <c r="O13">
        <v>0.6</v>
      </c>
      <c r="P13">
        <v>0.55555555555555558</v>
      </c>
      <c r="Q13">
        <v>0.33333333333333331</v>
      </c>
      <c r="R13">
        <v>1</v>
      </c>
      <c r="S13">
        <v>0.55555555555555558</v>
      </c>
      <c r="T13">
        <v>4</v>
      </c>
      <c r="U13">
        <f>K13*B13</f>
        <v>2.666666666666667</v>
      </c>
      <c r="V13">
        <f>L13*B13</f>
        <v>2.666666666666667</v>
      </c>
    </row>
    <row r="14" spans="1:23" x14ac:dyDescent="0.3">
      <c r="A14" s="1" t="s">
        <v>13</v>
      </c>
      <c r="B14" s="1">
        <f t="shared" si="0"/>
        <v>7</v>
      </c>
      <c r="C14" s="1">
        <f t="shared" si="1"/>
        <v>14</v>
      </c>
      <c r="D14" s="1">
        <f>E14+G14+T14</f>
        <v>13</v>
      </c>
      <c r="E14">
        <v>5</v>
      </c>
      <c r="F14">
        <v>7</v>
      </c>
      <c r="G14">
        <v>2</v>
      </c>
      <c r="H14">
        <v>7</v>
      </c>
      <c r="I14" s="1">
        <f t="shared" si="2"/>
        <v>0.7142857142857143</v>
      </c>
      <c r="J14" s="1">
        <f t="shared" si="3"/>
        <v>0.5</v>
      </c>
      <c r="K14" s="1">
        <f t="shared" si="4"/>
        <v>0.2142857142857143</v>
      </c>
      <c r="L14" s="1">
        <f>ABS(K14)</f>
        <v>0.2142857142857143</v>
      </c>
      <c r="M14" s="1">
        <f t="shared" si="5"/>
        <v>30</v>
      </c>
      <c r="N14">
        <v>0.7142857142857143</v>
      </c>
      <c r="O14">
        <v>1</v>
      </c>
      <c r="P14">
        <v>0.5</v>
      </c>
      <c r="Q14">
        <v>0.2857142857142857</v>
      </c>
      <c r="R14">
        <v>1</v>
      </c>
      <c r="S14">
        <v>0.5</v>
      </c>
      <c r="T14">
        <v>6</v>
      </c>
      <c r="U14">
        <f>K14*B14</f>
        <v>1.5</v>
      </c>
      <c r="V14">
        <f>L14*B14</f>
        <v>1.5</v>
      </c>
    </row>
    <row r="15" spans="1:23" x14ac:dyDescent="0.3">
      <c r="A15" s="1" t="s">
        <v>14</v>
      </c>
      <c r="B15" s="1">
        <f t="shared" si="0"/>
        <v>5</v>
      </c>
      <c r="C15" s="1">
        <f t="shared" si="1"/>
        <v>9</v>
      </c>
      <c r="D15" s="1">
        <f>E15+G15+T15</f>
        <v>8</v>
      </c>
      <c r="E15">
        <v>3</v>
      </c>
      <c r="F15">
        <v>5</v>
      </c>
      <c r="G15">
        <v>2</v>
      </c>
      <c r="H15">
        <v>4</v>
      </c>
      <c r="I15" s="1">
        <f t="shared" si="2"/>
        <v>0.6</v>
      </c>
      <c r="J15" s="1">
        <f t="shared" si="3"/>
        <v>0.55555555555555558</v>
      </c>
      <c r="K15" s="1">
        <f t="shared" si="4"/>
        <v>4.4444444444444398E-2</v>
      </c>
      <c r="L15" s="1">
        <f>ABS(K15)</f>
        <v>4.4444444444444398E-2</v>
      </c>
      <c r="M15" s="1">
        <f t="shared" si="5"/>
        <v>7.4074074074074003</v>
      </c>
      <c r="N15">
        <v>0.6</v>
      </c>
      <c r="O15">
        <v>1</v>
      </c>
      <c r="P15">
        <v>0.55555555555555558</v>
      </c>
      <c r="Q15">
        <v>0.5</v>
      </c>
      <c r="R15">
        <v>1</v>
      </c>
      <c r="S15">
        <v>0.55555555555555558</v>
      </c>
      <c r="T15">
        <v>3</v>
      </c>
      <c r="U15">
        <f>K15*B15</f>
        <v>0.22222222222222199</v>
      </c>
      <c r="V15">
        <f>L15*B15</f>
        <v>0.22222222222222199</v>
      </c>
    </row>
    <row r="16" spans="1:23" x14ac:dyDescent="0.3">
      <c r="A16" s="1" t="s">
        <v>15</v>
      </c>
      <c r="B16" s="1">
        <f t="shared" si="0"/>
        <v>5</v>
      </c>
      <c r="C16" s="1">
        <f t="shared" si="1"/>
        <v>8</v>
      </c>
      <c r="D16" s="1">
        <f>E16+G16+T16</f>
        <v>7</v>
      </c>
      <c r="E16">
        <v>3</v>
      </c>
      <c r="F16">
        <v>4</v>
      </c>
      <c r="G16">
        <v>2</v>
      </c>
      <c r="H16">
        <v>4</v>
      </c>
      <c r="I16" s="1">
        <f t="shared" si="2"/>
        <v>0.6</v>
      </c>
      <c r="J16" s="1">
        <f t="shared" si="3"/>
        <v>0.5</v>
      </c>
      <c r="K16" s="1">
        <f t="shared" si="4"/>
        <v>9.9999999999999978E-2</v>
      </c>
      <c r="L16" s="1">
        <f>ABS(K16)</f>
        <v>9.9999999999999978E-2</v>
      </c>
      <c r="M16" s="1">
        <f t="shared" si="5"/>
        <v>16.666666666666664</v>
      </c>
      <c r="N16">
        <v>0.75</v>
      </c>
      <c r="O16">
        <v>1</v>
      </c>
      <c r="P16">
        <v>0.625</v>
      </c>
      <c r="Q16">
        <v>0.5</v>
      </c>
      <c r="R16">
        <v>1</v>
      </c>
      <c r="S16">
        <v>0.625</v>
      </c>
      <c r="T16">
        <v>2</v>
      </c>
      <c r="U16">
        <f>K16*B16</f>
        <v>0.49999999999999989</v>
      </c>
      <c r="V16">
        <f>L16*B16</f>
        <v>0.49999999999999989</v>
      </c>
    </row>
    <row r="17" spans="1:22" x14ac:dyDescent="0.3">
      <c r="A17" s="1" t="s">
        <v>16</v>
      </c>
      <c r="B17" s="1">
        <f t="shared" si="0"/>
        <v>12</v>
      </c>
      <c r="C17" s="1">
        <f t="shared" si="1"/>
        <v>9</v>
      </c>
      <c r="D17" s="1">
        <f>E17+G17+T17</f>
        <v>16</v>
      </c>
      <c r="E17">
        <v>5</v>
      </c>
      <c r="F17">
        <v>5</v>
      </c>
      <c r="G17">
        <v>7</v>
      </c>
      <c r="H17">
        <v>4</v>
      </c>
      <c r="I17" s="1">
        <f t="shared" si="2"/>
        <v>0.41666666666666669</v>
      </c>
      <c r="J17" s="1">
        <f t="shared" si="3"/>
        <v>0.55555555555555558</v>
      </c>
      <c r="K17" s="1">
        <f t="shared" si="4"/>
        <v>-0.1388888888888889</v>
      </c>
      <c r="L17" s="1">
        <f>ABS(K17)</f>
        <v>0.1388888888888889</v>
      </c>
      <c r="M17" s="1">
        <f t="shared" si="5"/>
        <v>33.333333333333329</v>
      </c>
      <c r="N17">
        <v>1</v>
      </c>
      <c r="O17">
        <v>1</v>
      </c>
      <c r="P17">
        <v>1</v>
      </c>
      <c r="Q17">
        <v>1</v>
      </c>
      <c r="R17">
        <v>0.5714285714285714</v>
      </c>
      <c r="S17">
        <v>1</v>
      </c>
      <c r="T17">
        <v>4</v>
      </c>
      <c r="U17">
        <f>K17*B17</f>
        <v>-1.6666666666666667</v>
      </c>
      <c r="V17">
        <f>L17*B17</f>
        <v>1.6666666666666667</v>
      </c>
    </row>
    <row r="18" spans="1:22" x14ac:dyDescent="0.3">
      <c r="A18" s="1" t="s">
        <v>17</v>
      </c>
      <c r="B18" s="1">
        <f t="shared" si="0"/>
        <v>4</v>
      </c>
      <c r="C18" s="1">
        <f t="shared" si="1"/>
        <v>12</v>
      </c>
      <c r="D18" s="1">
        <f>E18+G18+T18</f>
        <v>11</v>
      </c>
      <c r="E18">
        <v>2</v>
      </c>
      <c r="F18">
        <v>6</v>
      </c>
      <c r="G18">
        <v>2</v>
      </c>
      <c r="H18">
        <v>6</v>
      </c>
      <c r="I18" s="1">
        <f t="shared" si="2"/>
        <v>0.5</v>
      </c>
      <c r="J18" s="1">
        <f t="shared" si="3"/>
        <v>0.5</v>
      </c>
      <c r="K18" s="1">
        <f t="shared" si="4"/>
        <v>0</v>
      </c>
      <c r="L18" s="1">
        <f>ABS(K18)</f>
        <v>0</v>
      </c>
      <c r="M18" s="1">
        <f t="shared" si="5"/>
        <v>0</v>
      </c>
      <c r="N18">
        <v>0.33333333333333331</v>
      </c>
      <c r="O18">
        <v>1</v>
      </c>
      <c r="P18">
        <v>0.33333333333333331</v>
      </c>
      <c r="Q18">
        <v>0.33333333333333331</v>
      </c>
      <c r="R18">
        <v>1</v>
      </c>
      <c r="S18">
        <v>0.33333333333333331</v>
      </c>
      <c r="T18">
        <v>7</v>
      </c>
      <c r="U18">
        <f>K18*B18</f>
        <v>0</v>
      </c>
      <c r="V18">
        <f>L18*B18</f>
        <v>0</v>
      </c>
    </row>
    <row r="19" spans="1:22" x14ac:dyDescent="0.3">
      <c r="A19" s="1" t="s">
        <v>18</v>
      </c>
      <c r="B19" s="1">
        <f t="shared" si="0"/>
        <v>4</v>
      </c>
      <c r="C19" s="1">
        <f t="shared" si="1"/>
        <v>11</v>
      </c>
      <c r="D19" s="1">
        <f>E19+G19+T19</f>
        <v>7</v>
      </c>
      <c r="E19">
        <v>3</v>
      </c>
      <c r="F19">
        <v>8</v>
      </c>
      <c r="G19">
        <v>1</v>
      </c>
      <c r="H19">
        <v>3</v>
      </c>
      <c r="I19" s="1">
        <f t="shared" si="2"/>
        <v>0.75</v>
      </c>
      <c r="J19" s="1">
        <f t="shared" si="3"/>
        <v>0.72727272727272729</v>
      </c>
      <c r="K19" s="1">
        <f t="shared" si="4"/>
        <v>2.2727272727272707E-2</v>
      </c>
      <c r="L19" s="1">
        <f>ABS(K19)</f>
        <v>2.2727272727272707E-2</v>
      </c>
      <c r="M19" s="1">
        <f t="shared" si="5"/>
        <v>3.0303030303030276</v>
      </c>
      <c r="N19">
        <v>0.375</v>
      </c>
      <c r="O19">
        <v>1</v>
      </c>
      <c r="P19">
        <v>0.36363636363636359</v>
      </c>
      <c r="Q19">
        <v>0.33333333333333331</v>
      </c>
      <c r="R19">
        <v>1</v>
      </c>
      <c r="S19">
        <v>0.36363636363636359</v>
      </c>
      <c r="T19">
        <v>3</v>
      </c>
      <c r="U19">
        <f>K19*B19</f>
        <v>9.0909090909090828E-2</v>
      </c>
      <c r="V19">
        <f>L19*B19</f>
        <v>9.0909090909090828E-2</v>
      </c>
    </row>
    <row r="20" spans="1:22" x14ac:dyDescent="0.3">
      <c r="A20" s="1" t="s">
        <v>19</v>
      </c>
      <c r="B20" s="1">
        <f t="shared" si="0"/>
        <v>9</v>
      </c>
      <c r="C20" s="1">
        <f t="shared" si="1"/>
        <v>10</v>
      </c>
      <c r="D20" s="1">
        <f>E20+G20+T20</f>
        <v>16</v>
      </c>
      <c r="E20">
        <v>4</v>
      </c>
      <c r="F20">
        <v>6</v>
      </c>
      <c r="G20">
        <v>5</v>
      </c>
      <c r="H20">
        <v>4</v>
      </c>
      <c r="I20" s="1">
        <f t="shared" si="2"/>
        <v>0.44444444444444442</v>
      </c>
      <c r="J20" s="1">
        <f t="shared" si="3"/>
        <v>0.6</v>
      </c>
      <c r="K20" s="1">
        <f t="shared" si="4"/>
        <v>-0.15555555555555556</v>
      </c>
      <c r="L20" s="1">
        <f>ABS(K20)</f>
        <v>0.15555555555555556</v>
      </c>
      <c r="M20" s="1">
        <f t="shared" si="5"/>
        <v>35</v>
      </c>
      <c r="N20">
        <v>0.66666666666666663</v>
      </c>
      <c r="O20">
        <v>1</v>
      </c>
      <c r="P20">
        <v>0.8</v>
      </c>
      <c r="Q20">
        <v>1</v>
      </c>
      <c r="R20">
        <v>0.8</v>
      </c>
      <c r="S20">
        <v>0.8</v>
      </c>
      <c r="T20">
        <v>7</v>
      </c>
      <c r="U20">
        <f>K20*B20</f>
        <v>-1.4</v>
      </c>
      <c r="V20">
        <f>L20*B20</f>
        <v>1.4</v>
      </c>
    </row>
    <row r="21" spans="1:22" x14ac:dyDescent="0.3">
      <c r="A21" s="1" t="s">
        <v>20</v>
      </c>
      <c r="B21" s="1">
        <f t="shared" si="0"/>
        <v>7</v>
      </c>
      <c r="C21" s="1">
        <f t="shared" si="1"/>
        <v>16</v>
      </c>
      <c r="D21" s="1">
        <f>E21+G21+T21</f>
        <v>9</v>
      </c>
      <c r="E21">
        <v>4</v>
      </c>
      <c r="F21">
        <v>8</v>
      </c>
      <c r="G21">
        <v>3</v>
      </c>
      <c r="H21">
        <v>8</v>
      </c>
      <c r="I21" s="1">
        <f t="shared" si="2"/>
        <v>0.5714285714285714</v>
      </c>
      <c r="J21" s="1">
        <f t="shared" si="3"/>
        <v>0.5</v>
      </c>
      <c r="K21" s="1">
        <f t="shared" si="4"/>
        <v>7.1428571428571397E-2</v>
      </c>
      <c r="L21" s="1">
        <f>ABS(K21)</f>
        <v>7.1428571428571397E-2</v>
      </c>
      <c r="M21" s="1">
        <f t="shared" si="5"/>
        <v>12.499999999999995</v>
      </c>
      <c r="N21">
        <v>0.5</v>
      </c>
      <c r="O21">
        <v>1</v>
      </c>
      <c r="P21">
        <v>0.4375</v>
      </c>
      <c r="Q21">
        <v>0.375</v>
      </c>
      <c r="R21">
        <v>1</v>
      </c>
      <c r="S21">
        <v>0.4375</v>
      </c>
      <c r="T21">
        <v>2</v>
      </c>
      <c r="U21">
        <f>K21*B21</f>
        <v>0.49999999999999978</v>
      </c>
      <c r="V21">
        <f>L21*B21</f>
        <v>0.49999999999999978</v>
      </c>
    </row>
    <row r="22" spans="1:22" x14ac:dyDescent="0.3">
      <c r="A22" s="1" t="s">
        <v>21</v>
      </c>
      <c r="B22" s="1">
        <f t="shared" si="0"/>
        <v>5</v>
      </c>
      <c r="C22" s="1">
        <f t="shared" si="1"/>
        <v>8</v>
      </c>
      <c r="D22" s="1">
        <f>E22+G22+T22</f>
        <v>7</v>
      </c>
      <c r="E22">
        <v>3</v>
      </c>
      <c r="F22">
        <v>3</v>
      </c>
      <c r="G22">
        <v>2</v>
      </c>
      <c r="H22">
        <v>5</v>
      </c>
      <c r="I22" s="1">
        <f t="shared" si="2"/>
        <v>0.6</v>
      </c>
      <c r="J22" s="1">
        <f t="shared" si="3"/>
        <v>0.375</v>
      </c>
      <c r="K22" s="1">
        <f t="shared" si="4"/>
        <v>0.22499999999999998</v>
      </c>
      <c r="L22" s="1">
        <f>ABS(K22)</f>
        <v>0.22499999999999998</v>
      </c>
      <c r="M22" s="1">
        <f t="shared" si="5"/>
        <v>37.5</v>
      </c>
      <c r="N22">
        <v>1</v>
      </c>
      <c r="O22">
        <v>1</v>
      </c>
      <c r="P22">
        <v>0.625</v>
      </c>
      <c r="Q22">
        <v>0.4</v>
      </c>
      <c r="R22">
        <v>1</v>
      </c>
      <c r="S22">
        <v>0.625</v>
      </c>
      <c r="T22">
        <v>2</v>
      </c>
      <c r="U22">
        <f>K22*B22</f>
        <v>1.125</v>
      </c>
      <c r="V22">
        <f>L22*B22</f>
        <v>1.125</v>
      </c>
    </row>
    <row r="24" spans="1:22" x14ac:dyDescent="0.3">
      <c r="L24" t="s">
        <v>61</v>
      </c>
      <c r="N24">
        <f>AVERAGE(N2:N22)</f>
        <v>0.78543083900226762</v>
      </c>
      <c r="O24">
        <f t="shared" ref="O24:S24" si="6">AVERAGE(O2:O22)</f>
        <v>0.93121693121693128</v>
      </c>
      <c r="P24">
        <f t="shared" si="6"/>
        <v>0.72855978832869595</v>
      </c>
      <c r="Q24">
        <f t="shared" si="6"/>
        <v>0.70327380952380969</v>
      </c>
      <c r="R24">
        <f t="shared" si="6"/>
        <v>0.87959183673469388</v>
      </c>
      <c r="S24">
        <f t="shared" si="6"/>
        <v>0.72855978832869595</v>
      </c>
    </row>
    <row r="25" spans="1:22" x14ac:dyDescent="0.3">
      <c r="A25" s="1" t="s">
        <v>31</v>
      </c>
      <c r="B25">
        <f>PEARSON(F2:F22,E2:E22)</f>
        <v>0.6371819827292744</v>
      </c>
      <c r="D25" t="s">
        <v>48</v>
      </c>
      <c r="E25">
        <v>0.7421875</v>
      </c>
    </row>
    <row r="26" spans="1:22" x14ac:dyDescent="0.3">
      <c r="A26" s="1" t="s">
        <v>30</v>
      </c>
      <c r="B26">
        <f>PEARSON(H2:H22,G2:G22)</f>
        <v>0.56746996063862976</v>
      </c>
      <c r="D26" t="s">
        <v>49</v>
      </c>
      <c r="E26">
        <v>0.93137254901960698</v>
      </c>
    </row>
    <row r="27" spans="1:22" x14ac:dyDescent="0.3">
      <c r="A27" s="1" t="s">
        <v>32</v>
      </c>
      <c r="B27">
        <f>PEARSON(C2:C22,B2:B22)</f>
        <v>0.5015000186141203</v>
      </c>
      <c r="D27" t="s">
        <v>50</v>
      </c>
      <c r="E27">
        <v>0.69955156950672603</v>
      </c>
    </row>
    <row r="28" spans="1:22" ht="28.8" x14ac:dyDescent="0.3">
      <c r="A28" s="1" t="s">
        <v>33</v>
      </c>
      <c r="B28">
        <f>PEARSON(J2:J22,I2:I22)</f>
        <v>0.5727797260372931</v>
      </c>
      <c r="D28" t="s">
        <v>51</v>
      </c>
      <c r="E28">
        <v>0.64210526315789396</v>
      </c>
      <c r="J28" t="s">
        <v>64</v>
      </c>
      <c r="K28">
        <f>SUM(M2:M22) / 21</f>
        <v>18.210853179840772</v>
      </c>
    </row>
    <row r="29" spans="1:22" x14ac:dyDescent="0.3">
      <c r="A29" s="1" t="s">
        <v>41</v>
      </c>
      <c r="B29">
        <f>AVERAGE(K2:K22)</f>
        <v>1.5230870903139803E-2</v>
      </c>
      <c r="D29" t="s">
        <v>52</v>
      </c>
      <c r="E29">
        <v>0.85915492957746398</v>
      </c>
    </row>
    <row r="30" spans="1:22" ht="28.8" x14ac:dyDescent="0.3">
      <c r="A30" s="1" t="s">
        <v>43</v>
      </c>
      <c r="B30">
        <f>AVERAGE(L2:L22)</f>
        <v>0.10958149382519129</v>
      </c>
      <c r="D30" t="s">
        <v>53</v>
      </c>
      <c r="E30">
        <v>0.69955156950672603</v>
      </c>
    </row>
    <row r="31" spans="1:22" x14ac:dyDescent="0.3">
      <c r="A31" s="1" t="s">
        <v>44</v>
      </c>
      <c r="B31">
        <f>SUM(U2:U22) / SUM(B2:B22)</f>
        <v>3.9544091482207723E-3</v>
      </c>
    </row>
    <row r="32" spans="1:22" ht="28.8" x14ac:dyDescent="0.3">
      <c r="A32" s="1" t="s">
        <v>45</v>
      </c>
      <c r="B32">
        <f>SUM(V2:V22) / SUM(B2:B22)</f>
        <v>0.10263106967459226</v>
      </c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</sheetData>
  <sortState xmlns:xlrd2="http://schemas.microsoft.com/office/spreadsheetml/2017/richdata2" ref="A61:U81">
    <sortCondition ref="B6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6FED-ABE3-450B-8B8C-60869608E7E2}">
  <dimension ref="A1:J22"/>
  <sheetViews>
    <sheetView workbookViewId="0">
      <selection sqref="A1:J22"/>
    </sheetView>
  </sheetViews>
  <sheetFormatPr defaultRowHeight="14.4" x14ac:dyDescent="0.3"/>
  <cols>
    <col min="1" max="1" width="33.44140625" customWidth="1"/>
    <col min="2" max="4" width="16.88671875" customWidth="1"/>
  </cols>
  <sheetData>
    <row r="1" spans="1:10" ht="100.8" x14ac:dyDescent="0.3">
      <c r="A1" t="s">
        <v>0</v>
      </c>
      <c r="B1" t="s">
        <v>36</v>
      </c>
      <c r="C1" t="s">
        <v>37</v>
      </c>
      <c r="D1" t="s">
        <v>39</v>
      </c>
      <c r="E1" t="s">
        <v>38</v>
      </c>
      <c r="G1" s="1" t="s">
        <v>25</v>
      </c>
      <c r="H1" s="1" t="s">
        <v>24</v>
      </c>
      <c r="I1" s="1" t="s">
        <v>26</v>
      </c>
      <c r="J1" s="1" t="s">
        <v>27</v>
      </c>
    </row>
    <row r="2" spans="1:10" x14ac:dyDescent="0.3">
      <c r="A2" t="s">
        <v>1</v>
      </c>
      <c r="B2">
        <v>4</v>
      </c>
      <c r="C2">
        <v>2</v>
      </c>
      <c r="D2">
        <v>3</v>
      </c>
      <c r="E2">
        <v>0</v>
      </c>
      <c r="G2">
        <v>4</v>
      </c>
      <c r="H2">
        <v>7</v>
      </c>
      <c r="I2">
        <v>2</v>
      </c>
      <c r="J2">
        <v>2</v>
      </c>
    </row>
    <row r="3" spans="1:10" x14ac:dyDescent="0.3">
      <c r="A3" t="s">
        <v>2</v>
      </c>
      <c r="B3">
        <v>9</v>
      </c>
      <c r="C3">
        <v>1</v>
      </c>
      <c r="D3">
        <v>3</v>
      </c>
      <c r="E3">
        <v>0</v>
      </c>
      <c r="G3">
        <v>9</v>
      </c>
      <c r="H3">
        <v>12</v>
      </c>
      <c r="I3">
        <v>1</v>
      </c>
      <c r="J3">
        <v>1</v>
      </c>
    </row>
    <row r="4" spans="1:10" x14ac:dyDescent="0.3">
      <c r="A4" t="s">
        <v>3</v>
      </c>
      <c r="B4">
        <v>4</v>
      </c>
      <c r="C4">
        <v>4</v>
      </c>
      <c r="D4">
        <v>4</v>
      </c>
      <c r="E4">
        <v>1</v>
      </c>
      <c r="G4">
        <v>5</v>
      </c>
      <c r="H4">
        <v>9</v>
      </c>
      <c r="I4">
        <v>4</v>
      </c>
      <c r="J4">
        <v>5</v>
      </c>
    </row>
    <row r="5" spans="1:10" x14ac:dyDescent="0.3">
      <c r="A5" t="s">
        <v>4</v>
      </c>
      <c r="B5">
        <v>4</v>
      </c>
      <c r="C5">
        <v>1</v>
      </c>
      <c r="D5">
        <v>1</v>
      </c>
      <c r="E5">
        <v>0</v>
      </c>
      <c r="G5">
        <v>5</v>
      </c>
      <c r="H5">
        <v>4</v>
      </c>
      <c r="I5">
        <v>4</v>
      </c>
      <c r="J5">
        <v>2</v>
      </c>
    </row>
    <row r="6" spans="1:10" x14ac:dyDescent="0.3">
      <c r="A6" t="s">
        <v>5</v>
      </c>
      <c r="B6">
        <v>2</v>
      </c>
      <c r="G6">
        <v>3</v>
      </c>
      <c r="H6">
        <v>2</v>
      </c>
      <c r="I6">
        <v>1</v>
      </c>
      <c r="J6">
        <v>1</v>
      </c>
    </row>
    <row r="7" spans="1:10" x14ac:dyDescent="0.3">
      <c r="A7" t="s">
        <v>6</v>
      </c>
      <c r="G7">
        <v>5</v>
      </c>
      <c r="H7">
        <v>4</v>
      </c>
      <c r="I7">
        <v>2</v>
      </c>
      <c r="J7">
        <v>0</v>
      </c>
    </row>
    <row r="8" spans="1:10" x14ac:dyDescent="0.3">
      <c r="A8" t="s">
        <v>7</v>
      </c>
      <c r="G8">
        <v>5</v>
      </c>
      <c r="H8">
        <v>4</v>
      </c>
      <c r="I8">
        <v>5</v>
      </c>
      <c r="J8">
        <v>3</v>
      </c>
    </row>
    <row r="9" spans="1:10" x14ac:dyDescent="0.3">
      <c r="A9" t="s">
        <v>8</v>
      </c>
      <c r="G9">
        <v>9</v>
      </c>
      <c r="H9">
        <v>8</v>
      </c>
      <c r="I9">
        <v>6</v>
      </c>
      <c r="J9">
        <v>6</v>
      </c>
    </row>
    <row r="10" spans="1:10" x14ac:dyDescent="0.3">
      <c r="A10" t="s">
        <v>9</v>
      </c>
      <c r="G10">
        <v>7</v>
      </c>
      <c r="H10">
        <v>9</v>
      </c>
      <c r="I10">
        <v>4</v>
      </c>
      <c r="J10">
        <v>5</v>
      </c>
    </row>
    <row r="11" spans="1:10" x14ac:dyDescent="0.3">
      <c r="A11" t="s">
        <v>10</v>
      </c>
      <c r="G11">
        <v>4</v>
      </c>
      <c r="H11">
        <v>4</v>
      </c>
      <c r="I11">
        <v>10</v>
      </c>
      <c r="J11">
        <v>12</v>
      </c>
    </row>
    <row r="12" spans="1:10" x14ac:dyDescent="0.3">
      <c r="A12" t="s">
        <v>11</v>
      </c>
      <c r="G12">
        <v>9</v>
      </c>
      <c r="H12">
        <v>10</v>
      </c>
      <c r="I12">
        <v>4</v>
      </c>
      <c r="J12">
        <v>7</v>
      </c>
    </row>
    <row r="13" spans="1:10" x14ac:dyDescent="0.3">
      <c r="A13" t="s">
        <v>12</v>
      </c>
      <c r="G13">
        <v>5</v>
      </c>
      <c r="H13">
        <v>3</v>
      </c>
      <c r="I13">
        <v>2</v>
      </c>
      <c r="J13">
        <v>6</v>
      </c>
    </row>
    <row r="14" spans="1:10" x14ac:dyDescent="0.3">
      <c r="A14" t="s">
        <v>13</v>
      </c>
      <c r="G14">
        <v>5</v>
      </c>
      <c r="H14">
        <v>7</v>
      </c>
      <c r="I14">
        <v>2</v>
      </c>
      <c r="J14">
        <v>7</v>
      </c>
    </row>
    <row r="15" spans="1:10" x14ac:dyDescent="0.3">
      <c r="A15" t="s">
        <v>14</v>
      </c>
      <c r="G15">
        <v>3</v>
      </c>
      <c r="H15">
        <v>5</v>
      </c>
      <c r="I15">
        <v>2</v>
      </c>
      <c r="J15">
        <v>4</v>
      </c>
    </row>
    <row r="16" spans="1:10" x14ac:dyDescent="0.3">
      <c r="A16" t="s">
        <v>15</v>
      </c>
      <c r="G16">
        <v>3</v>
      </c>
      <c r="H16">
        <v>4</v>
      </c>
      <c r="I16">
        <v>2</v>
      </c>
      <c r="J16">
        <v>4</v>
      </c>
    </row>
    <row r="17" spans="1:10" x14ac:dyDescent="0.3">
      <c r="A17" t="s">
        <v>16</v>
      </c>
      <c r="G17">
        <v>5</v>
      </c>
      <c r="H17">
        <v>5</v>
      </c>
      <c r="I17">
        <v>7</v>
      </c>
      <c r="J17">
        <v>4</v>
      </c>
    </row>
    <row r="18" spans="1:10" x14ac:dyDescent="0.3">
      <c r="A18" t="s">
        <v>17</v>
      </c>
      <c r="G18">
        <v>2</v>
      </c>
      <c r="H18">
        <v>6</v>
      </c>
      <c r="I18">
        <v>2</v>
      </c>
      <c r="J18">
        <v>6</v>
      </c>
    </row>
    <row r="19" spans="1:10" x14ac:dyDescent="0.3">
      <c r="A19" t="s">
        <v>18</v>
      </c>
      <c r="G19">
        <v>3</v>
      </c>
      <c r="H19">
        <v>8</v>
      </c>
      <c r="I19">
        <v>1</v>
      </c>
      <c r="J19">
        <v>3</v>
      </c>
    </row>
    <row r="20" spans="1:10" x14ac:dyDescent="0.3">
      <c r="A20" t="s">
        <v>19</v>
      </c>
      <c r="G20">
        <v>4</v>
      </c>
      <c r="H20">
        <v>6</v>
      </c>
      <c r="I20">
        <v>5</v>
      </c>
      <c r="J20">
        <v>4</v>
      </c>
    </row>
    <row r="21" spans="1:10" x14ac:dyDescent="0.3">
      <c r="A21" t="s">
        <v>20</v>
      </c>
      <c r="G21">
        <v>4</v>
      </c>
      <c r="H21">
        <v>8</v>
      </c>
      <c r="I21">
        <v>3</v>
      </c>
      <c r="J21">
        <v>8</v>
      </c>
    </row>
    <row r="22" spans="1:10" x14ac:dyDescent="0.3">
      <c r="A22" t="s">
        <v>21</v>
      </c>
      <c r="G22">
        <v>3</v>
      </c>
      <c r="H22">
        <v>3</v>
      </c>
      <c r="I22">
        <v>2</v>
      </c>
      <c r="J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Suslov</dc:creator>
  <cp:lastModifiedBy>ススロフ　アルテム</cp:lastModifiedBy>
  <dcterms:created xsi:type="dcterms:W3CDTF">2015-06-05T18:17:20Z</dcterms:created>
  <dcterms:modified xsi:type="dcterms:W3CDTF">2024-06-10T04:00:43Z</dcterms:modified>
</cp:coreProperties>
</file>