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<sst xmlns="http://schemas.openxmlformats.org/spreadsheetml/2006/main" count="20" uniqueCount="10">
  <si>
    <t>Mercury</t>
  </si>
  <si>
    <t>Arsenic</t>
  </si>
  <si>
    <t>Lead</t>
  </si>
  <si>
    <t>Chromium</t>
  </si>
  <si>
    <t>Average Concentration (mg/kg)</t>
  </si>
  <si>
    <t>Landfill</t>
  </si>
  <si>
    <t>Lined</t>
  </si>
  <si>
    <t>Unlined</t>
  </si>
  <si>
    <t>Closed</t>
  </si>
  <si>
    <t>% Diff. Lined and Unlined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</si>
</sst>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Times New Roman"/>
    </font>
    <font/>
    <font>
      <sz val="10.0"/>
      <color rgb="FF000000"/>
      <name val="Times New Roman"/>
    </font>
    <font>
      <sz val="10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right" readingOrder="0" textRotation="90" vertical="center"/>
    </xf>
    <xf borderId="5" fillId="0" fontId="2" numFmtId="0" xfId="0" applyBorder="1" applyFont="1"/>
    <xf borderId="6" fillId="0" fontId="2" numFmtId="0" xfId="0" applyBorder="1" applyFont="1"/>
    <xf borderId="3" fillId="0" fontId="1" numFmtId="0" xfId="0" applyAlignment="1" applyBorder="1" applyFont="1">
      <alignment horizontal="right" readingOrder="0" textRotation="90" vertical="center"/>
    </xf>
    <xf borderId="3" fillId="0" fontId="1" numFmtId="0" xfId="0" applyAlignment="1" applyBorder="1" applyFont="1">
      <alignment readingOrder="0" shrinkToFit="0" wrapText="1"/>
    </xf>
    <xf borderId="3" fillId="0" fontId="1" numFmtId="0" xfId="0" applyBorder="1" applyFont="1"/>
    <xf borderId="3" fillId="2" fontId="3" numFmtId="0" xfId="0" applyBorder="1" applyFill="1" applyFon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H1" s="1"/>
      <c r="I1" s="2"/>
      <c r="J1" s="3" t="s">
        <v>0</v>
      </c>
      <c r="K1" s="3" t="s">
        <v>1</v>
      </c>
      <c r="L1" s="3" t="s">
        <v>2</v>
      </c>
      <c r="M1" s="3" t="s">
        <v>3</v>
      </c>
    </row>
    <row r="2">
      <c r="A2" s="4" t="s">
        <v>4</v>
      </c>
      <c r="B2" s="3" t="s">
        <v>5</v>
      </c>
      <c r="C2" s="3">
        <v>0.0341691995947315</v>
      </c>
      <c r="D2" s="3">
        <v>7.06731011330256</v>
      </c>
      <c r="E2" s="3">
        <v>15.6766261015526</v>
      </c>
      <c r="F2" s="3">
        <v>45.3558539655895</v>
      </c>
      <c r="H2" s="4" t="s">
        <v>4</v>
      </c>
      <c r="I2" s="3" t="s">
        <v>5</v>
      </c>
      <c r="J2" s="3">
        <f>round(0.0341691995947315,2)</f>
        <v>0.03</v>
      </c>
      <c r="K2" s="3">
        <f>round(7.06731011330256,2)</f>
        <v>7.07</v>
      </c>
      <c r="L2" s="3">
        <f>round(15.6766261015526,2)</f>
        <v>15.68</v>
      </c>
      <c r="M2" s="3">
        <f>round(45.3558539655895,2)</f>
        <v>45.36</v>
      </c>
    </row>
    <row r="3">
      <c r="A3" s="5"/>
      <c r="B3" s="3" t="s">
        <v>6</v>
      </c>
      <c r="C3" s="3">
        <v>0.0237735849056603</v>
      </c>
      <c r="D3" s="3">
        <v>5.18071065989847</v>
      </c>
      <c r="E3" s="3">
        <v>17.8152284263959</v>
      </c>
      <c r="F3" s="3">
        <v>26.0456852791878</v>
      </c>
      <c r="H3" s="5"/>
      <c r="I3" s="3" t="s">
        <v>6</v>
      </c>
      <c r="J3" s="3">
        <f>round(0.0237735849056603,2)</f>
        <v>0.02</v>
      </c>
      <c r="K3" s="3">
        <f>round(5.18071065989847,2)</f>
        <v>5.18</v>
      </c>
      <c r="L3" s="3">
        <f>round(17.8152284263959,2)</f>
        <v>17.82</v>
      </c>
      <c r="M3" s="3">
        <f>round(26.0456852791878,2)</f>
        <v>26.05</v>
      </c>
    </row>
    <row r="4">
      <c r="A4" s="5"/>
      <c r="B4" s="3" t="s">
        <v>7</v>
      </c>
      <c r="C4" s="3">
        <v>0.0312894450489662</v>
      </c>
      <c r="D4" s="3">
        <v>7.13183730715287</v>
      </c>
      <c r="E4" s="3">
        <v>17.5213651238896</v>
      </c>
      <c r="F4" s="3">
        <v>33.4048620850864</v>
      </c>
      <c r="H4" s="5"/>
      <c r="I4" s="3" t="s">
        <v>7</v>
      </c>
      <c r="J4" s="3">
        <f>round(0.0312894450489662,2)</f>
        <v>0.03</v>
      </c>
      <c r="K4" s="3">
        <f>round(7.13183730715287,2)</f>
        <v>7.13</v>
      </c>
      <c r="L4" s="3">
        <f>round(17.5213651238896,2)</f>
        <v>17.52</v>
      </c>
      <c r="M4" s="3">
        <f>round(33.4048620850864,2)</f>
        <v>33.4</v>
      </c>
    </row>
    <row r="5" ht="90.75" customHeight="1">
      <c r="A5" s="6"/>
      <c r="B5" s="3" t="s">
        <v>8</v>
      </c>
      <c r="C5" s="3">
        <v>0.0312280701754385</v>
      </c>
      <c r="D5" s="3">
        <v>6.89016393442623</v>
      </c>
      <c r="E5" s="3">
        <v>16.8295081967213</v>
      </c>
      <c r="F5" s="3">
        <v>33.0327868852459</v>
      </c>
      <c r="H5" s="6"/>
      <c r="I5" s="3" t="s">
        <v>8</v>
      </c>
      <c r="J5" s="3">
        <f>round(0.0312280701754385,2)</f>
        <v>0.03</v>
      </c>
      <c r="K5" s="3">
        <f>round(6.89016393442623,2)</f>
        <v>6.89</v>
      </c>
      <c r="L5" s="3">
        <f>round(16.8295081967213,2)</f>
        <v>16.83</v>
      </c>
      <c r="M5" s="3">
        <f>round(33.0327868852459,2)</f>
        <v>33.03</v>
      </c>
    </row>
    <row r="6" ht="29.25" customHeight="1">
      <c r="A6" s="7"/>
      <c r="B6" s="8" t="s">
        <v>9</v>
      </c>
      <c r="C6" s="9">
        <f t="shared" ref="C6:F6" si="1">(abs(C3-C4)/average(C2,C4))*100</f>
        <v>22.96369008</v>
      </c>
      <c r="D6" s="10">
        <f t="shared" si="1"/>
        <v>27.48230706</v>
      </c>
      <c r="E6" s="11">
        <f t="shared" si="1"/>
        <v>1.770367975</v>
      </c>
      <c r="F6" s="10">
        <f t="shared" si="1"/>
        <v>18.68742991</v>
      </c>
      <c r="H6" s="7"/>
      <c r="I6" s="8" t="s">
        <v>9</v>
      </c>
      <c r="J6" s="9">
        <f>round(22.9636900800986,2)</f>
        <v>22.96</v>
      </c>
      <c r="K6" s="10">
        <f>round(27.4823070636423,2)</f>
        <v>27.48</v>
      </c>
      <c r="L6" s="11">
        <f>round(1.77036797504237,2)</f>
        <v>1.77</v>
      </c>
      <c r="M6" s="10">
        <f>round(18.6874299140795,2)</f>
        <v>18.69</v>
      </c>
    </row>
  </sheetData>
  <mergeCells count="4">
    <mergeCell ref="A1:B1"/>
    <mergeCell ref="H1:I1"/>
    <mergeCell ref="A2:A5"/>
    <mergeCell ref="H2:H5"/>
  </mergeCells>
  <drawing r:id="rId1"/>
</worksheet>
</file>