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ADONNA\Downloads\Utiva  Internship\"/>
    </mc:Choice>
  </mc:AlternateContent>
  <xr:revisionPtr revIDLastSave="0" documentId="13_ncr:1_{2EB3274A-DB3C-4E79-9ACD-546CEA08379A}" xr6:coauthVersionLast="47" xr6:coauthVersionMax="47" xr10:uidLastSave="{00000000-0000-0000-0000-000000000000}"/>
  <bookViews>
    <workbookView xWindow="-120" yWindow="-120" windowWidth="20730" windowHeight="11160" xr2:uid="{00000000-000D-0000-FFFF-FFFF00000000}"/>
  </bookViews>
  <sheets>
    <sheet name="Dash Board" sheetId="16" r:id="rId1"/>
    <sheet name="Q1" sheetId="15" r:id="rId2"/>
    <sheet name="Q2" sheetId="17" r:id="rId3"/>
    <sheet name="Q3" sheetId="18" r:id="rId4"/>
    <sheet name="Q4" sheetId="20" r:id="rId5"/>
    <sheet name="Q6" sheetId="21" r:id="rId6"/>
    <sheet name="Questions" sheetId="13" r:id="rId7"/>
    <sheet name="Consolidated Table" sheetId="12" r:id="rId8"/>
    <sheet name="Staff Names" sheetId="9" r:id="rId9"/>
    <sheet name="Reporting Line" sheetId="2" r:id="rId10"/>
    <sheet name="Management" sheetId="3" r:id="rId11"/>
    <sheet name="Level 1 - 3" sheetId="5" r:id="rId12"/>
    <sheet name="Level 4 - DH" sheetId="4" r:id="rId13"/>
    <sheet name="Performance Scoring" sheetId="11" r:id="rId14"/>
    <sheet name="Performance Score" sheetId="10" r:id="rId15"/>
    <sheet name="Sales Sheet" sheetId="14" r:id="rId16"/>
    <sheet name="Branches" sheetId="6" r:id="rId17"/>
    <sheet name="Department" sheetId="7" r:id="rId18"/>
    <sheet name="Gender" sheetId="8" r:id="rId19"/>
  </sheet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2" l="1"/>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 i="12"/>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D135" i="10" a="1"/>
  <c r="D135" i="10" s="1"/>
  <c r="E135" i="10" s="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2" i="10"/>
  <c r="E200" i="10" l="1"/>
  <c r="J200" i="12" s="1"/>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3" i="14"/>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J2" i="12" s="1"/>
  <c r="G2" i="12"/>
  <c r="H2" i="3"/>
  <c r="E3" i="12" l="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F3" i="12"/>
  <c r="F94" i="10" s="1"/>
  <c r="F4" i="12"/>
  <c r="F5" i="12"/>
  <c r="F6" i="12"/>
  <c r="F7" i="12"/>
  <c r="F2" i="10" s="1"/>
  <c r="F8" i="12"/>
  <c r="F130" i="10" s="1"/>
  <c r="F9" i="12"/>
  <c r="F10" i="10" s="1"/>
  <c r="F10" i="12"/>
  <c r="F64" i="10" s="1"/>
  <c r="F11" i="12"/>
  <c r="F77" i="10" s="1"/>
  <c r="F12" i="12"/>
  <c r="F38" i="10" s="1"/>
  <c r="F13" i="12"/>
  <c r="F39" i="10" s="1"/>
  <c r="F14" i="12"/>
  <c r="F17" i="10" s="1"/>
  <c r="F15" i="12"/>
  <c r="F16" i="12"/>
  <c r="F36" i="10" s="1"/>
  <c r="F17" i="12"/>
  <c r="F95" i="10" s="1"/>
  <c r="F18" i="12"/>
  <c r="F96" i="10" s="1"/>
  <c r="F19" i="12"/>
  <c r="F20" i="12"/>
  <c r="F3" i="10" s="1"/>
  <c r="F21" i="12"/>
  <c r="F131" i="10" s="1"/>
  <c r="F22" i="12"/>
  <c r="F11" i="10" s="1"/>
  <c r="F23" i="12"/>
  <c r="F65" i="10" s="1"/>
  <c r="F24" i="12"/>
  <c r="F78" i="10" s="1"/>
  <c r="F25" i="12"/>
  <c r="F40" i="10" s="1"/>
  <c r="F26" i="12"/>
  <c r="F18" i="10" s="1"/>
  <c r="F27" i="12"/>
  <c r="F19" i="10" s="1"/>
  <c r="F28" i="12"/>
  <c r="F79" i="10" s="1"/>
  <c r="F29" i="12"/>
  <c r="F30" i="12"/>
  <c r="F31" i="12"/>
  <c r="F80" i="10" s="1"/>
  <c r="F32" i="12"/>
  <c r="F33" i="12"/>
  <c r="F37" i="10" s="1"/>
  <c r="F34" i="12"/>
  <c r="F35" i="12"/>
  <c r="F36" i="12"/>
  <c r="F37" i="12"/>
  <c r="F38" i="12"/>
  <c r="F39" i="12"/>
  <c r="F97" i="10" s="1"/>
  <c r="F40" i="12"/>
  <c r="F98" i="10" s="1"/>
  <c r="F41" i="12"/>
  <c r="F99" i="10" s="1"/>
  <c r="F42" i="12"/>
  <c r="F100" i="10" s="1"/>
  <c r="F43" i="12"/>
  <c r="F101" i="10" s="1"/>
  <c r="F44" i="12"/>
  <c r="F102" i="10" s="1"/>
  <c r="F45" i="12"/>
  <c r="F103" i="10" s="1"/>
  <c r="F46" i="12"/>
  <c r="F104" i="10" s="1"/>
  <c r="F47" i="12"/>
  <c r="F48" i="12"/>
  <c r="F49" i="12"/>
  <c r="F50" i="12"/>
  <c r="F51" i="12"/>
  <c r="F52" i="12"/>
  <c r="F53" i="12"/>
  <c r="F20" i="10" s="1"/>
  <c r="F54" i="12"/>
  <c r="F81" i="10" s="1"/>
  <c r="F55" i="12"/>
  <c r="F105" i="10" s="1"/>
  <c r="F56" i="12"/>
  <c r="F57" i="12"/>
  <c r="F4" i="10" s="1"/>
  <c r="F58" i="12"/>
  <c r="F5" i="10" s="1"/>
  <c r="F59" i="12"/>
  <c r="F6" i="10" s="1"/>
  <c r="F60" i="12"/>
  <c r="F132" i="10" s="1"/>
  <c r="F61" i="12"/>
  <c r="F12" i="10" s="1"/>
  <c r="F62" i="12"/>
  <c r="F13" i="10" s="1"/>
  <c r="F63" i="12"/>
  <c r="F82" i="10" s="1"/>
  <c r="F64" i="12"/>
  <c r="F83" i="10" s="1"/>
  <c r="F65" i="12"/>
  <c r="F41" i="10" s="1"/>
  <c r="F66" i="12"/>
  <c r="F42" i="10" s="1"/>
  <c r="F67" i="12"/>
  <c r="F43" i="10" s="1"/>
  <c r="F68" i="12"/>
  <c r="F44" i="10" s="1"/>
  <c r="F69" i="12"/>
  <c r="F45" i="10" s="1"/>
  <c r="F70" i="12"/>
  <c r="F46" i="10" s="1"/>
  <c r="F71" i="12"/>
  <c r="F21" i="10" s="1"/>
  <c r="F72" i="12"/>
  <c r="F22" i="10" s="1"/>
  <c r="F73" i="12"/>
  <c r="F23" i="10" s="1"/>
  <c r="F74" i="12"/>
  <c r="F24" i="10" s="1"/>
  <c r="F75" i="12"/>
  <c r="F84" i="10" s="1"/>
  <c r="F76" i="12"/>
  <c r="F25" i="10" s="1"/>
  <c r="F77" i="12"/>
  <c r="F47" i="10" s="1"/>
  <c r="F78" i="12"/>
  <c r="F26" i="10" s="1"/>
  <c r="F79" i="12"/>
  <c r="F85" i="10" s="1"/>
  <c r="F80" i="12"/>
  <c r="F106" i="10" s="1"/>
  <c r="F81" i="12"/>
  <c r="F107" i="10" s="1"/>
  <c r="F82" i="12"/>
  <c r="F83" i="12"/>
  <c r="F84" i="12"/>
  <c r="F85" i="12"/>
  <c r="F86" i="12"/>
  <c r="F48" i="10" s="1"/>
  <c r="F87" i="12"/>
  <c r="F108" i="10" s="1"/>
  <c r="F88" i="12"/>
  <c r="F89" i="12"/>
  <c r="F27" i="10" s="1"/>
  <c r="F90" i="12"/>
  <c r="F49" i="10" s="1"/>
  <c r="F91" i="12"/>
  <c r="F109" i="10" s="1"/>
  <c r="F92" i="12"/>
  <c r="F110" i="10" s="1"/>
  <c r="F93" i="12"/>
  <c r="F94" i="12"/>
  <c r="F95" i="12"/>
  <c r="F28" i="10" s="1"/>
  <c r="F96" i="12"/>
  <c r="F50" i="10" s="1"/>
  <c r="F97" i="12"/>
  <c r="F86" i="10" s="1"/>
  <c r="F98" i="12"/>
  <c r="F111" i="10" s="1"/>
  <c r="F99" i="12"/>
  <c r="F100" i="12"/>
  <c r="F101" i="12"/>
  <c r="F102" i="12"/>
  <c r="F112" i="10" s="1"/>
  <c r="F103" i="12"/>
  <c r="F113" i="10" s="1"/>
  <c r="F104" i="12"/>
  <c r="F114" i="10" s="1"/>
  <c r="F105" i="12"/>
  <c r="F106" i="12"/>
  <c r="F107" i="12"/>
  <c r="F108" i="12"/>
  <c r="F109" i="12"/>
  <c r="F110" i="12"/>
  <c r="F51" i="10" s="1"/>
  <c r="F111" i="12"/>
  <c r="F115" i="10" s="1"/>
  <c r="F112" i="12"/>
  <c r="F29" i="10" s="1"/>
  <c r="F113" i="12"/>
  <c r="F114" i="12"/>
  <c r="F115" i="12"/>
  <c r="F116" i="12"/>
  <c r="F7" i="10" s="1"/>
  <c r="F117" i="12"/>
  <c r="F8" i="10" s="1"/>
  <c r="F118" i="12"/>
  <c r="F133" i="10" s="1"/>
  <c r="F119" i="12"/>
  <c r="F14" i="10" s="1"/>
  <c r="F120" i="12"/>
  <c r="F15" i="10" s="1"/>
  <c r="F121" i="12"/>
  <c r="F66" i="10" s="1"/>
  <c r="F122" i="12"/>
  <c r="F87" i="10" s="1"/>
  <c r="F123" i="12"/>
  <c r="F52" i="10" s="1"/>
  <c r="F124" i="12"/>
  <c r="F53" i="10" s="1"/>
  <c r="F125" i="12"/>
  <c r="F54" i="10" s="1"/>
  <c r="F126" i="12"/>
  <c r="F30" i="10" s="1"/>
  <c r="F127" i="12"/>
  <c r="F31" i="10" s="1"/>
  <c r="F128" i="12"/>
  <c r="F32" i="10" s="1"/>
  <c r="F129" i="12"/>
  <c r="F55" i="10" s="1"/>
  <c r="F130" i="12"/>
  <c r="F116" i="10" s="1"/>
  <c r="F131" i="12"/>
  <c r="F132" i="12"/>
  <c r="F133" i="12"/>
  <c r="F88" i="10" s="1"/>
  <c r="F134" i="12"/>
  <c r="F135" i="12"/>
  <c r="F67" i="10" s="1"/>
  <c r="F136" i="12"/>
  <c r="F33" i="10" s="1"/>
  <c r="F137" i="12"/>
  <c r="F56" i="10" s="1"/>
  <c r="F138" i="12"/>
  <c r="F57" i="10" s="1"/>
  <c r="F139" i="12"/>
  <c r="F140" i="12"/>
  <c r="F141" i="12"/>
  <c r="F142" i="12"/>
  <c r="F143" i="12"/>
  <c r="F68" i="10" s="1"/>
  <c r="F144" i="12"/>
  <c r="F69" i="10" s="1"/>
  <c r="F145" i="12"/>
  <c r="F146" i="12"/>
  <c r="F70" i="10" s="1"/>
  <c r="F147" i="12"/>
  <c r="F117" i="10" s="1"/>
  <c r="F148" i="12"/>
  <c r="F149" i="12"/>
  <c r="F150" i="12"/>
  <c r="F151" i="12"/>
  <c r="F71" i="10" s="1"/>
  <c r="F152" i="12"/>
  <c r="F118" i="10" s="1"/>
  <c r="F153" i="12"/>
  <c r="F58" i="10" s="1"/>
  <c r="F154" i="12"/>
  <c r="F89" i="10" s="1"/>
  <c r="F155" i="12"/>
  <c r="F156" i="12"/>
  <c r="F157" i="12"/>
  <c r="F9" i="10" s="1"/>
  <c r="F158" i="12"/>
  <c r="F134" i="10" s="1"/>
  <c r="F159" i="12"/>
  <c r="F90" i="10" s="1"/>
  <c r="F160" i="12"/>
  <c r="F91" i="10" s="1"/>
  <c r="F161" i="12"/>
  <c r="F59" i="10" s="1"/>
  <c r="F162" i="12"/>
  <c r="F60" i="10" s="1"/>
  <c r="F163" i="12"/>
  <c r="F34" i="10" s="1"/>
  <c r="F164" i="12"/>
  <c r="F119" i="10" s="1"/>
  <c r="F165" i="12"/>
  <c r="F72" i="10" s="1"/>
  <c r="F166" i="12"/>
  <c r="F73" i="10" s="1"/>
  <c r="F167" i="12"/>
  <c r="F168" i="12"/>
  <c r="F92" i="10" s="1"/>
  <c r="F169" i="12"/>
  <c r="F120" i="10" s="1"/>
  <c r="F170" i="12"/>
  <c r="F121" i="10" s="1"/>
  <c r="F171" i="12"/>
  <c r="F172" i="12"/>
  <c r="F173" i="12"/>
  <c r="F122" i="10" s="1"/>
  <c r="F174" i="12"/>
  <c r="F123" i="10" s="1"/>
  <c r="F175" i="12"/>
  <c r="F124" i="10" s="1"/>
  <c r="F176" i="12"/>
  <c r="F177" i="12"/>
  <c r="F178" i="12"/>
  <c r="F125" i="10" s="1"/>
  <c r="F179" i="12"/>
  <c r="F180" i="12"/>
  <c r="F16" i="10" s="1"/>
  <c r="F181" i="12"/>
  <c r="F74" i="10" s="1"/>
  <c r="F182" i="12"/>
  <c r="F75" i="10" s="1"/>
  <c r="F183" i="12"/>
  <c r="F61" i="10" s="1"/>
  <c r="F184" i="12"/>
  <c r="F126" i="10" s="1"/>
  <c r="F185" i="12"/>
  <c r="F127" i="10" s="1"/>
  <c r="F186" i="12"/>
  <c r="F128" i="10" s="1"/>
  <c r="F187" i="12"/>
  <c r="F76" i="10" s="1"/>
  <c r="F188" i="12"/>
  <c r="F35" i="10" s="1"/>
  <c r="F189" i="12"/>
  <c r="F62" i="10" s="1"/>
  <c r="F190" i="12"/>
  <c r="F191" i="12"/>
  <c r="F192" i="12"/>
  <c r="F193" i="12"/>
  <c r="F194" i="12"/>
  <c r="F195" i="12"/>
  <c r="F63" i="10" s="1"/>
  <c r="F196" i="12"/>
  <c r="F197" i="12"/>
  <c r="F198" i="12"/>
  <c r="F129" i="10" s="1"/>
  <c r="F199" i="12"/>
  <c r="F200" i="12"/>
  <c r="F2" i="12"/>
  <c r="F93" i="10" s="1"/>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3" i="12"/>
  <c r="C2"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5" i="12"/>
  <c r="B4" i="12"/>
  <c r="B3" i="12"/>
  <c r="B2" i="12"/>
  <c r="B65" i="14" l="1"/>
  <c r="E65" i="14" s="1"/>
  <c r="G65" i="14" s="1"/>
  <c r="F197" i="10"/>
  <c r="B62" i="14"/>
  <c r="E62" i="14" s="1"/>
  <c r="G62" i="14" s="1"/>
  <c r="F194" i="10"/>
  <c r="I35" i="10"/>
  <c r="G35" i="10"/>
  <c r="H35" i="10"/>
  <c r="I126" i="10"/>
  <c r="H126" i="10"/>
  <c r="G126" i="10"/>
  <c r="I16" i="10"/>
  <c r="G16" i="10"/>
  <c r="H16" i="10"/>
  <c r="B57" i="14"/>
  <c r="E57" i="14" s="1"/>
  <c r="G57" i="14" s="1"/>
  <c r="F189" i="10"/>
  <c r="B56" i="14"/>
  <c r="E56" i="14" s="1"/>
  <c r="G56" i="14" s="1"/>
  <c r="F188" i="10"/>
  <c r="I92" i="10"/>
  <c r="G92" i="10"/>
  <c r="H92" i="10"/>
  <c r="I119" i="10"/>
  <c r="G119" i="10"/>
  <c r="H119" i="10"/>
  <c r="I91" i="10"/>
  <c r="G91" i="10"/>
  <c r="H91" i="10"/>
  <c r="B53" i="14"/>
  <c r="E53" i="14" s="1"/>
  <c r="G53" i="14" s="1"/>
  <c r="F185" i="10"/>
  <c r="I118" i="10"/>
  <c r="G118" i="10"/>
  <c r="H118" i="10"/>
  <c r="B49" i="14"/>
  <c r="E49" i="14" s="1"/>
  <c r="G49" i="14" s="1"/>
  <c r="F181" i="10"/>
  <c r="I69" i="10"/>
  <c r="G69" i="10"/>
  <c r="H69" i="10"/>
  <c r="B45" i="14"/>
  <c r="E45" i="14" s="1"/>
  <c r="G45" i="14" s="1"/>
  <c r="F177" i="10"/>
  <c r="I33" i="10"/>
  <c r="G33" i="10"/>
  <c r="J33" i="10" s="1"/>
  <c r="J136" i="12" s="1"/>
  <c r="H33" i="10"/>
  <c r="B42" i="14"/>
  <c r="E42" i="14" s="1"/>
  <c r="G42" i="14" s="1"/>
  <c r="F174" i="10"/>
  <c r="I32" i="10"/>
  <c r="G32" i="10"/>
  <c r="H32" i="10"/>
  <c r="I53" i="10"/>
  <c r="G53" i="10"/>
  <c r="J53" i="10" s="1"/>
  <c r="J124" i="12" s="1"/>
  <c r="H53" i="10"/>
  <c r="I15" i="10"/>
  <c r="G15" i="10"/>
  <c r="H15" i="10"/>
  <c r="I7" i="10"/>
  <c r="G7" i="10"/>
  <c r="H7" i="10"/>
  <c r="I29" i="10"/>
  <c r="H29" i="10"/>
  <c r="G29" i="10"/>
  <c r="B36" i="14"/>
  <c r="E36" i="14" s="1"/>
  <c r="G36" i="14" s="1"/>
  <c r="F168" i="10"/>
  <c r="I114" i="10"/>
  <c r="H114" i="10"/>
  <c r="G114" i="10"/>
  <c r="J114" i="10" s="1"/>
  <c r="J104" i="12" s="1"/>
  <c r="B31" i="14"/>
  <c r="E31" i="14" s="1"/>
  <c r="G31" i="14" s="1"/>
  <c r="F163" i="10"/>
  <c r="I50" i="10"/>
  <c r="H50" i="10"/>
  <c r="G50" i="10"/>
  <c r="I110" i="10"/>
  <c r="G110" i="10"/>
  <c r="H110" i="10"/>
  <c r="B27" i="14"/>
  <c r="E27" i="14" s="1"/>
  <c r="G27" i="14" s="1"/>
  <c r="F159" i="10"/>
  <c r="B25" i="14"/>
  <c r="E25" i="14" s="1"/>
  <c r="G25" i="14" s="1"/>
  <c r="F157" i="10"/>
  <c r="I106" i="10"/>
  <c r="G106" i="10"/>
  <c r="H106" i="10"/>
  <c r="I25" i="10"/>
  <c r="H25" i="10"/>
  <c r="G25" i="10"/>
  <c r="I22" i="10"/>
  <c r="G22" i="10"/>
  <c r="H22" i="10"/>
  <c r="I44" i="10"/>
  <c r="G44" i="10"/>
  <c r="H44" i="10"/>
  <c r="I83" i="10"/>
  <c r="G83" i="10"/>
  <c r="H83" i="10"/>
  <c r="I132" i="10"/>
  <c r="G132" i="10"/>
  <c r="H132" i="10"/>
  <c r="B22" i="14"/>
  <c r="E22" i="14" s="1"/>
  <c r="G22" i="14" s="1"/>
  <c r="F154" i="10"/>
  <c r="B21" i="14"/>
  <c r="E21" i="14" s="1"/>
  <c r="G21" i="14" s="1"/>
  <c r="F153" i="10"/>
  <c r="B17" i="14"/>
  <c r="E17" i="14" s="1"/>
  <c r="G17" i="14" s="1"/>
  <c r="F149" i="10"/>
  <c r="I102" i="10"/>
  <c r="G102" i="10"/>
  <c r="H102" i="10"/>
  <c r="I98" i="10"/>
  <c r="H98" i="10"/>
  <c r="G98" i="10"/>
  <c r="B13" i="14"/>
  <c r="E13" i="14" s="1"/>
  <c r="G13" i="14" s="1"/>
  <c r="F145" i="10"/>
  <c r="B10" i="14"/>
  <c r="E10" i="14" s="1"/>
  <c r="G10" i="14" s="1"/>
  <c r="F142" i="10"/>
  <c r="I79" i="10"/>
  <c r="G79" i="10"/>
  <c r="H79" i="10"/>
  <c r="I78" i="10"/>
  <c r="G78" i="10"/>
  <c r="H78" i="10"/>
  <c r="I3" i="10"/>
  <c r="G3" i="10"/>
  <c r="H3" i="10"/>
  <c r="I36" i="10"/>
  <c r="H36" i="10"/>
  <c r="G36" i="10"/>
  <c r="I38" i="10"/>
  <c r="G38" i="10"/>
  <c r="H38" i="10"/>
  <c r="I130" i="10"/>
  <c r="G130" i="10"/>
  <c r="H130" i="10"/>
  <c r="B3" i="14"/>
  <c r="E3" i="14" s="1"/>
  <c r="G3" i="14" s="1"/>
  <c r="F135" i="10"/>
  <c r="B67" i="14"/>
  <c r="E67" i="14" s="1"/>
  <c r="G67" i="14" s="1"/>
  <c r="F199" i="10"/>
  <c r="I63" i="10"/>
  <c r="G63" i="10"/>
  <c r="H63" i="10"/>
  <c r="B61" i="14"/>
  <c r="E61" i="14" s="1"/>
  <c r="G61" i="14" s="1"/>
  <c r="F193" i="10"/>
  <c r="I76" i="10"/>
  <c r="G76" i="10"/>
  <c r="H76" i="10"/>
  <c r="I61" i="10"/>
  <c r="G61" i="10"/>
  <c r="H61" i="10"/>
  <c r="B59" i="14"/>
  <c r="E59" i="14" s="1"/>
  <c r="G59" i="14" s="1"/>
  <c r="F191" i="10"/>
  <c r="I124" i="10"/>
  <c r="G124" i="10"/>
  <c r="H124" i="10"/>
  <c r="B55" i="14"/>
  <c r="E55" i="14" s="1"/>
  <c r="G55" i="14" s="1"/>
  <c r="F187" i="10"/>
  <c r="B54" i="14"/>
  <c r="E54" i="14" s="1"/>
  <c r="G54" i="14" s="1"/>
  <c r="F186" i="10"/>
  <c r="I34" i="10"/>
  <c r="H34" i="10"/>
  <c r="G34" i="10"/>
  <c r="I90" i="10"/>
  <c r="G90" i="10"/>
  <c r="H90" i="10"/>
  <c r="B52" i="14"/>
  <c r="E52" i="14" s="1"/>
  <c r="G52" i="14" s="1"/>
  <c r="F184" i="10"/>
  <c r="I71" i="10"/>
  <c r="G71" i="10"/>
  <c r="H71" i="10"/>
  <c r="I117" i="10"/>
  <c r="G117" i="10"/>
  <c r="H117" i="10"/>
  <c r="I68" i="10"/>
  <c r="G68" i="10"/>
  <c r="H68" i="10"/>
  <c r="B44" i="14"/>
  <c r="E44" i="14" s="1"/>
  <c r="G44" i="14" s="1"/>
  <c r="F176" i="10"/>
  <c r="I67" i="10"/>
  <c r="G67" i="10"/>
  <c r="H67" i="10"/>
  <c r="B41" i="14"/>
  <c r="E41" i="14" s="1"/>
  <c r="G41" i="14" s="1"/>
  <c r="F173" i="10"/>
  <c r="I31" i="10"/>
  <c r="G31" i="10"/>
  <c r="H31" i="10"/>
  <c r="I52" i="10"/>
  <c r="G52" i="10"/>
  <c r="H52" i="10"/>
  <c r="I14" i="10"/>
  <c r="H14" i="10"/>
  <c r="G14" i="10"/>
  <c r="B40" i="14"/>
  <c r="E40" i="14" s="1"/>
  <c r="G40" i="14" s="1"/>
  <c r="F172" i="10"/>
  <c r="I115" i="10"/>
  <c r="G115" i="10"/>
  <c r="H115" i="10"/>
  <c r="B35" i="14"/>
  <c r="E35" i="14" s="1"/>
  <c r="G35" i="14" s="1"/>
  <c r="F167" i="10"/>
  <c r="I113" i="10"/>
  <c r="G113" i="10"/>
  <c r="H113" i="10"/>
  <c r="B30" i="14"/>
  <c r="E30" i="14" s="1"/>
  <c r="G30" i="14" s="1"/>
  <c r="F162" i="10"/>
  <c r="I28" i="10"/>
  <c r="G28" i="10"/>
  <c r="H28" i="10"/>
  <c r="I109" i="10"/>
  <c r="G109" i="10"/>
  <c r="H109" i="10"/>
  <c r="I108" i="10"/>
  <c r="G108" i="10"/>
  <c r="H108" i="10"/>
  <c r="B24" i="14"/>
  <c r="E24" i="14" s="1"/>
  <c r="G24" i="14" s="1"/>
  <c r="F156" i="10"/>
  <c r="I85" i="10"/>
  <c r="H85" i="10"/>
  <c r="G85" i="10"/>
  <c r="I84" i="10"/>
  <c r="H84" i="10"/>
  <c r="G84" i="10"/>
  <c r="I21" i="10"/>
  <c r="G21" i="10"/>
  <c r="H21" i="10"/>
  <c r="I43" i="10"/>
  <c r="G43" i="10"/>
  <c r="H43" i="10"/>
  <c r="I82" i="10"/>
  <c r="G82" i="10"/>
  <c r="H82" i="10"/>
  <c r="I6" i="10"/>
  <c r="G6" i="10"/>
  <c r="H6" i="10"/>
  <c r="I105" i="10"/>
  <c r="G105" i="10"/>
  <c r="H105" i="10"/>
  <c r="B20" i="14"/>
  <c r="E20" i="14" s="1"/>
  <c r="G20" i="14" s="1"/>
  <c r="F152" i="10"/>
  <c r="B16" i="14"/>
  <c r="E16" i="14" s="1"/>
  <c r="G16" i="14" s="1"/>
  <c r="F148" i="10"/>
  <c r="I101" i="10"/>
  <c r="G101" i="10"/>
  <c r="H101" i="10"/>
  <c r="I97" i="10"/>
  <c r="G97" i="10"/>
  <c r="H97" i="10"/>
  <c r="B12" i="14"/>
  <c r="E12" i="14" s="1"/>
  <c r="G12" i="14" s="1"/>
  <c r="F144" i="10"/>
  <c r="I80" i="10"/>
  <c r="G80" i="10"/>
  <c r="H80" i="10"/>
  <c r="I19" i="10"/>
  <c r="G19" i="10"/>
  <c r="H19" i="10"/>
  <c r="I65" i="10"/>
  <c r="G65" i="10"/>
  <c r="H65" i="10"/>
  <c r="B7" i="14"/>
  <c r="E7" i="14" s="1"/>
  <c r="G7" i="14" s="1"/>
  <c r="F139" i="10"/>
  <c r="B6" i="14"/>
  <c r="E6" i="14" s="1"/>
  <c r="G6" i="14" s="1"/>
  <c r="F138" i="10"/>
  <c r="I77" i="10"/>
  <c r="G77" i="10"/>
  <c r="H77" i="10"/>
  <c r="I2" i="10"/>
  <c r="G2" i="10"/>
  <c r="H2" i="10"/>
  <c r="I94" i="10"/>
  <c r="G94" i="10"/>
  <c r="H94" i="10"/>
  <c r="I129" i="10"/>
  <c r="G129" i="10"/>
  <c r="H129" i="10"/>
  <c r="B64" i="14"/>
  <c r="E64" i="14" s="1"/>
  <c r="G64" i="14" s="1"/>
  <c r="F196" i="10"/>
  <c r="B60" i="14"/>
  <c r="E60" i="14" s="1"/>
  <c r="G60" i="14" s="1"/>
  <c r="F192" i="10"/>
  <c r="I128" i="10"/>
  <c r="H128" i="10"/>
  <c r="G128" i="10"/>
  <c r="I75" i="10"/>
  <c r="G75" i="10"/>
  <c r="H75" i="10"/>
  <c r="I125" i="10"/>
  <c r="G125" i="10"/>
  <c r="H125" i="10"/>
  <c r="I123" i="10"/>
  <c r="G123" i="10"/>
  <c r="H123" i="10"/>
  <c r="I121" i="10"/>
  <c r="G121" i="10"/>
  <c r="H121" i="10"/>
  <c r="I73" i="10"/>
  <c r="G73" i="10"/>
  <c r="H73" i="10"/>
  <c r="I60" i="10"/>
  <c r="G60" i="10"/>
  <c r="H60" i="10"/>
  <c r="I134" i="10"/>
  <c r="G134" i="10"/>
  <c r="H134" i="10"/>
  <c r="I89" i="10"/>
  <c r="G89" i="10"/>
  <c r="H89" i="10"/>
  <c r="B51" i="14"/>
  <c r="E51" i="14" s="1"/>
  <c r="G51" i="14" s="1"/>
  <c r="F183" i="10"/>
  <c r="I70" i="10"/>
  <c r="G70" i="10"/>
  <c r="H70" i="10"/>
  <c r="B47" i="14"/>
  <c r="E47" i="14" s="1"/>
  <c r="G47" i="14" s="1"/>
  <c r="F179" i="10"/>
  <c r="I57" i="10"/>
  <c r="H57" i="10"/>
  <c r="G57" i="10"/>
  <c r="B43" i="14"/>
  <c r="E43" i="14" s="1"/>
  <c r="G43" i="14" s="1"/>
  <c r="F175" i="10"/>
  <c r="I116" i="10"/>
  <c r="G116" i="10"/>
  <c r="H116" i="10"/>
  <c r="I30" i="10"/>
  <c r="H30" i="10"/>
  <c r="G30" i="10"/>
  <c r="I87" i="10"/>
  <c r="G87" i="10"/>
  <c r="H87" i="10"/>
  <c r="I133" i="10"/>
  <c r="G133" i="10"/>
  <c r="H133" i="10"/>
  <c r="B39" i="14"/>
  <c r="E39" i="14" s="1"/>
  <c r="G39" i="14" s="1"/>
  <c r="F171" i="10"/>
  <c r="I51" i="10"/>
  <c r="G51" i="10"/>
  <c r="H51" i="10"/>
  <c r="B34" i="14"/>
  <c r="E34" i="14" s="1"/>
  <c r="G34" i="14" s="1"/>
  <c r="F166" i="10"/>
  <c r="I112" i="10"/>
  <c r="G112" i="10"/>
  <c r="H112" i="10"/>
  <c r="I111" i="10"/>
  <c r="G111" i="10"/>
  <c r="H111" i="10"/>
  <c r="B29" i="14"/>
  <c r="E29" i="14" s="1"/>
  <c r="G29" i="14" s="1"/>
  <c r="F161" i="10"/>
  <c r="I49" i="10"/>
  <c r="G49" i="10"/>
  <c r="H49" i="10"/>
  <c r="I48" i="10"/>
  <c r="G48" i="10"/>
  <c r="H48" i="10"/>
  <c r="B23" i="14"/>
  <c r="E23" i="14" s="1"/>
  <c r="G23" i="14" s="1"/>
  <c r="F155" i="10"/>
  <c r="I26" i="10"/>
  <c r="H26" i="10"/>
  <c r="G26" i="10"/>
  <c r="I24" i="10"/>
  <c r="G24" i="10"/>
  <c r="H24" i="10"/>
  <c r="I46" i="10"/>
  <c r="H46" i="10"/>
  <c r="G46" i="10"/>
  <c r="I42" i="10"/>
  <c r="H42" i="10"/>
  <c r="G42" i="10"/>
  <c r="I13" i="10"/>
  <c r="G13" i="10"/>
  <c r="H13" i="10"/>
  <c r="I5" i="10"/>
  <c r="G5" i="10"/>
  <c r="H5" i="10"/>
  <c r="I81" i="10"/>
  <c r="G81" i="10"/>
  <c r="H81" i="10"/>
  <c r="B19" i="14"/>
  <c r="E19" i="14" s="1"/>
  <c r="G19" i="14" s="1"/>
  <c r="F151" i="10"/>
  <c r="I104" i="10"/>
  <c r="G104" i="10"/>
  <c r="H104" i="10"/>
  <c r="I100" i="10"/>
  <c r="H100" i="10"/>
  <c r="G100" i="10"/>
  <c r="B15" i="14"/>
  <c r="E15" i="14" s="1"/>
  <c r="G15" i="14" s="1"/>
  <c r="F147" i="10"/>
  <c r="B11" i="14"/>
  <c r="E11" i="14" s="1"/>
  <c r="G11" i="14" s="1"/>
  <c r="F143" i="10"/>
  <c r="B9" i="14"/>
  <c r="E9" i="14" s="1"/>
  <c r="G9" i="14" s="1"/>
  <c r="F141" i="10"/>
  <c r="I18" i="10"/>
  <c r="H18" i="10"/>
  <c r="G18" i="10"/>
  <c r="I11" i="10"/>
  <c r="G11" i="10"/>
  <c r="H11" i="10"/>
  <c r="I96" i="10"/>
  <c r="G96" i="10"/>
  <c r="H96" i="10"/>
  <c r="I17" i="10"/>
  <c r="G17" i="10"/>
  <c r="H17" i="10"/>
  <c r="I64" i="10"/>
  <c r="G64" i="10"/>
  <c r="H64" i="10"/>
  <c r="B5" i="14"/>
  <c r="E5" i="14" s="1"/>
  <c r="G5" i="14" s="1"/>
  <c r="F137" i="10"/>
  <c r="I93" i="10"/>
  <c r="H93" i="10"/>
  <c r="G93" i="10"/>
  <c r="B66" i="14"/>
  <c r="E66" i="14" s="1"/>
  <c r="G66" i="14" s="1"/>
  <c r="F198" i="10"/>
  <c r="B63" i="14"/>
  <c r="E63" i="14" s="1"/>
  <c r="G63" i="14" s="1"/>
  <c r="F195" i="10"/>
  <c r="I62" i="10"/>
  <c r="G62" i="10"/>
  <c r="H62" i="10"/>
  <c r="I127" i="10"/>
  <c r="G127" i="10"/>
  <c r="H127" i="10"/>
  <c r="I74" i="10"/>
  <c r="G74" i="10"/>
  <c r="H74" i="10"/>
  <c r="B58" i="14"/>
  <c r="E58" i="14" s="1"/>
  <c r="G58" i="14" s="1"/>
  <c r="F190" i="10"/>
  <c r="I122" i="10"/>
  <c r="G122" i="10"/>
  <c r="H122" i="10"/>
  <c r="I120" i="10"/>
  <c r="G120" i="10"/>
  <c r="H120" i="10"/>
  <c r="I72" i="10"/>
  <c r="H72" i="10"/>
  <c r="G72" i="10"/>
  <c r="I59" i="10"/>
  <c r="G59" i="10"/>
  <c r="H59" i="10"/>
  <c r="I9" i="10"/>
  <c r="G9" i="10"/>
  <c r="H9" i="10"/>
  <c r="I58" i="10"/>
  <c r="G58" i="10"/>
  <c r="H58" i="10"/>
  <c r="B50" i="14"/>
  <c r="E50" i="14" s="1"/>
  <c r="G50" i="14" s="1"/>
  <c r="F182" i="10"/>
  <c r="B48" i="14"/>
  <c r="E48" i="14" s="1"/>
  <c r="G48" i="14" s="1"/>
  <c r="F180" i="10"/>
  <c r="B46" i="14"/>
  <c r="E46" i="14" s="1"/>
  <c r="G46" i="14" s="1"/>
  <c r="F178" i="10"/>
  <c r="I56" i="10"/>
  <c r="H56" i="10"/>
  <c r="G56" i="10"/>
  <c r="I88" i="10"/>
  <c r="G88" i="10"/>
  <c r="H88" i="10"/>
  <c r="I55" i="10"/>
  <c r="G55" i="10"/>
  <c r="H55" i="10"/>
  <c r="I54" i="10"/>
  <c r="G54" i="10"/>
  <c r="H54" i="10"/>
  <c r="I66" i="10"/>
  <c r="G66" i="10"/>
  <c r="H66" i="10"/>
  <c r="I8" i="10"/>
  <c r="H8" i="10"/>
  <c r="G8" i="10"/>
  <c r="B38" i="14"/>
  <c r="E38" i="14" s="1"/>
  <c r="G38" i="14" s="1"/>
  <c r="F170" i="10"/>
  <c r="B37" i="14"/>
  <c r="E37" i="14" s="1"/>
  <c r="G37" i="14" s="1"/>
  <c r="F169" i="10"/>
  <c r="B33" i="14"/>
  <c r="E33" i="14" s="1"/>
  <c r="G33" i="14" s="1"/>
  <c r="F165" i="10"/>
  <c r="B32" i="14"/>
  <c r="E32" i="14" s="1"/>
  <c r="G32" i="14" s="1"/>
  <c r="F164" i="10"/>
  <c r="I86" i="10"/>
  <c r="G86" i="10"/>
  <c r="H86" i="10"/>
  <c r="B28" i="14"/>
  <c r="E28" i="14" s="1"/>
  <c r="G28" i="14" s="1"/>
  <c r="F160" i="10"/>
  <c r="I27" i="10"/>
  <c r="G27" i="10"/>
  <c r="H27" i="10"/>
  <c r="B26" i="14"/>
  <c r="E26" i="14" s="1"/>
  <c r="G26" i="14" s="1"/>
  <c r="F158" i="10"/>
  <c r="I107" i="10"/>
  <c r="G107" i="10"/>
  <c r="H107" i="10"/>
  <c r="I47" i="10"/>
  <c r="G47" i="10"/>
  <c r="H47" i="10"/>
  <c r="I23" i="10"/>
  <c r="G23" i="10"/>
  <c r="H23" i="10"/>
  <c r="I45" i="10"/>
  <c r="G45" i="10"/>
  <c r="H45" i="10"/>
  <c r="I41" i="10"/>
  <c r="H41" i="10"/>
  <c r="G41" i="10"/>
  <c r="I12" i="10"/>
  <c r="G12" i="10"/>
  <c r="H12" i="10"/>
  <c r="I4" i="10"/>
  <c r="H4" i="10"/>
  <c r="G4" i="10"/>
  <c r="I20" i="10"/>
  <c r="H20" i="10"/>
  <c r="G20" i="10"/>
  <c r="B18" i="14"/>
  <c r="E18" i="14" s="1"/>
  <c r="G18" i="14" s="1"/>
  <c r="F150" i="10"/>
  <c r="I103" i="10"/>
  <c r="G103" i="10"/>
  <c r="H103" i="10"/>
  <c r="I99" i="10"/>
  <c r="G99" i="10"/>
  <c r="H99" i="10"/>
  <c r="B14" i="14"/>
  <c r="E14" i="14" s="1"/>
  <c r="G14" i="14" s="1"/>
  <c r="F146" i="10"/>
  <c r="I37" i="10"/>
  <c r="G37" i="10"/>
  <c r="H37" i="10"/>
  <c r="B8" i="14"/>
  <c r="E8" i="14" s="1"/>
  <c r="G8" i="14" s="1"/>
  <c r="F140" i="10"/>
  <c r="I40" i="10"/>
  <c r="G40" i="10"/>
  <c r="H40" i="10"/>
  <c r="I131" i="10"/>
  <c r="G131" i="10"/>
  <c r="H131" i="10"/>
  <c r="I95" i="10"/>
  <c r="G95" i="10"/>
  <c r="H95" i="10"/>
  <c r="I39" i="10"/>
  <c r="G39" i="10"/>
  <c r="H39" i="10"/>
  <c r="I10" i="10"/>
  <c r="H10" i="10"/>
  <c r="G10" i="10"/>
  <c r="J10" i="10" s="1"/>
  <c r="J9" i="12" s="1"/>
  <c r="B4" i="14"/>
  <c r="E4" i="14" s="1"/>
  <c r="G4" i="14" s="1"/>
  <c r="F136" i="10"/>
  <c r="F3" i="11"/>
  <c r="F4" i="11"/>
  <c r="F5" i="11"/>
  <c r="F6" i="11"/>
  <c r="F7" i="11"/>
  <c r="F8" i="11"/>
  <c r="F9" i="11"/>
  <c r="F10" i="11"/>
  <c r="F2" i="11"/>
  <c r="J95" i="10" l="1"/>
  <c r="J17" i="12" s="1"/>
  <c r="J99" i="10"/>
  <c r="J41" i="12" s="1"/>
  <c r="J41" i="10"/>
  <c r="J65" i="12" s="1"/>
  <c r="J45" i="10"/>
  <c r="J69" i="12" s="1"/>
  <c r="J54" i="10"/>
  <c r="J125" i="12" s="1"/>
  <c r="J56" i="10"/>
  <c r="J137" i="12" s="1"/>
  <c r="J59" i="10"/>
  <c r="J161" i="12" s="1"/>
  <c r="J62" i="10"/>
  <c r="J189" i="12" s="1"/>
  <c r="J64" i="10"/>
  <c r="J10" i="12" s="1"/>
  <c r="J100" i="10"/>
  <c r="J42" i="12" s="1"/>
  <c r="J104" i="10"/>
  <c r="J46" i="12" s="1"/>
  <c r="J5" i="10"/>
  <c r="J58" i="12" s="1"/>
  <c r="J46" i="10"/>
  <c r="J70" i="12" s="1"/>
  <c r="J24" i="10"/>
  <c r="J74" i="12" s="1"/>
  <c r="J48" i="10"/>
  <c r="J86" i="12" s="1"/>
  <c r="J111" i="10"/>
  <c r="J98" i="12" s="1"/>
  <c r="J51" i="10"/>
  <c r="J110" i="12" s="1"/>
  <c r="J87" i="10"/>
  <c r="J122" i="12" s="1"/>
  <c r="J70" i="10"/>
  <c r="J146" i="12" s="1"/>
  <c r="J134" i="10"/>
  <c r="J158" i="12" s="1"/>
  <c r="J123" i="10"/>
  <c r="J174" i="12" s="1"/>
  <c r="J128" i="10"/>
  <c r="J186" i="12" s="1"/>
  <c r="J129" i="10"/>
  <c r="J198" i="12" s="1"/>
  <c r="J65" i="10"/>
  <c r="J23" i="12" s="1"/>
  <c r="J6" i="10"/>
  <c r="J59" i="12" s="1"/>
  <c r="J108" i="10"/>
  <c r="J87" i="12" s="1"/>
  <c r="J115" i="10"/>
  <c r="J111" i="12" s="1"/>
  <c r="J14" i="10"/>
  <c r="J119" i="12" s="1"/>
  <c r="J52" i="10"/>
  <c r="J123" i="12" s="1"/>
  <c r="J67" i="10"/>
  <c r="J135" i="12" s="1"/>
  <c r="J117" i="10"/>
  <c r="J147" i="12" s="1"/>
  <c r="J90" i="10"/>
  <c r="J159" i="12" s="1"/>
  <c r="J132" i="10"/>
  <c r="J60" i="12" s="1"/>
  <c r="J50" i="10"/>
  <c r="J96" i="12" s="1"/>
  <c r="J16" i="10"/>
  <c r="J180" i="12" s="1"/>
  <c r="J8" i="10"/>
  <c r="J117" i="12" s="1"/>
  <c r="J42" i="10"/>
  <c r="J66" i="12" s="1"/>
  <c r="I198" i="10"/>
  <c r="G198" i="10"/>
  <c r="H198" i="10"/>
  <c r="I148" i="10"/>
  <c r="G148" i="10"/>
  <c r="H148" i="10"/>
  <c r="I146" i="10"/>
  <c r="H146" i="10"/>
  <c r="G146" i="10"/>
  <c r="J66" i="10"/>
  <c r="J121" i="12" s="1"/>
  <c r="I180" i="10"/>
  <c r="G180" i="10"/>
  <c r="H180" i="10"/>
  <c r="J9" i="10"/>
  <c r="J157" i="12" s="1"/>
  <c r="J122" i="10"/>
  <c r="J173" i="12" s="1"/>
  <c r="J127" i="10"/>
  <c r="J185" i="12" s="1"/>
  <c r="I137" i="10"/>
  <c r="G137" i="10"/>
  <c r="H137" i="10"/>
  <c r="J11" i="10"/>
  <c r="J22" i="12" s="1"/>
  <c r="J81" i="10"/>
  <c r="J54" i="12" s="1"/>
  <c r="I155" i="10"/>
  <c r="H155" i="10"/>
  <c r="G155" i="10"/>
  <c r="I161" i="10"/>
  <c r="G161" i="10"/>
  <c r="H161" i="10"/>
  <c r="I166" i="10"/>
  <c r="G166" i="10"/>
  <c r="H166" i="10"/>
  <c r="J133" i="10"/>
  <c r="J118" i="12" s="1"/>
  <c r="I179" i="10"/>
  <c r="H179" i="10"/>
  <c r="G179" i="10"/>
  <c r="J89" i="10"/>
  <c r="J154" i="12" s="1"/>
  <c r="J121" i="10"/>
  <c r="J170" i="12" s="1"/>
  <c r="I196" i="10"/>
  <c r="G196" i="10"/>
  <c r="H196" i="10"/>
  <c r="J77" i="10"/>
  <c r="J11" i="12" s="1"/>
  <c r="I139" i="10"/>
  <c r="G139" i="10"/>
  <c r="H139" i="10"/>
  <c r="J105" i="10"/>
  <c r="J55" i="12" s="1"/>
  <c r="J21" i="10"/>
  <c r="J71" i="12" s="1"/>
  <c r="I156" i="10"/>
  <c r="G156" i="10"/>
  <c r="H156" i="10"/>
  <c r="I167" i="10"/>
  <c r="H167" i="10"/>
  <c r="G167" i="10"/>
  <c r="I173" i="10"/>
  <c r="H173" i="10"/>
  <c r="G173" i="10"/>
  <c r="J68" i="10"/>
  <c r="J143" i="12" s="1"/>
  <c r="I184" i="10"/>
  <c r="G184" i="10"/>
  <c r="H184" i="10"/>
  <c r="I186" i="10"/>
  <c r="G186" i="10"/>
  <c r="H186" i="10"/>
  <c r="I199" i="10"/>
  <c r="H199" i="10"/>
  <c r="G199" i="10"/>
  <c r="J38" i="10"/>
  <c r="J12" i="12" s="1"/>
  <c r="J79" i="10"/>
  <c r="J28" i="12" s="1"/>
  <c r="I145" i="10"/>
  <c r="G145" i="10"/>
  <c r="H145" i="10"/>
  <c r="I149" i="10"/>
  <c r="G149" i="10"/>
  <c r="H149" i="10"/>
  <c r="I154" i="10"/>
  <c r="G154" i="10"/>
  <c r="H154" i="10"/>
  <c r="J22" i="10"/>
  <c r="J72" i="12" s="1"/>
  <c r="I157" i="10"/>
  <c r="G157" i="10"/>
  <c r="H157" i="10"/>
  <c r="J15" i="10"/>
  <c r="J120" i="12" s="1"/>
  <c r="I174" i="10"/>
  <c r="H174" i="10"/>
  <c r="G174" i="10"/>
  <c r="J69" i="10"/>
  <c r="J144" i="12" s="1"/>
  <c r="J92" i="10"/>
  <c r="J168" i="12" s="1"/>
  <c r="I189" i="10"/>
  <c r="H189" i="10"/>
  <c r="G189" i="10"/>
  <c r="I140" i="10"/>
  <c r="G140" i="10"/>
  <c r="H140" i="10"/>
  <c r="I175" i="10"/>
  <c r="G175" i="10"/>
  <c r="H175" i="10"/>
  <c r="I191" i="10"/>
  <c r="G191" i="10"/>
  <c r="H191" i="10"/>
  <c r="I168" i="10"/>
  <c r="G168" i="10"/>
  <c r="H168" i="10"/>
  <c r="I194" i="10"/>
  <c r="H194" i="10"/>
  <c r="G194" i="10"/>
  <c r="J107" i="10"/>
  <c r="J81" i="12" s="1"/>
  <c r="I169" i="10"/>
  <c r="H169" i="10"/>
  <c r="G169" i="10"/>
  <c r="J40" i="10"/>
  <c r="J25" i="12" s="1"/>
  <c r="J12" i="10"/>
  <c r="J61" i="12" s="1"/>
  <c r="J47" i="10"/>
  <c r="J77" i="12" s="1"/>
  <c r="J88" i="10"/>
  <c r="J133" i="12" s="1"/>
  <c r="J58" i="10"/>
  <c r="J153" i="12" s="1"/>
  <c r="J72" i="10"/>
  <c r="J165" i="12" s="1"/>
  <c r="J120" i="10"/>
  <c r="J169" i="12" s="1"/>
  <c r="J74" i="10"/>
  <c r="J181" i="12" s="1"/>
  <c r="I195" i="10"/>
  <c r="H195" i="10"/>
  <c r="G195" i="10"/>
  <c r="J93" i="10"/>
  <c r="J96" i="10"/>
  <c r="J18" i="12" s="1"/>
  <c r="I141" i="10"/>
  <c r="H141" i="10"/>
  <c r="G141" i="10"/>
  <c r="I147" i="10"/>
  <c r="H147" i="10"/>
  <c r="G147" i="10"/>
  <c r="I151" i="10"/>
  <c r="H151" i="10"/>
  <c r="G151" i="10"/>
  <c r="J26" i="10"/>
  <c r="J78" i="12" s="1"/>
  <c r="I171" i="10"/>
  <c r="H171" i="10"/>
  <c r="G171" i="10"/>
  <c r="J30" i="10"/>
  <c r="J126" i="12" s="1"/>
  <c r="J116" i="10"/>
  <c r="J130" i="12" s="1"/>
  <c r="J57" i="10"/>
  <c r="J138" i="12" s="1"/>
  <c r="I183" i="10"/>
  <c r="H183" i="10"/>
  <c r="G183" i="10"/>
  <c r="J73" i="10"/>
  <c r="J166" i="12" s="1"/>
  <c r="J75" i="10"/>
  <c r="J182" i="12" s="1"/>
  <c r="J2" i="10"/>
  <c r="J7" i="12" s="1"/>
  <c r="J80" i="10"/>
  <c r="J31" i="12" s="1"/>
  <c r="J101" i="10"/>
  <c r="J43" i="12" s="1"/>
  <c r="I152" i="10"/>
  <c r="G152" i="10"/>
  <c r="H152" i="10"/>
  <c r="J43" i="10"/>
  <c r="J67" i="12" s="1"/>
  <c r="J85" i="10"/>
  <c r="J79" i="12" s="1"/>
  <c r="J28" i="10"/>
  <c r="J95" i="12" s="1"/>
  <c r="I172" i="10"/>
  <c r="G172" i="10"/>
  <c r="H172" i="10"/>
  <c r="I176" i="10"/>
  <c r="G176" i="10"/>
  <c r="H176" i="10"/>
  <c r="J34" i="10"/>
  <c r="J163" i="12" s="1"/>
  <c r="J124" i="10"/>
  <c r="J175" i="12" s="1"/>
  <c r="J76" i="10"/>
  <c r="J187" i="12" s="1"/>
  <c r="J130" i="10"/>
  <c r="J8" i="12" s="1"/>
  <c r="J78" i="10"/>
  <c r="J24" i="12" s="1"/>
  <c r="J44" i="10"/>
  <c r="J68" i="12" s="1"/>
  <c r="J110" i="10"/>
  <c r="J92" i="12" s="1"/>
  <c r="J29" i="10"/>
  <c r="J112" i="12" s="1"/>
  <c r="J7" i="10"/>
  <c r="J116" i="12" s="1"/>
  <c r="I177" i="10"/>
  <c r="G177" i="10"/>
  <c r="H177" i="10"/>
  <c r="J118" i="10"/>
  <c r="J152" i="12" s="1"/>
  <c r="J119" i="10"/>
  <c r="J164" i="12" s="1"/>
  <c r="J126" i="10"/>
  <c r="J184" i="12" s="1"/>
  <c r="J35" i="10"/>
  <c r="J188" i="12" s="1"/>
  <c r="I197" i="10"/>
  <c r="G197" i="10"/>
  <c r="H197" i="10"/>
  <c r="I160" i="10"/>
  <c r="G160" i="10"/>
  <c r="H160" i="10"/>
  <c r="I143" i="10"/>
  <c r="G143" i="10"/>
  <c r="H143" i="10"/>
  <c r="I144" i="10"/>
  <c r="G144" i="10"/>
  <c r="H144" i="10"/>
  <c r="I162" i="10"/>
  <c r="H162" i="10"/>
  <c r="G162" i="10"/>
  <c r="I193" i="10"/>
  <c r="G193" i="10"/>
  <c r="H193" i="10"/>
  <c r="I185" i="10"/>
  <c r="G185" i="10"/>
  <c r="H185" i="10"/>
  <c r="J39" i="10"/>
  <c r="J13" i="12" s="1"/>
  <c r="I150" i="10"/>
  <c r="G150" i="10"/>
  <c r="H150" i="10"/>
  <c r="I164" i="10"/>
  <c r="G164" i="10"/>
  <c r="H164" i="10"/>
  <c r="J4" i="10"/>
  <c r="J57" i="12" s="1"/>
  <c r="J27" i="10"/>
  <c r="J89" i="12" s="1"/>
  <c r="I136" i="10"/>
  <c r="H136" i="10"/>
  <c r="G136" i="10"/>
  <c r="J131" i="10"/>
  <c r="J21" i="12" s="1"/>
  <c r="J37" i="10"/>
  <c r="J33" i="12" s="1"/>
  <c r="J103" i="10"/>
  <c r="J45" i="12" s="1"/>
  <c r="J20" i="10"/>
  <c r="J53" i="12" s="1"/>
  <c r="J23" i="10"/>
  <c r="J73" i="12" s="1"/>
  <c r="I158" i="10"/>
  <c r="G158" i="10"/>
  <c r="H158" i="10"/>
  <c r="J86" i="10"/>
  <c r="J97" i="12" s="1"/>
  <c r="I165" i="10"/>
  <c r="G165" i="10"/>
  <c r="H165" i="10"/>
  <c r="I170" i="10"/>
  <c r="G170" i="10"/>
  <c r="H170" i="10"/>
  <c r="J55" i="10"/>
  <c r="J129" i="12" s="1"/>
  <c r="I178" i="10"/>
  <c r="G178" i="10"/>
  <c r="H178" i="10"/>
  <c r="I182" i="10"/>
  <c r="G182" i="10"/>
  <c r="H182" i="10"/>
  <c r="I190" i="10"/>
  <c r="H190" i="10"/>
  <c r="G190" i="10"/>
  <c r="J17" i="10"/>
  <c r="J14" i="12" s="1"/>
  <c r="J18" i="10"/>
  <c r="J26" i="12" s="1"/>
  <c r="J13" i="10"/>
  <c r="J62" i="12" s="1"/>
  <c r="J49" i="10"/>
  <c r="J90" i="12" s="1"/>
  <c r="J112" i="10"/>
  <c r="J102" i="12" s="1"/>
  <c r="J60" i="10"/>
  <c r="J162" i="12" s="1"/>
  <c r="J125" i="10"/>
  <c r="J178" i="12" s="1"/>
  <c r="I192" i="10"/>
  <c r="G192" i="10"/>
  <c r="H192" i="10"/>
  <c r="J94" i="10"/>
  <c r="J3" i="12" s="1"/>
  <c r="I138" i="10"/>
  <c r="G138" i="10"/>
  <c r="H138" i="10"/>
  <c r="J19" i="10"/>
  <c r="J27" i="12" s="1"/>
  <c r="J97" i="10"/>
  <c r="J39" i="12" s="1"/>
  <c r="J82" i="10"/>
  <c r="J63" i="12" s="1"/>
  <c r="J84" i="10"/>
  <c r="J75" i="12" s="1"/>
  <c r="J109" i="10"/>
  <c r="J91" i="12" s="1"/>
  <c r="J113" i="10"/>
  <c r="J103" i="12" s="1"/>
  <c r="J31" i="10"/>
  <c r="J127" i="12" s="1"/>
  <c r="J71" i="10"/>
  <c r="J151" i="12" s="1"/>
  <c r="I187" i="10"/>
  <c r="H187" i="10"/>
  <c r="G187" i="10"/>
  <c r="J61" i="10"/>
  <c r="J183" i="12" s="1"/>
  <c r="J63" i="10"/>
  <c r="J195" i="12" s="1"/>
  <c r="I135" i="10"/>
  <c r="G135" i="10"/>
  <c r="H135" i="10"/>
  <c r="J36" i="10"/>
  <c r="J16" i="12" s="1"/>
  <c r="J3" i="10"/>
  <c r="J20" i="12" s="1"/>
  <c r="I142" i="10"/>
  <c r="G142" i="10"/>
  <c r="H142" i="10"/>
  <c r="J98" i="10"/>
  <c r="J40" i="12" s="1"/>
  <c r="J102" i="10"/>
  <c r="J44" i="12" s="1"/>
  <c r="I153" i="10"/>
  <c r="H153" i="10"/>
  <c r="G153" i="10"/>
  <c r="J83" i="10"/>
  <c r="J64" i="12" s="1"/>
  <c r="J25" i="10"/>
  <c r="J76" i="12" s="1"/>
  <c r="J106" i="10"/>
  <c r="J80" i="12" s="1"/>
  <c r="I159" i="10"/>
  <c r="G159" i="10"/>
  <c r="H159" i="10"/>
  <c r="I163" i="10"/>
  <c r="H163" i="10"/>
  <c r="G163" i="10"/>
  <c r="J32" i="10"/>
  <c r="J128" i="12" s="1"/>
  <c r="I181" i="10"/>
  <c r="G181" i="10"/>
  <c r="H181" i="10"/>
  <c r="J91" i="10"/>
  <c r="J160" i="12" s="1"/>
  <c r="I188" i="10"/>
  <c r="G188" i="10"/>
  <c r="H188" i="10"/>
  <c r="J142" i="10" l="1"/>
  <c r="J32" i="12" s="1"/>
  <c r="J185" i="10"/>
  <c r="J156" i="12" s="1"/>
  <c r="J158" i="10"/>
  <c r="J85" i="12" s="1"/>
  <c r="J165" i="10"/>
  <c r="J105" i="12" s="1"/>
  <c r="J150" i="10"/>
  <c r="J49" i="12" s="1"/>
  <c r="J143" i="10"/>
  <c r="J34" i="12" s="1"/>
  <c r="J172" i="10"/>
  <c r="J115" i="12" s="1"/>
  <c r="J191" i="10"/>
  <c r="J179" i="12" s="1"/>
  <c r="J145" i="10"/>
  <c r="J36" i="12" s="1"/>
  <c r="J186" i="10"/>
  <c r="J167" i="12" s="1"/>
  <c r="J180" i="10"/>
  <c r="J145" i="12" s="1"/>
  <c r="J189" i="10"/>
  <c r="J176" i="12" s="1"/>
  <c r="J199" i="10"/>
  <c r="J199" i="12" s="1"/>
  <c r="J155" i="10"/>
  <c r="J82" i="12" s="1"/>
  <c r="J188" i="10"/>
  <c r="J172" i="12" s="1"/>
  <c r="J181" i="10"/>
  <c r="J148" i="12" s="1"/>
  <c r="J182" i="10"/>
  <c r="J149" i="12" s="1"/>
  <c r="J197" i="10"/>
  <c r="J196" i="12" s="1"/>
  <c r="J152" i="10"/>
  <c r="J51" i="12" s="1"/>
  <c r="J140" i="10"/>
  <c r="J29" i="12" s="1"/>
  <c r="J157" i="10"/>
  <c r="J84" i="12" s="1"/>
  <c r="J154" i="10"/>
  <c r="J56" i="12" s="1"/>
  <c r="J139" i="10"/>
  <c r="J19" i="12" s="1"/>
  <c r="J196" i="10"/>
  <c r="J194" i="12" s="1"/>
  <c r="J161" i="10"/>
  <c r="J94" i="12" s="1"/>
  <c r="J137" i="10"/>
  <c r="J6" i="12" s="1"/>
  <c r="J198" i="10"/>
  <c r="J197" i="12" s="1"/>
  <c r="J163" i="10"/>
  <c r="J100" i="12" s="1"/>
  <c r="J159" i="10"/>
  <c r="J88" i="12" s="1"/>
  <c r="J135" i="10"/>
  <c r="J4" i="12" s="1"/>
  <c r="J187" i="10"/>
  <c r="J171" i="12" s="1"/>
  <c r="J138" i="10"/>
  <c r="J15" i="12" s="1"/>
  <c r="J192" i="10"/>
  <c r="J190" i="12" s="1"/>
  <c r="J178" i="10"/>
  <c r="J141" i="12" s="1"/>
  <c r="J170" i="10"/>
  <c r="J113" i="12" s="1"/>
  <c r="J164" i="10"/>
  <c r="J101" i="12" s="1"/>
  <c r="J162" i="10"/>
  <c r="J99" i="12" s="1"/>
  <c r="J144" i="10"/>
  <c r="J35" i="12" s="1"/>
  <c r="J177" i="10"/>
  <c r="J140" i="12" s="1"/>
  <c r="J176" i="10"/>
  <c r="J139" i="12" s="1"/>
  <c r="J183" i="10"/>
  <c r="J150" i="12" s="1"/>
  <c r="J141" i="10"/>
  <c r="J30" i="12" s="1"/>
  <c r="J169" i="10"/>
  <c r="J109" i="12" s="1"/>
  <c r="J194" i="10"/>
  <c r="J192" i="12" s="1"/>
  <c r="J168" i="10"/>
  <c r="J108" i="12" s="1"/>
  <c r="J174" i="10"/>
  <c r="J132" i="12" s="1"/>
  <c r="J149" i="10"/>
  <c r="J48" i="12" s="1"/>
  <c r="J167" i="10"/>
  <c r="J107" i="12" s="1"/>
  <c r="J156" i="10"/>
  <c r="J83" i="12" s="1"/>
  <c r="J153" i="10"/>
  <c r="J52" i="12" s="1"/>
  <c r="J147" i="10"/>
  <c r="J38" i="12" s="1"/>
  <c r="J195" i="10"/>
  <c r="J193" i="12" s="1"/>
  <c r="J173" i="10"/>
  <c r="J131" i="12" s="1"/>
  <c r="J179" i="10"/>
  <c r="J142" i="12" s="1"/>
  <c r="J190" i="10"/>
  <c r="J177" i="12" s="1"/>
  <c r="J136" i="10"/>
  <c r="J5" i="12" s="1"/>
  <c r="J193" i="10"/>
  <c r="J191" i="12" s="1"/>
  <c r="J160" i="10"/>
  <c r="J93" i="12" s="1"/>
  <c r="J171" i="10"/>
  <c r="J114" i="12" s="1"/>
  <c r="J151" i="10"/>
  <c r="J50" i="12" s="1"/>
  <c r="J175" i="10"/>
  <c r="J134" i="12" s="1"/>
  <c r="J184" i="10"/>
  <c r="J155" i="12" s="1"/>
  <c r="J166" i="10"/>
  <c r="J106" i="12" s="1"/>
  <c r="J146" i="10"/>
  <c r="J37" i="12" s="1"/>
  <c r="J148" i="10"/>
  <c r="J47"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MADONNA</author>
  </authors>
  <commentList>
    <comment ref="I15" authorId="0" shapeId="0" xr:uid="{00000000-0006-0000-0700-000001000000}">
      <text>
        <r>
          <rPr>
            <b/>
            <sz val="9"/>
            <color indexed="81"/>
            <rFont val="Tahoma"/>
            <charset val="1"/>
          </rPr>
          <t>Team Silver:
N/A refers to Not Apllicable showing that there is no upper line manager for this category.</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MADONNA</author>
  </authors>
  <commentList>
    <comment ref="F2" authorId="0" shapeId="0" xr:uid="{00000000-0006-0000-0E00-000001000000}">
      <text>
        <r>
          <rPr>
            <b/>
            <sz val="9"/>
            <color indexed="81"/>
            <rFont val="Tahoma"/>
            <family val="2"/>
          </rPr>
          <t>Team Silver:
We had to find out their positions to be able to link each Staff ID to the correct evalation points</t>
        </r>
        <r>
          <rPr>
            <sz val="9"/>
            <color indexed="81"/>
            <rFont val="Tahoma"/>
            <family val="2"/>
          </rPr>
          <t xml:space="preserve">
</t>
        </r>
      </text>
    </comment>
    <comment ref="J2" authorId="0" shapeId="0" xr:uid="{00000000-0006-0000-0E00-000002000000}">
      <text>
        <r>
          <rPr>
            <b/>
            <sz val="9"/>
            <color indexed="81"/>
            <rFont val="Tahoma"/>
            <family val="2"/>
          </rPr>
          <t>Team Silver: we added the total report of all the three categories for the perfomance evaluatin and took their average, after which we added their percentage to the summed total of other three variables to arrive at our fina erformance Score.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MADONNA</author>
  </authors>
  <commentList>
    <comment ref="G3" authorId="0" shapeId="0" xr:uid="{00000000-0006-0000-0F00-000001000000}">
      <text>
        <r>
          <rPr>
            <b/>
            <sz val="9"/>
            <color indexed="81"/>
            <rFont val="Tahoma"/>
            <family val="2"/>
          </rPr>
          <t>Team Silver:
We wrote a code to be able to round off all values higher than 100% to 100 and those who are lower to maintain their values.</t>
        </r>
        <r>
          <rPr>
            <sz val="9"/>
            <color indexed="81"/>
            <rFont val="Tahoma"/>
            <family val="2"/>
          </rPr>
          <t xml:space="preserve">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<sst xmlns="http://schemas.openxmlformats.org/spreadsheetml/2006/main" count="3449" uniqueCount="677">
  <si>
    <t>James</t>
  </si>
  <si>
    <t>Mary</t>
  </si>
  <si>
    <t>Robert</t>
  </si>
  <si>
    <t>Patricia</t>
  </si>
  <si>
    <t>John</t>
  </si>
  <si>
    <t>Jennifer</t>
  </si>
  <si>
    <t>Michael</t>
  </si>
  <si>
    <t>Linda</t>
  </si>
  <si>
    <t>David</t>
  </si>
  <si>
    <t>Elizabeth</t>
  </si>
  <si>
    <t>William</t>
  </si>
  <si>
    <t>Barbara</t>
  </si>
  <si>
    <t>Richard</t>
  </si>
  <si>
    <t>Susan</t>
  </si>
  <si>
    <t>Joseph</t>
  </si>
  <si>
    <t>Jessica</t>
  </si>
  <si>
    <t>Thomas</t>
  </si>
  <si>
    <t>Sarah</t>
  </si>
  <si>
    <t>Christopher</t>
  </si>
  <si>
    <t>Karen</t>
  </si>
  <si>
    <t>Charles</t>
  </si>
  <si>
    <t>Lisa</t>
  </si>
  <si>
    <t>Daniel</t>
  </si>
  <si>
    <t>Nancy</t>
  </si>
  <si>
    <t>Matthew</t>
  </si>
  <si>
    <t>Betty</t>
  </si>
  <si>
    <t>Anthony</t>
  </si>
  <si>
    <t>Sandra</t>
  </si>
  <si>
    <t>Mark</t>
  </si>
  <si>
    <t>Margaret</t>
  </si>
  <si>
    <t>Donald</t>
  </si>
  <si>
    <t>Ashley</t>
  </si>
  <si>
    <t>Steven</t>
  </si>
  <si>
    <t>Kimberly</t>
  </si>
  <si>
    <t>Andrew</t>
  </si>
  <si>
    <t>Emily</t>
  </si>
  <si>
    <t>Paul</t>
  </si>
  <si>
    <t>Donna</t>
  </si>
  <si>
    <t>Joshua</t>
  </si>
  <si>
    <t>Michelle</t>
  </si>
  <si>
    <t>Kenneth</t>
  </si>
  <si>
    <t>Carol</t>
  </si>
  <si>
    <t>Kevin</t>
  </si>
  <si>
    <t>Amanda</t>
  </si>
  <si>
    <t>Brian</t>
  </si>
  <si>
    <t>Melissa</t>
  </si>
  <si>
    <t>George</t>
  </si>
  <si>
    <t>Deborah</t>
  </si>
  <si>
    <t>Timothy</t>
  </si>
  <si>
    <t>Stephanie</t>
  </si>
  <si>
    <t>Ronald</t>
  </si>
  <si>
    <t>Dorothy</t>
  </si>
  <si>
    <t>Jason</t>
  </si>
  <si>
    <t>Rebecca</t>
  </si>
  <si>
    <t>Edward</t>
  </si>
  <si>
    <t>Sharon</t>
  </si>
  <si>
    <t>Jeffrey</t>
  </si>
  <si>
    <t>Laura</t>
  </si>
  <si>
    <t>Ryan</t>
  </si>
  <si>
    <t>Cynthia</t>
  </si>
  <si>
    <t>Jacob</t>
  </si>
  <si>
    <t>Amy</t>
  </si>
  <si>
    <t>Gary</t>
  </si>
  <si>
    <t>Kathleen</t>
  </si>
  <si>
    <t>Nicholas</t>
  </si>
  <si>
    <t>Angela</t>
  </si>
  <si>
    <t>Eric</t>
  </si>
  <si>
    <t>Shirley</t>
  </si>
  <si>
    <t>Jonathan</t>
  </si>
  <si>
    <t>Brenda</t>
  </si>
  <si>
    <t>Stephen</t>
  </si>
  <si>
    <t>Emma</t>
  </si>
  <si>
    <t>Larry</t>
  </si>
  <si>
    <t>Anna</t>
  </si>
  <si>
    <t>Justin</t>
  </si>
  <si>
    <t>Pamela</t>
  </si>
  <si>
    <t>Scott</t>
  </si>
  <si>
    <t>Nicole</t>
  </si>
  <si>
    <t>Brandon</t>
  </si>
  <si>
    <t>Samantha</t>
  </si>
  <si>
    <t>Benjamin</t>
  </si>
  <si>
    <t>Katherine</t>
  </si>
  <si>
    <t>Samuel</t>
  </si>
  <si>
    <t>Christine</t>
  </si>
  <si>
    <t>Gregory</t>
  </si>
  <si>
    <t>Helen</t>
  </si>
  <si>
    <t>Alexander</t>
  </si>
  <si>
    <t>Debra</t>
  </si>
  <si>
    <t>Patrick</t>
  </si>
  <si>
    <t>Rachel</t>
  </si>
  <si>
    <t>Frank</t>
  </si>
  <si>
    <t>Carolyn</t>
  </si>
  <si>
    <t>Raymond</t>
  </si>
  <si>
    <t>Janet</t>
  </si>
  <si>
    <t>Jack</t>
  </si>
  <si>
    <t>Maria</t>
  </si>
  <si>
    <t>Dennis</t>
  </si>
  <si>
    <t>Catherine</t>
  </si>
  <si>
    <t>Jerry</t>
  </si>
  <si>
    <t>Heather</t>
  </si>
  <si>
    <t>Tyler</t>
  </si>
  <si>
    <t>Diane</t>
  </si>
  <si>
    <t>Aaron</t>
  </si>
  <si>
    <t>Olivia</t>
  </si>
  <si>
    <t>Jose</t>
  </si>
  <si>
    <t>Julie</t>
  </si>
  <si>
    <t>Adam</t>
  </si>
  <si>
    <t>Joyce</t>
  </si>
  <si>
    <t>Nathan</t>
  </si>
  <si>
    <t>Victoria</t>
  </si>
  <si>
    <t>Henry</t>
  </si>
  <si>
    <t>Ruth</t>
  </si>
  <si>
    <t>Zachary</t>
  </si>
  <si>
    <t>Virginia</t>
  </si>
  <si>
    <t>Douglas</t>
  </si>
  <si>
    <t>Lauren</t>
  </si>
  <si>
    <t>Peter</t>
  </si>
  <si>
    <t>Kelly</t>
  </si>
  <si>
    <t>Kyle</t>
  </si>
  <si>
    <t>Christina</t>
  </si>
  <si>
    <t>Noah</t>
  </si>
  <si>
    <t>Joan</t>
  </si>
  <si>
    <t>Ethan</t>
  </si>
  <si>
    <t>Evelyn</t>
  </si>
  <si>
    <t>Jeremy</t>
  </si>
  <si>
    <t>Judith</t>
  </si>
  <si>
    <t>Walter</t>
  </si>
  <si>
    <t>Andrea</t>
  </si>
  <si>
    <t>Christian</t>
  </si>
  <si>
    <t>Hannah</t>
  </si>
  <si>
    <t>Keith</t>
  </si>
  <si>
    <t>Megan</t>
  </si>
  <si>
    <t>Roger</t>
  </si>
  <si>
    <t>Cheryl</t>
  </si>
  <si>
    <t>Terry</t>
  </si>
  <si>
    <t>Jacqueline</t>
  </si>
  <si>
    <t>Austin</t>
  </si>
  <si>
    <t>Martha</t>
  </si>
  <si>
    <t>Sean</t>
  </si>
  <si>
    <t>Madison</t>
  </si>
  <si>
    <t>Gerald</t>
  </si>
  <si>
    <t>Teresa</t>
  </si>
  <si>
    <t>Carl</t>
  </si>
  <si>
    <t>Gloria</t>
  </si>
  <si>
    <t>Harold</t>
  </si>
  <si>
    <t>Sara</t>
  </si>
  <si>
    <t>Dylan</t>
  </si>
  <si>
    <t>Janice</t>
  </si>
  <si>
    <t>Arthur</t>
  </si>
  <si>
    <t>Ann</t>
  </si>
  <si>
    <t>Lawrence</t>
  </si>
  <si>
    <t>Kathryn</t>
  </si>
  <si>
    <t>Jordan</t>
  </si>
  <si>
    <t>Abigail</t>
  </si>
  <si>
    <t>Jesse</t>
  </si>
  <si>
    <t>Sophia</t>
  </si>
  <si>
    <t>Bryan</t>
  </si>
  <si>
    <t>Frances</t>
  </si>
  <si>
    <t>Billy</t>
  </si>
  <si>
    <t>Jean</t>
  </si>
  <si>
    <t>Bruce</t>
  </si>
  <si>
    <t>Alice</t>
  </si>
  <si>
    <t>Gabriel</t>
  </si>
  <si>
    <t>Judy</t>
  </si>
  <si>
    <t>Joe</t>
  </si>
  <si>
    <t>Isabella</t>
  </si>
  <si>
    <t>Logan</t>
  </si>
  <si>
    <t>Julia</t>
  </si>
  <si>
    <t>Alan</t>
  </si>
  <si>
    <t>Grace</t>
  </si>
  <si>
    <t>Juan</t>
  </si>
  <si>
    <t>Amber</t>
  </si>
  <si>
    <t>Albert</t>
  </si>
  <si>
    <t>Denise</t>
  </si>
  <si>
    <t>Willie</t>
  </si>
  <si>
    <t>Danielle</t>
  </si>
  <si>
    <t>Elijah</t>
  </si>
  <si>
    <t>Marilyn</t>
  </si>
  <si>
    <t>Wayne</t>
  </si>
  <si>
    <t>Beverly</t>
  </si>
  <si>
    <t>Randy</t>
  </si>
  <si>
    <t>Charlotte</t>
  </si>
  <si>
    <t>Vincent</t>
  </si>
  <si>
    <t>Natalie</t>
  </si>
  <si>
    <t>Mason</t>
  </si>
  <si>
    <t>Theresa</t>
  </si>
  <si>
    <t>Roy</t>
  </si>
  <si>
    <t>Diana</t>
  </si>
  <si>
    <t>Ralph</t>
  </si>
  <si>
    <t>Brittany</t>
  </si>
  <si>
    <t>Bobby</t>
  </si>
  <si>
    <t>Doris</t>
  </si>
  <si>
    <t>Russell</t>
  </si>
  <si>
    <t>Kayla</t>
  </si>
  <si>
    <t>Bradley</t>
  </si>
  <si>
    <t>Alexis</t>
  </si>
  <si>
    <t>Philip</t>
  </si>
  <si>
    <t>Lori</t>
  </si>
  <si>
    <t>Eugene</t>
  </si>
  <si>
    <t>First Name</t>
  </si>
  <si>
    <t>Last Name</t>
  </si>
  <si>
    <t>Gender</t>
  </si>
  <si>
    <t>Male</t>
  </si>
  <si>
    <t>Female</t>
  </si>
  <si>
    <t>Johnson</t>
  </si>
  <si>
    <t>Williams</t>
  </si>
  <si>
    <t>Brown</t>
  </si>
  <si>
    <t>Jones</t>
  </si>
  <si>
    <t>Garcia</t>
  </si>
  <si>
    <t>Miller</t>
  </si>
  <si>
    <t>Davis</t>
  </si>
  <si>
    <t>Rodriguez</t>
  </si>
  <si>
    <t>Martinez</t>
  </si>
  <si>
    <t>Hernandez</t>
  </si>
  <si>
    <t>Lopez</t>
  </si>
  <si>
    <t>Gonzales</t>
  </si>
  <si>
    <t>Wilson</t>
  </si>
  <si>
    <t>Anderson</t>
  </si>
  <si>
    <t>Taylor</t>
  </si>
  <si>
    <t>Moore</t>
  </si>
  <si>
    <t>Jackson</t>
  </si>
  <si>
    <t>Martin</t>
  </si>
  <si>
    <t>Lee</t>
  </si>
  <si>
    <t>Perez</t>
  </si>
  <si>
    <t>Thompson</t>
  </si>
  <si>
    <t>White</t>
  </si>
  <si>
    <t>Harris</t>
  </si>
  <si>
    <t>Sanchez</t>
  </si>
  <si>
    <t>Clark</t>
  </si>
  <si>
    <t>Ramirez</t>
  </si>
  <si>
    <t>Lewis</t>
  </si>
  <si>
    <t>Robinson</t>
  </si>
  <si>
    <t>Walker</t>
  </si>
  <si>
    <t>Young</t>
  </si>
  <si>
    <t>Allen</t>
  </si>
  <si>
    <t>King</t>
  </si>
  <si>
    <t>Wright</t>
  </si>
  <si>
    <t>Torres</t>
  </si>
  <si>
    <t>Nguyen</t>
  </si>
  <si>
    <t>Hill</t>
  </si>
  <si>
    <t>Flores</t>
  </si>
  <si>
    <t>Green</t>
  </si>
  <si>
    <t>Adams</t>
  </si>
  <si>
    <t>Nelson</t>
  </si>
  <si>
    <t>Baker</t>
  </si>
  <si>
    <t>Hall</t>
  </si>
  <si>
    <t>Rivera</t>
  </si>
  <si>
    <t>Campbell</t>
  </si>
  <si>
    <t>Mitchell</t>
  </si>
  <si>
    <t>Carter</t>
  </si>
  <si>
    <t>Roberts</t>
  </si>
  <si>
    <t>Gomez</t>
  </si>
  <si>
    <t>Phillips</t>
  </si>
  <si>
    <t>Evans</t>
  </si>
  <si>
    <t>Turner</t>
  </si>
  <si>
    <t>Diaz</t>
  </si>
  <si>
    <t>Parker</t>
  </si>
  <si>
    <t>Cruz</t>
  </si>
  <si>
    <t>Edwards</t>
  </si>
  <si>
    <t>Collins</t>
  </si>
  <si>
    <t>Reyes</t>
  </si>
  <si>
    <t>Stewart</t>
  </si>
  <si>
    <t>Morris</t>
  </si>
  <si>
    <t>Morales</t>
  </si>
  <si>
    <t>Murphy</t>
  </si>
  <si>
    <t>Cook</t>
  </si>
  <si>
    <t>Rogers</t>
  </si>
  <si>
    <t>Gutierrez</t>
  </si>
  <si>
    <t>Ortiz</t>
  </si>
  <si>
    <t>Morgan</t>
  </si>
  <si>
    <t>Cooper</t>
  </si>
  <si>
    <t>Peterson</t>
  </si>
  <si>
    <t>Bailey</t>
  </si>
  <si>
    <t>Reed</t>
  </si>
  <si>
    <t>Howard</t>
  </si>
  <si>
    <t>Ramos</t>
  </si>
  <si>
    <t>Kim</t>
  </si>
  <si>
    <t>Cox</t>
  </si>
  <si>
    <t>Ward</t>
  </si>
  <si>
    <t>Richardson</t>
  </si>
  <si>
    <t>Watson</t>
  </si>
  <si>
    <t>Brooks</t>
  </si>
  <si>
    <t>Chavez</t>
  </si>
  <si>
    <t>Wood</t>
  </si>
  <si>
    <t>Bennet</t>
  </si>
  <si>
    <t>Gray</t>
  </si>
  <si>
    <t>Mendoza</t>
  </si>
  <si>
    <t>Ruiz</t>
  </si>
  <si>
    <t>Hughes</t>
  </si>
  <si>
    <t>Price</t>
  </si>
  <si>
    <t>Alvarez</t>
  </si>
  <si>
    <t>Castillo</t>
  </si>
  <si>
    <t>Sanders</t>
  </si>
  <si>
    <t>Patel</t>
  </si>
  <si>
    <t>Myers</t>
  </si>
  <si>
    <t>Long</t>
  </si>
  <si>
    <t>Ross</t>
  </si>
  <si>
    <t>Foster</t>
  </si>
  <si>
    <t>Jimenez</t>
  </si>
  <si>
    <t>Aberton</t>
  </si>
  <si>
    <t>Abrahall</t>
  </si>
  <si>
    <t>Acherley</t>
  </si>
  <si>
    <t>Ackehurst</t>
  </si>
  <si>
    <t>Ackers</t>
  </si>
  <si>
    <t>Ackley</t>
  </si>
  <si>
    <t>Ackres</t>
  </si>
  <si>
    <t>Acorn</t>
  </si>
  <si>
    <t>Acre</t>
  </si>
  <si>
    <t>Acrea</t>
  </si>
  <si>
    <t>Acres</t>
  </si>
  <si>
    <t>Acrey</t>
  </si>
  <si>
    <t>Adamthwaite</t>
  </si>
  <si>
    <t>Adaway</t>
  </si>
  <si>
    <t>Addaman</t>
  </si>
  <si>
    <t>Addeman</t>
  </si>
  <si>
    <t>Addice</t>
  </si>
  <si>
    <t>Baietto</t>
  </si>
  <si>
    <t>Baigrie</t>
  </si>
  <si>
    <t>Baitrip</t>
  </si>
  <si>
    <t>Bajetto</t>
  </si>
  <si>
    <t>Bakhrakh</t>
  </si>
  <si>
    <t>Balaam</t>
  </si>
  <si>
    <t>O'Raighne</t>
  </si>
  <si>
    <t>Oaldham</t>
  </si>
  <si>
    <t>Oatway</t>
  </si>
  <si>
    <t>Oberry</t>
  </si>
  <si>
    <t>Obray</t>
  </si>
  <si>
    <t>Obree</t>
  </si>
  <si>
    <t>Odom</t>
  </si>
  <si>
    <t>Ogborne</t>
  </si>
  <si>
    <t>Ogbourne</t>
  </si>
  <si>
    <t>Ogburn</t>
  </si>
  <si>
    <t>Olby</t>
  </si>
  <si>
    <t>Oldacres</t>
  </si>
  <si>
    <t>Oldaker</t>
  </si>
  <si>
    <t>Oldakers</t>
  </si>
  <si>
    <t>Oldbury</t>
  </si>
  <si>
    <t>Oldom</t>
  </si>
  <si>
    <t>Oldum</t>
  </si>
  <si>
    <t>Olford</t>
  </si>
  <si>
    <t>Olivey</t>
  </si>
  <si>
    <t>Olivy</t>
  </si>
  <si>
    <t>Olmested</t>
  </si>
  <si>
    <t>Olmstead</t>
  </si>
  <si>
    <t>Olmsteed</t>
  </si>
  <si>
    <t>Olstead</t>
  </si>
  <si>
    <t>Omara</t>
  </si>
  <si>
    <t>Onedy</t>
  </si>
  <si>
    <t>Orenge</t>
  </si>
  <si>
    <t>Orgle</t>
  </si>
  <si>
    <t>Orgles</t>
  </si>
  <si>
    <t>Oringe</t>
  </si>
  <si>
    <t>Orlande</t>
  </si>
  <si>
    <t>Orpwood</t>
  </si>
  <si>
    <t>Orpwoode</t>
  </si>
  <si>
    <t>Orrange</t>
  </si>
  <si>
    <t>Orynge</t>
  </si>
  <si>
    <t>Osswaldt</t>
  </si>
  <si>
    <t>Osterbery</t>
  </si>
  <si>
    <t>Ostrich</t>
  </si>
  <si>
    <t>Oswald</t>
  </si>
  <si>
    <t>Oter</t>
  </si>
  <si>
    <t>Ottar</t>
  </si>
  <si>
    <t>Otten</t>
  </si>
  <si>
    <t>Otton</t>
  </si>
  <si>
    <t>Oulahan</t>
  </si>
  <si>
    <t>Ouston</t>
  </si>
  <si>
    <t>Ouverend</t>
  </si>
  <si>
    <t>Ovard</t>
  </si>
  <si>
    <t>Over</t>
  </si>
  <si>
    <t>Overd</t>
  </si>
  <si>
    <t>Overend</t>
  </si>
  <si>
    <t>Overy</t>
  </si>
  <si>
    <t>Ownstead</t>
  </si>
  <si>
    <t>Owstaby</t>
  </si>
  <si>
    <t>Owston</t>
  </si>
  <si>
    <t>Oxford</t>
  </si>
  <si>
    <t>Oxlade</t>
  </si>
  <si>
    <t>Oxland</t>
  </si>
  <si>
    <t>Oxlar</t>
  </si>
  <si>
    <t>Oxlat</t>
  </si>
  <si>
    <t>Oxlet</t>
  </si>
  <si>
    <t>Tabbett</t>
  </si>
  <si>
    <t>Tabourdeaux</t>
  </si>
  <si>
    <t>Taken</t>
  </si>
  <si>
    <t>Takon</t>
  </si>
  <si>
    <t>Talbut</t>
  </si>
  <si>
    <t>Tallantire</t>
  </si>
  <si>
    <t>Tallentire</t>
  </si>
  <si>
    <t>Tallintire</t>
  </si>
  <si>
    <t>Talmay</t>
  </si>
  <si>
    <t>Talmy</t>
  </si>
  <si>
    <t>Tapper</t>
  </si>
  <si>
    <t>Tarne</t>
  </si>
  <si>
    <t>Tarplee</t>
  </si>
  <si>
    <t>Taskes</t>
  </si>
  <si>
    <t>Taterfield</t>
  </si>
  <si>
    <t>Tatler</t>
  </si>
  <si>
    <t>Tattersall</t>
  </si>
  <si>
    <t>M1100010</t>
  </si>
  <si>
    <t>M1100011</t>
  </si>
  <si>
    <t>M1100012</t>
  </si>
  <si>
    <t>M1100013</t>
  </si>
  <si>
    <t>M1100014</t>
  </si>
  <si>
    <t>M1100015</t>
  </si>
  <si>
    <t>M1200016</t>
  </si>
  <si>
    <t>M1200017</t>
  </si>
  <si>
    <t>M1200018</t>
  </si>
  <si>
    <t>M1200019</t>
  </si>
  <si>
    <t>M1200020</t>
  </si>
  <si>
    <t>M1200021</t>
  </si>
  <si>
    <t>M1200022</t>
  </si>
  <si>
    <t>M1200023</t>
  </si>
  <si>
    <t>M1300024</t>
  </si>
  <si>
    <t>M1300025</t>
  </si>
  <si>
    <t>M1300026</t>
  </si>
  <si>
    <t>M1300027</t>
  </si>
  <si>
    <t>M1300028</t>
  </si>
  <si>
    <t>M1300029</t>
  </si>
  <si>
    <t>M1300030</t>
  </si>
  <si>
    <t>M1300031</t>
  </si>
  <si>
    <t>M1300032</t>
  </si>
  <si>
    <t>M1300033</t>
  </si>
  <si>
    <t>M1300034</t>
  </si>
  <si>
    <t>M1300035</t>
  </si>
  <si>
    <t>M1300036</t>
  </si>
  <si>
    <t>M1300037</t>
  </si>
  <si>
    <t>M1400038</t>
  </si>
  <si>
    <t>M1400039</t>
  </si>
  <si>
    <t>M1400040</t>
  </si>
  <si>
    <t>M1400041</t>
  </si>
  <si>
    <t>M1400042</t>
  </si>
  <si>
    <t>M1400043</t>
  </si>
  <si>
    <t>M1400044</t>
  </si>
  <si>
    <t>M1400045</t>
  </si>
  <si>
    <t>M1400046</t>
  </si>
  <si>
    <t>M1400047</t>
  </si>
  <si>
    <t>M1400048</t>
  </si>
  <si>
    <t>M1400049</t>
  </si>
  <si>
    <t>M1400050</t>
  </si>
  <si>
    <t>M1400051</t>
  </si>
  <si>
    <t>M1400052</t>
  </si>
  <si>
    <t>M1500053</t>
  </si>
  <si>
    <t>M1500054</t>
  </si>
  <si>
    <t>M1500055</t>
  </si>
  <si>
    <t>M1500056</t>
  </si>
  <si>
    <t>M1500057</t>
  </si>
  <si>
    <t>M1500058</t>
  </si>
  <si>
    <t>M1500059</t>
  </si>
  <si>
    <t>M1500060</t>
  </si>
  <si>
    <t>M1500061</t>
  </si>
  <si>
    <t>M1600062</t>
  </si>
  <si>
    <t>M1600063</t>
  </si>
  <si>
    <t>M1600064</t>
  </si>
  <si>
    <t>M1600065</t>
  </si>
  <si>
    <t>M1600066</t>
  </si>
  <si>
    <t>M1600067</t>
  </si>
  <si>
    <t>M1600068</t>
  </si>
  <si>
    <t>M1600069</t>
  </si>
  <si>
    <t>M1600070</t>
  </si>
  <si>
    <t>M1600071</t>
  </si>
  <si>
    <t>M1600072</t>
  </si>
  <si>
    <t>M1600073</t>
  </si>
  <si>
    <t>M1700074</t>
  </si>
  <si>
    <t>M1700075</t>
  </si>
  <si>
    <t>M1700076</t>
  </si>
  <si>
    <t>M1700077</t>
  </si>
  <si>
    <t>M1700078</t>
  </si>
  <si>
    <t>M1700079</t>
  </si>
  <si>
    <t>M1700080</t>
  </si>
  <si>
    <t>M1800081</t>
  </si>
  <si>
    <t>M1800082</t>
  </si>
  <si>
    <t>M1800083</t>
  </si>
  <si>
    <t>M1800084</t>
  </si>
  <si>
    <t>M1800085</t>
  </si>
  <si>
    <t>M1900086</t>
  </si>
  <si>
    <t>M1900087</t>
  </si>
  <si>
    <t>M1900088</t>
  </si>
  <si>
    <t>M1900089</t>
  </si>
  <si>
    <t>M1900090</t>
  </si>
  <si>
    <t>M1900091</t>
  </si>
  <si>
    <t>M2000092</t>
  </si>
  <si>
    <t>M2000093</t>
  </si>
  <si>
    <t>M2000094</t>
  </si>
  <si>
    <t>M2000095</t>
  </si>
  <si>
    <t>M2100096</t>
  </si>
  <si>
    <t>M2100097</t>
  </si>
  <si>
    <t>M2100098</t>
  </si>
  <si>
    <t>M2200099</t>
  </si>
  <si>
    <t>M19000100</t>
  </si>
  <si>
    <t>F11000101</t>
  </si>
  <si>
    <t>F11000102</t>
  </si>
  <si>
    <t>F11000103</t>
  </si>
  <si>
    <t>F11000104</t>
  </si>
  <si>
    <t>F11000105</t>
  </si>
  <si>
    <t>F11000106</t>
  </si>
  <si>
    <t>F11000107</t>
  </si>
  <si>
    <t>F11000108</t>
  </si>
  <si>
    <t>F11000109</t>
  </si>
  <si>
    <t>F11000110</t>
  </si>
  <si>
    <t>F11000111</t>
  </si>
  <si>
    <t>F11000112</t>
  </si>
  <si>
    <t>F11000113</t>
  </si>
  <si>
    <t>F11000114</t>
  </si>
  <si>
    <t>F11000115</t>
  </si>
  <si>
    <t>F11000116</t>
  </si>
  <si>
    <t>F12000117</t>
  </si>
  <si>
    <t>F12000118</t>
  </si>
  <si>
    <t>F12000119</t>
  </si>
  <si>
    <t>F12000120</t>
  </si>
  <si>
    <t>F12000121</t>
  </si>
  <si>
    <t>F12000122</t>
  </si>
  <si>
    <t>F12000123</t>
  </si>
  <si>
    <t>F12000124</t>
  </si>
  <si>
    <t>F13000125</t>
  </si>
  <si>
    <t>F13000126</t>
  </si>
  <si>
    <t>F13000127</t>
  </si>
  <si>
    <t>F13000128</t>
  </si>
  <si>
    <t>F13000129</t>
  </si>
  <si>
    <t>F13000130</t>
  </si>
  <si>
    <t>F13000131</t>
  </si>
  <si>
    <t>F13000132</t>
  </si>
  <si>
    <t>F13000133</t>
  </si>
  <si>
    <t>F13000134</t>
  </si>
  <si>
    <t>F13000135</t>
  </si>
  <si>
    <t>F13000136</t>
  </si>
  <si>
    <t>F13000137</t>
  </si>
  <si>
    <t>F13000138</t>
  </si>
  <si>
    <t>F14000139</t>
  </si>
  <si>
    <t>F14000140</t>
  </si>
  <si>
    <t>F14000141</t>
  </si>
  <si>
    <t>F14000142</t>
  </si>
  <si>
    <t>F14000143</t>
  </si>
  <si>
    <t>F14000144</t>
  </si>
  <si>
    <t>F14000145</t>
  </si>
  <si>
    <t>F14000146</t>
  </si>
  <si>
    <t>F14000147</t>
  </si>
  <si>
    <t>F14000148</t>
  </si>
  <si>
    <t>F14000149</t>
  </si>
  <si>
    <t>F14000150</t>
  </si>
  <si>
    <t>F14000151</t>
  </si>
  <si>
    <t>F14000152</t>
  </si>
  <si>
    <t>F14000153</t>
  </si>
  <si>
    <t>F15000154</t>
  </si>
  <si>
    <t>F15000155</t>
  </si>
  <si>
    <t>F15000156</t>
  </si>
  <si>
    <t>F15000157</t>
  </si>
  <si>
    <t>F15000158</t>
  </si>
  <si>
    <t>F15000159</t>
  </si>
  <si>
    <t>F15000160</t>
  </si>
  <si>
    <t>F15000161</t>
  </si>
  <si>
    <t>F15000162</t>
  </si>
  <si>
    <t>F16000163</t>
  </si>
  <si>
    <t>F16000164</t>
  </si>
  <si>
    <t>F16000165</t>
  </si>
  <si>
    <t>F16000166</t>
  </si>
  <si>
    <t>F16000167</t>
  </si>
  <si>
    <t>F16000168</t>
  </si>
  <si>
    <t>F16000169</t>
  </si>
  <si>
    <t>F16000170</t>
  </si>
  <si>
    <t>F16000171</t>
  </si>
  <si>
    <t>F16000172</t>
  </si>
  <si>
    <t>F16000173</t>
  </si>
  <si>
    <t>F16000174</t>
  </si>
  <si>
    <t>F17000175</t>
  </si>
  <si>
    <t>F17000176</t>
  </si>
  <si>
    <t>F17000177</t>
  </si>
  <si>
    <t>F17000178</t>
  </si>
  <si>
    <t>F17000179</t>
  </si>
  <si>
    <t>F17000180</t>
  </si>
  <si>
    <t>F17000181</t>
  </si>
  <si>
    <t>F18000182</t>
  </si>
  <si>
    <t>F18000183</t>
  </si>
  <si>
    <t>F18000184</t>
  </si>
  <si>
    <t>F18000185</t>
  </si>
  <si>
    <t>F18000186</t>
  </si>
  <si>
    <t>F19000187</t>
  </si>
  <si>
    <t>F19000188</t>
  </si>
  <si>
    <t>F19000189</t>
  </si>
  <si>
    <t>F19000190</t>
  </si>
  <si>
    <t>F19000191</t>
  </si>
  <si>
    <t>F19000192</t>
  </si>
  <si>
    <t>F20000193</t>
  </si>
  <si>
    <t>F20000194</t>
  </si>
  <si>
    <t>F20000195</t>
  </si>
  <si>
    <t>F20000196</t>
  </si>
  <si>
    <t>F21000197</t>
  </si>
  <si>
    <t>F21000198</t>
  </si>
  <si>
    <t>F22000199</t>
  </si>
  <si>
    <t>M1100001</t>
  </si>
  <si>
    <t>M1100002</t>
  </si>
  <si>
    <t>M1100003</t>
  </si>
  <si>
    <t>M1100004</t>
  </si>
  <si>
    <t>M1100005</t>
  </si>
  <si>
    <t>M1100006</t>
  </si>
  <si>
    <t>M1100007</t>
  </si>
  <si>
    <t>M1100008</t>
  </si>
  <si>
    <t>M1100009</t>
  </si>
  <si>
    <t>Staff ID</t>
  </si>
  <si>
    <t>New York</t>
  </si>
  <si>
    <t>Califonia</t>
  </si>
  <si>
    <t>Washington DC</t>
  </si>
  <si>
    <t>Florida</t>
  </si>
  <si>
    <t>Utah</t>
  </si>
  <si>
    <t>Arizona</t>
  </si>
  <si>
    <t>New Jersey</t>
  </si>
  <si>
    <t>Texas</t>
  </si>
  <si>
    <t>Branch</t>
  </si>
  <si>
    <t>Department</t>
  </si>
  <si>
    <t>Executive</t>
  </si>
  <si>
    <t>Audit &amp; COntrol</t>
  </si>
  <si>
    <t>Strategy</t>
  </si>
  <si>
    <t>Admin</t>
  </si>
  <si>
    <t>IT</t>
  </si>
  <si>
    <t>Finance</t>
  </si>
  <si>
    <t>Customer Service</t>
  </si>
  <si>
    <t>HR</t>
  </si>
  <si>
    <t>Operations</t>
  </si>
  <si>
    <t>Sales</t>
  </si>
  <si>
    <t>Position</t>
  </si>
  <si>
    <t>Level 1</t>
  </si>
  <si>
    <t>Level 2</t>
  </si>
  <si>
    <t>Level 3</t>
  </si>
  <si>
    <t>Level 4</t>
  </si>
  <si>
    <t>Head</t>
  </si>
  <si>
    <t>Deputy Head</t>
  </si>
  <si>
    <t>MD/CEO</t>
  </si>
  <si>
    <t>DMD</t>
  </si>
  <si>
    <t>Level 5</t>
  </si>
  <si>
    <t>Reporting Line</t>
  </si>
  <si>
    <t>MD</t>
  </si>
  <si>
    <t>Line Manager 1</t>
  </si>
  <si>
    <t>Line Manager 2</t>
  </si>
  <si>
    <t>Line Manager 3</t>
  </si>
  <si>
    <t>Board</t>
  </si>
  <si>
    <t>COO</t>
  </si>
  <si>
    <t>Personal Characteristics</t>
  </si>
  <si>
    <t>Technical Competency</t>
  </si>
  <si>
    <t>KPI</t>
  </si>
  <si>
    <t>KPI Score</t>
  </si>
  <si>
    <t>Performance Score</t>
  </si>
  <si>
    <t>Direct Reports Total Average</t>
  </si>
  <si>
    <t>Level 5 HQ (New York)</t>
  </si>
  <si>
    <t>Level 5 Branches</t>
  </si>
  <si>
    <t>From the data in other sheets, answer the following</t>
  </si>
  <si>
    <t>1. List the top 5 and bottom 5 Staff in terms of their Performance Score</t>
  </si>
  <si>
    <t>2. Which branch performed the best and least based on the average performance score of the branch</t>
  </si>
  <si>
    <t>3. Which department performed the best and least based on the average performance score of the department</t>
  </si>
  <si>
    <t>4. What line manager performed the best and least based on the average performaance score of their direct reports</t>
  </si>
  <si>
    <t>5. Complete the table in the consolidated table sheet</t>
  </si>
  <si>
    <t>Expenses</t>
  </si>
  <si>
    <t>KPI Score Calculation Notes</t>
  </si>
  <si>
    <t>KPI Targets</t>
  </si>
  <si>
    <t>Net Sales Target</t>
  </si>
  <si>
    <t>A</t>
  </si>
  <si>
    <t>B</t>
  </si>
  <si>
    <t>Net Sales</t>
  </si>
  <si>
    <t>B-A</t>
  </si>
  <si>
    <t>C</t>
  </si>
  <si>
    <t>Target</t>
  </si>
  <si>
    <t>(B-A)/C %</t>
  </si>
  <si>
    <t>A staff member cannot score above 100% or below 0%</t>
  </si>
  <si>
    <t>Any score less than 0% will be markuped as 0%</t>
  </si>
  <si>
    <t>Any score greater than 100% will be markuped as 100%</t>
  </si>
  <si>
    <t>6. Plot a chart that shows the average score in all departments hued by Gender</t>
  </si>
  <si>
    <t>Personal %</t>
  </si>
  <si>
    <t>Tachincal %</t>
  </si>
  <si>
    <t>Kpi Score %</t>
  </si>
  <si>
    <t>Total Avg:</t>
  </si>
  <si>
    <t>Row Labels</t>
  </si>
  <si>
    <t>Grand Total</t>
  </si>
  <si>
    <t>Sum of Performance Score</t>
  </si>
  <si>
    <t>Staff Names</t>
  </si>
  <si>
    <t>Average of Performance Score</t>
  </si>
  <si>
    <t>Column Labels</t>
  </si>
  <si>
    <t>PERFORMANCE EVALUATION DASH BOARD</t>
  </si>
  <si>
    <t>ALPHA INSURANCE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</si>
</sst>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font>
    <font>
      <sz val="12"/>
      <color rgb="FF212121"/>
      <name val="Calibri"/>
      <family val="2"/>
    </font>
    <font>
      <b/>
      <sz val="12"/>
      <color theme="1"/>
      <name val="Calibri"/>
      <family val="2"/>
    </font>
    <font>
      <sz val="10"/>
      <color rgb="FF202124"/>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20"/>
      <color theme="1"/>
      <name val="Calibri"/>
      <family val="2"/>
      <scheme val="minor"/>
    </font>
    <font>
      <sz val="18"/>
      <color theme="1"/>
      <name val="Calibri"/>
      <family val="2"/>
      <scheme val="minor"/>
    </font>
    <font>
      <b/>
      <sz val="20"/>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1" tint="0.34998626667073579"/>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3" fillId="0" borderId="0" xfId="0" applyFont="1"/>
    <xf numFmtId="0" fontId="4" fillId="0" borderId="0" xfId="0" applyFont="1"/>
    <xf numFmtId="0" fontId="5" fillId="0" borderId="0" xfId="0" applyFont="1"/>
    <xf numFmtId="0" fontId="2" fillId="0" borderId="0" xfId="0" applyFont="1"/>
    <xf numFmtId="9" fontId="0" fillId="0" borderId="0" xfId="0" applyNumberFormat="1"/>
    <xf numFmtId="0" fontId="5" fillId="0" borderId="0" xfId="0" applyFont="1" applyAlignment="1">
      <alignment wrapText="1"/>
    </xf>
    <xf numFmtId="0" fontId="2" fillId="0" borderId="0" xfId="0" applyFont="1" applyAlignment="1">
      <alignment wrapText="1"/>
    </xf>
    <xf numFmtId="0" fontId="0" fillId="0" borderId="0" xfId="0" applyAlignment="1">
      <alignment wrapText="1"/>
    </xf>
    <xf numFmtId="43" fontId="0" fillId="0" borderId="0" xfId="1" applyFont="1"/>
    <xf numFmtId="43" fontId="2" fillId="0" borderId="0" xfId="1" applyFont="1"/>
    <xf numFmtId="0" fontId="6" fillId="0" borderId="0" xfId="0" applyFont="1"/>
    <xf numFmtId="43" fontId="0" fillId="0" borderId="0" xfId="0" applyNumberFormat="1"/>
    <xf numFmtId="0" fontId="0" fillId="0" borderId="0" xfId="0" pivotButton="1"/>
    <xf numFmtId="0" fontId="0" fillId="0" borderId="0" xfId="0" applyAlignment="1">
      <alignment horizontal="left"/>
    </xf>
    <xf numFmtId="0" fontId="0" fillId="4" borderId="0" xfId="0" applyFill="1"/>
    <xf numFmtId="0" fontId="13" fillId="2" borderId="1" xfId="0" applyFont="1" applyFill="1" applyBorder="1" applyAlignment="1">
      <alignment horizontal="center"/>
    </xf>
    <xf numFmtId="0" fontId="11" fillId="2" borderId="2" xfId="0" applyFont="1" applyFill="1" applyBorder="1" applyAlignment="1">
      <alignment horizontal="center"/>
    </xf>
    <xf numFmtId="0" fontId="11" fillId="2" borderId="3" xfId="0" applyFont="1" applyFill="1" applyBorder="1" applyAlignment="1">
      <alignment horizontal="center"/>
    </xf>
    <xf numFmtId="0" fontId="11" fillId="2" borderId="4" xfId="0" applyFont="1" applyFill="1" applyBorder="1" applyAlignment="1">
      <alignment horizontal="center"/>
    </xf>
    <xf numFmtId="0" fontId="11" fillId="2" borderId="5" xfId="0" applyFont="1" applyFill="1" applyBorder="1" applyAlignment="1">
      <alignment horizontal="center"/>
    </xf>
    <xf numFmtId="0" fontId="11" fillId="2" borderId="6" xfId="0" applyFont="1" applyFill="1" applyBorder="1" applyAlignment="1">
      <alignment horizontal="center"/>
    </xf>
    <xf numFmtId="0" fontId="12" fillId="3" borderId="2" xfId="0" applyFont="1" applyFill="1" applyBorder="1" applyAlignment="1">
      <alignment horizontal="center" wrapText="1"/>
    </xf>
    <xf numFmtId="0" fontId="0" fillId="3" borderId="2" xfId="0" applyFill="1" applyBorder="1" applyAlignment="1">
      <alignment horizontal="center" wrapText="1"/>
    </xf>
  </cellXfs>
  <cellStyles count="2">
    <cellStyle name="Comma" xfId="1" builtinId="3"/>
    <cellStyle name="Normal" xfId="0" builtinId="0"/>
  </cellStyles>
  <dxfs count="7">
    <dxf>
      <numFmt numFmtId="0" formatCode="General"/>
    </dxf>
    <dxf>
      <font>
        <b val="0"/>
        <i val="0"/>
        <strike val="0"/>
        <condense val="0"/>
        <extend val="0"/>
        <outline val="0"/>
        <shadow val="0"/>
        <u val="none"/>
        <vertAlign val="baseline"/>
        <sz val="10"/>
        <color rgb="FF202124"/>
        <name val="Arial"/>
        <scheme val="none"/>
      </font>
    </dxf>
    <dxf>
      <font>
        <b val="0"/>
        <i val="0"/>
        <strike val="0"/>
        <condense val="0"/>
        <extend val="0"/>
        <outline val="0"/>
        <shadow val="0"/>
        <u val="none"/>
        <vertAlign val="baseline"/>
        <sz val="12"/>
        <color rgb="FF21212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rgb="FF212121"/>
        <name val="Calibri"/>
        <scheme val="none"/>
      </font>
    </dxf>
    <dxf>
      <font>
        <b val="0"/>
        <i val="0"/>
        <strike val="0"/>
        <condense val="0"/>
        <extend val="0"/>
        <outline val="0"/>
        <shadow val="0"/>
        <u val="none"/>
        <vertAlign val="baseline"/>
        <sz val="12"/>
        <color theme="1"/>
        <name val="Calibri"/>
        <scheme val="none"/>
      </font>
    </dxf>
    <dxf>
      <font>
        <b/>
        <i val="0"/>
        <strike val="0"/>
        <condense val="0"/>
        <extend val="0"/>
        <outline val="0"/>
        <shadow val="0"/>
        <u val="none"/>
        <vertAlign val="baseline"/>
        <sz val="12"/>
        <color theme="1"/>
        <name val="Calibri"/>
        <scheme val="minor"/>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Performing Staffs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s>
    <c:plotArea>
      <c:layout>
        <c:manualLayout>
          <c:layoutTarget val="inner"/>
          <c:xMode val="edge"/>
          <c:yMode val="edge"/>
          <c:x val="0.13103937007874017"/>
          <c:y val="0.17171296296296298"/>
          <c:w val="0.84396062992125986"/>
          <c:h val="0.62271617089530473"/>
        </c:manualLayout>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BB92-4DE1-B0B6-9DA2BED54D95}"/>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BB92-4DE1-B0B6-9DA2BED54D95}"/>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BB92-4DE1-B0B6-9DA2BED54D95}"/>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BB92-4DE1-B0B6-9DA2BED54D95}"/>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BB92-4DE1-B0B6-9DA2BED54D95}"/>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BB92-4DE1-B0B6-9DA2BED54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'Q1'!$A$4:$A$10</c:f>
              <c:strCache>
                <c:ptCount val="6"/>
                <c:pt idx="0">
                  <c:v>Rebecca</c:v>
                </c:pt>
                <c:pt idx="1">
                  <c:v>Joan</c:v>
                </c:pt>
                <c:pt idx="2">
                  <c:v>Grace</c:v>
                </c:pt>
                <c:pt idx="3">
                  <c:v>Hannah</c:v>
                </c:pt>
                <c:pt idx="4">
                  <c:v>Janice</c:v>
                </c:pt>
                <c:pt idx="5">
                  <c:v>Deborah</c:v>
                </c:pt>
              </c:strCache>
            </c:strRef>
          </c:cat>
          <c:val>
            <c:numRef>
              <c:f>'Q1'!$B$4:$B$10</c:f>
              <c:numCache>
                <c:formatCode>General</c:formatCode>
                <c:ptCount val="6"/>
                <c:pt idx="0">
                  <c:v>98</c:v>
                </c:pt>
                <c:pt idx="1">
                  <c:v>98</c:v>
                </c:pt>
                <c:pt idx="2">
                  <c:v>98</c:v>
                </c:pt>
                <c:pt idx="3">
                  <c:v>98</c:v>
                </c:pt>
                <c:pt idx="4">
                  <c:v>97</c:v>
                </c:pt>
                <c:pt idx="5">
                  <c:v>97</c:v>
                </c:pt>
              </c:numCache>
            </c:numRef>
          </c:val>
          <c:extLst>
            <c:ext xmlns:c16="http://schemas.microsoft.com/office/drawing/2014/chart" uri="{C3380CC4-5D6E-409C-BE32-E72D297353CC}">
              <c16:uniqueId val="{0000000C-BB92-4DE1-B0B6-9DA2BED54D95}"/>
            </c:ext>
          </c:extLst>
        </c:ser>
        <c:dLbls>
          <c:dLblPos val="outEnd"/>
          <c:showLegendKey val="0"/>
          <c:showVal val="1"/>
          <c:showCatName val="0"/>
          <c:showSerName val="0"/>
          <c:showPercent val="0"/>
          <c:showBubbleSize val="0"/>
        </c:dLbls>
        <c:gapWidth val="69"/>
        <c:overlap val="-27"/>
        <c:axId val="2107003968"/>
        <c:axId val="2107017280"/>
      </c:barChart>
      <c:catAx>
        <c:axId val="210700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Staff</a:t>
                </a:r>
                <a:r>
                  <a:rPr lang="en-US" baseline="0"/>
                  <a: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7280"/>
        <c:crosses val="autoZero"/>
        <c:auto val="1"/>
        <c:lblAlgn val="ctr"/>
        <c:lblOffset val="100"/>
        <c:noMultiLvlLbl val="0"/>
      </c:catAx>
      <c:valAx>
        <c:axId val="210701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Departments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s>
    <c:plotArea>
      <c:layout>
        <c:manualLayout>
          <c:layoutTarget val="inner"/>
          <c:xMode val="edge"/>
          <c:yMode val="edge"/>
          <c:x val="0.13103937007874017"/>
          <c:y val="0.17171296296296298"/>
          <c:w val="0.84396062992125986"/>
          <c:h val="0.62271617089530473"/>
        </c:manualLayout>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6C58-4CE7-87C8-420DCD362DBF}"/>
              </c:ext>
            </c:extLst>
          </c:dPt>
          <c:dPt>
            <c:idx val="1"/>
            <c:invertIfNegative val="0"/>
            <c:bubble3D val="0"/>
            <c:extLst>
              <c:ext xmlns:c16="http://schemas.microsoft.com/office/drawing/2014/chart" uri="{C3380CC4-5D6E-409C-BE32-E72D297353CC}">
                <c16:uniqueId val="{00000003-6C58-4CE7-87C8-420DCD362DBF}"/>
              </c:ext>
            </c:extLst>
          </c:dPt>
          <c:dPt>
            <c:idx val="2"/>
            <c:invertIfNegative val="0"/>
            <c:bubble3D val="0"/>
            <c:extLst>
              <c:ext xmlns:c16="http://schemas.microsoft.com/office/drawing/2014/chart" uri="{C3380CC4-5D6E-409C-BE32-E72D297353CC}">
                <c16:uniqueId val="{00000005-6C58-4CE7-87C8-420DCD362DBF}"/>
              </c:ext>
            </c:extLst>
          </c:dPt>
          <c:dPt>
            <c:idx val="3"/>
            <c:invertIfNegative val="0"/>
            <c:bubble3D val="0"/>
            <c:extLst>
              <c:ext xmlns:c16="http://schemas.microsoft.com/office/drawing/2014/chart" uri="{C3380CC4-5D6E-409C-BE32-E72D297353CC}">
                <c16:uniqueId val="{00000007-6C58-4CE7-87C8-420DCD362DBF}"/>
              </c:ext>
            </c:extLst>
          </c:dPt>
          <c:dPt>
            <c:idx val="4"/>
            <c:invertIfNegative val="0"/>
            <c:bubble3D val="0"/>
            <c:extLst>
              <c:ext xmlns:c16="http://schemas.microsoft.com/office/drawing/2014/chart" uri="{C3380CC4-5D6E-409C-BE32-E72D297353CC}">
                <c16:uniqueId val="{00000009-6C58-4CE7-87C8-420DCD362DBF}"/>
              </c:ext>
            </c:extLst>
          </c:dPt>
          <c:dPt>
            <c:idx val="5"/>
            <c:invertIfNegative val="0"/>
            <c:bubble3D val="0"/>
            <c:extLst>
              <c:ext xmlns:c16="http://schemas.microsoft.com/office/drawing/2014/chart" uri="{C3380CC4-5D6E-409C-BE32-E72D297353CC}">
                <c16:uniqueId val="{0000000B-6C58-4CE7-87C8-420DCD362DB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'Q3'!$A$4:$A$14</c:f>
              <c:strCache>
                <c:ptCount val="10"/>
                <c:pt idx="0">
                  <c:v>Sales</c:v>
                </c:pt>
                <c:pt idx="1">
                  <c:v>Admin</c:v>
                </c:pt>
                <c:pt idx="2">
                  <c:v>Strategy</c:v>
                </c:pt>
                <c:pt idx="3">
                  <c:v>Customer Service</c:v>
                </c:pt>
                <c:pt idx="4">
                  <c:v>Operations</c:v>
                </c:pt>
                <c:pt idx="5">
                  <c:v>HR</c:v>
                </c:pt>
                <c:pt idx="6">
                  <c:v>Finance</c:v>
                </c:pt>
                <c:pt idx="7">
                  <c:v>IT</c:v>
                </c:pt>
                <c:pt idx="8">
                  <c:v>Audit &amp; COntrol</c:v>
                </c:pt>
                <c:pt idx="9">
                  <c:v>Executive</c:v>
                </c:pt>
              </c:strCache>
            </c:strRef>
          </c:cat>
          <c:val>
            <c:numRef>
              <c:f>'Q3'!$B$4:$B$14</c:f>
              <c:numCache>
                <c:formatCode>General</c:formatCode>
                <c:ptCount val="10"/>
                <c:pt idx="0">
                  <c:v>84.476923076923072</c:v>
                </c:pt>
                <c:pt idx="1">
                  <c:v>80.25</c:v>
                </c:pt>
                <c:pt idx="2">
                  <c:v>77.8</c:v>
                </c:pt>
                <c:pt idx="3">
                  <c:v>77.78947368421052</c:v>
                </c:pt>
                <c:pt idx="4">
                  <c:v>77.702702702702709</c:v>
                </c:pt>
                <c:pt idx="5">
                  <c:v>77.384615384615387</c:v>
                </c:pt>
                <c:pt idx="6">
                  <c:v>76.961538461538467</c:v>
                </c:pt>
                <c:pt idx="7">
                  <c:v>76.25</c:v>
                </c:pt>
                <c:pt idx="8">
                  <c:v>74.857142857142861</c:v>
                </c:pt>
                <c:pt idx="9">
                  <c:v>52</c:v>
                </c:pt>
              </c:numCache>
            </c:numRef>
          </c:val>
          <c:extLst>
            <c:ext xmlns:c16="http://schemas.microsoft.com/office/drawing/2014/chart" uri="{C3380CC4-5D6E-409C-BE32-E72D297353CC}">
              <c16:uniqueId val="{0000000C-6C58-4CE7-87C8-420DCD362DBF}"/>
            </c:ext>
          </c:extLst>
        </c:ser>
        <c:dLbls>
          <c:dLblPos val="outEnd"/>
          <c:showLegendKey val="0"/>
          <c:showVal val="1"/>
          <c:showCatName val="0"/>
          <c:showSerName val="0"/>
          <c:showPercent val="0"/>
          <c:showBubbleSize val="0"/>
        </c:dLbls>
        <c:gapWidth val="69"/>
        <c:overlap val="-27"/>
        <c:axId val="2107003968"/>
        <c:axId val="2107017280"/>
      </c:barChart>
      <c:catAx>
        <c:axId val="21070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7280"/>
        <c:crosses val="autoZero"/>
        <c:auto val="1"/>
        <c:lblAlgn val="ctr"/>
        <c:lblOffset val="100"/>
        <c:noMultiLvlLbl val="0"/>
      </c:catAx>
      <c:valAx>
        <c:axId val="210701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Work(AutoRecovered).xlsx]Q4!PivotTable1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Score By Direct Line Managers</a:t>
            </a:r>
            <a:endParaRPr lang="en-US"/>
          </a:p>
        </c:rich>
      </c:tx>
      <c:layout>
        <c:manualLayout>
          <c:xMode val="edge"/>
          <c:yMode val="edge"/>
          <c:x val="0.1445833333333333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'Q4'!$A$4:$A$9</c:f>
              <c:strCache>
                <c:ptCount val="5"/>
                <c:pt idx="0">
                  <c:v>MD</c:v>
                </c:pt>
                <c:pt idx="1">
                  <c:v>Board</c:v>
                </c:pt>
                <c:pt idx="2">
                  <c:v>COO</c:v>
                </c:pt>
                <c:pt idx="3">
                  <c:v>Head</c:v>
                </c:pt>
                <c:pt idx="4">
                  <c:v>Deputy Head</c:v>
                </c:pt>
              </c:strCache>
            </c:strRef>
          </c:cat>
          <c:val>
            <c:numRef>
              <c:f>'Q4'!$B$4:$B$9</c:f>
              <c:numCache>
                <c:formatCode>General</c:formatCode>
                <c:ptCount val="5"/>
                <c:pt idx="0">
                  <c:v>43.666666666666664</c:v>
                </c:pt>
                <c:pt idx="1">
                  <c:v>75</c:v>
                </c:pt>
                <c:pt idx="2">
                  <c:v>76</c:v>
                </c:pt>
                <c:pt idx="3">
                  <c:v>76.047619047619051</c:v>
                </c:pt>
                <c:pt idx="4">
                  <c:v>81.164383561643831</c:v>
                </c:pt>
              </c:numCache>
            </c:numRef>
          </c:val>
          <c:extLst>
            <c:ext xmlns:c16="http://schemas.microsoft.com/office/drawing/2014/chart" uri="{C3380CC4-5D6E-409C-BE32-E72D297353CC}">
              <c16:uniqueId val="{00000000-C1AB-47A4-AD33-52E316049624}"/>
            </c:ext>
          </c:extLst>
        </c:ser>
        <c:dLbls>
          <c:dLblPos val="outEnd"/>
          <c:showLegendKey val="0"/>
          <c:showVal val="1"/>
          <c:showCatName val="0"/>
          <c:showSerName val="0"/>
          <c:showPercent val="0"/>
          <c:showBubbleSize val="0"/>
        </c:dLbls>
        <c:gapWidth val="92"/>
        <c:axId val="299753824"/>
        <c:axId val="299749664"/>
      </c:barChart>
      <c:catAx>
        <c:axId val="29975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49664"/>
        <c:crosses val="autoZero"/>
        <c:auto val="1"/>
        <c:lblAlgn val="ctr"/>
        <c:lblOffset val="100"/>
        <c:noMultiLvlLbl val="0"/>
      </c:catAx>
      <c:valAx>
        <c:axId val="29974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Performance Score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5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Work(AutoRecovered).xlsx]Q6!PivotTable1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Gender in Each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3937007874017"/>
          <c:y val="0.17171296296296298"/>
          <c:w val="0.84396062992125986"/>
          <c:h val="0.62271617089530473"/>
        </c:manualLayout>
      </c:layout>
      <c:barChart>
        <c:barDir val="col"/>
        <c:grouping val="clustered"/>
        <c:varyColors val="0"/>
        <c:ser>
          <c:idx val="0"/>
          <c:order val="0"/>
          <c:tx>
            <c:strRef>
              <c:f>'Q6'!$B$3:$B$4</c:f>
              <c:strCache>
                <c:ptCount val="1"/>
                <c:pt idx="0">
                  <c:v>Female</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286-4D6E-928C-09CFACD63C5E}"/>
              </c:ext>
            </c:extLst>
          </c:dPt>
          <c:dPt>
            <c:idx val="1"/>
            <c:invertIfNegative val="0"/>
            <c:bubble3D val="0"/>
            <c:extLst>
              <c:ext xmlns:c16="http://schemas.microsoft.com/office/drawing/2014/chart" uri="{C3380CC4-5D6E-409C-BE32-E72D297353CC}">
                <c16:uniqueId val="{00000001-C286-4D6E-928C-09CFACD63C5E}"/>
              </c:ext>
            </c:extLst>
          </c:dPt>
          <c:dPt>
            <c:idx val="2"/>
            <c:invertIfNegative val="0"/>
            <c:bubble3D val="0"/>
            <c:extLst>
              <c:ext xmlns:c16="http://schemas.microsoft.com/office/drawing/2014/chart" uri="{C3380CC4-5D6E-409C-BE32-E72D297353CC}">
                <c16:uniqueId val="{00000002-C286-4D6E-928C-09CFACD63C5E}"/>
              </c:ext>
            </c:extLst>
          </c:dPt>
          <c:dPt>
            <c:idx val="3"/>
            <c:invertIfNegative val="0"/>
            <c:bubble3D val="0"/>
            <c:extLst>
              <c:ext xmlns:c16="http://schemas.microsoft.com/office/drawing/2014/chart" uri="{C3380CC4-5D6E-409C-BE32-E72D297353CC}">
                <c16:uniqueId val="{00000003-C286-4D6E-928C-09CFACD63C5E}"/>
              </c:ext>
            </c:extLst>
          </c:dPt>
          <c:dPt>
            <c:idx val="4"/>
            <c:invertIfNegative val="0"/>
            <c:bubble3D val="0"/>
            <c:extLst>
              <c:ext xmlns:c16="http://schemas.microsoft.com/office/drawing/2014/chart" uri="{C3380CC4-5D6E-409C-BE32-E72D297353CC}">
                <c16:uniqueId val="{00000004-C286-4D6E-928C-09CFACD63C5E}"/>
              </c:ext>
            </c:extLst>
          </c:dPt>
          <c:dPt>
            <c:idx val="5"/>
            <c:invertIfNegative val="0"/>
            <c:bubble3D val="0"/>
            <c:extLst>
              <c:ext xmlns:c16="http://schemas.microsoft.com/office/drawing/2014/chart" uri="{C3380CC4-5D6E-409C-BE32-E72D297353CC}">
                <c16:uniqueId val="{00000005-C286-4D6E-928C-09CFACD63C5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'Q6'!$A$5:$A$15</c:f>
              <c:strCache>
                <c:ptCount val="10"/>
                <c:pt idx="0">
                  <c:v>Audit &amp; COntrol</c:v>
                </c:pt>
                <c:pt idx="1">
                  <c:v>Sales</c:v>
                </c:pt>
                <c:pt idx="2">
                  <c:v>Strategy</c:v>
                </c:pt>
                <c:pt idx="3">
                  <c:v>Operations</c:v>
                </c:pt>
                <c:pt idx="4">
                  <c:v>Customer Service</c:v>
                </c:pt>
                <c:pt idx="5">
                  <c:v>Admin</c:v>
                </c:pt>
                <c:pt idx="6">
                  <c:v>Finance</c:v>
                </c:pt>
                <c:pt idx="7">
                  <c:v>IT</c:v>
                </c:pt>
                <c:pt idx="8">
                  <c:v>HR</c:v>
                </c:pt>
                <c:pt idx="9">
                  <c:v>Executive</c:v>
                </c:pt>
              </c:strCache>
            </c:strRef>
          </c:cat>
          <c:val>
            <c:numRef>
              <c:f>'Q6'!$B$5:$B$15</c:f>
              <c:numCache>
                <c:formatCode>General</c:formatCode>
                <c:ptCount val="10"/>
                <c:pt idx="0">
                  <c:v>72.5</c:v>
                </c:pt>
                <c:pt idx="1">
                  <c:v>84.666666666666671</c:v>
                </c:pt>
                <c:pt idx="2">
                  <c:v>75</c:v>
                </c:pt>
                <c:pt idx="3">
                  <c:v>77.555555555555557</c:v>
                </c:pt>
                <c:pt idx="4">
                  <c:v>78</c:v>
                </c:pt>
                <c:pt idx="5">
                  <c:v>83.25</c:v>
                </c:pt>
                <c:pt idx="6">
                  <c:v>77</c:v>
                </c:pt>
                <c:pt idx="7">
                  <c:v>78.833333333333329</c:v>
                </c:pt>
                <c:pt idx="8">
                  <c:v>79.555555555555557</c:v>
                </c:pt>
              </c:numCache>
            </c:numRef>
          </c:val>
          <c:extLst>
            <c:ext xmlns:c16="http://schemas.microsoft.com/office/drawing/2014/chart" uri="{C3380CC4-5D6E-409C-BE32-E72D297353CC}">
              <c16:uniqueId val="{00000006-C286-4D6E-928C-09CFACD63C5E}"/>
            </c:ext>
          </c:extLst>
        </c:ser>
        <c:ser>
          <c:idx val="1"/>
          <c:order val="1"/>
          <c:tx>
            <c:strRef>
              <c:f>'Q6'!$C$3:$C$4</c:f>
              <c:strCache>
                <c:ptCount val="1"/>
                <c:pt idx="0">
                  <c:v>Male</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'Q6'!$A$5:$A$15</c:f>
              <c:strCache>
                <c:ptCount val="10"/>
                <c:pt idx="0">
                  <c:v>Audit &amp; COntrol</c:v>
                </c:pt>
                <c:pt idx="1">
                  <c:v>Sales</c:v>
                </c:pt>
                <c:pt idx="2">
                  <c:v>Strategy</c:v>
                </c:pt>
                <c:pt idx="3">
                  <c:v>Operations</c:v>
                </c:pt>
                <c:pt idx="4">
                  <c:v>Customer Service</c:v>
                </c:pt>
                <c:pt idx="5">
                  <c:v>Admin</c:v>
                </c:pt>
                <c:pt idx="6">
                  <c:v>Finance</c:v>
                </c:pt>
                <c:pt idx="7">
                  <c:v>IT</c:v>
                </c:pt>
                <c:pt idx="8">
                  <c:v>HR</c:v>
                </c:pt>
                <c:pt idx="9">
                  <c:v>Executive</c:v>
                </c:pt>
              </c:strCache>
            </c:strRef>
          </c:cat>
          <c:val>
            <c:numRef>
              <c:f>'Q6'!$C$5:$C$15</c:f>
              <c:numCache>
                <c:formatCode>General</c:formatCode>
                <c:ptCount val="10"/>
                <c:pt idx="0">
                  <c:v>89</c:v>
                </c:pt>
                <c:pt idx="1">
                  <c:v>84.28125</c:v>
                </c:pt>
                <c:pt idx="2">
                  <c:v>78.5</c:v>
                </c:pt>
                <c:pt idx="3">
                  <c:v>77.84210526315789</c:v>
                </c:pt>
                <c:pt idx="4">
                  <c:v>77.599999999999994</c:v>
                </c:pt>
                <c:pt idx="5">
                  <c:v>77.25</c:v>
                </c:pt>
                <c:pt idx="6">
                  <c:v>76.92307692307692</c:v>
                </c:pt>
                <c:pt idx="7">
                  <c:v>74.7</c:v>
                </c:pt>
                <c:pt idx="8">
                  <c:v>72.5</c:v>
                </c:pt>
                <c:pt idx="9">
                  <c:v>52</c:v>
                </c:pt>
              </c:numCache>
            </c:numRef>
          </c:val>
          <c:extLst>
            <c:ext xmlns:c16="http://schemas.microsoft.com/office/drawing/2014/chart" uri="{C3380CC4-5D6E-409C-BE32-E72D297353CC}">
              <c16:uniqueId val="{00000007-C286-4D6E-928C-09CFACD63C5E}"/>
            </c:ext>
          </c:extLst>
        </c:ser>
        <c:dLbls>
          <c:dLblPos val="inEnd"/>
          <c:showLegendKey val="0"/>
          <c:showVal val="1"/>
          <c:showCatName val="0"/>
          <c:showSerName val="0"/>
          <c:showPercent val="0"/>
          <c:showBubbleSize val="0"/>
        </c:dLbls>
        <c:gapWidth val="79"/>
        <c:axId val="2107003968"/>
        <c:axId val="2107017280"/>
      </c:barChart>
      <c:catAx>
        <c:axId val="21070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7280"/>
        <c:crosses val="autoZero"/>
        <c:auto val="1"/>
        <c:lblAlgn val="ctr"/>
        <c:lblOffset val="100"/>
        <c:noMultiLvlLbl val="0"/>
      </c:catAx>
      <c:valAx>
        <c:axId val="210701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Work(AutoRecovered).xlsx]Q1!PivotTable3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Least</a:t>
            </a:r>
            <a:r>
              <a:rPr lang="en-US" b="1" baseline="0"/>
              <a:t> 5 Performing Staffs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pivotFmt>
      <c:pivotFmt>
        <c:idx val="3"/>
        <c:spPr>
          <a:solidFill>
            <a:schemeClr val="accent2">
              <a:lumMod val="20000"/>
              <a:lumOff val="8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20000"/>
              <a:lumOff val="8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s>
    <c:plotArea>
      <c:layout/>
      <c:barChart>
        <c:barDir val="col"/>
        <c:grouping val="clustered"/>
        <c:varyColors val="0"/>
        <c:ser>
          <c:idx val="0"/>
          <c:order val="0"/>
          <c:tx>
            <c:strRef>
              <c:f>'Q1'!$B$13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1-D177-46D1-A93B-2B9252E8F52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177-46D1-A93B-2B9252E8F522}"/>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D177-46D1-A93B-2B9252E8F522}"/>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D177-46D1-A93B-2B9252E8F5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'Q1'!$A$14:$A$19</c:f>
              <c:strCache>
                <c:ptCount val="5"/>
                <c:pt idx="0">
                  <c:v>Julie</c:v>
                </c:pt>
                <c:pt idx="1">
                  <c:v>Victoria</c:v>
                </c:pt>
                <c:pt idx="2">
                  <c:v>Zachary</c:v>
                </c:pt>
                <c:pt idx="3">
                  <c:v>Nicole</c:v>
                </c:pt>
                <c:pt idx="4">
                  <c:v>Albert</c:v>
                </c:pt>
              </c:strCache>
            </c:strRef>
          </c:cat>
          <c:val>
            <c:numRef>
              <c:f>'Q1'!$B$14:$B$19</c:f>
              <c:numCache>
                <c:formatCode>General</c:formatCode>
                <c:ptCount val="5"/>
                <c:pt idx="0">
                  <c:v>55</c:v>
                </c:pt>
                <c:pt idx="1">
                  <c:v>53</c:v>
                </c:pt>
                <c:pt idx="2">
                  <c:v>47</c:v>
                </c:pt>
                <c:pt idx="3">
                  <c:v>30</c:v>
                </c:pt>
                <c:pt idx="4">
                  <c:v>0</c:v>
                </c:pt>
              </c:numCache>
            </c:numRef>
          </c:val>
          <c:extLst>
            <c:ext xmlns:c16="http://schemas.microsoft.com/office/drawing/2014/chart" uri="{C3380CC4-5D6E-409C-BE32-E72D297353CC}">
              <c16:uniqueId val="{00000008-D177-46D1-A93B-2B9252E8F522}"/>
            </c:ext>
          </c:extLst>
        </c:ser>
        <c:dLbls>
          <c:dLblPos val="outEnd"/>
          <c:showLegendKey val="0"/>
          <c:showVal val="1"/>
          <c:showCatName val="0"/>
          <c:showSerName val="0"/>
          <c:showPercent val="0"/>
          <c:showBubbleSize val="0"/>
        </c:dLbls>
        <c:gapWidth val="29"/>
        <c:overlap val="-27"/>
        <c:axId val="2102777344"/>
        <c:axId val="2102776928"/>
      </c:barChart>
      <c:catAx>
        <c:axId val="210277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Staff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76928"/>
        <c:crosses val="autoZero"/>
        <c:auto val="1"/>
        <c:lblAlgn val="ctr"/>
        <c:lblOffset val="100"/>
        <c:noMultiLvlLbl val="0"/>
      </c:catAx>
      <c:valAx>
        <c:axId val="2102776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7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Work(AutoRecovered).xlsx]Q2!PivotTable4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Performance By Branches</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40000"/>
              <a:lumOff val="6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accent5">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50000"/>
            </a:schemeClr>
          </a:solidFill>
          <a:ln>
            <a:noFill/>
          </a:ln>
          <a:effectLst/>
        </c:spPr>
      </c:pivotFmt>
      <c:pivotFmt>
        <c:idx val="2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pivotFmt>
      <c:pivotFmt>
        <c:idx val="22"/>
        <c:spPr>
          <a:solidFill>
            <a:schemeClr val="accent1">
              <a:lumMod val="50000"/>
            </a:schemeClr>
          </a:solidFill>
          <a:ln>
            <a:noFill/>
          </a:ln>
          <a:effectLst/>
        </c:spPr>
      </c:pivotFmt>
      <c:pivotFmt>
        <c:idx val="23"/>
        <c:spPr>
          <a:solidFill>
            <a:schemeClr val="tx2">
              <a:lumMod val="60000"/>
              <a:lumOff val="40000"/>
            </a:schemeClr>
          </a:solidFill>
          <a:ln>
            <a:noFill/>
          </a:ln>
          <a:effectLst/>
        </c:spPr>
      </c:pivotFmt>
      <c:pivotFmt>
        <c:idx val="24"/>
        <c:spPr>
          <a:solidFill>
            <a:schemeClr val="accent5">
              <a:lumMod val="5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tx2">
              <a:lumMod val="50000"/>
            </a:schemeClr>
          </a:solidFill>
          <a:ln>
            <a:noFill/>
          </a:ln>
          <a:effectLst/>
        </c:spPr>
      </c:pivotFmt>
      <c:pivotFmt>
        <c:idx val="27"/>
        <c:spPr>
          <a:solidFill>
            <a:schemeClr val="tx2">
              <a:lumMod val="75000"/>
            </a:schemeClr>
          </a:solidFill>
          <a:ln>
            <a:noFill/>
          </a:ln>
          <a:effectLst/>
        </c:spPr>
      </c:pivotFmt>
      <c:pivotFmt>
        <c:idx val="28"/>
        <c:spPr>
          <a:solidFill>
            <a:schemeClr val="accent5">
              <a:lumMod val="75000"/>
            </a:schemeClr>
          </a:solidFill>
          <a:ln>
            <a:noFill/>
          </a:ln>
          <a:effectLst/>
        </c:spPr>
      </c:pivotFmt>
    </c:pivotFmts>
    <c:plotArea>
      <c:layout/>
      <c:barChart>
        <c:barDir val="bar"/>
        <c:grouping val="clustered"/>
        <c:varyColors val="0"/>
        <c:ser>
          <c:idx val="0"/>
          <c:order val="0"/>
          <c:tx>
            <c:strRef>
              <c:f>'Q2'!$B$1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EAF-4188-9E74-2BEB306844E3}"/>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BEAF-4188-9E74-2BEB306844E3}"/>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BEAF-4188-9E74-2BEB306844E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BEAF-4188-9E74-2BEB306844E3}"/>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9-BEAF-4188-9E74-2BEB306844E3}"/>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B-BEAF-4188-9E74-2BEB306844E3}"/>
              </c:ext>
            </c:extLst>
          </c:dPt>
          <c:dPt>
            <c:idx val="6"/>
            <c:invertIfNegative val="0"/>
            <c:bubble3D val="0"/>
            <c:spPr>
              <a:solidFill>
                <a:schemeClr val="tx2">
                  <a:lumMod val="75000"/>
                </a:schemeClr>
              </a:solidFill>
              <a:ln>
                <a:noFill/>
              </a:ln>
              <a:effectLst/>
            </c:spPr>
            <c:extLst>
              <c:ext xmlns:c16="http://schemas.microsoft.com/office/drawing/2014/chart" uri="{C3380CC4-5D6E-409C-BE32-E72D297353CC}">
                <c16:uniqueId val="{0000000D-BEAF-4188-9E74-2BEB306844E3}"/>
              </c:ext>
            </c:extLst>
          </c:dPt>
          <c:dPt>
            <c:idx val="7"/>
            <c:invertIfNegative val="0"/>
            <c:bubble3D val="0"/>
            <c:spPr>
              <a:solidFill>
                <a:schemeClr val="tx2">
                  <a:lumMod val="50000"/>
                </a:schemeClr>
              </a:solidFill>
              <a:ln>
                <a:noFill/>
              </a:ln>
              <a:effectLst/>
            </c:spPr>
            <c:extLst>
              <c:ext xmlns:c16="http://schemas.microsoft.com/office/drawing/2014/chart" uri="{C3380CC4-5D6E-409C-BE32-E72D297353CC}">
                <c16:uniqueId val="{0000000F-BEAF-4188-9E74-2BEB306844E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'Q2'!$A$2:$A$10</c:f>
              <c:strCache>
                <c:ptCount val="8"/>
                <c:pt idx="0">
                  <c:v>Texas</c:v>
                </c:pt>
                <c:pt idx="1">
                  <c:v>New Jersey</c:v>
                </c:pt>
                <c:pt idx="2">
                  <c:v>New York</c:v>
                </c:pt>
                <c:pt idx="3">
                  <c:v>Florida</c:v>
                </c:pt>
                <c:pt idx="4">
                  <c:v>Washington DC</c:v>
                </c:pt>
                <c:pt idx="5">
                  <c:v>Califonia</c:v>
                </c:pt>
                <c:pt idx="6">
                  <c:v>Utah</c:v>
                </c:pt>
                <c:pt idx="7">
                  <c:v>Arizona</c:v>
                </c:pt>
              </c:strCache>
            </c:strRef>
          </c:cat>
          <c:val>
            <c:numRef>
              <c:f>'Q2'!$B$2:$B$10</c:f>
              <c:numCache>
                <c:formatCode>General</c:formatCode>
                <c:ptCount val="8"/>
                <c:pt idx="0">
                  <c:v>71.777777777777771</c:v>
                </c:pt>
                <c:pt idx="1">
                  <c:v>77.368421052631575</c:v>
                </c:pt>
                <c:pt idx="2">
                  <c:v>77.69072164948453</c:v>
                </c:pt>
                <c:pt idx="3">
                  <c:v>79.25</c:v>
                </c:pt>
                <c:pt idx="4">
                  <c:v>82.678571428571431</c:v>
                </c:pt>
                <c:pt idx="5">
                  <c:v>83.875</c:v>
                </c:pt>
                <c:pt idx="6">
                  <c:v>84</c:v>
                </c:pt>
                <c:pt idx="7">
                  <c:v>85</c:v>
                </c:pt>
              </c:numCache>
            </c:numRef>
          </c:val>
          <c:extLst>
            <c:ext xmlns:c16="http://schemas.microsoft.com/office/drawing/2014/chart" uri="{C3380CC4-5D6E-409C-BE32-E72D297353CC}">
              <c16:uniqueId val="{00000010-BEAF-4188-9E74-2BEB306844E3}"/>
            </c:ext>
          </c:extLst>
        </c:ser>
        <c:dLbls>
          <c:dLblPos val="outEnd"/>
          <c:showLegendKey val="0"/>
          <c:showVal val="1"/>
          <c:showCatName val="0"/>
          <c:showSerName val="0"/>
          <c:showPercent val="0"/>
          <c:showBubbleSize val="0"/>
        </c:dLbls>
        <c:gapWidth val="29"/>
        <c:axId val="2107016032"/>
        <c:axId val="2107014784"/>
      </c:barChart>
      <c:catAx>
        <c:axId val="210701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4784"/>
        <c:crosses val="autoZero"/>
        <c:auto val="1"/>
        <c:lblAlgn val="ctr"/>
        <c:lblOffset val="100"/>
        <c:noMultiLvlLbl val="0"/>
      </c:catAx>
      <c:valAx>
        <c:axId val="21070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Work(AutoRecovered).xlsx]Q3!PivotTable1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Departments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50000"/>
            </a:schemeClr>
          </a:solidFill>
          <a:ln>
            <a:noFill/>
          </a:ln>
          <a:effectLst/>
        </c:spPr>
      </c:pivotFmt>
      <c:pivotFmt>
        <c:idx val="18"/>
        <c:spPr>
          <a:solidFill>
            <a:schemeClr val="tx2">
              <a:lumMod val="75000"/>
            </a:schemeClr>
          </a:solidFill>
          <a:ln>
            <a:noFill/>
          </a:ln>
          <a:effectLst/>
        </c:spPr>
      </c:pivotFmt>
      <c:pivotFmt>
        <c:idx val="19"/>
        <c:spPr>
          <a:solidFill>
            <a:schemeClr val="accent1">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5">
              <a:lumMod val="75000"/>
            </a:schemeClr>
          </a:solidFill>
          <a:ln>
            <a:noFill/>
          </a:ln>
          <a:effectLst/>
        </c:spPr>
      </c:pivotFmt>
      <c:pivotFmt>
        <c:idx val="23"/>
        <c:spPr>
          <a:solidFill>
            <a:schemeClr val="tx2">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tx2">
              <a:lumMod val="40000"/>
              <a:lumOff val="60000"/>
            </a:schemeClr>
          </a:solidFill>
          <a:ln>
            <a:noFill/>
          </a:ln>
          <a:effectLst/>
        </c:spPr>
      </c:pivotFmt>
      <c:pivotFmt>
        <c:idx val="26"/>
        <c:spPr>
          <a:solidFill>
            <a:schemeClr val="accent5">
              <a:lumMod val="40000"/>
              <a:lumOff val="60000"/>
            </a:schemeClr>
          </a:solidFill>
          <a:ln>
            <a:noFill/>
          </a:ln>
          <a:effectLst/>
        </c:spPr>
      </c:pivotFmt>
    </c:pivotFmts>
    <c:plotArea>
      <c:layout>
        <c:manualLayout>
          <c:layoutTarget val="inner"/>
          <c:xMode val="edge"/>
          <c:yMode val="edge"/>
          <c:x val="0.13103937007874017"/>
          <c:y val="0.17171296296296298"/>
          <c:w val="0.84396062992125986"/>
          <c:h val="0.62271617089530473"/>
        </c:manualLayout>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0-C288-4341-8A96-268C2F5C91D9}"/>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1-C288-4341-8A96-268C2F5C91D9}"/>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2-C288-4341-8A96-268C2F5C91D9}"/>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3-C288-4341-8A96-268C2F5C91D9}"/>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4-C288-4341-8A96-268C2F5C91D9}"/>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5-C288-4341-8A96-268C2F5C91D9}"/>
              </c:ext>
            </c:extLst>
          </c:dPt>
          <c:dPt>
            <c:idx val="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EDA8-4B61-9733-36A447C35E13}"/>
              </c:ext>
            </c:extLst>
          </c:dPt>
          <c:dPt>
            <c:idx val="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EDA8-4B61-9733-36A447C35E13}"/>
              </c:ext>
            </c:extLst>
          </c:dPt>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EDA8-4B61-9733-36A447C35E13}"/>
              </c:ext>
            </c:extLst>
          </c:dPt>
          <c:dPt>
            <c:idx val="9"/>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A-EDA8-4B61-9733-36A447C35E1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'Q3'!$A$4:$A$14</c:f>
              <c:strCache>
                <c:ptCount val="10"/>
                <c:pt idx="0">
                  <c:v>Sales</c:v>
                </c:pt>
                <c:pt idx="1">
                  <c:v>Admin</c:v>
                </c:pt>
                <c:pt idx="2">
                  <c:v>Strategy</c:v>
                </c:pt>
                <c:pt idx="3">
                  <c:v>Customer Service</c:v>
                </c:pt>
                <c:pt idx="4">
                  <c:v>Operations</c:v>
                </c:pt>
                <c:pt idx="5">
                  <c:v>HR</c:v>
                </c:pt>
                <c:pt idx="6">
                  <c:v>Finance</c:v>
                </c:pt>
                <c:pt idx="7">
                  <c:v>IT</c:v>
                </c:pt>
                <c:pt idx="8">
                  <c:v>Audit &amp; COntrol</c:v>
                </c:pt>
                <c:pt idx="9">
                  <c:v>Executive</c:v>
                </c:pt>
              </c:strCache>
            </c:strRef>
          </c:cat>
          <c:val>
            <c:numRef>
              <c:f>'Q3'!$B$4:$B$14</c:f>
              <c:numCache>
                <c:formatCode>General</c:formatCode>
                <c:ptCount val="10"/>
                <c:pt idx="0">
                  <c:v>84.476923076923072</c:v>
                </c:pt>
                <c:pt idx="1">
                  <c:v>80.25</c:v>
                </c:pt>
                <c:pt idx="2">
                  <c:v>77.8</c:v>
                </c:pt>
                <c:pt idx="3">
                  <c:v>77.78947368421052</c:v>
                </c:pt>
                <c:pt idx="4">
                  <c:v>77.702702702702709</c:v>
                </c:pt>
                <c:pt idx="5">
                  <c:v>77.384615384615387</c:v>
                </c:pt>
                <c:pt idx="6">
                  <c:v>76.961538461538467</c:v>
                </c:pt>
                <c:pt idx="7">
                  <c:v>76.25</c:v>
                </c:pt>
                <c:pt idx="8">
                  <c:v>74.857142857142861</c:v>
                </c:pt>
                <c:pt idx="9">
                  <c:v>52</c:v>
                </c:pt>
              </c:numCache>
            </c:numRef>
          </c:val>
          <c:extLst>
            <c:ext xmlns:c16="http://schemas.microsoft.com/office/drawing/2014/chart" uri="{C3380CC4-5D6E-409C-BE32-E72D297353CC}">
              <c16:uniqueId val="{00000006-C288-4341-8A96-268C2F5C91D9}"/>
            </c:ext>
          </c:extLst>
        </c:ser>
        <c:dLbls>
          <c:dLblPos val="outEnd"/>
          <c:showLegendKey val="0"/>
          <c:showVal val="1"/>
          <c:showCatName val="0"/>
          <c:showSerName val="0"/>
          <c:showPercent val="0"/>
          <c:showBubbleSize val="0"/>
        </c:dLbls>
        <c:gapWidth val="69"/>
        <c:overlap val="-27"/>
        <c:axId val="2107003968"/>
        <c:axId val="2107017280"/>
      </c:barChart>
      <c:catAx>
        <c:axId val="21070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7280"/>
        <c:crosses val="autoZero"/>
        <c:auto val="1"/>
        <c:lblAlgn val="ctr"/>
        <c:lblOffset val="100"/>
        <c:noMultiLvlLbl val="0"/>
      </c:catAx>
      <c:valAx>
        <c:axId val="210701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Work(AutoRecovered).xlsx]Q4!PivotTable1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a:t>
            </a:r>
            <a:r>
              <a:rPr lang="en-US" b="1" baseline="0"/>
              <a:t> Score By Direct Line Managers</a:t>
            </a:r>
            <a:endParaRPr lang="en-US" b="1"/>
          </a:p>
        </c:rich>
      </c:tx>
      <c:layout>
        <c:manualLayout>
          <c:xMode val="edge"/>
          <c:yMode val="edge"/>
          <c:x val="0.1418754127642686"/>
          <c:y val="1.3426574609466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pivotFmt>
      <c:pivotFmt>
        <c:idx val="5"/>
        <c:spPr>
          <a:solidFill>
            <a:schemeClr val="accent1">
              <a:lumMod val="50000"/>
            </a:schemeClr>
          </a:solidFill>
          <a:ln>
            <a:noFill/>
          </a:ln>
          <a:effectLst/>
        </c:spPr>
      </c:pivotFmt>
      <c:pivotFmt>
        <c:idx val="6"/>
        <c:spPr>
          <a:solidFill>
            <a:schemeClr val="tx2">
              <a:lumMod val="50000"/>
            </a:schemeClr>
          </a:solidFill>
          <a:ln>
            <a:noFill/>
          </a:ln>
          <a:effectLst/>
        </c:spPr>
      </c:pivotFmt>
      <c:pivotFmt>
        <c:idx val="7"/>
        <c:spPr>
          <a:solidFill>
            <a:schemeClr val="tx2">
              <a:lumMod val="75000"/>
            </a:schemeClr>
          </a:solidFill>
          <a:ln>
            <a:noFill/>
          </a:ln>
          <a:effectLst/>
        </c:spPr>
      </c:pivotFmt>
      <c:pivotFmt>
        <c:idx val="8"/>
        <c:spPr>
          <a:solidFill>
            <a:schemeClr val="accent5">
              <a:lumMod val="75000"/>
            </a:schemeClr>
          </a:solidFill>
          <a:ln>
            <a:noFill/>
          </a:ln>
          <a:effectLst/>
        </c:spPr>
      </c:pivotFmt>
    </c:pivotFmts>
    <c:plotArea>
      <c:layout/>
      <c:barChart>
        <c:barDir val="bar"/>
        <c:grouping val="clustered"/>
        <c:varyColors val="0"/>
        <c:ser>
          <c:idx val="0"/>
          <c:order val="0"/>
          <c:tx>
            <c:strRef>
              <c:f>'Q4'!$B$3</c:f>
              <c:strCache>
                <c:ptCount val="1"/>
                <c:pt idx="0">
                  <c:v>Total</c:v>
                </c:pt>
              </c:strCache>
            </c:strRef>
          </c:tx>
          <c:spPr>
            <a:solidFill>
              <a:schemeClr val="tx2">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5-3CB6-4ABF-AD9D-D32FBEB5ECDE}"/>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4-3CB6-4ABF-AD9D-D32FBEB5ECDE}"/>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3-3CB6-4ABF-AD9D-D32FBEB5ECDE}"/>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2-3CB6-4ABF-AD9D-D32FBEB5ECDE}"/>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1-3CB6-4ABF-AD9D-D32FBEB5ECD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'Q4'!$A$4:$A$9</c:f>
              <c:strCache>
                <c:ptCount val="5"/>
                <c:pt idx="0">
                  <c:v>MD</c:v>
                </c:pt>
                <c:pt idx="1">
                  <c:v>Board</c:v>
                </c:pt>
                <c:pt idx="2">
                  <c:v>COO</c:v>
                </c:pt>
                <c:pt idx="3">
                  <c:v>Head</c:v>
                </c:pt>
                <c:pt idx="4">
                  <c:v>Deputy Head</c:v>
                </c:pt>
              </c:strCache>
            </c:strRef>
          </c:cat>
          <c:val>
            <c:numRef>
              <c:f>'Q4'!$B$4:$B$9</c:f>
              <c:numCache>
                <c:formatCode>General</c:formatCode>
                <c:ptCount val="5"/>
                <c:pt idx="0">
                  <c:v>43.666666666666664</c:v>
                </c:pt>
                <c:pt idx="1">
                  <c:v>75</c:v>
                </c:pt>
                <c:pt idx="2">
                  <c:v>76</c:v>
                </c:pt>
                <c:pt idx="3">
                  <c:v>76.047619047619051</c:v>
                </c:pt>
                <c:pt idx="4">
                  <c:v>81.164383561643831</c:v>
                </c:pt>
              </c:numCache>
            </c:numRef>
          </c:val>
          <c:extLst>
            <c:ext xmlns:c16="http://schemas.microsoft.com/office/drawing/2014/chart" uri="{C3380CC4-5D6E-409C-BE32-E72D297353CC}">
              <c16:uniqueId val="{00000000-7DF9-4951-8C6E-B0F163FC1CB3}"/>
            </c:ext>
          </c:extLst>
        </c:ser>
        <c:dLbls>
          <c:dLblPos val="outEnd"/>
          <c:showLegendKey val="0"/>
          <c:showVal val="1"/>
          <c:showCatName val="0"/>
          <c:showSerName val="0"/>
          <c:showPercent val="0"/>
          <c:showBubbleSize val="0"/>
        </c:dLbls>
        <c:gapWidth val="92"/>
        <c:axId val="299753824"/>
        <c:axId val="299749664"/>
      </c:barChart>
      <c:catAx>
        <c:axId val="29975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49664"/>
        <c:crosses val="autoZero"/>
        <c:auto val="1"/>
        <c:lblAlgn val="ctr"/>
        <c:lblOffset val="100"/>
        <c:noMultiLvlLbl val="0"/>
      </c:catAx>
      <c:valAx>
        <c:axId val="29974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Performance Score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5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Work(AutoRecovered).xlsx]Q6!PivotTable1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Gender in Each Department</a:t>
            </a:r>
          </a:p>
          <a:p>
            <a:pPr>
              <a:defRPr/>
            </a:pPr>
            <a:r>
              <a:rPr lang="en-US" baseline="0"/>
              <a:t>Female Agv: 80</a:t>
            </a:r>
          </a:p>
          <a:p>
            <a:pPr>
              <a:defRPr/>
            </a:pPr>
            <a:r>
              <a:rPr lang="en-US" baseline="0"/>
              <a:t>Male Avg: 79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206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3937007874017"/>
          <c:y val="0.17171296296296298"/>
          <c:w val="0.84396062992125986"/>
          <c:h val="0.62271617089530473"/>
        </c:manualLayout>
      </c:layout>
      <c:barChart>
        <c:barDir val="col"/>
        <c:grouping val="clustered"/>
        <c:varyColors val="0"/>
        <c:ser>
          <c:idx val="0"/>
          <c:order val="0"/>
          <c:tx>
            <c:strRef>
              <c:f>'Q6'!$B$3:$B$4</c:f>
              <c:strCache>
                <c:ptCount val="1"/>
                <c:pt idx="0">
                  <c:v>Female</c:v>
                </c:pt>
              </c:strCache>
            </c:strRef>
          </c:tx>
          <c:spPr>
            <a:solidFill>
              <a:schemeClr val="tx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4FA0-4A8B-BC80-CE226394000E}"/>
              </c:ext>
            </c:extLst>
          </c:dPt>
          <c:dPt>
            <c:idx val="1"/>
            <c:invertIfNegative val="0"/>
            <c:bubble3D val="0"/>
            <c:extLst>
              <c:ext xmlns:c16="http://schemas.microsoft.com/office/drawing/2014/chart" uri="{C3380CC4-5D6E-409C-BE32-E72D297353CC}">
                <c16:uniqueId val="{00000001-4FA0-4A8B-BC80-CE226394000E}"/>
              </c:ext>
            </c:extLst>
          </c:dPt>
          <c:dPt>
            <c:idx val="2"/>
            <c:invertIfNegative val="0"/>
            <c:bubble3D val="0"/>
            <c:extLst>
              <c:ext xmlns:c16="http://schemas.microsoft.com/office/drawing/2014/chart" uri="{C3380CC4-5D6E-409C-BE32-E72D297353CC}">
                <c16:uniqueId val="{00000002-4FA0-4A8B-BC80-CE226394000E}"/>
              </c:ext>
            </c:extLst>
          </c:dPt>
          <c:dPt>
            <c:idx val="3"/>
            <c:invertIfNegative val="0"/>
            <c:bubble3D val="0"/>
            <c:extLst>
              <c:ext xmlns:c16="http://schemas.microsoft.com/office/drawing/2014/chart" uri="{C3380CC4-5D6E-409C-BE32-E72D297353CC}">
                <c16:uniqueId val="{00000003-4FA0-4A8B-BC80-CE226394000E}"/>
              </c:ext>
            </c:extLst>
          </c:dPt>
          <c:dPt>
            <c:idx val="4"/>
            <c:invertIfNegative val="0"/>
            <c:bubble3D val="0"/>
            <c:extLst>
              <c:ext xmlns:c16="http://schemas.microsoft.com/office/drawing/2014/chart" uri="{C3380CC4-5D6E-409C-BE32-E72D297353CC}">
                <c16:uniqueId val="{00000004-4FA0-4A8B-BC80-CE226394000E}"/>
              </c:ext>
            </c:extLst>
          </c:dPt>
          <c:dPt>
            <c:idx val="5"/>
            <c:invertIfNegative val="0"/>
            <c:bubble3D val="0"/>
            <c:extLst>
              <c:ext xmlns:c16="http://schemas.microsoft.com/office/drawing/2014/chart" uri="{C3380CC4-5D6E-409C-BE32-E72D297353CC}">
                <c16:uniqueId val="{00000005-4FA0-4A8B-BC80-CE226394000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'Q6'!$A$5:$A$15</c:f>
              <c:strCache>
                <c:ptCount val="10"/>
                <c:pt idx="0">
                  <c:v>Audit &amp; COntrol</c:v>
                </c:pt>
                <c:pt idx="1">
                  <c:v>Sales</c:v>
                </c:pt>
                <c:pt idx="2">
                  <c:v>Strategy</c:v>
                </c:pt>
                <c:pt idx="3">
                  <c:v>Operations</c:v>
                </c:pt>
                <c:pt idx="4">
                  <c:v>Customer Service</c:v>
                </c:pt>
                <c:pt idx="5">
                  <c:v>Admin</c:v>
                </c:pt>
                <c:pt idx="6">
                  <c:v>Finance</c:v>
                </c:pt>
                <c:pt idx="7">
                  <c:v>IT</c:v>
                </c:pt>
                <c:pt idx="8">
                  <c:v>HR</c:v>
                </c:pt>
                <c:pt idx="9">
                  <c:v>Executive</c:v>
                </c:pt>
              </c:strCache>
            </c:strRef>
          </c:cat>
          <c:val>
            <c:numRef>
              <c:f>'Q6'!$B$5:$B$15</c:f>
              <c:numCache>
                <c:formatCode>General</c:formatCode>
                <c:ptCount val="10"/>
                <c:pt idx="0">
                  <c:v>72.5</c:v>
                </c:pt>
                <c:pt idx="1">
                  <c:v>84.666666666666671</c:v>
                </c:pt>
                <c:pt idx="2">
                  <c:v>75</c:v>
                </c:pt>
                <c:pt idx="3">
                  <c:v>77.555555555555557</c:v>
                </c:pt>
                <c:pt idx="4">
                  <c:v>78</c:v>
                </c:pt>
                <c:pt idx="5">
                  <c:v>83.25</c:v>
                </c:pt>
                <c:pt idx="6">
                  <c:v>77</c:v>
                </c:pt>
                <c:pt idx="7">
                  <c:v>78.833333333333329</c:v>
                </c:pt>
                <c:pt idx="8">
                  <c:v>79.555555555555557</c:v>
                </c:pt>
              </c:numCache>
            </c:numRef>
          </c:val>
          <c:extLst>
            <c:ext xmlns:c16="http://schemas.microsoft.com/office/drawing/2014/chart" uri="{C3380CC4-5D6E-409C-BE32-E72D297353CC}">
              <c16:uniqueId val="{00000006-4FA0-4A8B-BC80-CE226394000E}"/>
            </c:ext>
          </c:extLst>
        </c:ser>
        <c:ser>
          <c:idx val="1"/>
          <c:order val="1"/>
          <c:tx>
            <c:strRef>
              <c:f>'Q6'!$C$3:$C$4</c:f>
              <c:strCache>
                <c:ptCount val="1"/>
                <c:pt idx="0">
                  <c:v>Male</c:v>
                </c:pt>
              </c:strCache>
            </c:strRef>
          </c:tx>
          <c:spPr>
            <a:solidFill>
              <a:srgbClr val="00206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'Q6'!$A$5:$A$15</c:f>
              <c:strCache>
                <c:ptCount val="10"/>
                <c:pt idx="0">
                  <c:v>Audit &amp; COntrol</c:v>
                </c:pt>
                <c:pt idx="1">
                  <c:v>Sales</c:v>
                </c:pt>
                <c:pt idx="2">
                  <c:v>Strategy</c:v>
                </c:pt>
                <c:pt idx="3">
                  <c:v>Operations</c:v>
                </c:pt>
                <c:pt idx="4">
                  <c:v>Customer Service</c:v>
                </c:pt>
                <c:pt idx="5">
                  <c:v>Admin</c:v>
                </c:pt>
                <c:pt idx="6">
                  <c:v>Finance</c:v>
                </c:pt>
                <c:pt idx="7">
                  <c:v>IT</c:v>
                </c:pt>
                <c:pt idx="8">
                  <c:v>HR</c:v>
                </c:pt>
                <c:pt idx="9">
                  <c:v>Executive</c:v>
                </c:pt>
              </c:strCache>
            </c:strRef>
          </c:cat>
          <c:val>
            <c:numRef>
              <c:f>'Q6'!$C$5:$C$15</c:f>
              <c:numCache>
                <c:formatCode>General</c:formatCode>
                <c:ptCount val="10"/>
                <c:pt idx="0">
                  <c:v>89</c:v>
                </c:pt>
                <c:pt idx="1">
                  <c:v>84.28125</c:v>
                </c:pt>
                <c:pt idx="2">
                  <c:v>78.5</c:v>
                </c:pt>
                <c:pt idx="3">
                  <c:v>77.84210526315789</c:v>
                </c:pt>
                <c:pt idx="4">
                  <c:v>77.599999999999994</c:v>
                </c:pt>
                <c:pt idx="5">
                  <c:v>77.25</c:v>
                </c:pt>
                <c:pt idx="6">
                  <c:v>76.92307692307692</c:v>
                </c:pt>
                <c:pt idx="7">
                  <c:v>74.7</c:v>
                </c:pt>
                <c:pt idx="8">
                  <c:v>72.5</c:v>
                </c:pt>
                <c:pt idx="9">
                  <c:v>52</c:v>
                </c:pt>
              </c:numCache>
            </c:numRef>
          </c:val>
          <c:extLst>
            <c:ext xmlns:c16="http://schemas.microsoft.com/office/drawing/2014/chart" uri="{C3380CC4-5D6E-409C-BE32-E72D297353CC}">
              <c16:uniqueId val="{00000007-4FA0-4A8B-BC80-CE226394000E}"/>
            </c:ext>
          </c:extLst>
        </c:ser>
        <c:dLbls>
          <c:dLblPos val="inEnd"/>
          <c:showLegendKey val="0"/>
          <c:showVal val="1"/>
          <c:showCatName val="0"/>
          <c:showSerName val="0"/>
          <c:showPercent val="0"/>
          <c:showBubbleSize val="0"/>
        </c:dLbls>
        <c:gapWidth val="79"/>
        <c:axId val="2107003968"/>
        <c:axId val="2107017280"/>
      </c:barChart>
      <c:catAx>
        <c:axId val="21070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7280"/>
        <c:crosses val="autoZero"/>
        <c:auto val="1"/>
        <c:lblAlgn val="ctr"/>
        <c:lblOffset val="100"/>
        <c:noMultiLvlLbl val="0"/>
      </c:catAx>
      <c:valAx>
        <c:axId val="210701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3968"/>
        <c:crosses val="autoZero"/>
        <c:crossBetween val="between"/>
      </c:valAx>
      <c:spPr>
        <a:noFill/>
        <a:ln>
          <a:noFill/>
        </a:ln>
        <a:effectLst/>
      </c:spPr>
    </c:plotArea>
    <c:legend>
      <c:legendPos val="t"/>
      <c:layout>
        <c:manualLayout>
          <c:xMode val="edge"/>
          <c:yMode val="edge"/>
          <c:x val="0.84071668207370787"/>
          <c:y val="0.19288856948584254"/>
          <c:w val="0.12834659271978102"/>
          <c:h val="6.74335486262295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Performers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manualLayout>
          <c:layoutTarget val="inner"/>
          <c:xMode val="edge"/>
          <c:yMode val="edge"/>
          <c:x val="0.13103937007874017"/>
          <c:y val="0.17171296296296298"/>
          <c:w val="0.84396062992125986"/>
          <c:h val="0.62271617089530473"/>
        </c:manualLayout>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6631-4C16-85EC-AAB2D0997BC9}"/>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2-6631-4C16-85EC-AAB2D0997BC9}"/>
              </c:ext>
            </c:extLst>
          </c:dPt>
          <c:dPt>
            <c:idx val="2"/>
            <c:invertIfNegative val="0"/>
            <c:bubble3D val="0"/>
            <c:extLst>
              <c:ext xmlns:c16="http://schemas.microsoft.com/office/drawing/2014/chart" uri="{C3380CC4-5D6E-409C-BE32-E72D297353CC}">
                <c16:uniqueId val="{00000003-6631-4C16-85EC-AAB2D0997BC9}"/>
              </c:ext>
            </c:extLst>
          </c:dPt>
          <c:dPt>
            <c:idx val="3"/>
            <c:invertIfNegative val="0"/>
            <c:bubble3D val="0"/>
            <c:extLst>
              <c:ext xmlns:c16="http://schemas.microsoft.com/office/drawing/2014/chart" uri="{C3380CC4-5D6E-409C-BE32-E72D297353CC}">
                <c16:uniqueId val="{00000004-6631-4C16-85EC-AAB2D0997BC9}"/>
              </c:ext>
            </c:extLst>
          </c:dPt>
          <c:dPt>
            <c:idx val="4"/>
            <c:invertIfNegative val="0"/>
            <c:bubble3D val="0"/>
            <c:extLst>
              <c:ext xmlns:c16="http://schemas.microsoft.com/office/drawing/2014/chart" uri="{C3380CC4-5D6E-409C-BE32-E72D297353CC}">
                <c16:uniqueId val="{00000005-6631-4C16-85EC-AAB2D0997BC9}"/>
              </c:ext>
            </c:extLst>
          </c:dPt>
          <c:dPt>
            <c:idx val="5"/>
            <c:invertIfNegative val="0"/>
            <c:bubble3D val="0"/>
            <c:extLst>
              <c:ext xmlns:c16="http://schemas.microsoft.com/office/drawing/2014/chart" uri="{C3380CC4-5D6E-409C-BE32-E72D297353CC}">
                <c16:uniqueId val="{00000006-6631-4C16-85EC-AAB2D0997B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'Q1'!$A$4:$A$10</c:f>
              <c:strCache>
                <c:ptCount val="6"/>
                <c:pt idx="0">
                  <c:v>Rebecca</c:v>
                </c:pt>
                <c:pt idx="1">
                  <c:v>Joan</c:v>
                </c:pt>
                <c:pt idx="2">
                  <c:v>Grace</c:v>
                </c:pt>
                <c:pt idx="3">
                  <c:v>Hannah</c:v>
                </c:pt>
                <c:pt idx="4">
                  <c:v>Janice</c:v>
                </c:pt>
                <c:pt idx="5">
                  <c:v>Deborah</c:v>
                </c:pt>
              </c:strCache>
            </c:strRef>
          </c:cat>
          <c:val>
            <c:numRef>
              <c:f>'Q1'!$B$4:$B$10</c:f>
              <c:numCache>
                <c:formatCode>General</c:formatCode>
                <c:ptCount val="6"/>
                <c:pt idx="0">
                  <c:v>98</c:v>
                </c:pt>
                <c:pt idx="1">
                  <c:v>98</c:v>
                </c:pt>
                <c:pt idx="2">
                  <c:v>98</c:v>
                </c:pt>
                <c:pt idx="3">
                  <c:v>98</c:v>
                </c:pt>
                <c:pt idx="4">
                  <c:v>97</c:v>
                </c:pt>
                <c:pt idx="5">
                  <c:v>97</c:v>
                </c:pt>
              </c:numCache>
            </c:numRef>
          </c:val>
          <c:extLst>
            <c:ext xmlns:c16="http://schemas.microsoft.com/office/drawing/2014/chart" uri="{C3380CC4-5D6E-409C-BE32-E72D297353CC}">
              <c16:uniqueId val="{00000000-6631-4C16-85EC-AAB2D0997BC9}"/>
            </c:ext>
          </c:extLst>
        </c:ser>
        <c:dLbls>
          <c:dLblPos val="outEnd"/>
          <c:showLegendKey val="0"/>
          <c:showVal val="1"/>
          <c:showCatName val="0"/>
          <c:showSerName val="0"/>
          <c:showPercent val="0"/>
          <c:showBubbleSize val="0"/>
        </c:dLbls>
        <c:gapWidth val="69"/>
        <c:overlap val="-27"/>
        <c:axId val="2107003968"/>
        <c:axId val="2107017280"/>
      </c:barChart>
      <c:catAx>
        <c:axId val="210700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Staff</a:t>
                </a:r>
                <a:r>
                  <a:rPr lang="en-US" baseline="0"/>
                  <a: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7280"/>
        <c:crosses val="autoZero"/>
        <c:auto val="1"/>
        <c:lblAlgn val="ctr"/>
        <c:lblOffset val="100"/>
        <c:noMultiLvlLbl val="0"/>
      </c:catAx>
      <c:valAx>
        <c:axId val="210701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5 Performers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pivotFmt>
      <c:pivotFmt>
        <c:idx val="3"/>
        <c:spPr>
          <a:solidFill>
            <a:schemeClr val="accent2">
              <a:lumMod val="20000"/>
              <a:lumOff val="8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'Q1'!$B$13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3327-4E81-80EE-0ED7739770CA}"/>
              </c:ext>
            </c:extLst>
          </c:dPt>
          <c:dPt>
            <c:idx val="1"/>
            <c:invertIfNegative val="0"/>
            <c:bubble3D val="0"/>
            <c:extLst>
              <c:ext xmlns:c16="http://schemas.microsoft.com/office/drawing/2014/chart" uri="{C3380CC4-5D6E-409C-BE32-E72D297353CC}">
                <c16:uniqueId val="{00000001-3327-4E81-80EE-0ED7739770CA}"/>
              </c:ext>
            </c:extLst>
          </c:dPt>
          <c:dPt>
            <c:idx val="2"/>
            <c:invertIfNegative val="0"/>
            <c:bubble3D val="0"/>
            <c:extLst>
              <c:ext xmlns:c16="http://schemas.microsoft.com/office/drawing/2014/chart" uri="{C3380CC4-5D6E-409C-BE32-E72D297353CC}">
                <c16:uniqueId val="{00000003-3327-4E81-80EE-0ED7739770CA}"/>
              </c:ext>
            </c:extLst>
          </c:dPt>
          <c:dPt>
            <c:idx val="3"/>
            <c:invertIfNegative val="0"/>
            <c:bubble3D val="0"/>
            <c:extLst>
              <c:ext xmlns:c16="http://schemas.microsoft.com/office/drawing/2014/chart" uri="{C3380CC4-5D6E-409C-BE32-E72D297353CC}">
                <c16:uniqueId val="{00000004-3327-4E81-80EE-0ED7739770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'Q1'!$A$14:$A$19</c:f>
              <c:strCache>
                <c:ptCount val="5"/>
                <c:pt idx="0">
                  <c:v>Julie</c:v>
                </c:pt>
                <c:pt idx="1">
                  <c:v>Victoria</c:v>
                </c:pt>
                <c:pt idx="2">
                  <c:v>Zachary</c:v>
                </c:pt>
                <c:pt idx="3">
                  <c:v>Nicole</c:v>
                </c:pt>
                <c:pt idx="4">
                  <c:v>Albert</c:v>
                </c:pt>
              </c:strCache>
            </c:strRef>
          </c:cat>
          <c:val>
            <c:numRef>
              <c:f>'Q1'!$B$14:$B$19</c:f>
              <c:numCache>
                <c:formatCode>General</c:formatCode>
                <c:ptCount val="5"/>
                <c:pt idx="0">
                  <c:v>55</c:v>
                </c:pt>
                <c:pt idx="1">
                  <c:v>53</c:v>
                </c:pt>
                <c:pt idx="2">
                  <c:v>47</c:v>
                </c:pt>
                <c:pt idx="3">
                  <c:v>30</c:v>
                </c:pt>
                <c:pt idx="4">
                  <c:v>0</c:v>
                </c:pt>
              </c:numCache>
            </c:numRef>
          </c:val>
          <c:extLst>
            <c:ext xmlns:c16="http://schemas.microsoft.com/office/drawing/2014/chart" uri="{C3380CC4-5D6E-409C-BE32-E72D297353CC}">
              <c16:uniqueId val="{00000000-3327-4E81-80EE-0ED7739770CA}"/>
            </c:ext>
          </c:extLst>
        </c:ser>
        <c:dLbls>
          <c:dLblPos val="outEnd"/>
          <c:showLegendKey val="0"/>
          <c:showVal val="1"/>
          <c:showCatName val="0"/>
          <c:showSerName val="0"/>
          <c:showPercent val="0"/>
          <c:showBubbleSize val="0"/>
        </c:dLbls>
        <c:gapWidth val="29"/>
        <c:overlap val="-27"/>
        <c:axId val="2102777344"/>
        <c:axId val="2102776928"/>
      </c:barChart>
      <c:catAx>
        <c:axId val="210277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Staff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76928"/>
        <c:crosses val="autoZero"/>
        <c:auto val="1"/>
        <c:lblAlgn val="ctr"/>
        <c:lblOffset val="100"/>
        <c:noMultiLvlLbl val="0"/>
      </c:catAx>
      <c:valAx>
        <c:axId val="2102776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7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Work(AutoRecovered).xlsx]Q2!PivotTable4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Performance By Branches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2">
              <a:lumMod val="20000"/>
              <a:lumOff val="80000"/>
            </a:schemeClr>
          </a:solidFill>
          <a:ln>
            <a:noFill/>
          </a:ln>
          <a:effectLst/>
        </c:spPr>
      </c:pivotFmt>
    </c:pivotFmts>
    <c:plotArea>
      <c:layout/>
      <c:barChart>
        <c:barDir val="bar"/>
        <c:grouping val="clustered"/>
        <c:varyColors val="0"/>
        <c:ser>
          <c:idx val="0"/>
          <c:order val="0"/>
          <c:tx>
            <c:strRef>
              <c:f>'Q2'!$B$1</c:f>
              <c:strCache>
                <c:ptCount val="1"/>
                <c:pt idx="0">
                  <c:v>Total</c:v>
                </c:pt>
              </c:strCache>
            </c:strRef>
          </c:tx>
          <c:spPr>
            <a:solidFill>
              <a:schemeClr val="accent1"/>
            </a:solidFill>
            <a:ln>
              <a:noFill/>
            </a:ln>
            <a:effectLst/>
          </c:spPr>
          <c:invertIfNegative val="0"/>
          <c:dPt>
            <c:idx val="0"/>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8-C163-449F-9229-A2C6C9432D5C}"/>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163-449F-9229-A2C6C9432D5C}"/>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6-C163-449F-9229-A2C6C9432D5C}"/>
              </c:ext>
            </c:extLst>
          </c:dPt>
          <c:dPt>
            <c:idx val="3"/>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5-C163-449F-9229-A2C6C9432D5C}"/>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C163-449F-9229-A2C6C9432D5C}"/>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C163-449F-9229-A2C6C9432D5C}"/>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2-C163-449F-9229-A2C6C9432D5C}"/>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1-C163-449F-9229-A2C6C9432D5C}"/>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'Q2'!$A$2:$A$10</c:f>
              <c:strCache>
                <c:ptCount val="8"/>
                <c:pt idx="0">
                  <c:v>Texas</c:v>
                </c:pt>
                <c:pt idx="1">
                  <c:v>New Jersey</c:v>
                </c:pt>
                <c:pt idx="2">
                  <c:v>New York</c:v>
                </c:pt>
                <c:pt idx="3">
                  <c:v>Florida</c:v>
                </c:pt>
                <c:pt idx="4">
                  <c:v>Washington DC</c:v>
                </c:pt>
                <c:pt idx="5">
                  <c:v>Califonia</c:v>
                </c:pt>
                <c:pt idx="6">
                  <c:v>Utah</c:v>
                </c:pt>
                <c:pt idx="7">
                  <c:v>Arizona</c:v>
                </c:pt>
              </c:strCache>
            </c:strRef>
          </c:cat>
          <c:val>
            <c:numRef>
              <c:f>'Q2'!$B$2:$B$10</c:f>
              <c:numCache>
                <c:formatCode>General</c:formatCode>
                <c:ptCount val="8"/>
                <c:pt idx="0">
                  <c:v>71.777777777777771</c:v>
                </c:pt>
                <c:pt idx="1">
                  <c:v>77.368421052631575</c:v>
                </c:pt>
                <c:pt idx="2">
                  <c:v>77.69072164948453</c:v>
                </c:pt>
                <c:pt idx="3">
                  <c:v>79.25</c:v>
                </c:pt>
                <c:pt idx="4">
                  <c:v>82.678571428571431</c:v>
                </c:pt>
                <c:pt idx="5">
                  <c:v>83.875</c:v>
                </c:pt>
                <c:pt idx="6">
                  <c:v>84</c:v>
                </c:pt>
                <c:pt idx="7">
                  <c:v>85</c:v>
                </c:pt>
              </c:numCache>
            </c:numRef>
          </c:val>
          <c:extLst>
            <c:ext xmlns:c16="http://schemas.microsoft.com/office/drawing/2014/chart" uri="{C3380CC4-5D6E-409C-BE32-E72D297353CC}">
              <c16:uniqueId val="{00000000-C163-449F-9229-A2C6C9432D5C}"/>
            </c:ext>
          </c:extLst>
        </c:ser>
        <c:dLbls>
          <c:dLblPos val="outEnd"/>
          <c:showLegendKey val="0"/>
          <c:showVal val="1"/>
          <c:showCatName val="0"/>
          <c:showSerName val="0"/>
          <c:showPercent val="0"/>
          <c:showBubbleSize val="0"/>
        </c:dLbls>
        <c:gapWidth val="59"/>
        <c:axId val="2107016032"/>
        <c:axId val="2107014784"/>
      </c:barChart>
      <c:catAx>
        <c:axId val="210701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4784"/>
        <c:crosses val="autoZero"/>
        <c:auto val="1"/>
        <c:lblAlgn val="ctr"/>
        <c:lblOffset val="100"/>
        <c:noMultiLvlLbl val="0"/>
      </c:catAx>
      <c:valAx>
        <c:axId val="21070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1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39688</xdr:colOff>
      <xdr:row>3</xdr:row>
      <xdr:rowOff>1</xdr:rowOff>
    </xdr:from>
    <xdr:to>
      <xdr:col>5</xdr:col>
      <xdr:colOff>601663</xdr:colOff>
      <xdr:row>14</xdr:row>
      <xdr:rowOff>104775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55561</xdr:colOff>
      <xdr:row>14</xdr:row>
      <xdr:rowOff>190501</xdr:rowOff>
    </xdr:from>
    <xdr:to>
      <xdr:col>5</xdr:col>
      <xdr:colOff>615156</xdr:colOff>
      <xdr:row>26</xdr:row>
      <xdr:rowOff>124618</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663072</xdr:colOff>
      <xdr:row>3</xdr:row>
      <xdr:rowOff>3873</xdr:rowOff>
    </xdr:from>
    <xdr:to>
      <xdr:col>12</xdr:col>
      <xdr:colOff>67759</xdr:colOff>
      <xdr:row>20</xdr:row>
      <xdr:rowOff>11077</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39689</xdr:colOff>
      <xdr:row>26</xdr:row>
      <xdr:rowOff>158749</xdr:rowOff>
    </xdr:from>
    <xdr:to>
      <xdr:col>5</xdr:col>
      <xdr:colOff>642384</xdr:colOff>
      <xdr:row>42</xdr:row>
      <xdr:rowOff>139390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125102</xdr:colOff>
      <xdr:row>3</xdr:row>
      <xdr:rowOff>7646</xdr:rowOff>
    </xdr:from>
    <xdr:to>
      <xdr:col>17</xdr:col>
      <xdr:colOff>676413</xdr:colOff>
      <xdr:row>20</xdr:row>
      <xdr:rowOff>22151</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675611</xdr:colOff>
      <xdr:row>20</xdr:row>
      <xdr:rowOff>51866</xdr:rowOff>
    </xdr:from>
    <xdr:to>
      <xdr:col>17</xdr:col>
      <xdr:colOff>664535</xdr:colOff>
      <xdr:row>36</xdr:row>
      <xdr:rowOff>40249</xdr:rowOff>
    </xdr:to>
    <xdr:graphicFrame macro="">
      <xdr:nvGraphicFramePr>
        <xdr:cNvPr id="9" name="Chart 8">
          <a:extLst>
            <a:ext uri="{FF2B5EF4-FFF2-40B4-BE49-F238E27FC236}">
              <a16:creationId xmlns:a16="http://schemas.microsoft.com/office/drawing/2014/main" id="{D6A40660-870C-4A21-90A3-279CFF072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36</xdr:row>
      <xdr:rowOff>110755</xdr:rowOff>
    </xdr:from>
    <xdr:to>
      <xdr:col>17</xdr:col>
      <xdr:colOff>675610</xdr:colOff>
      <xdr:row>42</xdr:row>
      <xdr:rowOff>143983</xdr:rowOff>
    </xdr:to>
    <xdr:sp macro="" textlink="">
      <xdr:nvSpPr>
        <xdr:cNvPr id="2" name="TextBox 1">
          <a:extLst>
            <a:ext uri="{FF2B5EF4-FFF2-40B4-BE49-F238E27FC236}">
              <a16:creationId xmlns:a16="http://schemas.microsoft.com/office/drawing/2014/main" id="{1052DCE4-B8B6-4F2F-A06E-0887B522EDFF}"/>
            </a:ext>
          </a:extLst>
        </xdr:cNvPr>
        <xdr:cNvSpPr txBox="1"/>
      </xdr:nvSpPr>
      <xdr:spPr>
        <a:xfrm>
          <a:off x="4120116" y="7343110"/>
          <a:ext cx="8229157" cy="122939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Recommendation</a:t>
          </a:r>
          <a:r>
            <a:rPr lang="en-US" sz="1100"/>
            <a:t>:</a:t>
          </a:r>
        </a:p>
        <a:p>
          <a:r>
            <a:rPr lang="en-US" sz="1100">
              <a:solidFill>
                <a:srgbClr val="002060"/>
              </a:solidFill>
            </a:rPr>
            <a:t>The Overall</a:t>
          </a:r>
          <a:r>
            <a:rPr lang="en-US" sz="1100" baseline="0">
              <a:solidFill>
                <a:srgbClr val="002060"/>
              </a:solidFill>
            </a:rPr>
            <a:t> Performance by Alpha Insurancce Plc is given as 79.3, which is very good. The performance rating of the Executive department is average with MD's rating falling below average showing the poor representation of the company despite the fact that most of his Junior staffs are performing excellently. This should be reviewed</a:t>
          </a:r>
          <a:r>
            <a:rPr lang="en-US" sz="1100" baseline="0"/>
            <a:t>.</a:t>
          </a:r>
        </a:p>
        <a:p>
          <a:r>
            <a:rPr lang="en-US" sz="1100" baseline="0">
              <a:solidFill>
                <a:srgbClr val="002060"/>
              </a:solidFill>
            </a:rPr>
            <a:t>The female gender had a better performance rating compared to their male counterparts. So management should look into including the female gender into the executives to boost performance rate as no female is in the executive department.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614362</xdr:colOff>
      <xdr:row>0</xdr:row>
      <xdr:rowOff>0</xdr:rowOff>
    </xdr:from>
    <xdr:to>
      <xdr:col>8</xdr:col>
      <xdr:colOff>438150</xdr:colOff>
      <xdr:row>12</xdr:row>
      <xdr:rowOff>85725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628650</xdr:colOff>
      <xdr:row>14</xdr:row>
      <xdr:rowOff>0</xdr:rowOff>
    </xdr:from>
    <xdr:to>
      <xdr:col>8</xdr:col>
      <xdr:colOff>647700</xdr:colOff>
      <xdr:row>23</xdr:row>
      <xdr:rowOff>85725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0</xdr:row>
      <xdr:rowOff>171450</xdr:rowOff>
    </xdr:from>
    <xdr:to>
      <xdr:col>9</xdr:col>
      <xdr:colOff>266700</xdr:colOff>
      <xdr:row>14</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614362</xdr:colOff>
      <xdr:row>0</xdr:row>
      <xdr:rowOff>0</xdr:rowOff>
    </xdr:from>
    <xdr:to>
      <xdr:col>9</xdr:col>
      <xdr:colOff>385762</xdr:colOff>
      <xdr:row>13</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323850</xdr:colOff>
      <xdr:row>1</xdr:row>
      <xdr:rowOff>76200</xdr:rowOff>
    </xdr:from>
    <xdr:to>
      <xdr:col>9</xdr:col>
      <xdr:colOff>95250</xdr:colOff>
      <xdr:row>15</xdr:row>
      <xdr:rowOff>19050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109537</xdr:colOff>
      <xdr:row>3</xdr:row>
      <xdr:rowOff>85725</xdr:rowOff>
    </xdr:from>
    <xdr:to>
      <xdr:col>11</xdr:col>
      <xdr:colOff>319087</xdr:colOff>
      <xdr:row>17</xdr:row>
      <xdr:rowOff>28575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ONNA" refreshedDate="45100.792699768521" createdVersion="6" refreshedVersion="7" minRefreshableVersion="3" recordCount="199" xr:uid="{00000000-000A-0000-FFFF-FFFF00000000}">
  <cacheSource type="worksheet">
    <worksheetSource name="Table1"/>
  </cacheSource>
  <cacheFields count="10">
    <cacheField name="Staff ID" numFmtId="0">
      <sharedItems/>
    </cacheField>
    <cacheField name="First Name" numFmtId="0">
      <sharedItems count="199">
        <s v="Kayla"/>
        <s v="Diana"/>
        <s v="Zachary"/>
        <s v="Roger"/>
        <s v="Willie"/>
        <s v="Laura"/>
        <s v="Roy"/>
        <s v="Kathleen"/>
        <s v="Heather"/>
        <s v="Amber"/>
        <s v="Christine"/>
        <s v="Mark"/>
        <s v="Anthony"/>
        <s v="Victoria"/>
        <s v="Albert"/>
        <s v="Raymond"/>
        <s v="Donald"/>
        <s v="Joseph"/>
        <s v="Michael"/>
        <s v="Steven"/>
        <s v="Shirley"/>
        <s v="Kelly"/>
        <s v="Teresa"/>
        <s v="Julia"/>
        <s v="Carol"/>
        <s v="Diane"/>
        <s v="Donna"/>
        <s v="Justin"/>
        <s v="Juan"/>
        <s v="Jacqueline"/>
        <s v="Jose"/>
        <s v="Alexander"/>
        <s v="Alice"/>
        <s v="Danielle"/>
        <s v="Theresa"/>
        <s v="Jonathan"/>
        <s v="Jesse"/>
        <s v="Bobby"/>
        <s v="Emily"/>
        <s v="Christina"/>
        <s v="Daniel"/>
        <s v="Megan"/>
        <s v="Christopher"/>
        <s v="Joshua"/>
        <s v="Peter"/>
        <s v="Ralph"/>
        <s v="Madison"/>
        <s v="Bradley"/>
        <s v="Alan"/>
        <s v="Maria"/>
        <s v="Nathan"/>
        <s v="Amanda"/>
        <s v="Patrick"/>
        <s v="Sean"/>
        <s v="Judith"/>
        <s v="Brian"/>
        <s v="Pamela"/>
        <s v="Susan"/>
        <s v="Matthew"/>
        <s v="Martha"/>
        <s v="Cynthia"/>
        <s v="Carl"/>
        <s v="Aaron"/>
        <s v="Jennifer"/>
        <s v="Sara"/>
        <s v="George"/>
        <s v="Judy"/>
        <s v="Bruce"/>
        <s v="Henry"/>
        <s v="Brittany"/>
        <s v="Evelyn"/>
        <s v="Logan"/>
        <s v="Paul"/>
        <s v="Jack"/>
        <s v="Sarah"/>
        <s v="Walter"/>
        <s v="Samuel"/>
        <s v="Ronald"/>
        <s v="Ashley"/>
        <s v="Austin"/>
        <s v="Billy"/>
        <s v="Harold"/>
        <s v="Jason"/>
        <s v="Edward"/>
        <s v="Lisa"/>
        <s v="Nancy"/>
        <s v="Anna"/>
        <s v="William"/>
        <s v="Andrea"/>
        <s v="David"/>
        <s v="John"/>
        <s v="Janice"/>
        <s v="Tyler"/>
        <s v="Sharon"/>
        <s v="Arthur"/>
        <s v="Gloria"/>
        <s v="Jacob"/>
        <s v="Linda"/>
        <s v="Deborah"/>
        <s v="Bryan"/>
        <s v="Melissa"/>
        <s v="Amy"/>
        <s v="Timothy"/>
        <s v="Elizabeth"/>
        <s v="Patricia"/>
        <s v="Grace"/>
        <s v="Janet"/>
        <s v="Joyce"/>
        <s v="Ruth"/>
        <s v="Abigail"/>
        <s v="Ethan"/>
        <s v="Jessica"/>
        <s v="Denise"/>
        <s v="Kevin"/>
        <s v="Eric"/>
        <s v="Frances"/>
        <s v="Sophia"/>
        <s v="Lori"/>
        <s v="Benjamin"/>
        <s v="Vincent"/>
        <s v="Barbara"/>
        <s v="Andrew"/>
        <s v="Wayne"/>
        <s v="Russell"/>
        <s v="Angela"/>
        <s v="Natalie"/>
        <s v="James"/>
        <s v="Elijah"/>
        <s v="Mary"/>
        <s v="Scott"/>
        <s v="Kenneth"/>
        <s v="Jeffrey"/>
        <s v="Cheryl"/>
        <s v="Joan"/>
        <s v="Randy"/>
        <s v="Jordan"/>
        <s v="Lauren"/>
        <s v="Rebecca"/>
        <s v="Lawrence"/>
        <s v="Nicholas"/>
        <s v="Dylan"/>
        <s v="Dorothy"/>
        <s v="Michelle"/>
        <s v="Hannah"/>
        <s v="Doris"/>
        <s v="Alexis"/>
        <s v="Virginia"/>
        <s v="Betty"/>
        <s v="Charles"/>
        <s v="Brenda"/>
        <s v="Catherine"/>
        <s v="Jeremy"/>
        <s v="Joe"/>
        <s v="Julie"/>
        <s v="Philip"/>
        <s v="Gregory"/>
        <s v="Mason"/>
        <s v="Thomas"/>
        <s v="Richard"/>
        <s v="Marilyn"/>
        <s v="Emma"/>
        <s v="Larry"/>
        <s v="Kimberly"/>
        <s v="Gary"/>
        <s v="Debra"/>
        <s v="Ann"/>
        <s v="Douglas"/>
        <s v="Dennis"/>
        <s v="Kyle"/>
        <s v="Ryan"/>
        <s v="Stephanie"/>
        <s v="Sandra"/>
        <s v="Eugene"/>
        <s v="Katherine"/>
        <s v="Rachel"/>
        <s v="Beverly"/>
        <s v="Gabriel"/>
        <s v="Gerald"/>
        <s v="Jean"/>
        <s v="Karen"/>
        <s v="Robert"/>
        <s v="Margaret"/>
        <s v="Carolyn"/>
        <s v="Terry"/>
        <s v="Christian"/>
        <s v="Adam"/>
        <s v="Keith"/>
        <s v="Charlotte"/>
        <s v="Isabella"/>
        <s v="Samantha"/>
        <s v="Jerry"/>
        <s v="Stephen"/>
        <s v="Brandon"/>
        <s v="Noah"/>
        <s v="Nicole"/>
        <s v="Olivia"/>
        <s v="Helen"/>
        <s v="Kathryn"/>
        <s v="Frank"/>
      </sharedItems>
    </cacheField>
    <cacheField name="Last Name" numFmtId="0">
      <sharedItems/>
    </cacheField>
    <cacheField name="Gender" numFmtId="0">
      <sharedItems count="2">
        <s v="Female"/>
        <s v="Male"/>
      </sharedItems>
    </cacheField>
    <cacheField name="Branch" numFmtId="0">
      <sharedItems count="8">
        <s v="New York"/>
        <s v="New Jersey"/>
        <s v="Washington DC"/>
        <s v="Arizona"/>
        <s v="Califonia"/>
        <s v="Florida"/>
        <s v="Texas"/>
        <s v="Utah"/>
      </sharedItems>
    </cacheField>
    <cacheField name="Department" numFmtId="0">
      <sharedItems count="10">
        <s v="Operations"/>
        <s v="Sales"/>
        <s v="Admin"/>
        <s v="Strategy"/>
        <s v="Audit &amp; COntrol"/>
        <s v="HR"/>
        <s v="IT"/>
        <s v="Finance"/>
        <s v="Customer Service"/>
        <s v="Executive"/>
      </sharedItems>
    </cacheField>
    <cacheField name="Position" numFmtId="0">
      <sharedItems/>
    </cacheField>
    <cacheField name="Line Manager 1" numFmtId="0">
      <sharedItems count="5">
        <s v="Head"/>
        <s v="MD"/>
        <s v="COO"/>
        <s v="Deputy Head"/>
        <s v="Board"/>
      </sharedItems>
    </cacheField>
    <cacheField name="Line Manager 2" numFmtId="0">
      <sharedItems/>
    </cacheField>
    <cacheField name="Performance Score" numFmtId="0">
      <sharedItems containsSemiMixedTypes="0" containsString="0" containsNumber="1" containsInteger="1" minValue="0"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s v="M1200023"/>
    <x v="0"/>
    <s v="Tallentire"/>
    <x v="0"/>
    <x v="0"/>
    <x v="0"/>
    <s v="Deputy Head"/>
    <x v="0"/>
    <s v="DMD"/>
    <n v="75"/>
  </r>
  <r>
    <s v="M1400039"/>
    <x v="1"/>
    <s v="Tarne"/>
    <x v="0"/>
    <x v="0"/>
    <x v="0"/>
    <s v="Deputy Head"/>
    <x v="0"/>
    <s v="DMD"/>
    <n v="83"/>
  </r>
  <r>
    <s v="M1300032"/>
    <x v="2"/>
    <s v="Edwards"/>
    <x v="1"/>
    <x v="0"/>
    <x v="1"/>
    <s v="Deputy Head"/>
    <x v="0"/>
    <s v="DMD"/>
    <n v="47"/>
  </r>
  <r>
    <s v="M1300036"/>
    <x v="3"/>
    <s v="Ortiz"/>
    <x v="1"/>
    <x v="0"/>
    <x v="1"/>
    <s v="Deputy Head"/>
    <x v="0"/>
    <s v="DMD"/>
    <n v="82"/>
  </r>
  <r>
    <s v="M1400052"/>
    <x v="4"/>
    <s v="Ruiz"/>
    <x v="1"/>
    <x v="0"/>
    <x v="1"/>
    <s v="Deputy Head"/>
    <x v="0"/>
    <s v="DMD"/>
    <n v="87"/>
  </r>
  <r>
    <s v="M1100007"/>
    <x v="5"/>
    <s v="Omara"/>
    <x v="0"/>
    <x v="0"/>
    <x v="2"/>
    <s v="Deputy Head"/>
    <x v="0"/>
    <s v="DMD"/>
    <n v="81"/>
  </r>
  <r>
    <s v="M1400040"/>
    <x v="6"/>
    <s v="Patel"/>
    <x v="1"/>
    <x v="0"/>
    <x v="3"/>
    <s v="Deputy Head"/>
    <x v="0"/>
    <s v="DMD"/>
    <n v="71"/>
  </r>
  <r>
    <s v="M1400048"/>
    <x v="7"/>
    <s v="Osterbery"/>
    <x v="0"/>
    <x v="0"/>
    <x v="4"/>
    <s v="Deputy Head"/>
    <x v="0"/>
    <s v="DMD"/>
    <n v="71"/>
  </r>
  <r>
    <s v="M1700080"/>
    <x v="8"/>
    <s v="Overend"/>
    <x v="0"/>
    <x v="0"/>
    <x v="5"/>
    <s v="Deputy Head"/>
    <x v="0"/>
    <s v="DMD"/>
    <n v="67"/>
  </r>
  <r>
    <s v="F11000111"/>
    <x v="9"/>
    <s v="Tallintire"/>
    <x v="0"/>
    <x v="0"/>
    <x v="6"/>
    <s v="Deputy Head"/>
    <x v="0"/>
    <s v="DMD"/>
    <n v="79"/>
  </r>
  <r>
    <s v="F13000129"/>
    <x v="10"/>
    <s v="Olford"/>
    <x v="0"/>
    <x v="0"/>
    <x v="7"/>
    <s v="Deputy Head"/>
    <x v="0"/>
    <s v="DMD"/>
    <n v="71"/>
  </r>
  <r>
    <s v="F13000130"/>
    <x v="11"/>
    <s v="Thomas"/>
    <x v="1"/>
    <x v="0"/>
    <x v="7"/>
    <s v="Deputy Head"/>
    <x v="0"/>
    <s v="DMD"/>
    <n v="80"/>
  </r>
  <r>
    <s v="F16000168"/>
    <x v="12"/>
    <s v="Anderson"/>
    <x v="1"/>
    <x v="0"/>
    <x v="8"/>
    <s v="Deputy Head"/>
    <x v="0"/>
    <s v="DMD"/>
    <n v="87"/>
  </r>
  <r>
    <s v="F20000193"/>
    <x v="13"/>
    <s v="Olby"/>
    <x v="0"/>
    <x v="1"/>
    <x v="1"/>
    <s v="DMD"/>
    <x v="1"/>
    <s v="N/A"/>
    <n v="53"/>
  </r>
  <r>
    <s v="F11000104"/>
    <x v="14"/>
    <s v="Mendoza"/>
    <x v="1"/>
    <x v="0"/>
    <x v="9"/>
    <s v="COO"/>
    <x v="1"/>
    <s v="N/A"/>
    <n v="0"/>
  </r>
  <r>
    <s v="F13000133"/>
    <x v="15"/>
    <s v="Mitchell"/>
    <x v="1"/>
    <x v="2"/>
    <x v="0"/>
    <s v="DMD"/>
    <x v="1"/>
    <s v="N/A"/>
    <n v="78"/>
  </r>
  <r>
    <s v="M1200016"/>
    <x v="16"/>
    <s v="Taylor"/>
    <x v="1"/>
    <x v="0"/>
    <x v="0"/>
    <s v="Deputy Head"/>
    <x v="0"/>
    <s v="DMD"/>
    <n v="81"/>
  </r>
  <r>
    <s v="M1300025"/>
    <x v="17"/>
    <s v="Rodriguez"/>
    <x v="1"/>
    <x v="0"/>
    <x v="1"/>
    <s v="Deputy Head"/>
    <x v="0"/>
    <s v="DMD"/>
    <n v="87"/>
  </r>
  <r>
    <s v="M1100002"/>
    <x v="18"/>
    <s v="Jones"/>
    <x v="1"/>
    <x v="0"/>
    <x v="2"/>
    <s v="Head"/>
    <x v="2"/>
    <s v="N/A"/>
    <n v="79"/>
  </r>
  <r>
    <s v="M1300035"/>
    <x v="19"/>
    <s v="Moore"/>
    <x v="1"/>
    <x v="0"/>
    <x v="3"/>
    <s v="Head"/>
    <x v="2"/>
    <s v="N/A"/>
    <n v="84"/>
  </r>
  <r>
    <s v="M1400046"/>
    <x v="20"/>
    <s v="Ouston"/>
    <x v="0"/>
    <x v="0"/>
    <x v="4"/>
    <s v="Head"/>
    <x v="2"/>
    <s v="N/A"/>
    <n v="77"/>
  </r>
  <r>
    <s v="M1700078"/>
    <x v="21"/>
    <s v="Orenge"/>
    <x v="0"/>
    <x v="0"/>
    <x v="5"/>
    <s v="Head"/>
    <x v="2"/>
    <s v="N/A"/>
    <n v="73"/>
  </r>
  <r>
    <s v="F11000110"/>
    <x v="22"/>
    <s v="Oldom"/>
    <x v="0"/>
    <x v="0"/>
    <x v="6"/>
    <s v="Head"/>
    <x v="2"/>
    <s v="N/A"/>
    <n v="67"/>
  </r>
  <r>
    <s v="F13000128"/>
    <x v="23"/>
    <s v="Taken"/>
    <x v="0"/>
    <x v="0"/>
    <x v="7"/>
    <s v="Head"/>
    <x v="2"/>
    <s v="N/A"/>
    <n v="83"/>
  </r>
  <r>
    <s v="F16000167"/>
    <x v="24"/>
    <s v="Bakhrakh"/>
    <x v="0"/>
    <x v="0"/>
    <x v="8"/>
    <s v="Head"/>
    <x v="2"/>
    <s v="N/A"/>
    <n v="69"/>
  </r>
  <r>
    <s v="M1100010"/>
    <x v="25"/>
    <s v="Owston"/>
    <x v="0"/>
    <x v="3"/>
    <x v="8"/>
    <s v="Level 1"/>
    <x v="3"/>
    <s v="Head"/>
    <n v="94"/>
  </r>
  <r>
    <s v="M1500059"/>
    <x v="26"/>
    <s v="Baitrip"/>
    <x v="0"/>
    <x v="3"/>
    <x v="6"/>
    <s v="Level 1"/>
    <x v="3"/>
    <s v="Head"/>
    <n v="94"/>
  </r>
  <r>
    <s v="F16000173"/>
    <x v="27"/>
    <s v="Hill"/>
    <x v="1"/>
    <x v="3"/>
    <x v="1"/>
    <s v="Level 1"/>
    <x v="3"/>
    <s v="Head"/>
    <n v="89"/>
  </r>
  <r>
    <s v="F17000176"/>
    <x v="28"/>
    <s v="Gray"/>
    <x v="1"/>
    <x v="3"/>
    <x v="1"/>
    <s v="Level 1"/>
    <x v="3"/>
    <s v="Head"/>
    <n v="88"/>
  </r>
  <r>
    <s v="M1200021"/>
    <x v="29"/>
    <s v="Oberry"/>
    <x v="0"/>
    <x v="4"/>
    <x v="6"/>
    <s v="Level 1"/>
    <x v="3"/>
    <s v="Head"/>
    <n v="78"/>
  </r>
  <r>
    <s v="M1600073"/>
    <x v="30"/>
    <s v="Turner"/>
    <x v="1"/>
    <x v="4"/>
    <x v="1"/>
    <s v="Level 1"/>
    <x v="3"/>
    <s v="Head"/>
    <n v="85"/>
  </r>
  <r>
    <s v="F13000131"/>
    <x v="31"/>
    <s v="Hall"/>
    <x v="1"/>
    <x v="4"/>
    <x v="9"/>
    <s v="Level 1"/>
    <x v="3"/>
    <s v="Head"/>
    <n v="81"/>
  </r>
  <r>
    <s v="F16000164"/>
    <x v="32"/>
    <s v="Oxlade"/>
    <x v="0"/>
    <x v="4"/>
    <x v="1"/>
    <s v="Level 1"/>
    <x v="3"/>
    <s v="Head"/>
    <n v="95"/>
  </r>
  <r>
    <s v="F19000187"/>
    <x v="33"/>
    <s v="Taskes"/>
    <x v="0"/>
    <x v="4"/>
    <x v="1"/>
    <s v="Level 1"/>
    <x v="3"/>
    <s v="Head"/>
    <n v="91"/>
  </r>
  <r>
    <s v="F19000192"/>
    <x v="34"/>
    <s v="Talmay"/>
    <x v="0"/>
    <x v="4"/>
    <x v="1"/>
    <s v="Level 1"/>
    <x v="3"/>
    <s v="Head"/>
    <n v="79"/>
  </r>
  <r>
    <s v="F11000102"/>
    <x v="35"/>
    <s v="Scott"/>
    <x v="1"/>
    <x v="5"/>
    <x v="1"/>
    <s v="Level 1"/>
    <x v="3"/>
    <s v="Head"/>
    <n v="90"/>
  </r>
  <r>
    <s v="F11000108"/>
    <x v="36"/>
    <s v="Ward"/>
    <x v="1"/>
    <x v="5"/>
    <x v="1"/>
    <s v="Level 1"/>
    <x v="3"/>
    <s v="Head"/>
    <n v="61"/>
  </r>
  <r>
    <s v="M1400045"/>
    <x v="37"/>
    <s v="Long"/>
    <x v="1"/>
    <x v="0"/>
    <x v="0"/>
    <s v="Level 1"/>
    <x v="3"/>
    <s v="Head"/>
    <n v="59"/>
  </r>
  <r>
    <s v="M1500054"/>
    <x v="38"/>
    <s v="Baigrie"/>
    <x v="0"/>
    <x v="0"/>
    <x v="0"/>
    <s v="Level 1"/>
    <x v="3"/>
    <s v="Head"/>
    <n v="77"/>
  </r>
  <r>
    <s v="M1500055"/>
    <x v="39"/>
    <s v="Orlande"/>
    <x v="0"/>
    <x v="0"/>
    <x v="0"/>
    <s v="Level 1"/>
    <x v="3"/>
    <s v="Head"/>
    <n v="75"/>
  </r>
  <r>
    <s v="M19000100"/>
    <x v="40"/>
    <s v="Gonzales"/>
    <x v="1"/>
    <x v="0"/>
    <x v="0"/>
    <s v="Level 1"/>
    <x v="3"/>
    <s v="Head"/>
    <n v="82"/>
  </r>
  <r>
    <s v="F11000105"/>
    <x v="41"/>
    <s v="Oxford"/>
    <x v="0"/>
    <x v="0"/>
    <x v="0"/>
    <s v="Level 1"/>
    <x v="3"/>
    <s v="Head"/>
    <n v="66"/>
  </r>
  <r>
    <s v="F15000156"/>
    <x v="42"/>
    <s v="Hernandez"/>
    <x v="1"/>
    <x v="0"/>
    <x v="0"/>
    <s v="Level 1"/>
    <x v="3"/>
    <s v="Head"/>
    <n v="70"/>
  </r>
  <r>
    <s v="F15000159"/>
    <x v="43"/>
    <s v="Lee"/>
    <x v="1"/>
    <x v="0"/>
    <x v="0"/>
    <s v="Level 1"/>
    <x v="3"/>
    <s v="Head"/>
    <n v="89"/>
  </r>
  <r>
    <s v="F16000163"/>
    <x v="44"/>
    <s v="Reyes"/>
    <x v="1"/>
    <x v="0"/>
    <x v="0"/>
    <s v="Level 1"/>
    <x v="3"/>
    <s v="Head"/>
    <n v="80"/>
  </r>
  <r>
    <s v="M1600071"/>
    <x v="45"/>
    <s v="Myers"/>
    <x v="1"/>
    <x v="0"/>
    <x v="1"/>
    <s v="Level 1"/>
    <x v="3"/>
    <s v="Head"/>
    <n v="93"/>
  </r>
  <r>
    <s v="M1600072"/>
    <x v="46"/>
    <s v="Oldacres"/>
    <x v="0"/>
    <x v="0"/>
    <x v="1"/>
    <s v="Level 1"/>
    <x v="3"/>
    <s v="Head"/>
    <n v="92"/>
  </r>
  <r>
    <s v="M1700079"/>
    <x v="47"/>
    <s v="Foster"/>
    <x v="1"/>
    <x v="0"/>
    <x v="1"/>
    <s v="Level 1"/>
    <x v="3"/>
    <s v="Head"/>
    <n v="93"/>
  </r>
  <r>
    <s v="M1800081"/>
    <x v="48"/>
    <s v="Bennet"/>
    <x v="1"/>
    <x v="0"/>
    <x v="1"/>
    <s v="Level 1"/>
    <x v="3"/>
    <s v="Head"/>
    <n v="94"/>
  </r>
  <r>
    <s v="M1800082"/>
    <x v="49"/>
    <s v="Otten"/>
    <x v="0"/>
    <x v="0"/>
    <x v="1"/>
    <s v="Level 1"/>
    <x v="3"/>
    <s v="Head"/>
    <n v="87"/>
  </r>
  <r>
    <s v="F11000113"/>
    <x v="50"/>
    <s v="Parker"/>
    <x v="1"/>
    <x v="0"/>
    <x v="1"/>
    <s v="Level 1"/>
    <x v="3"/>
    <s v="Head"/>
    <n v="61"/>
  </r>
  <r>
    <s v="M1200018"/>
    <x v="51"/>
    <s v="Balaam"/>
    <x v="0"/>
    <x v="1"/>
    <x v="8"/>
    <s v="Level 1"/>
    <x v="3"/>
    <s v="Head"/>
    <n v="84"/>
  </r>
  <r>
    <s v="M1400050"/>
    <x v="52"/>
    <s v="Rivera"/>
    <x v="1"/>
    <x v="1"/>
    <x v="6"/>
    <s v="Level 1"/>
    <x v="3"/>
    <s v="Head"/>
    <n v="81"/>
  </r>
  <r>
    <s v="M1700077"/>
    <x v="53"/>
    <s v="Peterson"/>
    <x v="1"/>
    <x v="1"/>
    <x v="0"/>
    <s v="Level 1"/>
    <x v="3"/>
    <s v="Head"/>
    <n v="70"/>
  </r>
  <r>
    <s v="F15000160"/>
    <x v="54"/>
    <s v="Otton"/>
    <x v="0"/>
    <x v="1"/>
    <x v="1"/>
    <s v="Level 1"/>
    <x v="3"/>
    <s v="Head"/>
    <n v="88"/>
  </r>
  <r>
    <s v="M1100003"/>
    <x v="55"/>
    <s v="White"/>
    <x v="1"/>
    <x v="0"/>
    <x v="2"/>
    <s v="Level 1"/>
    <x v="3"/>
    <s v="Head"/>
    <n v="84"/>
  </r>
  <r>
    <s v="M1100014"/>
    <x v="56"/>
    <s v="Oaldham"/>
    <x v="0"/>
    <x v="0"/>
    <x v="2"/>
    <s v="Level 1"/>
    <x v="3"/>
    <s v="Head"/>
    <n v="80"/>
  </r>
  <r>
    <s v="M1200017"/>
    <x v="57"/>
    <s v="Ackley"/>
    <x v="0"/>
    <x v="0"/>
    <x v="2"/>
    <s v="Level 1"/>
    <x v="3"/>
    <s v="Head"/>
    <n v="84"/>
  </r>
  <r>
    <s v="M1300030"/>
    <x v="58"/>
    <s v="Wilson"/>
    <x v="1"/>
    <x v="0"/>
    <x v="3"/>
    <s v="Level 1"/>
    <x v="3"/>
    <s v="Head"/>
    <n v="91"/>
  </r>
  <r>
    <s v="M1400049"/>
    <x v="59"/>
    <s v="Ogborne"/>
    <x v="0"/>
    <x v="0"/>
    <x v="4"/>
    <s v="Level 1"/>
    <x v="3"/>
    <s v="Head"/>
    <n v="76"/>
  </r>
  <r>
    <s v="M1600066"/>
    <x v="60"/>
    <s v="Orgles"/>
    <x v="0"/>
    <x v="0"/>
    <x v="4"/>
    <s v="Level 1"/>
    <x v="3"/>
    <s v="Head"/>
    <n v="63"/>
  </r>
  <r>
    <s v="F12000118"/>
    <x v="61"/>
    <s v="Reed"/>
    <x v="1"/>
    <x v="0"/>
    <x v="6"/>
    <s v="Level 1"/>
    <x v="3"/>
    <s v="Head"/>
    <n v="83"/>
  </r>
  <r>
    <s v="F12000119"/>
    <x v="62"/>
    <s v="Evans"/>
    <x v="1"/>
    <x v="0"/>
    <x v="6"/>
    <s v="Level 1"/>
    <x v="3"/>
    <s v="Head"/>
    <n v="68"/>
  </r>
  <r>
    <s v="F12000123"/>
    <x v="63"/>
    <s v="Ackers"/>
    <x v="0"/>
    <x v="0"/>
    <x v="7"/>
    <s v="Level 1"/>
    <x v="3"/>
    <s v="Head"/>
    <n v="62"/>
  </r>
  <r>
    <s v="F13000132"/>
    <x v="64"/>
    <s v="Olstead"/>
    <x v="0"/>
    <x v="0"/>
    <x v="7"/>
    <s v="Level 1"/>
    <x v="3"/>
    <s v="Head"/>
    <n v="65"/>
  </r>
  <r>
    <s v="F13000134"/>
    <x v="65"/>
    <s v="Harris"/>
    <x v="1"/>
    <x v="0"/>
    <x v="7"/>
    <s v="Level 1"/>
    <x v="3"/>
    <s v="Head"/>
    <n v="66"/>
  </r>
  <r>
    <s v="F13000137"/>
    <x v="66"/>
    <s v="Oxlet"/>
    <x v="0"/>
    <x v="0"/>
    <x v="7"/>
    <s v="Level 1"/>
    <x v="3"/>
    <s v="Head"/>
    <n v="88"/>
  </r>
  <r>
    <s v="F14000140"/>
    <x v="67"/>
    <s v="Brooks"/>
    <x v="1"/>
    <x v="0"/>
    <x v="7"/>
    <s v="Level 1"/>
    <x v="3"/>
    <s v="Head"/>
    <n v="76"/>
  </r>
  <r>
    <s v="F15000154"/>
    <x v="68"/>
    <s v="Cruz"/>
    <x v="1"/>
    <x v="0"/>
    <x v="7"/>
    <s v="Level 1"/>
    <x v="3"/>
    <s v="Head"/>
    <n v="81"/>
  </r>
  <r>
    <s v="F15000158"/>
    <x v="69"/>
    <s v="Taterfield"/>
    <x v="0"/>
    <x v="0"/>
    <x v="8"/>
    <s v="Level 1"/>
    <x v="3"/>
    <s v="Head"/>
    <n v="72"/>
  </r>
  <r>
    <s v="F16000171"/>
    <x v="70"/>
    <s v="Oswald"/>
    <x v="0"/>
    <x v="0"/>
    <x v="8"/>
    <s v="Level 1"/>
    <x v="3"/>
    <s v="Head"/>
    <n v="66"/>
  </r>
  <r>
    <s v="F19000190"/>
    <x v="71"/>
    <s v="James"/>
    <x v="1"/>
    <x v="0"/>
    <x v="8"/>
    <s v="Level 1"/>
    <x v="3"/>
    <s v="Head"/>
    <n v="73"/>
  </r>
  <r>
    <s v="M1300033"/>
    <x v="72"/>
    <s v="Martin"/>
    <x v="1"/>
    <x v="6"/>
    <x v="8"/>
    <s v="Level 1"/>
    <x v="3"/>
    <s v="Head"/>
    <n v="67"/>
  </r>
  <r>
    <s v="M1400047"/>
    <x v="73"/>
    <s v="Carter"/>
    <x v="1"/>
    <x v="6"/>
    <x v="6"/>
    <s v="Level 1"/>
    <x v="3"/>
    <s v="Head"/>
    <n v="79"/>
  </r>
  <r>
    <s v="M1900086"/>
    <x v="74"/>
    <s v="Addeman"/>
    <x v="0"/>
    <x v="7"/>
    <x v="8"/>
    <s v="Level 1"/>
    <x v="3"/>
    <s v="Head"/>
    <n v="93"/>
  </r>
  <r>
    <s v="F11000106"/>
    <x v="75"/>
    <s v="Cook"/>
    <x v="1"/>
    <x v="7"/>
    <x v="7"/>
    <s v="Level 1"/>
    <x v="3"/>
    <s v="Head"/>
    <n v="91"/>
  </r>
  <r>
    <s v="M1300029"/>
    <x v="76"/>
    <s v="Nelson"/>
    <x v="1"/>
    <x v="2"/>
    <x v="8"/>
    <s v="Level 1"/>
    <x v="3"/>
    <s v="Head"/>
    <n v="78"/>
  </r>
  <r>
    <s v="M1600063"/>
    <x v="77"/>
    <s v="Clark"/>
    <x v="1"/>
    <x v="2"/>
    <x v="6"/>
    <s v="Level 1"/>
    <x v="3"/>
    <s v="Head"/>
    <n v="73"/>
  </r>
  <r>
    <s v="M2100098"/>
    <x v="78"/>
    <s v="Adamthwaite"/>
    <x v="0"/>
    <x v="2"/>
    <x v="0"/>
    <s v="Level 1"/>
    <x v="3"/>
    <s v="Head"/>
    <n v="83"/>
  </r>
  <r>
    <s v="F11000101"/>
    <x v="79"/>
    <s v="Cooper"/>
    <x v="1"/>
    <x v="2"/>
    <x v="0"/>
    <s v="Level 1"/>
    <x v="3"/>
    <s v="Head"/>
    <n v="70"/>
  </r>
  <r>
    <s v="F13000135"/>
    <x v="80"/>
    <s v="Watson"/>
    <x v="1"/>
    <x v="2"/>
    <x v="1"/>
    <s v="Level 1"/>
    <x v="3"/>
    <s v="Head"/>
    <n v="80"/>
  </r>
  <r>
    <s v="F14000147"/>
    <x v="81"/>
    <s v="Kelly"/>
    <x v="1"/>
    <x v="2"/>
    <x v="1"/>
    <s v="Level 1"/>
    <x v="3"/>
    <s v="Head"/>
    <n v="88"/>
  </r>
  <r>
    <s v="F15000155"/>
    <x v="82"/>
    <s v="Ramirez"/>
    <x v="1"/>
    <x v="2"/>
    <x v="1"/>
    <s v="Level 1"/>
    <x v="3"/>
    <s v="Head"/>
    <n v="96"/>
  </r>
  <r>
    <s v="F17000179"/>
    <x v="83"/>
    <s v="Lewis"/>
    <x v="1"/>
    <x v="2"/>
    <x v="1"/>
    <s v="Level 1"/>
    <x v="3"/>
    <s v="Head"/>
    <n v="91"/>
  </r>
  <r>
    <s v="M1200019"/>
    <x v="84"/>
    <s v="Ackres"/>
    <x v="0"/>
    <x v="3"/>
    <x v="7"/>
    <s v="Level 2"/>
    <x v="3"/>
    <s v="Head"/>
    <n v="66"/>
  </r>
  <r>
    <s v="M1500061"/>
    <x v="85"/>
    <s v="Acrey"/>
    <x v="0"/>
    <x v="3"/>
    <x v="0"/>
    <s v="Level 2"/>
    <x v="3"/>
    <s v="Head"/>
    <n v="69"/>
  </r>
  <r>
    <s v="F15000157"/>
    <x v="86"/>
    <s v="Oxland"/>
    <x v="0"/>
    <x v="3"/>
    <x v="1"/>
    <s v="Level 2"/>
    <x v="3"/>
    <s v="Head"/>
    <n v="93"/>
  </r>
  <r>
    <s v="M1100009"/>
    <x v="87"/>
    <s v="Miller"/>
    <x v="1"/>
    <x v="4"/>
    <x v="8"/>
    <s v="Level 2"/>
    <x v="3"/>
    <s v="Head"/>
    <n v="87"/>
  </r>
  <r>
    <s v="M1100013"/>
    <x v="88"/>
    <s v="Ovard"/>
    <x v="0"/>
    <x v="4"/>
    <x v="7"/>
    <s v="Level 2"/>
    <x v="3"/>
    <s v="Head"/>
    <n v="93"/>
  </r>
  <r>
    <s v="M1300031"/>
    <x v="89"/>
    <s v="Garcia"/>
    <x v="1"/>
    <x v="4"/>
    <x v="0"/>
    <s v="Level 2"/>
    <x v="3"/>
    <s v="Head"/>
    <n v="91"/>
  </r>
  <r>
    <s v="M1400051"/>
    <x v="90"/>
    <s v="Brown"/>
    <x v="1"/>
    <x v="4"/>
    <x v="0"/>
    <s v="Level 2"/>
    <x v="3"/>
    <s v="Head"/>
    <n v="69"/>
  </r>
  <r>
    <s v="F12000120"/>
    <x v="91"/>
    <s v="Orgle"/>
    <x v="0"/>
    <x v="4"/>
    <x v="1"/>
    <s v="Level 2"/>
    <x v="3"/>
    <s v="Head"/>
    <n v="97"/>
  </r>
  <r>
    <s v="F12000122"/>
    <x v="92"/>
    <s v="Phillips"/>
    <x v="1"/>
    <x v="4"/>
    <x v="1"/>
    <s v="Level 2"/>
    <x v="3"/>
    <s v="Head"/>
    <n v="87"/>
  </r>
  <r>
    <s v="M1200020"/>
    <x v="93"/>
    <s v="Olmested"/>
    <x v="0"/>
    <x v="5"/>
    <x v="8"/>
    <s v="Level 2"/>
    <x v="3"/>
    <s v="Head"/>
    <n v="68"/>
  </r>
  <r>
    <s v="M1400038"/>
    <x v="94"/>
    <s v="Ramos"/>
    <x v="1"/>
    <x v="5"/>
    <x v="7"/>
    <s v="Level 2"/>
    <x v="3"/>
    <s v="Head"/>
    <n v="87"/>
  </r>
  <r>
    <s v="M1400042"/>
    <x v="95"/>
    <s v="Olivy"/>
    <x v="0"/>
    <x v="5"/>
    <x v="6"/>
    <s v="Level 2"/>
    <x v="3"/>
    <s v="Head"/>
    <n v="73"/>
  </r>
  <r>
    <s v="M1800084"/>
    <x v="96"/>
    <s v="Young"/>
    <x v="1"/>
    <x v="5"/>
    <x v="0"/>
    <s v="Level 2"/>
    <x v="3"/>
    <s v="Head"/>
    <n v="75"/>
  </r>
  <r>
    <s v="F14000144"/>
    <x v="97"/>
    <s v="Acrea"/>
    <x v="0"/>
    <x v="5"/>
    <x v="1"/>
    <s v="Level 2"/>
    <x v="3"/>
    <s v="Head"/>
    <n v="94"/>
  </r>
  <r>
    <s v="F14000145"/>
    <x v="98"/>
    <s v="Obray"/>
    <x v="0"/>
    <x v="5"/>
    <x v="1"/>
    <s v="Level 2"/>
    <x v="3"/>
    <s v="Head"/>
    <n v="97"/>
  </r>
  <r>
    <s v="F16000172"/>
    <x v="99"/>
    <s v="Richardson"/>
    <x v="1"/>
    <x v="5"/>
    <x v="1"/>
    <s v="Level 2"/>
    <x v="3"/>
    <s v="Head"/>
    <n v="94"/>
  </r>
  <r>
    <s v="F16000165"/>
    <x v="100"/>
    <s v="O'Raighne"/>
    <x v="0"/>
    <x v="0"/>
    <x v="0"/>
    <s v="Level 2"/>
    <x v="3"/>
    <s v="Head"/>
    <n v="86"/>
  </r>
  <r>
    <s v="F16000174"/>
    <x v="101"/>
    <s v="Orpwoode"/>
    <x v="0"/>
    <x v="0"/>
    <x v="0"/>
    <s v="Level 2"/>
    <x v="3"/>
    <s v="Head"/>
    <n v="85"/>
  </r>
  <r>
    <s v="F18000185"/>
    <x v="102"/>
    <s v="Sanchez"/>
    <x v="1"/>
    <x v="0"/>
    <x v="0"/>
    <s v="Level 2"/>
    <x v="3"/>
    <s v="Head"/>
    <n v="90"/>
  </r>
  <r>
    <s v="F11000115"/>
    <x v="103"/>
    <s v="Addaman"/>
    <x v="0"/>
    <x v="0"/>
    <x v="1"/>
    <s v="Level 2"/>
    <x v="3"/>
    <s v="Head"/>
    <n v="94"/>
  </r>
  <r>
    <s v="F11000116"/>
    <x v="104"/>
    <s v="Adaway"/>
    <x v="0"/>
    <x v="0"/>
    <x v="1"/>
    <s v="Level 2"/>
    <x v="3"/>
    <s v="Head"/>
    <n v="87"/>
  </r>
  <r>
    <s v="F13000125"/>
    <x v="105"/>
    <s v="Talbut"/>
    <x v="0"/>
    <x v="0"/>
    <x v="1"/>
    <s v="Level 2"/>
    <x v="3"/>
    <s v="Head"/>
    <n v="98"/>
  </r>
  <r>
    <s v="F13000126"/>
    <x v="106"/>
    <s v="Ostrich"/>
    <x v="0"/>
    <x v="0"/>
    <x v="1"/>
    <s v="Level 2"/>
    <x v="3"/>
    <s v="Head"/>
    <n v="91"/>
  </r>
  <r>
    <s v="F14000153"/>
    <x v="107"/>
    <s v="Odom"/>
    <x v="0"/>
    <x v="0"/>
    <x v="1"/>
    <s v="Level 2"/>
    <x v="3"/>
    <s v="Head"/>
    <n v="94"/>
  </r>
  <r>
    <s v="M1300037"/>
    <x v="108"/>
    <s v="Oldbury"/>
    <x v="0"/>
    <x v="1"/>
    <x v="7"/>
    <s v="Level 2"/>
    <x v="3"/>
    <s v="Head"/>
    <n v="71"/>
  </r>
  <r>
    <s v="M1600069"/>
    <x v="109"/>
    <s v="Oter"/>
    <x v="0"/>
    <x v="1"/>
    <x v="0"/>
    <s v="Level 2"/>
    <x v="3"/>
    <s v="Head"/>
    <n v="72"/>
  </r>
  <r>
    <s v="M1800085"/>
    <x v="110"/>
    <s v="Morales"/>
    <x v="1"/>
    <x v="1"/>
    <x v="8"/>
    <s v="Level 2"/>
    <x v="3"/>
    <s v="Head"/>
    <n v="78"/>
  </r>
  <r>
    <s v="F13000138"/>
    <x v="111"/>
    <s v="Acres"/>
    <x v="0"/>
    <x v="1"/>
    <x v="1"/>
    <s v="Level 2"/>
    <x v="3"/>
    <s v="Head"/>
    <n v="89"/>
  </r>
  <r>
    <s v="F14000150"/>
    <x v="112"/>
    <s v="Tapper"/>
    <x v="0"/>
    <x v="1"/>
    <x v="1"/>
    <s v="Level 2"/>
    <x v="3"/>
    <s v="Head"/>
    <n v="83"/>
  </r>
  <r>
    <s v="F15000162"/>
    <x v="113"/>
    <s v="Thompson"/>
    <x v="1"/>
    <x v="1"/>
    <x v="1"/>
    <s v="Level 2"/>
    <x v="3"/>
    <s v="Head"/>
    <n v="85"/>
  </r>
  <r>
    <s v="M1300026"/>
    <x v="114"/>
    <s v="Wright"/>
    <x v="1"/>
    <x v="0"/>
    <x v="2"/>
    <s v="Level 2"/>
    <x v="3"/>
    <s v="Head"/>
    <n v="83"/>
  </r>
  <r>
    <s v="M1300027"/>
    <x v="115"/>
    <s v="Over"/>
    <x v="0"/>
    <x v="0"/>
    <x v="2"/>
    <s v="Level 2"/>
    <x v="3"/>
    <s v="Head"/>
    <n v="88"/>
  </r>
  <r>
    <s v="M1400041"/>
    <x v="116"/>
    <s v="Oulahan"/>
    <x v="0"/>
    <x v="0"/>
    <x v="3"/>
    <s v="Level 2"/>
    <x v="3"/>
    <s v="Head"/>
    <n v="75"/>
  </r>
  <r>
    <s v="M1600065"/>
    <x v="117"/>
    <s v="Tarplee"/>
    <x v="0"/>
    <x v="0"/>
    <x v="4"/>
    <s v="Level 2"/>
    <x v="3"/>
    <s v="Head"/>
    <n v="68"/>
  </r>
  <r>
    <s v="M1600070"/>
    <x v="118"/>
    <s v="Adams"/>
    <x v="1"/>
    <x v="0"/>
    <x v="4"/>
    <s v="Level 2"/>
    <x v="3"/>
    <s v="Head"/>
    <n v="89"/>
  </r>
  <r>
    <s v="M2000094"/>
    <x v="119"/>
    <s v="Castillo"/>
    <x v="1"/>
    <x v="0"/>
    <x v="5"/>
    <s v="Level 2"/>
    <x v="3"/>
    <s v="Head"/>
    <n v="60"/>
  </r>
  <r>
    <s v="F11000107"/>
    <x v="120"/>
    <s v="Aberton"/>
    <x v="0"/>
    <x v="0"/>
    <x v="6"/>
    <s v="Level 2"/>
    <x v="3"/>
    <s v="Head"/>
    <n v="82"/>
  </r>
  <r>
    <s v="F14000141"/>
    <x v="121"/>
    <s v="Jackson"/>
    <x v="1"/>
    <x v="0"/>
    <x v="7"/>
    <s v="Level 2"/>
    <x v="3"/>
    <s v="Head"/>
    <n v="84"/>
  </r>
  <r>
    <s v="F14000143"/>
    <x v="122"/>
    <s v="Price"/>
    <x v="1"/>
    <x v="0"/>
    <x v="7"/>
    <s v="Level 2"/>
    <x v="3"/>
    <s v="Head"/>
    <n v="64"/>
  </r>
  <r>
    <s v="F14000146"/>
    <x v="123"/>
    <s v="Ross"/>
    <x v="1"/>
    <x v="0"/>
    <x v="7"/>
    <s v="Level 2"/>
    <x v="3"/>
    <s v="Head"/>
    <n v="71"/>
  </r>
  <r>
    <s v="F16000169"/>
    <x v="124"/>
    <s v="Ottar"/>
    <x v="0"/>
    <x v="0"/>
    <x v="8"/>
    <s v="Level 2"/>
    <x v="3"/>
    <s v="Head"/>
    <n v="72"/>
  </r>
  <r>
    <s v="F17000177"/>
    <x v="125"/>
    <s v="Tallantire"/>
    <x v="0"/>
    <x v="0"/>
    <x v="8"/>
    <s v="Level 2"/>
    <x v="3"/>
    <s v="Head"/>
    <n v="84"/>
  </r>
  <r>
    <s v="F19000189"/>
    <x v="126"/>
    <s v="Johnson"/>
    <x v="1"/>
    <x v="0"/>
    <x v="8"/>
    <s v="Level 2"/>
    <x v="3"/>
    <s v="Head"/>
    <n v="60"/>
  </r>
  <r>
    <s v="M1300034"/>
    <x v="127"/>
    <s v="Hughes"/>
    <x v="1"/>
    <x v="6"/>
    <x v="7"/>
    <s v="Level 2"/>
    <x v="3"/>
    <s v="Head"/>
    <n v="72"/>
  </r>
  <r>
    <s v="M1900090"/>
    <x v="128"/>
    <s v="Acre"/>
    <x v="0"/>
    <x v="6"/>
    <x v="0"/>
    <s v="Level 2"/>
    <x v="3"/>
    <s v="Head"/>
    <n v="77"/>
  </r>
  <r>
    <s v="F12000124"/>
    <x v="129"/>
    <s v="Flores"/>
    <x v="1"/>
    <x v="6"/>
    <x v="1"/>
    <s v="Level 2"/>
    <x v="3"/>
    <s v="Head"/>
    <n v="92"/>
  </r>
  <r>
    <s v="F15000161"/>
    <x v="130"/>
    <s v="Perez"/>
    <x v="1"/>
    <x v="6"/>
    <x v="1"/>
    <s v="Level 2"/>
    <x v="3"/>
    <s v="Head"/>
    <n v="88"/>
  </r>
  <r>
    <s v="F13000127"/>
    <x v="131"/>
    <s v="Robinson"/>
    <x v="1"/>
    <x v="7"/>
    <x v="6"/>
    <s v="Level 2"/>
    <x v="3"/>
    <s v="Head"/>
    <n v="77"/>
  </r>
  <r>
    <s v="F17000178"/>
    <x v="132"/>
    <s v="Oxlat"/>
    <x v="0"/>
    <x v="7"/>
    <x v="1"/>
    <s v="Level 2"/>
    <x v="3"/>
    <s v="Head"/>
    <n v="93"/>
  </r>
  <r>
    <s v="M1100006"/>
    <x v="133"/>
    <s v="Orynge"/>
    <x v="0"/>
    <x v="2"/>
    <x v="5"/>
    <s v="Level 2"/>
    <x v="3"/>
    <s v="Head"/>
    <n v="98"/>
  </r>
  <r>
    <s v="M1400044"/>
    <x v="134"/>
    <s v="Alvarez"/>
    <x v="1"/>
    <x v="2"/>
    <x v="8"/>
    <s v="Level 2"/>
    <x v="3"/>
    <s v="Head"/>
    <n v="90"/>
  </r>
  <r>
    <s v="M1500056"/>
    <x v="135"/>
    <s v="Cox"/>
    <x v="1"/>
    <x v="2"/>
    <x v="7"/>
    <s v="Level 2"/>
    <x v="3"/>
    <s v="Head"/>
    <n v="60"/>
  </r>
  <r>
    <s v="M1500057"/>
    <x v="136"/>
    <s v="Olmsteed"/>
    <x v="0"/>
    <x v="2"/>
    <x v="7"/>
    <s v="Level 2"/>
    <x v="3"/>
    <s v="Head"/>
    <n v="79"/>
  </r>
  <r>
    <s v="F12000121"/>
    <x v="137"/>
    <s v="Oldum"/>
    <x v="0"/>
    <x v="2"/>
    <x v="1"/>
    <s v="Level 2"/>
    <x v="3"/>
    <s v="Head"/>
    <n v="98"/>
  </r>
  <r>
    <s v="F18000182"/>
    <x v="138"/>
    <s v="Kim"/>
    <x v="1"/>
    <x v="2"/>
    <x v="1"/>
    <s v="Level 2"/>
    <x v="3"/>
    <s v="Head"/>
    <n v="94"/>
  </r>
  <r>
    <s v="F18000183"/>
    <x v="139"/>
    <s v="King"/>
    <x v="1"/>
    <x v="2"/>
    <x v="1"/>
    <s v="Level 2"/>
    <x v="3"/>
    <s v="Head"/>
    <n v="92"/>
  </r>
  <r>
    <s v="F18000186"/>
    <x v="140"/>
    <s v="Howard"/>
    <x v="1"/>
    <x v="2"/>
    <x v="1"/>
    <s v="Level 2"/>
    <x v="3"/>
    <s v="Head"/>
    <n v="94"/>
  </r>
  <r>
    <s v="M1900091"/>
    <x v="141"/>
    <s v="Oldaker"/>
    <x v="0"/>
    <x v="3"/>
    <x v="5"/>
    <s v="Level 3"/>
    <x v="3"/>
    <s v="Head"/>
    <n v="85"/>
  </r>
  <r>
    <s v="M1800083"/>
    <x v="142"/>
    <s v="Bajetto"/>
    <x v="0"/>
    <x v="4"/>
    <x v="5"/>
    <s v="Level 3"/>
    <x v="3"/>
    <s v="Head"/>
    <n v="76"/>
  </r>
  <r>
    <s v="M2000093"/>
    <x v="143"/>
    <s v="Overy"/>
    <x v="0"/>
    <x v="4"/>
    <x v="1"/>
    <s v="Level 3"/>
    <x v="3"/>
    <s v="Head"/>
    <n v="98"/>
  </r>
  <r>
    <s v="M1100015"/>
    <x v="144"/>
    <s v="Tattersall"/>
    <x v="0"/>
    <x v="5"/>
    <x v="5"/>
    <s v="Level 3"/>
    <x v="3"/>
    <s v="Head"/>
    <n v="90"/>
  </r>
  <r>
    <s v="M1100001"/>
    <x v="145"/>
    <s v="Talmy"/>
    <x v="0"/>
    <x v="0"/>
    <x v="0"/>
    <s v="Level 3"/>
    <x v="3"/>
    <s v="Head"/>
    <n v="87"/>
  </r>
  <r>
    <s v="F16000170"/>
    <x v="146"/>
    <s v="Olivey"/>
    <x v="0"/>
    <x v="0"/>
    <x v="1"/>
    <s v="Level 3"/>
    <x v="3"/>
    <s v="Head"/>
    <n v="90"/>
  </r>
  <r>
    <s v="F17000180"/>
    <x v="147"/>
    <s v="Addice"/>
    <x v="0"/>
    <x v="0"/>
    <x v="1"/>
    <s v="Level 3"/>
    <x v="3"/>
    <s v="Head"/>
    <n v="85"/>
  </r>
  <r>
    <s v="F20000196"/>
    <x v="148"/>
    <s v="Lopez"/>
    <x v="1"/>
    <x v="0"/>
    <x v="1"/>
    <s v="Level 3"/>
    <x v="3"/>
    <s v="Head"/>
    <n v="80"/>
  </r>
  <r>
    <s v="M1100011"/>
    <x v="149"/>
    <s v="Overd"/>
    <x v="0"/>
    <x v="1"/>
    <x v="5"/>
    <s v="Level 3"/>
    <x v="3"/>
    <s v="Head"/>
    <n v="68"/>
  </r>
  <r>
    <s v="M1600067"/>
    <x v="150"/>
    <s v="Ouverend"/>
    <x v="0"/>
    <x v="1"/>
    <x v="0"/>
    <s v="Level 3"/>
    <x v="3"/>
    <s v="Head"/>
    <n v="71"/>
  </r>
  <r>
    <s v="M2100096"/>
    <x v="151"/>
    <s v="Murphy"/>
    <x v="1"/>
    <x v="1"/>
    <x v="7"/>
    <s v="Level 3"/>
    <x v="3"/>
    <s v="Head"/>
    <n v="90"/>
  </r>
  <r>
    <s v="M2100097"/>
    <x v="152"/>
    <s v="Wood"/>
    <x v="1"/>
    <x v="1"/>
    <x v="6"/>
    <s v="Level 3"/>
    <x v="3"/>
    <s v="Head"/>
    <n v="75"/>
  </r>
  <r>
    <s v="F16000166"/>
    <x v="153"/>
    <s v="Oatway"/>
    <x v="0"/>
    <x v="1"/>
    <x v="1"/>
    <s v="Level 3"/>
    <x v="3"/>
    <s v="Head"/>
    <n v="55"/>
  </r>
  <r>
    <s v="F17000175"/>
    <x v="154"/>
    <s v="Jimenez"/>
    <x v="1"/>
    <x v="1"/>
    <x v="1"/>
    <s v="Level 3"/>
    <x v="3"/>
    <s v="Head"/>
    <n v="92"/>
  </r>
  <r>
    <s v="M1300028"/>
    <x v="155"/>
    <s v="Baker"/>
    <x v="1"/>
    <x v="0"/>
    <x v="2"/>
    <s v="Level 3"/>
    <x v="3"/>
    <s v="Head"/>
    <n v="63"/>
  </r>
  <r>
    <s v="M1400043"/>
    <x v="156"/>
    <s v="Sanders"/>
    <x v="1"/>
    <x v="0"/>
    <x v="3"/>
    <s v="Level 3"/>
    <x v="3"/>
    <s v="Head"/>
    <n v="68"/>
  </r>
  <r>
    <s v="F11000114"/>
    <x v="157"/>
    <s v="Martinez"/>
    <x v="1"/>
    <x v="0"/>
    <x v="6"/>
    <s v="Level 3"/>
    <x v="3"/>
    <s v="Head"/>
    <n v="81"/>
  </r>
  <r>
    <s v="F12000117"/>
    <x v="158"/>
    <s v="Davis"/>
    <x v="1"/>
    <x v="0"/>
    <x v="6"/>
    <s v="Level 3"/>
    <x v="3"/>
    <s v="Head"/>
    <n v="62"/>
  </r>
  <r>
    <s v="F14000148"/>
    <x v="159"/>
    <s v="Tatler"/>
    <x v="0"/>
    <x v="0"/>
    <x v="7"/>
    <s v="Level 3"/>
    <x v="3"/>
    <s v="Head"/>
    <n v="86"/>
  </r>
  <r>
    <s v="F14000149"/>
    <x v="160"/>
    <s v="Owstaby"/>
    <x v="0"/>
    <x v="0"/>
    <x v="7"/>
    <s v="Level 3"/>
    <x v="3"/>
    <s v="Head"/>
    <n v="80"/>
  </r>
  <r>
    <s v="F17000181"/>
    <x v="161"/>
    <s v="Nguyen"/>
    <x v="1"/>
    <x v="0"/>
    <x v="8"/>
    <s v="Level 3"/>
    <x v="3"/>
    <s v="Head"/>
    <n v="82"/>
  </r>
  <r>
    <s v="F20000194"/>
    <x v="162"/>
    <s v="Baietto"/>
    <x v="0"/>
    <x v="0"/>
    <x v="0"/>
    <s v="Level 3"/>
    <x v="3"/>
    <s v="Head"/>
    <n v="91"/>
  </r>
  <r>
    <s v="M1300024"/>
    <x v="163"/>
    <s v="Allen"/>
    <x v="1"/>
    <x v="6"/>
    <x v="5"/>
    <s v="Level 3"/>
    <x v="3"/>
    <s v="Head"/>
    <n v="70"/>
  </r>
  <r>
    <s v="M1200022"/>
    <x v="164"/>
    <s v="Onedy"/>
    <x v="0"/>
    <x v="7"/>
    <x v="5"/>
    <s v="Level 3"/>
    <x v="3"/>
    <s v="Head"/>
    <n v="81"/>
  </r>
  <r>
    <s v="F14000142"/>
    <x v="165"/>
    <s v="Orpwood"/>
    <x v="0"/>
    <x v="7"/>
    <x v="1"/>
    <s v="Level 3"/>
    <x v="3"/>
    <s v="Head"/>
    <n v="73"/>
  </r>
  <r>
    <s v="M1500058"/>
    <x v="166"/>
    <s v="Collins"/>
    <x v="1"/>
    <x v="2"/>
    <x v="6"/>
    <s v="Level 3"/>
    <x v="3"/>
    <s v="Head"/>
    <n v="68"/>
  </r>
  <r>
    <s v="M1900088"/>
    <x v="167"/>
    <s v="Roberts"/>
    <x v="1"/>
    <x v="2"/>
    <x v="0"/>
    <s v="Level 3"/>
    <x v="3"/>
    <s v="Head"/>
    <n v="80"/>
  </r>
  <r>
    <s v="M2000092"/>
    <x v="168"/>
    <s v="Stewart"/>
    <x v="1"/>
    <x v="2"/>
    <x v="0"/>
    <s v="Level 3"/>
    <x v="3"/>
    <s v="Head"/>
    <n v="90"/>
  </r>
  <r>
    <s v="F19000188"/>
    <x v="169"/>
    <s v="Walker"/>
    <x v="1"/>
    <x v="2"/>
    <x v="1"/>
    <s v="Level 3"/>
    <x v="3"/>
    <s v="Head"/>
    <n v="95"/>
  </r>
  <r>
    <s v="F20000195"/>
    <x v="170"/>
    <s v="Ogbourne"/>
    <x v="0"/>
    <x v="2"/>
    <x v="1"/>
    <s v="Level 3"/>
    <x v="3"/>
    <s v="Head"/>
    <n v="78"/>
  </r>
  <r>
    <s v="M1900089"/>
    <x v="171"/>
    <s v="Acherley"/>
    <x v="0"/>
    <x v="3"/>
    <x v="0"/>
    <s v="Level 4"/>
    <x v="0"/>
    <s v="DMD"/>
    <n v="93"/>
  </r>
  <r>
    <s v="M1600068"/>
    <x v="172"/>
    <s v="Ackehurst"/>
    <x v="1"/>
    <x v="4"/>
    <x v="0"/>
    <s v="Level 4"/>
    <x v="0"/>
    <s v="DMD"/>
    <n v="69"/>
  </r>
  <r>
    <s v="M1700076"/>
    <x v="173"/>
    <s v="Oldakers"/>
    <x v="0"/>
    <x v="5"/>
    <x v="0"/>
    <s v="Level 4"/>
    <x v="0"/>
    <s v="DMD"/>
    <n v="65"/>
  </r>
  <r>
    <s v="M1100004"/>
    <x v="174"/>
    <s v="Oringe"/>
    <x v="0"/>
    <x v="0"/>
    <x v="1"/>
    <s v="Level 4"/>
    <x v="0"/>
    <s v="DMD"/>
    <n v="83"/>
  </r>
  <r>
    <s v="M1100012"/>
    <x v="175"/>
    <s v="Tabourdeaux"/>
    <x v="0"/>
    <x v="0"/>
    <x v="1"/>
    <s v="Level 4"/>
    <x v="0"/>
    <s v="DMD"/>
    <n v="82"/>
  </r>
  <r>
    <s v="M1500060"/>
    <x v="176"/>
    <s v="Chavez"/>
    <x v="1"/>
    <x v="1"/>
    <x v="0"/>
    <s v="Level 4"/>
    <x v="0"/>
    <s v="DMD"/>
    <n v="82"/>
  </r>
  <r>
    <s v="F13000136"/>
    <x v="177"/>
    <s v="Bailey"/>
    <x v="1"/>
    <x v="1"/>
    <x v="1"/>
    <s v="Level 4"/>
    <x v="0"/>
    <s v="DMD"/>
    <n v="83"/>
  </r>
  <r>
    <s v="M1700074"/>
    <x v="178"/>
    <s v="Ownstead"/>
    <x v="0"/>
    <x v="0"/>
    <x v="4"/>
    <s v="Level 4"/>
    <x v="0"/>
    <s v="DMD"/>
    <n v="80"/>
  </r>
  <r>
    <s v="M1700075"/>
    <x v="179"/>
    <s v="Abrahall"/>
    <x v="0"/>
    <x v="0"/>
    <x v="5"/>
    <s v="Level 4"/>
    <x v="0"/>
    <s v="DMD"/>
    <n v="78"/>
  </r>
  <r>
    <s v="M1900087"/>
    <x v="180"/>
    <s v="Williams"/>
    <x v="1"/>
    <x v="0"/>
    <x v="5"/>
    <s v="Level 4"/>
    <x v="0"/>
    <s v="DMD"/>
    <n v="77"/>
  </r>
  <r>
    <s v="F14000151"/>
    <x v="181"/>
    <s v="Acorn"/>
    <x v="0"/>
    <x v="0"/>
    <x v="7"/>
    <s v="Level 4"/>
    <x v="0"/>
    <s v="DMD"/>
    <n v="85"/>
  </r>
  <r>
    <s v="F21000198"/>
    <x v="182"/>
    <s v="Orrange"/>
    <x v="0"/>
    <x v="0"/>
    <x v="0"/>
    <s v="Level 4"/>
    <x v="0"/>
    <s v="DMD"/>
    <n v="75"/>
  </r>
  <r>
    <s v="F11000103"/>
    <x v="183"/>
    <s v="Morgan"/>
    <x v="1"/>
    <x v="6"/>
    <x v="0"/>
    <s v="Level 4"/>
    <x v="0"/>
    <s v="DMD"/>
    <n v="71"/>
  </r>
  <r>
    <s v="F14000139"/>
    <x v="184"/>
    <s v="Rogers"/>
    <x v="1"/>
    <x v="7"/>
    <x v="0"/>
    <s v="Level 4"/>
    <x v="0"/>
    <s v="DMD"/>
    <n v="83"/>
  </r>
  <r>
    <s v="M1100005"/>
    <x v="185"/>
    <s v="Diaz"/>
    <x v="1"/>
    <x v="2"/>
    <x v="5"/>
    <s v="Level 4"/>
    <x v="0"/>
    <s v="DMD"/>
    <n v="83"/>
  </r>
  <r>
    <s v="M1100008"/>
    <x v="186"/>
    <s v="Gutierrez"/>
    <x v="1"/>
    <x v="2"/>
    <x v="8"/>
    <s v="Level 4"/>
    <x v="0"/>
    <s v="DMD"/>
    <n v="74"/>
  </r>
  <r>
    <s v="M1500053"/>
    <x v="187"/>
    <s v="Takon"/>
    <x v="0"/>
    <x v="2"/>
    <x v="7"/>
    <s v="Level 4"/>
    <x v="0"/>
    <s v="DMD"/>
    <n v="72"/>
  </r>
  <r>
    <s v="F21000197"/>
    <x v="188"/>
    <s v="Tabbett"/>
    <x v="0"/>
    <x v="2"/>
    <x v="1"/>
    <s v="Level 4"/>
    <x v="0"/>
    <s v="DMD"/>
    <n v="91"/>
  </r>
  <r>
    <s v="F18000184"/>
    <x v="189"/>
    <s v="Ogburn"/>
    <x v="0"/>
    <x v="3"/>
    <x v="1"/>
    <s v="Level 5"/>
    <x v="0"/>
    <s v="DMD"/>
    <n v="79"/>
  </r>
  <r>
    <s v="F11000112"/>
    <x v="190"/>
    <s v="Gomez"/>
    <x v="1"/>
    <x v="4"/>
    <x v="1"/>
    <s v="Level 5"/>
    <x v="0"/>
    <s v="DMD"/>
    <n v="66"/>
  </r>
  <r>
    <s v="M2200099"/>
    <x v="191"/>
    <s v="Torres"/>
    <x v="1"/>
    <x v="5"/>
    <x v="1"/>
    <s v="Level 5"/>
    <x v="0"/>
    <s v="DMD"/>
    <n v="57"/>
  </r>
  <r>
    <s v="M1600062"/>
    <x v="192"/>
    <s v="Green"/>
    <x v="1"/>
    <x v="0"/>
    <x v="1"/>
    <s v="Level 5"/>
    <x v="0"/>
    <s v="DMD"/>
    <n v="86"/>
  </r>
  <r>
    <s v="F14000152"/>
    <x v="193"/>
    <s v="Morris"/>
    <x v="1"/>
    <x v="0"/>
    <x v="7"/>
    <s v="Level 5"/>
    <x v="0"/>
    <s v="DMD"/>
    <n v="78"/>
  </r>
  <r>
    <s v="F19000191"/>
    <x v="194"/>
    <s v="Obree"/>
    <x v="0"/>
    <x v="6"/>
    <x v="1"/>
    <s v="Level 5"/>
    <x v="0"/>
    <s v="DMD"/>
    <n v="30"/>
  </r>
  <r>
    <s v="F22000199"/>
    <x v="195"/>
    <s v="Oxlar"/>
    <x v="0"/>
    <x v="7"/>
    <x v="1"/>
    <s v="Level 5"/>
    <x v="0"/>
    <s v="DMD"/>
    <n v="81"/>
  </r>
  <r>
    <s v="M1600064"/>
    <x v="196"/>
    <s v="Olmstead"/>
    <x v="0"/>
    <x v="2"/>
    <x v="0"/>
    <s v="Level 5"/>
    <x v="0"/>
    <s v="DMD"/>
    <n v="66"/>
  </r>
  <r>
    <s v="F11000109"/>
    <x v="197"/>
    <s v="Osswaldt"/>
    <x v="0"/>
    <x v="2"/>
    <x v="1"/>
    <s v="Level 5"/>
    <x v="0"/>
    <s v="DMD"/>
    <n v="76"/>
  </r>
  <r>
    <s v="M2000095"/>
    <x v="198"/>
    <s v="Campbell"/>
    <x v="1"/>
    <x v="0"/>
    <x v="9"/>
    <s v="MD/CEO"/>
    <x v="4"/>
    <s v="N/A"/>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E1A42-3608-4863-8140-0F249A33D79E}"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24:B224" firstHeaderRow="1" firstDataRow="1" firstDataCol="1"/>
  <pivotFields count="10">
    <pivotField showAll="0"/>
    <pivotField axis="axisRow" showAll="0" sortType="descending">
      <items count="200">
        <item x="62"/>
        <item x="109"/>
        <item x="185"/>
        <item x="48"/>
        <item x="14"/>
        <item x="31"/>
        <item x="145"/>
        <item x="32"/>
        <item x="51"/>
        <item x="9"/>
        <item x="101"/>
        <item x="88"/>
        <item x="121"/>
        <item x="124"/>
        <item x="165"/>
        <item x="86"/>
        <item x="12"/>
        <item x="94"/>
        <item x="78"/>
        <item x="79"/>
        <item x="120"/>
        <item x="118"/>
        <item x="147"/>
        <item x="175"/>
        <item x="80"/>
        <item x="37"/>
        <item x="47"/>
        <item x="192"/>
        <item x="149"/>
        <item x="55"/>
        <item x="69"/>
        <item x="67"/>
        <item x="99"/>
        <item x="61"/>
        <item x="24"/>
        <item x="182"/>
        <item x="150"/>
        <item x="148"/>
        <item x="187"/>
        <item x="132"/>
        <item x="184"/>
        <item x="39"/>
        <item x="10"/>
        <item x="42"/>
        <item x="60"/>
        <item x="40"/>
        <item x="33"/>
        <item x="89"/>
        <item x="98"/>
        <item x="164"/>
        <item x="112"/>
        <item x="167"/>
        <item x="1"/>
        <item x="25"/>
        <item x="16"/>
        <item x="26"/>
        <item x="144"/>
        <item x="141"/>
        <item x="166"/>
        <item x="140"/>
        <item x="83"/>
        <item x="127"/>
        <item x="103"/>
        <item x="38"/>
        <item x="160"/>
        <item x="114"/>
        <item x="110"/>
        <item x="172"/>
        <item x="70"/>
        <item x="115"/>
        <item x="198"/>
        <item x="176"/>
        <item x="163"/>
        <item x="65"/>
        <item x="177"/>
        <item x="95"/>
        <item x="105"/>
        <item x="155"/>
        <item x="143"/>
        <item x="81"/>
        <item x="8"/>
        <item x="196"/>
        <item x="68"/>
        <item x="188"/>
        <item x="73"/>
        <item x="96"/>
        <item x="29"/>
        <item x="126"/>
        <item x="106"/>
        <item x="91"/>
        <item x="82"/>
        <item x="178"/>
        <item x="131"/>
        <item x="63"/>
        <item x="151"/>
        <item x="190"/>
        <item x="36"/>
        <item x="111"/>
        <item x="133"/>
        <item x="152"/>
        <item x="90"/>
        <item x="35"/>
        <item x="135"/>
        <item x="30"/>
        <item x="17"/>
        <item x="43"/>
        <item x="107"/>
        <item x="28"/>
        <item x="54"/>
        <item x="66"/>
        <item x="23"/>
        <item x="153"/>
        <item x="27"/>
        <item x="179"/>
        <item x="173"/>
        <item x="7"/>
        <item x="197"/>
        <item x="0"/>
        <item x="186"/>
        <item x="21"/>
        <item x="130"/>
        <item x="113"/>
        <item x="162"/>
        <item x="168"/>
        <item x="161"/>
        <item x="5"/>
        <item x="136"/>
        <item x="138"/>
        <item x="97"/>
        <item x="84"/>
        <item x="71"/>
        <item x="117"/>
        <item x="46"/>
        <item x="181"/>
        <item x="49"/>
        <item x="159"/>
        <item x="11"/>
        <item x="59"/>
        <item x="128"/>
        <item x="156"/>
        <item x="58"/>
        <item x="41"/>
        <item x="100"/>
        <item x="18"/>
        <item x="142"/>
        <item x="85"/>
        <item x="125"/>
        <item x="50"/>
        <item x="139"/>
        <item x="194"/>
        <item x="193"/>
        <item x="195"/>
        <item x="56"/>
        <item x="104"/>
        <item x="52"/>
        <item x="72"/>
        <item x="44"/>
        <item x="154"/>
        <item x="174"/>
        <item x="45"/>
        <item x="134"/>
        <item x="15"/>
        <item x="137"/>
        <item x="158"/>
        <item x="180"/>
        <item x="3"/>
        <item x="77"/>
        <item x="6"/>
        <item x="123"/>
        <item x="108"/>
        <item x="169"/>
        <item x="189"/>
        <item x="76"/>
        <item x="171"/>
        <item x="64"/>
        <item x="74"/>
        <item x="129"/>
        <item x="53"/>
        <item x="93"/>
        <item x="20"/>
        <item x="116"/>
        <item x="170"/>
        <item x="191"/>
        <item x="19"/>
        <item x="57"/>
        <item x="22"/>
        <item x="183"/>
        <item x="34"/>
        <item x="157"/>
        <item x="102"/>
        <item x="92"/>
        <item x="13"/>
        <item x="119"/>
        <item x="146"/>
        <item x="75"/>
        <item x="122"/>
        <item x="87"/>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1"/>
  </rowFields>
  <rowItems count="200">
    <i>
      <x v="98"/>
    </i>
    <i>
      <x v="78"/>
    </i>
    <i>
      <x v="162"/>
    </i>
    <i>
      <x v="76"/>
    </i>
    <i>
      <x v="48"/>
    </i>
    <i>
      <x v="89"/>
    </i>
    <i>
      <x v="90"/>
    </i>
    <i>
      <x v="170"/>
    </i>
    <i>
      <x v="7"/>
    </i>
    <i>
      <x v="127"/>
    </i>
    <i>
      <x v="32"/>
    </i>
    <i>
      <x v="53"/>
    </i>
    <i>
      <x v="55"/>
    </i>
    <i>
      <x v="106"/>
    </i>
    <i>
      <x v="59"/>
    </i>
    <i>
      <x v="128"/>
    </i>
    <i>
      <x v="62"/>
    </i>
    <i>
      <x v="3"/>
    </i>
    <i>
      <x v="26"/>
    </i>
    <i>
      <x v="159"/>
    </i>
    <i>
      <x v="173"/>
    </i>
    <i>
      <x v="39"/>
    </i>
    <i>
      <x v="175"/>
    </i>
    <i>
      <x v="11"/>
    </i>
    <i>
      <x v="15"/>
    </i>
    <i>
      <x v="176"/>
    </i>
    <i>
      <x v="148"/>
    </i>
    <i>
      <x v="132"/>
    </i>
    <i>
      <x v="157"/>
    </i>
    <i>
      <x v="47"/>
    </i>
    <i>
      <x v="60"/>
    </i>
    <i>
      <x v="194"/>
    </i>
    <i>
      <x v="122"/>
    </i>
    <i>
      <x v="46"/>
    </i>
    <i>
      <x v="140"/>
    </i>
    <i>
      <x v="83"/>
    </i>
    <i>
      <x v="88"/>
    </i>
    <i>
      <x v="56"/>
    </i>
    <i>
      <x v="123"/>
    </i>
    <i>
      <x v="189"/>
    </i>
    <i>
      <x v="193"/>
    </i>
    <i>
      <x v="160"/>
    </i>
    <i>
      <x v="101"/>
    </i>
    <i>
      <x v="94"/>
    </i>
    <i>
      <x v="105"/>
    </i>
    <i>
      <x v="97"/>
    </i>
    <i>
      <x v="21"/>
    </i>
    <i>
      <x v="112"/>
    </i>
    <i>
      <x v="107"/>
    </i>
    <i>
      <x v="120"/>
    </i>
    <i>
      <x v="108"/>
    </i>
    <i>
      <x v="79"/>
    </i>
    <i>
      <x v="69"/>
    </i>
    <i>
      <x v="109"/>
    </i>
    <i>
      <x v="6"/>
    </i>
    <i>
      <x v="134"/>
    </i>
    <i>
      <x v="104"/>
    </i>
    <i>
      <x v="197"/>
    </i>
    <i>
      <x v="153"/>
    </i>
    <i>
      <x v="190"/>
    </i>
    <i>
      <x v="16"/>
    </i>
    <i>
      <x v="17"/>
    </i>
    <i>
      <x v="196"/>
    </i>
    <i>
      <x v="135"/>
    </i>
    <i>
      <x v="27"/>
    </i>
    <i>
      <x v="142"/>
    </i>
    <i>
      <x v="22"/>
    </i>
    <i>
      <x v="133"/>
    </i>
    <i>
      <x v="103"/>
    </i>
    <i>
      <x v="10"/>
    </i>
    <i>
      <x v="57"/>
    </i>
    <i>
      <x v="121"/>
    </i>
    <i>
      <x v="183"/>
    </i>
    <i>
      <x v="29"/>
    </i>
    <i>
      <x v="184"/>
    </i>
    <i>
      <x v="146"/>
    </i>
    <i>
      <x v="8"/>
    </i>
    <i>
      <x v="12"/>
    </i>
    <i>
      <x v="158"/>
    </i>
    <i>
      <x v="74"/>
    </i>
    <i>
      <x v="33"/>
    </i>
    <i>
      <x v="110"/>
    </i>
    <i>
      <x v="40"/>
    </i>
    <i>
      <x v="52"/>
    </i>
    <i>
      <x v="2"/>
    </i>
    <i>
      <x v="65"/>
    </i>
    <i>
      <x v="50"/>
    </i>
    <i>
      <x v="18"/>
    </i>
    <i>
      <x v="23"/>
    </i>
    <i>
      <x v="45"/>
    </i>
    <i>
      <x v="71"/>
    </i>
    <i>
      <x v="20"/>
    </i>
    <i>
      <x v="124"/>
    </i>
    <i>
      <x v="165"/>
    </i>
    <i>
      <x v="82"/>
    </i>
    <i>
      <x v="154"/>
    </i>
    <i>
      <x v="188"/>
    </i>
    <i>
      <x v="5"/>
    </i>
    <i>
      <x v="54"/>
    </i>
    <i>
      <x v="125"/>
    </i>
    <i>
      <x v="49"/>
    </i>
    <i>
      <x v="151"/>
    </i>
    <i>
      <x v="156"/>
    </i>
    <i>
      <x v="24"/>
    </i>
    <i>
      <x v="152"/>
    </i>
    <i>
      <x v="64"/>
    </i>
    <i>
      <x v="37"/>
    </i>
    <i>
      <x v="91"/>
    </i>
    <i>
      <x v="136"/>
    </i>
    <i>
      <x v="51"/>
    </i>
    <i>
      <x v="187"/>
    </i>
    <i>
      <x v="143"/>
    </i>
    <i>
      <x v="84"/>
    </i>
    <i>
      <x v="171"/>
    </i>
    <i>
      <x v="9"/>
    </i>
    <i>
      <x v="126"/>
    </i>
    <i>
      <x v="161"/>
    </i>
    <i>
      <x v="113"/>
    </i>
    <i>
      <x v="181"/>
    </i>
    <i>
      <x v="172"/>
    </i>
    <i>
      <x v="86"/>
    </i>
    <i>
      <x v="66"/>
    </i>
    <i>
      <x v="150"/>
    </i>
    <i>
      <x v="164"/>
    </i>
    <i>
      <x v="92"/>
    </i>
    <i>
      <x v="63"/>
    </i>
    <i>
      <x v="138"/>
    </i>
    <i>
      <x v="179"/>
    </i>
    <i>
      <x v="137"/>
    </i>
    <i>
      <x v="144"/>
    </i>
    <i>
      <x v="31"/>
    </i>
    <i>
      <x v="116"/>
    </i>
    <i>
      <x v="35"/>
    </i>
    <i>
      <x v="180"/>
    </i>
    <i>
      <x v="41"/>
    </i>
    <i>
      <x v="117"/>
    </i>
    <i>
      <x v="70"/>
    </i>
    <i>
      <x v="85"/>
    </i>
    <i>
      <x v="99"/>
    </i>
    <i>
      <x v="118"/>
    </i>
    <i>
      <x v="14"/>
    </i>
    <i>
      <x v="119"/>
    </i>
    <i>
      <x v="75"/>
    </i>
    <i>
      <x v="130"/>
    </i>
    <i>
      <x v="166"/>
    </i>
    <i>
      <x v="1"/>
    </i>
    <i>
      <x v="61"/>
    </i>
    <i>
      <x v="13"/>
    </i>
    <i>
      <x v="30"/>
    </i>
    <i>
      <x v="38"/>
    </i>
    <i>
      <x v="115"/>
    </i>
    <i>
      <x v="36"/>
    </i>
    <i>
      <x v="167"/>
    </i>
    <i>
      <x v="186"/>
    </i>
    <i>
      <x v="169"/>
    </i>
    <i>
      <x v="42"/>
    </i>
    <i>
      <x v="168"/>
    </i>
    <i>
      <x v="43"/>
    </i>
    <i>
      <x v="19"/>
    </i>
    <i>
      <x v="72"/>
    </i>
    <i>
      <x v="177"/>
    </i>
    <i>
      <x v="67"/>
    </i>
    <i>
      <x v="100"/>
    </i>
    <i>
      <x v="145"/>
    </i>
    <i>
      <x v="34"/>
    </i>
    <i>
      <x v="28"/>
    </i>
    <i>
      <x v="139"/>
    </i>
    <i>
      <x v="58"/>
    </i>
    <i>
      <x v="131"/>
    </i>
    <i>
      <x/>
    </i>
    <i>
      <x v="178"/>
    </i>
    <i>
      <x v="155"/>
    </i>
    <i>
      <x v="185"/>
    </i>
    <i>
      <x v="80"/>
    </i>
    <i>
      <x v="141"/>
    </i>
    <i>
      <x v="95"/>
    </i>
    <i>
      <x v="68"/>
    </i>
    <i>
      <x v="129"/>
    </i>
    <i>
      <x v="81"/>
    </i>
    <i>
      <x v="73"/>
    </i>
    <i>
      <x v="174"/>
    </i>
    <i>
      <x v="114"/>
    </i>
    <i>
      <x v="195"/>
    </i>
    <i>
      <x v="44"/>
    </i>
    <i>
      <x v="77"/>
    </i>
    <i>
      <x v="163"/>
    </i>
    <i>
      <x v="93"/>
    </i>
    <i>
      <x v="96"/>
    </i>
    <i>
      <x v="147"/>
    </i>
    <i>
      <x v="192"/>
    </i>
    <i>
      <x v="102"/>
    </i>
    <i>
      <x v="87"/>
    </i>
    <i>
      <x v="25"/>
    </i>
    <i>
      <x v="182"/>
    </i>
    <i>
      <x v="111"/>
    </i>
    <i>
      <x v="191"/>
    </i>
    <i>
      <x v="198"/>
    </i>
    <i>
      <x v="149"/>
    </i>
    <i>
      <x v="4"/>
    </i>
    <i t="grand">
      <x/>
    </i>
  </rowItems>
  <colItems count="1">
    <i/>
  </colItems>
  <dataFields count="1">
    <dataField name="Average of Performance Score" fld="9" subtotal="average" baseField="1" baseItem="92"/>
  </dataFields>
  <chartFormats count="1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98"/>
          </reference>
        </references>
      </pivotArea>
    </chartFormat>
    <chartFormat chart="2" format="3">
      <pivotArea type="data" outline="0" fieldPosition="0">
        <references count="2">
          <reference field="4294967294" count="1" selected="0">
            <x v="0"/>
          </reference>
          <reference field="1" count="1" selected="0">
            <x v="53"/>
          </reference>
        </references>
      </pivotArea>
    </chartFormat>
    <chartFormat chart="2" format="4">
      <pivotArea type="data" outline="0" fieldPosition="0">
        <references count="2">
          <reference field="4294967294" count="1" selected="0">
            <x v="0"/>
          </reference>
          <reference field="1" count="1" selected="0">
            <x v="55"/>
          </reference>
        </references>
      </pivotArea>
    </chartFormat>
    <chartFormat chart="2" format="5">
      <pivotArea type="data" outline="0" fieldPosition="0">
        <references count="2">
          <reference field="4294967294" count="1" selected="0">
            <x v="0"/>
          </reference>
          <reference field="1" count="1" selected="0">
            <x v="11"/>
          </reference>
        </references>
      </pivotArea>
    </chartFormat>
    <chartFormat chart="2" format="6">
      <pivotArea type="data" outline="0" fieldPosition="0">
        <references count="2">
          <reference field="4294967294" count="1" selected="0">
            <x v="0"/>
          </reference>
          <reference field="1" count="1" selected="0">
            <x v="175"/>
          </reference>
        </references>
      </pivotArea>
    </chartFormat>
    <chartFormat chart="2" format="7">
      <pivotArea type="data" outline="0" fieldPosition="0">
        <references count="2">
          <reference field="4294967294" count="1" selected="0">
            <x v="0"/>
          </reference>
          <reference field="1" count="1" selected="0">
            <x v="173"/>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 count="1" selected="0">
            <x v="98"/>
          </reference>
        </references>
      </pivotArea>
    </chartFormat>
    <chartFormat chart="5" format="17">
      <pivotArea type="data" outline="0" fieldPosition="0">
        <references count="2">
          <reference field="4294967294" count="1" selected="0">
            <x v="0"/>
          </reference>
          <reference field="1" count="1" selected="0">
            <x v="53"/>
          </reference>
        </references>
      </pivotArea>
    </chartFormat>
    <chartFormat chart="5" format="18">
      <pivotArea type="data" outline="0" fieldPosition="0">
        <references count="2">
          <reference field="4294967294" count="1" selected="0">
            <x v="0"/>
          </reference>
          <reference field="1" count="1" selected="0">
            <x v="55"/>
          </reference>
        </references>
      </pivotArea>
    </chartFormat>
    <chartFormat chart="5" format="19">
      <pivotArea type="data" outline="0" fieldPosition="0">
        <references count="2">
          <reference field="4294967294" count="1" selected="0">
            <x v="0"/>
          </reference>
          <reference field="1" count="1" selected="0">
            <x v="11"/>
          </reference>
        </references>
      </pivotArea>
    </chartFormat>
    <chartFormat chart="5" format="20">
      <pivotArea type="data" outline="0" fieldPosition="0">
        <references count="2">
          <reference field="4294967294" count="1" selected="0">
            <x v="0"/>
          </reference>
          <reference field="1" count="1" selected="0">
            <x v="175"/>
          </reference>
        </references>
      </pivotArea>
    </chartFormat>
    <chartFormat chart="5" format="21">
      <pivotArea type="data" outline="0" fieldPosition="0">
        <references count="2">
          <reference field="4294967294" count="1" selected="0">
            <x v="0"/>
          </reference>
          <reference field="1" count="1" selected="0">
            <x v="17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10" firstHeaderRow="1" firstDataRow="1" firstDataCol="1"/>
  <pivotFields count="10">
    <pivotField showAll="0"/>
    <pivotField axis="axisRow" showAll="0" measureFilter="1" sortType="descending">
      <items count="200">
        <item x="62"/>
        <item x="109"/>
        <item x="185"/>
        <item x="48"/>
        <item x="14"/>
        <item x="31"/>
        <item x="145"/>
        <item x="32"/>
        <item x="51"/>
        <item x="9"/>
        <item x="101"/>
        <item x="88"/>
        <item x="121"/>
        <item x="124"/>
        <item x="165"/>
        <item x="86"/>
        <item x="12"/>
        <item x="94"/>
        <item x="78"/>
        <item x="79"/>
        <item x="120"/>
        <item x="118"/>
        <item x="147"/>
        <item x="175"/>
        <item x="80"/>
        <item x="37"/>
        <item x="47"/>
        <item x="192"/>
        <item x="149"/>
        <item x="55"/>
        <item x="69"/>
        <item x="67"/>
        <item x="99"/>
        <item x="61"/>
        <item x="24"/>
        <item x="182"/>
        <item x="150"/>
        <item x="148"/>
        <item x="187"/>
        <item x="132"/>
        <item x="184"/>
        <item x="39"/>
        <item x="10"/>
        <item x="42"/>
        <item x="60"/>
        <item x="40"/>
        <item x="33"/>
        <item x="89"/>
        <item x="98"/>
        <item x="164"/>
        <item x="112"/>
        <item x="167"/>
        <item x="1"/>
        <item x="25"/>
        <item x="16"/>
        <item x="26"/>
        <item x="144"/>
        <item x="141"/>
        <item x="166"/>
        <item x="140"/>
        <item x="83"/>
        <item x="127"/>
        <item x="103"/>
        <item x="38"/>
        <item x="160"/>
        <item x="114"/>
        <item x="110"/>
        <item x="172"/>
        <item x="70"/>
        <item x="115"/>
        <item x="198"/>
        <item x="176"/>
        <item x="163"/>
        <item x="65"/>
        <item x="177"/>
        <item x="95"/>
        <item x="105"/>
        <item x="155"/>
        <item x="143"/>
        <item x="81"/>
        <item x="8"/>
        <item x="196"/>
        <item x="68"/>
        <item x="188"/>
        <item x="73"/>
        <item x="96"/>
        <item x="29"/>
        <item x="126"/>
        <item x="106"/>
        <item x="91"/>
        <item x="82"/>
        <item x="178"/>
        <item x="131"/>
        <item x="63"/>
        <item x="151"/>
        <item x="190"/>
        <item x="36"/>
        <item x="111"/>
        <item x="133"/>
        <item x="152"/>
        <item x="90"/>
        <item x="35"/>
        <item x="135"/>
        <item x="30"/>
        <item x="17"/>
        <item x="43"/>
        <item x="107"/>
        <item x="28"/>
        <item x="54"/>
        <item x="66"/>
        <item x="23"/>
        <item x="153"/>
        <item x="27"/>
        <item x="179"/>
        <item x="173"/>
        <item x="7"/>
        <item x="197"/>
        <item x="0"/>
        <item x="186"/>
        <item x="21"/>
        <item x="130"/>
        <item x="113"/>
        <item x="162"/>
        <item x="168"/>
        <item x="161"/>
        <item x="5"/>
        <item x="136"/>
        <item x="138"/>
        <item x="97"/>
        <item x="84"/>
        <item x="71"/>
        <item x="117"/>
        <item x="46"/>
        <item x="181"/>
        <item x="49"/>
        <item x="159"/>
        <item x="11"/>
        <item x="59"/>
        <item x="128"/>
        <item x="156"/>
        <item x="58"/>
        <item x="41"/>
        <item x="100"/>
        <item x="18"/>
        <item x="142"/>
        <item x="85"/>
        <item x="125"/>
        <item x="50"/>
        <item x="139"/>
        <item x="194"/>
        <item x="193"/>
        <item x="195"/>
        <item x="56"/>
        <item x="104"/>
        <item x="52"/>
        <item x="72"/>
        <item x="44"/>
        <item x="154"/>
        <item x="174"/>
        <item x="45"/>
        <item x="134"/>
        <item x="15"/>
        <item x="137"/>
        <item x="158"/>
        <item x="180"/>
        <item x="3"/>
        <item x="77"/>
        <item x="6"/>
        <item x="123"/>
        <item x="108"/>
        <item x="169"/>
        <item x="189"/>
        <item x="76"/>
        <item x="171"/>
        <item x="64"/>
        <item x="74"/>
        <item x="129"/>
        <item x="53"/>
        <item x="93"/>
        <item x="20"/>
        <item x="116"/>
        <item x="170"/>
        <item x="191"/>
        <item x="19"/>
        <item x="57"/>
        <item x="22"/>
        <item x="183"/>
        <item x="34"/>
        <item x="157"/>
        <item x="102"/>
        <item x="92"/>
        <item x="13"/>
        <item x="119"/>
        <item x="146"/>
        <item x="75"/>
        <item x="122"/>
        <item x="87"/>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1"/>
  </rowFields>
  <rowItems count="7">
    <i>
      <x v="162"/>
    </i>
    <i>
      <x v="98"/>
    </i>
    <i>
      <x v="76"/>
    </i>
    <i>
      <x v="78"/>
    </i>
    <i>
      <x v="89"/>
    </i>
    <i>
      <x v="48"/>
    </i>
    <i t="grand">
      <x/>
    </i>
  </rowItems>
  <colItems count="1">
    <i/>
  </colItems>
  <dataFields count="1">
    <dataField name="Sum of Performance Score" fld="9" baseField="0" baseItem="0"/>
  </dataFields>
  <chartFormats count="19">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98"/>
          </reference>
        </references>
      </pivotArea>
    </chartFormat>
    <chartFormat chart="2" format="3">
      <pivotArea type="data" outline="0" fieldPosition="0">
        <references count="2">
          <reference field="4294967294" count="1" selected="0">
            <x v="0"/>
          </reference>
          <reference field="1" count="1" selected="0">
            <x v="53"/>
          </reference>
        </references>
      </pivotArea>
    </chartFormat>
    <chartFormat chart="2" format="4">
      <pivotArea type="data" outline="0" fieldPosition="0">
        <references count="2">
          <reference field="4294967294" count="1" selected="0">
            <x v="0"/>
          </reference>
          <reference field="1" count="1" selected="0">
            <x v="55"/>
          </reference>
        </references>
      </pivotArea>
    </chartFormat>
    <chartFormat chart="2" format="5">
      <pivotArea type="data" outline="0" fieldPosition="0">
        <references count="2">
          <reference field="4294967294" count="1" selected="0">
            <x v="0"/>
          </reference>
          <reference field="1" count="1" selected="0">
            <x v="11"/>
          </reference>
        </references>
      </pivotArea>
    </chartFormat>
    <chartFormat chart="2" format="6">
      <pivotArea type="data" outline="0" fieldPosition="0">
        <references count="2">
          <reference field="4294967294" count="1" selected="0">
            <x v="0"/>
          </reference>
          <reference field="1" count="1" selected="0">
            <x v="175"/>
          </reference>
        </references>
      </pivotArea>
    </chartFormat>
    <chartFormat chart="2" format="7">
      <pivotArea type="data" outline="0" fieldPosition="0">
        <references count="2">
          <reference field="4294967294" count="1" selected="0">
            <x v="0"/>
          </reference>
          <reference field="1" count="1" selected="0">
            <x v="173"/>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 count="1" selected="0">
            <x v="98"/>
          </reference>
        </references>
      </pivotArea>
    </chartFormat>
    <chartFormat chart="5" format="17">
      <pivotArea type="data" outline="0" fieldPosition="0">
        <references count="2">
          <reference field="4294967294" count="1" selected="0">
            <x v="0"/>
          </reference>
          <reference field="1" count="1" selected="0">
            <x v="53"/>
          </reference>
        </references>
      </pivotArea>
    </chartFormat>
    <chartFormat chart="5" format="18">
      <pivotArea type="data" outline="0" fieldPosition="0">
        <references count="2">
          <reference field="4294967294" count="1" selected="0">
            <x v="0"/>
          </reference>
          <reference field="1" count="1" selected="0">
            <x v="55"/>
          </reference>
        </references>
      </pivotArea>
    </chartFormat>
    <chartFormat chart="5" format="19">
      <pivotArea type="data" outline="0" fieldPosition="0">
        <references count="2">
          <reference field="4294967294" count="1" selected="0">
            <x v="0"/>
          </reference>
          <reference field="1" count="1" selected="0">
            <x v="11"/>
          </reference>
        </references>
      </pivotArea>
    </chartFormat>
    <chartFormat chart="5" format="20">
      <pivotArea type="data" outline="0" fieldPosition="0">
        <references count="2">
          <reference field="4294967294" count="1" selected="0">
            <x v="0"/>
          </reference>
          <reference field="1" count="1" selected="0">
            <x v="175"/>
          </reference>
        </references>
      </pivotArea>
    </chartFormat>
    <chartFormat chart="5" format="21">
      <pivotArea type="data" outline="0" fieldPosition="0">
        <references count="2">
          <reference field="4294967294" count="1" selected="0">
            <x v="0"/>
          </reference>
          <reference field="1" count="1" selected="0">
            <x v="173"/>
          </reference>
        </references>
      </pivotArea>
    </chartFormat>
    <chartFormat chart="5" format="22">
      <pivotArea type="data" outline="0" fieldPosition="0">
        <references count="2">
          <reference field="4294967294" count="1" selected="0">
            <x v="0"/>
          </reference>
          <reference field="1" count="1" selected="0">
            <x v="162"/>
          </reference>
        </references>
      </pivotArea>
    </chartFormat>
    <chartFormat chart="5" format="23">
      <pivotArea type="data" outline="0" fieldPosition="0">
        <references count="2">
          <reference field="4294967294" count="1" selected="0">
            <x v="0"/>
          </reference>
          <reference field="1" count="1" selected="0">
            <x v="76"/>
          </reference>
        </references>
      </pivotArea>
    </chartFormat>
    <chartFormat chart="5" format="24">
      <pivotArea type="data" outline="0" fieldPosition="0">
        <references count="2">
          <reference field="4294967294" count="1" selected="0">
            <x v="0"/>
          </reference>
          <reference field="1" count="1" selected="0">
            <x v="78"/>
          </reference>
        </references>
      </pivotArea>
    </chartFormat>
    <chartFormat chart="5" format="25">
      <pivotArea type="data" outline="0" fieldPosition="0">
        <references count="2">
          <reference field="4294967294" count="1" selected="0">
            <x v="0"/>
          </reference>
          <reference field="1" count="1" selected="0">
            <x v="89"/>
          </reference>
        </references>
      </pivotArea>
    </chartFormat>
    <chartFormat chart="5" format="26">
      <pivotArea type="data" outline="0" fieldPosition="0">
        <references count="2">
          <reference field="4294967294" count="1" selected="0">
            <x v="0"/>
          </reference>
          <reference field="1" count="1" selected="0">
            <x v="4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13:B19" firstHeaderRow="1" firstDataRow="1" firstDataCol="1"/>
  <pivotFields count="10">
    <pivotField showAll="0"/>
    <pivotField axis="axisRow" showAll="0" measureFilter="1" sortType="descending">
      <items count="200">
        <item x="62"/>
        <item x="109"/>
        <item x="185"/>
        <item x="48"/>
        <item x="14"/>
        <item x="31"/>
        <item x="145"/>
        <item x="32"/>
        <item x="51"/>
        <item x="9"/>
        <item x="101"/>
        <item x="88"/>
        <item x="121"/>
        <item x="124"/>
        <item x="165"/>
        <item x="86"/>
        <item x="12"/>
        <item x="94"/>
        <item x="78"/>
        <item x="79"/>
        <item x="120"/>
        <item x="118"/>
        <item x="147"/>
        <item x="175"/>
        <item x="80"/>
        <item x="37"/>
        <item x="47"/>
        <item x="192"/>
        <item x="149"/>
        <item x="55"/>
        <item x="69"/>
        <item x="67"/>
        <item x="99"/>
        <item x="61"/>
        <item x="24"/>
        <item x="182"/>
        <item x="150"/>
        <item x="148"/>
        <item x="187"/>
        <item x="132"/>
        <item x="184"/>
        <item x="39"/>
        <item x="10"/>
        <item x="42"/>
        <item x="60"/>
        <item x="40"/>
        <item x="33"/>
        <item x="89"/>
        <item x="98"/>
        <item x="164"/>
        <item x="112"/>
        <item x="167"/>
        <item x="1"/>
        <item x="25"/>
        <item x="16"/>
        <item x="26"/>
        <item x="144"/>
        <item x="141"/>
        <item x="166"/>
        <item x="140"/>
        <item x="83"/>
        <item x="127"/>
        <item x="103"/>
        <item x="38"/>
        <item x="160"/>
        <item x="114"/>
        <item x="110"/>
        <item x="172"/>
        <item x="70"/>
        <item x="115"/>
        <item x="198"/>
        <item x="176"/>
        <item x="163"/>
        <item x="65"/>
        <item x="177"/>
        <item x="95"/>
        <item x="105"/>
        <item x="155"/>
        <item x="143"/>
        <item x="81"/>
        <item x="8"/>
        <item x="196"/>
        <item x="68"/>
        <item x="188"/>
        <item x="73"/>
        <item x="96"/>
        <item x="29"/>
        <item x="126"/>
        <item x="106"/>
        <item x="91"/>
        <item x="82"/>
        <item x="178"/>
        <item x="131"/>
        <item x="63"/>
        <item x="151"/>
        <item x="190"/>
        <item x="36"/>
        <item x="111"/>
        <item x="133"/>
        <item x="152"/>
        <item x="90"/>
        <item x="35"/>
        <item x="135"/>
        <item x="30"/>
        <item x="17"/>
        <item x="43"/>
        <item x="107"/>
        <item x="28"/>
        <item x="54"/>
        <item x="66"/>
        <item x="23"/>
        <item x="153"/>
        <item x="27"/>
        <item x="179"/>
        <item x="173"/>
        <item x="7"/>
        <item x="197"/>
        <item x="0"/>
        <item x="186"/>
        <item x="21"/>
        <item x="130"/>
        <item x="113"/>
        <item x="162"/>
        <item x="168"/>
        <item x="161"/>
        <item x="5"/>
        <item x="136"/>
        <item x="138"/>
        <item x="97"/>
        <item x="84"/>
        <item x="71"/>
        <item x="117"/>
        <item x="46"/>
        <item x="181"/>
        <item x="49"/>
        <item x="159"/>
        <item x="11"/>
        <item x="59"/>
        <item x="128"/>
        <item x="156"/>
        <item x="58"/>
        <item x="41"/>
        <item x="100"/>
        <item x="18"/>
        <item x="142"/>
        <item x="85"/>
        <item x="125"/>
        <item x="50"/>
        <item x="139"/>
        <item x="194"/>
        <item x="193"/>
        <item x="195"/>
        <item x="56"/>
        <item x="104"/>
        <item x="52"/>
        <item x="72"/>
        <item x="44"/>
        <item x="154"/>
        <item x="174"/>
        <item x="45"/>
        <item x="134"/>
        <item x="15"/>
        <item x="137"/>
        <item x="158"/>
        <item x="180"/>
        <item x="3"/>
        <item x="77"/>
        <item x="6"/>
        <item x="123"/>
        <item x="108"/>
        <item x="169"/>
        <item x="189"/>
        <item x="76"/>
        <item x="171"/>
        <item x="64"/>
        <item x="74"/>
        <item x="129"/>
        <item x="53"/>
        <item x="93"/>
        <item x="20"/>
        <item x="116"/>
        <item x="170"/>
        <item x="191"/>
        <item x="19"/>
        <item x="57"/>
        <item x="22"/>
        <item x="183"/>
        <item x="34"/>
        <item x="157"/>
        <item x="102"/>
        <item x="92"/>
        <item x="13"/>
        <item x="119"/>
        <item x="146"/>
        <item x="75"/>
        <item x="122"/>
        <item x="87"/>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1"/>
  </rowFields>
  <rowItems count="6">
    <i>
      <x v="111"/>
    </i>
    <i>
      <x v="191"/>
    </i>
    <i>
      <x v="198"/>
    </i>
    <i>
      <x v="149"/>
    </i>
    <i>
      <x v="4"/>
    </i>
    <i t="grand">
      <x/>
    </i>
  </rowItems>
  <colItems count="1">
    <i/>
  </colItems>
  <dataFields count="1">
    <dataField name="Sum of Performance Score" fld="9" baseField="0" baseItem="0"/>
  </dataFields>
  <chartFormats count="28">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98"/>
          </reference>
        </references>
      </pivotArea>
    </chartFormat>
    <chartFormat chart="2" format="3">
      <pivotArea type="data" outline="0" fieldPosition="0">
        <references count="2">
          <reference field="4294967294" count="1" selected="0">
            <x v="0"/>
          </reference>
          <reference field="1" count="1" selected="0">
            <x v="53"/>
          </reference>
        </references>
      </pivotArea>
    </chartFormat>
    <chartFormat chart="2" format="4">
      <pivotArea type="data" outline="0" fieldPosition="0">
        <references count="2">
          <reference field="4294967294" count="1" selected="0">
            <x v="0"/>
          </reference>
          <reference field="1" count="1" selected="0">
            <x v="55"/>
          </reference>
        </references>
      </pivotArea>
    </chartFormat>
    <chartFormat chart="2" format="5">
      <pivotArea type="data" outline="0" fieldPosition="0">
        <references count="2">
          <reference field="4294967294" count="1" selected="0">
            <x v="0"/>
          </reference>
          <reference field="1" count="1" selected="0">
            <x v="11"/>
          </reference>
        </references>
      </pivotArea>
    </chartFormat>
    <chartFormat chart="2" format="6">
      <pivotArea type="data" outline="0" fieldPosition="0">
        <references count="2">
          <reference field="4294967294" count="1" selected="0">
            <x v="0"/>
          </reference>
          <reference field="1" count="1" selected="0">
            <x v="175"/>
          </reference>
        </references>
      </pivotArea>
    </chartFormat>
    <chartFormat chart="2" format="7">
      <pivotArea type="data" outline="0" fieldPosition="0">
        <references count="2">
          <reference field="4294967294" count="1" selected="0">
            <x v="0"/>
          </reference>
          <reference field="1" count="1" selected="0">
            <x v="173"/>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 count="1" selected="0">
            <x v="98"/>
          </reference>
        </references>
      </pivotArea>
    </chartFormat>
    <chartFormat chart="5" format="17">
      <pivotArea type="data" outline="0" fieldPosition="0">
        <references count="2">
          <reference field="4294967294" count="1" selected="0">
            <x v="0"/>
          </reference>
          <reference field="1" count="1" selected="0">
            <x v="53"/>
          </reference>
        </references>
      </pivotArea>
    </chartFormat>
    <chartFormat chart="5" format="18">
      <pivotArea type="data" outline="0" fieldPosition="0">
        <references count="2">
          <reference field="4294967294" count="1" selected="0">
            <x v="0"/>
          </reference>
          <reference field="1" count="1" selected="0">
            <x v="55"/>
          </reference>
        </references>
      </pivotArea>
    </chartFormat>
    <chartFormat chart="5" format="19">
      <pivotArea type="data" outline="0" fieldPosition="0">
        <references count="2">
          <reference field="4294967294" count="1" selected="0">
            <x v="0"/>
          </reference>
          <reference field="1" count="1" selected="0">
            <x v="11"/>
          </reference>
        </references>
      </pivotArea>
    </chartFormat>
    <chartFormat chart="5" format="20">
      <pivotArea type="data" outline="0" fieldPosition="0">
        <references count="2">
          <reference field="4294967294" count="1" selected="0">
            <x v="0"/>
          </reference>
          <reference field="1" count="1" selected="0">
            <x v="175"/>
          </reference>
        </references>
      </pivotArea>
    </chartFormat>
    <chartFormat chart="5" format="21">
      <pivotArea type="data" outline="0" fieldPosition="0">
        <references count="2">
          <reference field="4294967294" count="1" selected="0">
            <x v="0"/>
          </reference>
          <reference field="1" count="1" selected="0">
            <x v="173"/>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121"/>
          </reference>
        </references>
      </pivotArea>
    </chartFormat>
    <chartFormat chart="6" format="3">
      <pivotArea type="data" outline="0" fieldPosition="0">
        <references count="2">
          <reference field="4294967294" count="1" selected="0">
            <x v="0"/>
          </reference>
          <reference field="1" count="1" selected="0">
            <x v="103"/>
          </reference>
        </references>
      </pivotArea>
    </chartFormat>
    <chartFormat chart="6" format="4">
      <pivotArea type="data" outline="0" fieldPosition="0">
        <references count="2">
          <reference field="4294967294" count="1" selected="0">
            <x v="0"/>
          </reference>
          <reference field="1" count="1" selected="0">
            <x v="22"/>
          </reference>
        </references>
      </pivotArea>
    </chartFormat>
    <chartFormat chart="6" format="5">
      <pivotArea type="data" outline="0" fieldPosition="0">
        <references count="2">
          <reference field="4294967294" count="1" selected="0">
            <x v="0"/>
          </reference>
          <reference field="1" count="1" selected="0">
            <x v="14"/>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1" count="1" selected="0">
            <x v="103"/>
          </reference>
        </references>
      </pivotArea>
    </chartFormat>
    <chartFormat chart="8" format="13">
      <pivotArea type="data" outline="0" fieldPosition="0">
        <references count="2">
          <reference field="4294967294" count="1" selected="0">
            <x v="0"/>
          </reference>
          <reference field="1" count="1" selected="0">
            <x v="121"/>
          </reference>
        </references>
      </pivotArea>
    </chartFormat>
    <chartFormat chart="8" format="14">
      <pivotArea type="data" outline="0" fieldPosition="0">
        <references count="2">
          <reference field="4294967294" count="1" selected="0">
            <x v="0"/>
          </reference>
          <reference field="1" count="1" selected="0">
            <x v="22"/>
          </reference>
        </references>
      </pivotArea>
    </chartFormat>
    <chartFormat chart="8" format="15">
      <pivotArea type="data" outline="0" fieldPosition="0">
        <references count="2">
          <reference field="4294967294" count="1" selected="0">
            <x v="0"/>
          </reference>
          <reference field="1" count="1" selected="0">
            <x v="14"/>
          </reference>
        </references>
      </pivotArea>
    </chartFormat>
    <chartFormat chart="8" format="16">
      <pivotArea type="data" outline="0" fieldPosition="0">
        <references count="2">
          <reference field="4294967294" count="1" selected="0">
            <x v="0"/>
          </reference>
          <reference field="1" count="1" selected="0">
            <x v="191"/>
          </reference>
        </references>
      </pivotArea>
    </chartFormat>
    <chartFormat chart="8" format="17">
      <pivotArea type="data" outline="0" fieldPosition="0">
        <references count="2">
          <reference field="4294967294" count="1" selected="0">
            <x v="0"/>
          </reference>
          <reference field="1" count="1" selected="0">
            <x v="198"/>
          </reference>
        </references>
      </pivotArea>
    </chartFormat>
    <chartFormat chart="8" format="18">
      <pivotArea type="data" outline="0" fieldPosition="0">
        <references count="2">
          <reference field="4294967294" count="1" selected="0">
            <x v="0"/>
          </reference>
          <reference field="1" count="1" selected="0">
            <x v="149"/>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1:B10" firstHeaderRow="1" firstDataRow="1" firstDataCol="1"/>
  <pivotFields count="1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9">
        <item x="2"/>
        <item x="7"/>
        <item x="6"/>
        <item x="0"/>
        <item x="1"/>
        <item x="5"/>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4"/>
  </rowFields>
  <rowItems count="9">
    <i>
      <x v="2"/>
    </i>
    <i>
      <x v="4"/>
    </i>
    <i>
      <x v="3"/>
    </i>
    <i>
      <x v="5"/>
    </i>
    <i>
      <x/>
    </i>
    <i>
      <x v="6"/>
    </i>
    <i>
      <x v="1"/>
    </i>
    <i>
      <x v="7"/>
    </i>
    <i t="grand">
      <x/>
    </i>
  </rowItems>
  <colItems count="1">
    <i/>
  </colItems>
  <dataFields count="1">
    <dataField name="Average of Performance Score" fld="9" subtotal="average" baseField="4" baseItem="0"/>
  </dataFields>
  <chartFormats count="29">
    <chartFormat chart="2" format="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4" count="1" selected="0">
            <x v="3"/>
          </reference>
        </references>
      </pivotArea>
    </chartFormat>
    <chartFormat chart="6" format="4">
      <pivotArea type="data" outline="0" fieldPosition="0">
        <references count="2">
          <reference field="4294967294" count="1" selected="0">
            <x v="0"/>
          </reference>
          <reference field="4" count="1" selected="0">
            <x v="1"/>
          </reference>
        </references>
      </pivotArea>
    </chartFormat>
    <chartFormat chart="6" format="5">
      <pivotArea type="data" outline="0" fieldPosition="0">
        <references count="2">
          <reference field="4294967294" count="1" selected="0">
            <x v="0"/>
          </reference>
          <reference field="4" count="1" selected="0">
            <x v="7"/>
          </reference>
        </references>
      </pivotArea>
    </chartFormat>
    <chartFormat chart="6" format="6">
      <pivotArea type="data" outline="0" fieldPosition="0">
        <references count="2">
          <reference field="4294967294" count="1" selected="0">
            <x v="0"/>
          </reference>
          <reference field="4" count="1" selected="0">
            <x v="2"/>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4"/>
          </reference>
        </references>
      </pivotArea>
    </chartFormat>
    <chartFormat chart="6" format="9">
      <pivotArea type="data" outline="0" fieldPosition="0">
        <references count="2">
          <reference field="4294967294" count="1" selected="0">
            <x v="0"/>
          </reference>
          <reference field="4" count="1" selected="0">
            <x v="6"/>
          </reference>
        </references>
      </pivotArea>
    </chartFormat>
    <chartFormat chart="6" format="10">
      <pivotArea type="data" outline="0" fieldPosition="0">
        <references count="2">
          <reference field="4294967294" count="1" selected="0">
            <x v="0"/>
          </reference>
          <reference field="4" count="1" selected="0">
            <x v="5"/>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4" count="1" selected="0">
            <x v="5"/>
          </reference>
        </references>
      </pivotArea>
    </chartFormat>
    <chartFormat chart="7" format="13">
      <pivotArea type="data" outline="0" fieldPosition="0">
        <references count="2">
          <reference field="4294967294" count="1" selected="0">
            <x v="0"/>
          </reference>
          <reference field="4" count="1" selected="0">
            <x v="6"/>
          </reference>
        </references>
      </pivotArea>
    </chartFormat>
    <chartFormat chart="7" format="14">
      <pivotArea type="data" outline="0" fieldPosition="0">
        <references count="2">
          <reference field="4294967294" count="1" selected="0">
            <x v="0"/>
          </reference>
          <reference field="4" count="1" selected="0">
            <x v="4"/>
          </reference>
        </references>
      </pivotArea>
    </chartFormat>
    <chartFormat chart="7" format="15">
      <pivotArea type="data" outline="0" fieldPosition="0">
        <references count="2">
          <reference field="4294967294" count="1" selected="0">
            <x v="0"/>
          </reference>
          <reference field="4" count="1" selected="0">
            <x v="0"/>
          </reference>
        </references>
      </pivotArea>
    </chartFormat>
    <chartFormat chart="7" format="16">
      <pivotArea type="data" outline="0" fieldPosition="0">
        <references count="2">
          <reference field="4294967294" count="1" selected="0">
            <x v="0"/>
          </reference>
          <reference field="4" count="1" selected="0">
            <x v="2"/>
          </reference>
        </references>
      </pivotArea>
    </chartFormat>
    <chartFormat chart="7" format="17">
      <pivotArea type="data" outline="0" fieldPosition="0">
        <references count="2">
          <reference field="4294967294" count="1" selected="0">
            <x v="0"/>
          </reference>
          <reference field="4" count="1" selected="0">
            <x v="7"/>
          </reference>
        </references>
      </pivotArea>
    </chartFormat>
    <chartFormat chart="7" format="18">
      <pivotArea type="data" outline="0" fieldPosition="0">
        <references count="2">
          <reference field="4294967294" count="1" selected="0">
            <x v="0"/>
          </reference>
          <reference field="4" count="1" selected="0">
            <x v="1"/>
          </reference>
        </references>
      </pivotArea>
    </chartFormat>
    <chartFormat chart="7" format="19">
      <pivotArea type="data" outline="0" fieldPosition="0">
        <references count="2">
          <reference field="4294967294" count="1" selected="0">
            <x v="0"/>
          </reference>
          <reference field="4"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4" count="1" selected="0">
            <x v="5"/>
          </reference>
        </references>
      </pivotArea>
    </chartFormat>
    <chartFormat chart="9" format="22">
      <pivotArea type="data" outline="0" fieldPosition="0">
        <references count="2">
          <reference field="4294967294" count="1" selected="0">
            <x v="0"/>
          </reference>
          <reference field="4" count="1" selected="0">
            <x v="6"/>
          </reference>
        </references>
      </pivotArea>
    </chartFormat>
    <chartFormat chart="9" format="23">
      <pivotArea type="data" outline="0" fieldPosition="0">
        <references count="2">
          <reference field="4294967294" count="1" selected="0">
            <x v="0"/>
          </reference>
          <reference field="4" count="1" selected="0">
            <x v="4"/>
          </reference>
        </references>
      </pivotArea>
    </chartFormat>
    <chartFormat chart="9" format="24">
      <pivotArea type="data" outline="0" fieldPosition="0">
        <references count="2">
          <reference field="4294967294" count="1" selected="0">
            <x v="0"/>
          </reference>
          <reference field="4" count="1" selected="0">
            <x v="0"/>
          </reference>
        </references>
      </pivotArea>
    </chartFormat>
    <chartFormat chart="9" format="25">
      <pivotArea type="data" outline="0" fieldPosition="0">
        <references count="2">
          <reference field="4294967294" count="1" selected="0">
            <x v="0"/>
          </reference>
          <reference field="4" count="1" selected="0">
            <x v="2"/>
          </reference>
        </references>
      </pivotArea>
    </chartFormat>
    <chartFormat chart="9" format="26">
      <pivotArea type="data" outline="0" fieldPosition="0">
        <references count="2">
          <reference field="4294967294" count="1" selected="0">
            <x v="0"/>
          </reference>
          <reference field="4" count="1" selected="0">
            <x v="7"/>
          </reference>
        </references>
      </pivotArea>
    </chartFormat>
    <chartFormat chart="9" format="27">
      <pivotArea type="data" outline="0" fieldPosition="0">
        <references count="2">
          <reference field="4294967294" count="1" selected="0">
            <x v="0"/>
          </reference>
          <reference field="4" count="1" selected="0">
            <x v="1"/>
          </reference>
        </references>
      </pivotArea>
    </chartFormat>
    <chartFormat chart="9" format="2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B14" firstHeaderRow="1" firstDataRow="1" firstDataCol="1"/>
  <pivotFields count="1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11">
        <item x="2"/>
        <item x="4"/>
        <item x="8"/>
        <item x="9"/>
        <item x="7"/>
        <item x="5"/>
        <item x="6"/>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5"/>
  </rowFields>
  <rowItems count="11">
    <i>
      <x v="8"/>
    </i>
    <i>
      <x/>
    </i>
    <i>
      <x v="9"/>
    </i>
    <i>
      <x v="2"/>
    </i>
    <i>
      <x v="7"/>
    </i>
    <i>
      <x v="5"/>
    </i>
    <i>
      <x v="4"/>
    </i>
    <i>
      <x v="6"/>
    </i>
    <i>
      <x v="1"/>
    </i>
    <i>
      <x v="3"/>
    </i>
    <i t="grand">
      <x/>
    </i>
  </rowItems>
  <colItems count="1">
    <i/>
  </colItems>
  <dataFields count="1">
    <dataField name="Average of Performance Score" fld="9" subtotal="average" baseField="5" baseItem="5"/>
  </dataFields>
  <chartFormats count="14">
    <chartFormat chart="2" format="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5" count="1" selected="0">
            <x v="8"/>
          </reference>
        </references>
      </pivotArea>
    </chartFormat>
    <chartFormat chart="8" format="18">
      <pivotArea type="data" outline="0" fieldPosition="0">
        <references count="2">
          <reference field="4294967294" count="1" selected="0">
            <x v="0"/>
          </reference>
          <reference field="5" count="1" selected="0">
            <x v="0"/>
          </reference>
        </references>
      </pivotArea>
    </chartFormat>
    <chartFormat chart="8" format="19">
      <pivotArea type="data" outline="0" fieldPosition="0">
        <references count="2">
          <reference field="4294967294" count="1" selected="0">
            <x v="0"/>
          </reference>
          <reference field="5" count="1" selected="0">
            <x v="9"/>
          </reference>
        </references>
      </pivotArea>
    </chartFormat>
    <chartFormat chart="8" format="20">
      <pivotArea type="data" outline="0" fieldPosition="0">
        <references count="2">
          <reference field="4294967294" count="1" selected="0">
            <x v="0"/>
          </reference>
          <reference field="5" count="1" selected="0">
            <x v="2"/>
          </reference>
        </references>
      </pivotArea>
    </chartFormat>
    <chartFormat chart="8" format="21">
      <pivotArea type="data" outline="0" fieldPosition="0">
        <references count="2">
          <reference field="4294967294" count="1" selected="0">
            <x v="0"/>
          </reference>
          <reference field="5" count="1" selected="0">
            <x v="7"/>
          </reference>
        </references>
      </pivotArea>
    </chartFormat>
    <chartFormat chart="8" format="22">
      <pivotArea type="data" outline="0" fieldPosition="0">
        <references count="2">
          <reference field="4294967294" count="1" selected="0">
            <x v="0"/>
          </reference>
          <reference field="5" count="1" selected="0">
            <x v="5"/>
          </reference>
        </references>
      </pivotArea>
    </chartFormat>
    <chartFormat chart="8" format="23">
      <pivotArea type="data" outline="0" fieldPosition="0">
        <references count="2">
          <reference field="4294967294" count="1" selected="0">
            <x v="0"/>
          </reference>
          <reference field="5" count="1" selected="0">
            <x v="4"/>
          </reference>
        </references>
      </pivotArea>
    </chartFormat>
    <chartFormat chart="8" format="24">
      <pivotArea type="data" outline="0" fieldPosition="0">
        <references count="2">
          <reference field="4294967294" count="1" selected="0">
            <x v="0"/>
          </reference>
          <reference field="5" count="1" selected="0">
            <x v="6"/>
          </reference>
        </references>
      </pivotArea>
    </chartFormat>
    <chartFormat chart="8" format="25">
      <pivotArea type="data" outline="0" fieldPosition="0">
        <references count="2">
          <reference field="4294967294" count="1" selected="0">
            <x v="0"/>
          </reference>
          <reference field="5" count="1" selected="0">
            <x v="1"/>
          </reference>
        </references>
      </pivotArea>
    </chartFormat>
    <chartFormat chart="8" format="2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A3:B9" firstHeaderRow="1" firstDataRow="1" firstDataCol="1"/>
  <pivotFields count="1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a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7"/>
  </rowFields>
  <rowItems count="6">
    <i>
      <x v="4"/>
    </i>
    <i>
      <x/>
    </i>
    <i>
      <x v="1"/>
    </i>
    <i>
      <x v="3"/>
    </i>
    <i>
      <x v="2"/>
    </i>
    <i t="grand">
      <x/>
    </i>
  </rowItems>
  <colItems count="1">
    <i/>
  </colItems>
  <dataFields count="1">
    <dataField name="Average of Performance Score" fld="9" subtotal="average" baseField="5" baseItem="5"/>
  </dataFields>
  <chartFormats count="17">
    <chartFormat chart="2" format="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7" count="1" selected="0">
            <x v="0"/>
          </reference>
        </references>
      </pivotArea>
    </chartFormat>
    <chartFormat chart="8" format="24">
      <pivotArea type="data" outline="0" fieldPosition="0">
        <references count="2">
          <reference field="4294967294" count="1" selected="0">
            <x v="0"/>
          </reference>
          <reference field="7" count="1" selected="0">
            <x v="1"/>
          </reference>
        </references>
      </pivotArea>
    </chartFormat>
    <chartFormat chart="8" format="25">
      <pivotArea type="data" outline="0" fieldPosition="0">
        <references count="2">
          <reference field="4294967294" count="1" selected="0">
            <x v="0"/>
          </reference>
          <reference field="7" count="1" selected="0">
            <x v="2"/>
          </reference>
        </references>
      </pivotArea>
    </chartFormat>
    <chartFormat chart="8" format="26">
      <pivotArea type="data" outline="0" fieldPosition="0">
        <references count="2">
          <reference field="4294967294" count="1" selected="0">
            <x v="0"/>
          </reference>
          <reference field="7" count="1" selected="0">
            <x v="3"/>
          </reference>
        </references>
      </pivotArea>
    </chartFormat>
    <chartFormat chart="8" format="27">
      <pivotArea type="data" outline="0" fieldPosition="0">
        <references count="2">
          <reference field="4294967294" count="1" selected="0">
            <x v="0"/>
          </reference>
          <reference field="7" count="1" selected="0">
            <x v="4"/>
          </reference>
        </references>
      </pivotArea>
    </chartFormat>
    <chartFormat chart="8" format="28"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2"/>
          </reference>
        </references>
      </pivotArea>
    </chartFormat>
    <chartFormat chart="11" format="7">
      <pivotArea type="data" outline="0" fieldPosition="0">
        <references count="2">
          <reference field="4294967294" count="1" selected="0">
            <x v="0"/>
          </reference>
          <reference field="7" count="1" selected="0">
            <x v="3"/>
          </reference>
        </references>
      </pivotArea>
    </chartFormat>
    <chartFormat chart="11" format="8">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A3:D15" firstHeaderRow="1" firstDataRow="2" firstDataCol="1"/>
  <pivotFields count="1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 showAll="0"/>
    <pivotField axis="axisRow" showAll="0" sortType="descending">
      <items count="11">
        <item x="2"/>
        <item x="4"/>
        <item x="8"/>
        <item x="9"/>
        <item x="7"/>
        <item x="5"/>
        <item x="6"/>
        <item x="0"/>
        <item x="1"/>
        <item x="3"/>
        <item t="default"/>
      </items>
      <autoSortScope>
        <pivotArea dataOnly="0" outline="0" fieldPosition="0">
          <references count="2">
            <reference field="4294967294" count="1" selected="0">
              <x v="0"/>
            </reference>
            <reference field="3" count="1" selected="0">
              <x v="1"/>
            </reference>
          </references>
        </pivotArea>
      </autoSortScope>
    </pivotField>
    <pivotField showAll="0"/>
    <pivotField showAll="0"/>
    <pivotField showAll="0"/>
    <pivotField dataField="1" showAll="0"/>
  </pivotFields>
  <rowFields count="1">
    <field x="5"/>
  </rowFields>
  <rowItems count="11">
    <i>
      <x v="1"/>
    </i>
    <i>
      <x v="8"/>
    </i>
    <i>
      <x v="9"/>
    </i>
    <i>
      <x v="7"/>
    </i>
    <i>
      <x v="2"/>
    </i>
    <i>
      <x/>
    </i>
    <i>
      <x v="4"/>
    </i>
    <i>
      <x v="6"/>
    </i>
    <i>
      <x v="5"/>
    </i>
    <i>
      <x v="3"/>
    </i>
    <i t="grand">
      <x/>
    </i>
  </rowItems>
  <colFields count="1">
    <field x="3"/>
  </colFields>
  <colItems count="3">
    <i>
      <x/>
    </i>
    <i>
      <x v="1"/>
    </i>
    <i t="grand">
      <x/>
    </i>
  </colItems>
  <dataFields count="1">
    <dataField name="Average of Performance Score" fld="9" subtotal="average" baseField="5" baseItem="5"/>
  </dataFields>
  <chartFormats count="8">
    <chartFormat chart="2" format="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23" series="1">
      <pivotArea type="data" outline="0" fieldPosition="0">
        <references count="2">
          <reference field="4294967294" count="1" selected="0">
            <x v="0"/>
          </reference>
          <reference field="3" count="1" selected="0">
            <x v="0"/>
          </reference>
        </references>
      </pivotArea>
    </chartFormat>
    <chartFormat chart="8" format="24" series="1">
      <pivotArea type="data" outline="0" fieldPosition="0">
        <references count="2">
          <reference field="4294967294" count="1" selected="0">
            <x v="0"/>
          </reference>
          <reference field="3" count="1" selected="0">
            <x v="1"/>
          </reference>
        </references>
      </pivotArea>
    </chartFormat>
    <chartFormat chart="11" format="27" series="1">
      <pivotArea type="data" outline="0" fieldPosition="0">
        <references count="2">
          <reference field="4294967294" count="1" selected="0">
            <x v="0"/>
          </reference>
          <reference field="3" count="1" selected="0">
            <x v="0"/>
          </reference>
        </references>
      </pivotArea>
    </chartFormat>
    <chartFormat chart="11" format="28"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00" totalsRowShown="0" headerRowDxfId="6">
  <autoFilter ref="A1:J200" xr:uid="{00000000-0009-0000-0100-000001000000}"/>
  <tableColumns count="10">
    <tableColumn id="1" xr3:uid="{00000000-0010-0000-0000-000001000000}" name="Staff ID" dataDxfId="5"/>
    <tableColumn id="2" xr3:uid="{00000000-0010-0000-0000-000002000000}" name="First Name" dataDxfId="4">
      <calculatedColumnFormula>VLOOKUP('Consolidated Table'!A2,'Staff Names'!$A$1:$B$200,2,FALSE)</calculatedColumnFormula>
    </tableColumn>
    <tableColumn id="3" xr3:uid="{00000000-0010-0000-0000-000003000000}" name="Last Name" dataDxfId="3">
      <calculatedColumnFormula>VLOOKUP(A2,'Staff Names'!$A$1:$C$200,3,FALSE)</calculatedColumnFormula>
    </tableColumn>
    <tableColumn id="4" xr3:uid="{00000000-0010-0000-0000-000004000000}" name="Gender" dataDxfId="2">
      <calculatedColumnFormula>VLOOKUP(A2,Gender!$A$1:$B$200,2,FALSE)</calculatedColumnFormula>
    </tableColumn>
    <tableColumn id="5" xr3:uid="{00000000-0010-0000-0000-000005000000}" name="Branch">
      <calculatedColumnFormula>VLOOKUP(A2,Branches!$A$2:$B$200,2,FALSE)</calculatedColumnFormula>
    </tableColumn>
    <tableColumn id="6" xr3:uid="{00000000-0010-0000-0000-000006000000}" name="Department">
      <calculatedColumnFormula>VLOOKUP(A2,Department!$A$2:$B$200,2,FALSE)</calculatedColumnFormula>
    </tableColumn>
    <tableColumn id="7" xr3:uid="{00000000-0010-0000-0000-000007000000}" name="Position" dataDxfId="1">
      <calculatedColumnFormula>IFERROR(VLOOKUP(A2,'Level 1 - 3'!A:D,4,FALSE),IFERROR(VLOOKUP(A2,'Level 4 - DH'!A:D,4,FALSE),IFERROR(VLOOKUP(A2,Management!A:D,4,FALSE),"Not Found")))</calculatedColumnFormula>
    </tableColumn>
    <tableColumn id="8" xr3:uid="{00000000-0010-0000-0000-000008000000}" name="Line Manager 1" dataDxfId="0">
      <calculatedColumnFormula>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calculatedColumnFormula>
    </tableColumn>
    <tableColumn id="9" xr3:uid="{00000000-0010-0000-0000-000009000000}" name="Line Manager 2">
      <calculatedColumnFormula>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calculatedColumnFormula>
    </tableColumn>
    <tableColumn id="10" xr3:uid="{00000000-0010-0000-0000-00000A000000}" name="Performance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3"/>
  <sheetViews>
    <sheetView showGridLines="0" tabSelected="1" topLeftCell="A22" zoomScale="80" zoomScaleNormal="80" workbookViewId="0">
      <selection sqref="A1:R2"/>
    </sheetView>
  </sheetViews>
  <sheetFormatPr defaultColWidth="0" defaultRowHeight="15.75" zeroHeight="1" x14ac:dyDescent="0.25"/>
  <cols>
    <col min="1" max="18" width="9" customWidth="1"/>
    <col min="19" max="16384" width="9" hidden="1"/>
  </cols>
  <sheetData>
    <row r="1" spans="1:18" ht="21.75" customHeight="1" x14ac:dyDescent="0.25">
      <c r="A1" s="16" t="s">
        <v>676</v>
      </c>
      <c r="B1" s="17"/>
      <c r="C1" s="17"/>
      <c r="D1" s="17"/>
      <c r="E1" s="17"/>
      <c r="F1" s="17"/>
      <c r="G1" s="17"/>
      <c r="H1" s="17"/>
      <c r="I1" s="17"/>
      <c r="J1" s="17"/>
      <c r="K1" s="17"/>
      <c r="L1" s="17"/>
      <c r="M1" s="17"/>
      <c r="N1" s="17"/>
      <c r="O1" s="17"/>
      <c r="P1" s="17"/>
      <c r="Q1" s="17"/>
      <c r="R1" s="18"/>
    </row>
    <row r="2" spans="1:18" ht="2.25" customHeight="1" thickBot="1" x14ac:dyDescent="0.3">
      <c r="A2" s="19"/>
      <c r="B2" s="20"/>
      <c r="C2" s="20"/>
      <c r="D2" s="20"/>
      <c r="E2" s="20"/>
      <c r="F2" s="20"/>
      <c r="G2" s="20"/>
      <c r="H2" s="20"/>
      <c r="I2" s="20"/>
      <c r="J2" s="20"/>
      <c r="K2" s="20"/>
      <c r="L2" s="20"/>
      <c r="M2" s="20"/>
      <c r="N2" s="20"/>
      <c r="O2" s="20"/>
      <c r="P2" s="20"/>
      <c r="Q2" s="20"/>
      <c r="R2" s="21"/>
    </row>
    <row r="3" spans="1:18" ht="27" customHeight="1" x14ac:dyDescent="0.35">
      <c r="A3" s="22" t="s">
        <v>675</v>
      </c>
      <c r="B3" s="23"/>
      <c r="C3" s="23"/>
      <c r="D3" s="23"/>
      <c r="E3" s="23"/>
      <c r="F3" s="23"/>
      <c r="G3" s="23"/>
      <c r="H3" s="23"/>
      <c r="I3" s="23"/>
      <c r="J3" s="23"/>
      <c r="K3" s="23"/>
      <c r="L3" s="23"/>
      <c r="M3" s="23"/>
      <c r="N3" s="23"/>
      <c r="O3" s="23"/>
      <c r="P3" s="23"/>
      <c r="Q3" s="23"/>
      <c r="R3" s="23"/>
    </row>
    <row r="4" spans="1:18" x14ac:dyDescent="0.25">
      <c r="A4" s="15"/>
      <c r="B4" s="15"/>
      <c r="C4" s="15"/>
      <c r="D4" s="15"/>
      <c r="E4" s="15"/>
      <c r="F4" s="15"/>
      <c r="G4" s="15"/>
      <c r="H4" s="15"/>
      <c r="I4" s="15"/>
      <c r="J4" s="15"/>
      <c r="K4" s="15"/>
      <c r="L4" s="15"/>
      <c r="M4" s="15"/>
      <c r="N4" s="15"/>
      <c r="O4" s="15"/>
      <c r="P4" s="15"/>
      <c r="Q4" s="15"/>
      <c r="R4" s="15"/>
    </row>
    <row r="5" spans="1:18" x14ac:dyDescent="0.25">
      <c r="A5" s="15"/>
      <c r="B5" s="15"/>
      <c r="C5" s="15"/>
      <c r="D5" s="15"/>
      <c r="E5" s="15"/>
      <c r="F5" s="15"/>
      <c r="G5" s="15"/>
      <c r="H5" s="15"/>
      <c r="I5" s="15"/>
      <c r="J5" s="15"/>
      <c r="K5" s="15"/>
      <c r="L5" s="15"/>
      <c r="M5" s="15"/>
      <c r="N5" s="15"/>
      <c r="O5" s="15"/>
      <c r="P5" s="15"/>
      <c r="Q5" s="15"/>
      <c r="R5" s="15"/>
    </row>
    <row r="6" spans="1:18" x14ac:dyDescent="0.25">
      <c r="A6" s="15"/>
      <c r="B6" s="15"/>
      <c r="C6" s="15"/>
      <c r="D6" s="15"/>
      <c r="E6" s="15"/>
      <c r="F6" s="15"/>
      <c r="G6" s="15"/>
      <c r="H6" s="15"/>
      <c r="I6" s="15"/>
      <c r="J6" s="15"/>
      <c r="K6" s="15"/>
      <c r="L6" s="15"/>
      <c r="M6" s="15"/>
      <c r="N6" s="15"/>
      <c r="O6" s="15"/>
      <c r="P6" s="15"/>
      <c r="Q6" s="15"/>
      <c r="R6" s="15"/>
    </row>
    <row r="7" spans="1:18" x14ac:dyDescent="0.25">
      <c r="A7" s="15"/>
      <c r="B7" s="15"/>
      <c r="C7" s="15"/>
      <c r="D7" s="15"/>
      <c r="E7" s="15"/>
      <c r="F7" s="15"/>
      <c r="G7" s="15"/>
      <c r="H7" s="15"/>
      <c r="I7" s="15"/>
      <c r="J7" s="15"/>
      <c r="K7" s="15"/>
      <c r="L7" s="15"/>
      <c r="M7" s="15"/>
      <c r="N7" s="15"/>
      <c r="O7" s="15"/>
      <c r="P7" s="15"/>
      <c r="Q7" s="15"/>
      <c r="R7" s="15"/>
    </row>
    <row r="8" spans="1:18" x14ac:dyDescent="0.25">
      <c r="A8" s="15"/>
      <c r="B8" s="15"/>
      <c r="C8" s="15"/>
      <c r="D8" s="15"/>
      <c r="E8" s="15"/>
      <c r="F8" s="15"/>
      <c r="G8" s="15"/>
      <c r="H8" s="15"/>
      <c r="I8" s="15"/>
      <c r="J8" s="15"/>
      <c r="K8" s="15"/>
      <c r="L8" s="15"/>
      <c r="M8" s="15"/>
      <c r="N8" s="15"/>
      <c r="O8" s="15"/>
      <c r="P8" s="15"/>
      <c r="Q8" s="15"/>
      <c r="R8" s="15"/>
    </row>
    <row r="9" spans="1:18" x14ac:dyDescent="0.25">
      <c r="A9" s="15"/>
      <c r="B9" s="15"/>
      <c r="C9" s="15"/>
      <c r="D9" s="15"/>
      <c r="E9" s="15"/>
      <c r="F9" s="15"/>
      <c r="G9" s="15"/>
      <c r="H9" s="15"/>
      <c r="I9" s="15"/>
      <c r="J9" s="15"/>
      <c r="K9" s="15"/>
      <c r="L9" s="15"/>
      <c r="M9" s="15"/>
      <c r="N9" s="15"/>
      <c r="O9" s="15"/>
      <c r="P9" s="15"/>
      <c r="Q9" s="15"/>
      <c r="R9" s="15"/>
    </row>
    <row r="10" spans="1:18" x14ac:dyDescent="0.25">
      <c r="A10" s="15"/>
      <c r="B10" s="15"/>
      <c r="C10" s="15"/>
      <c r="D10" s="15"/>
      <c r="E10" s="15"/>
      <c r="F10" s="15"/>
      <c r="G10" s="15"/>
      <c r="H10" s="15"/>
      <c r="I10" s="15"/>
      <c r="J10" s="15"/>
      <c r="K10" s="15"/>
      <c r="L10" s="15"/>
      <c r="M10" s="15"/>
      <c r="N10" s="15"/>
      <c r="O10" s="15"/>
      <c r="P10" s="15"/>
      <c r="Q10" s="15"/>
      <c r="R10" s="15"/>
    </row>
    <row r="11" spans="1:18" x14ac:dyDescent="0.25">
      <c r="A11" s="15"/>
      <c r="B11" s="15"/>
      <c r="C11" s="15"/>
      <c r="D11" s="15"/>
      <c r="E11" s="15"/>
      <c r="F11" s="15"/>
      <c r="G11" s="15"/>
      <c r="H11" s="15"/>
      <c r="I11" s="15"/>
      <c r="J11" s="15"/>
      <c r="K11" s="15"/>
      <c r="L11" s="15"/>
      <c r="M11" s="15"/>
      <c r="N11" s="15"/>
      <c r="O11" s="15"/>
      <c r="P11" s="15"/>
      <c r="Q11" s="15"/>
      <c r="R11" s="15"/>
    </row>
    <row r="12" spans="1:18" x14ac:dyDescent="0.25">
      <c r="A12" s="15"/>
      <c r="B12" s="15"/>
      <c r="C12" s="15"/>
      <c r="D12" s="15"/>
      <c r="E12" s="15"/>
      <c r="F12" s="15"/>
      <c r="G12" s="15"/>
      <c r="H12" s="15"/>
      <c r="I12" s="15"/>
      <c r="J12" s="15"/>
      <c r="K12" s="15"/>
      <c r="L12" s="15"/>
      <c r="M12" s="15"/>
      <c r="N12" s="15"/>
      <c r="O12" s="15"/>
      <c r="P12" s="15"/>
      <c r="Q12" s="15"/>
      <c r="R12" s="15"/>
    </row>
    <row r="13" spans="1:18" x14ac:dyDescent="0.25">
      <c r="A13" s="15"/>
      <c r="B13" s="15"/>
      <c r="C13" s="15"/>
      <c r="D13" s="15"/>
      <c r="E13" s="15"/>
      <c r="F13" s="15"/>
      <c r="G13" s="15"/>
      <c r="H13" s="15"/>
      <c r="I13" s="15"/>
      <c r="J13" s="15"/>
      <c r="K13" s="15"/>
      <c r="L13" s="15"/>
      <c r="M13" s="15"/>
      <c r="N13" s="15"/>
      <c r="O13" s="15"/>
      <c r="P13" s="15"/>
      <c r="Q13" s="15"/>
      <c r="R13" s="15"/>
    </row>
    <row r="14" spans="1:18" x14ac:dyDescent="0.25">
      <c r="A14" s="15"/>
      <c r="B14" s="15"/>
      <c r="C14" s="15"/>
      <c r="D14" s="15"/>
      <c r="E14" s="15"/>
      <c r="F14" s="15"/>
      <c r="G14" s="15"/>
      <c r="H14" s="15"/>
      <c r="I14" s="15"/>
      <c r="J14" s="15"/>
      <c r="K14" s="15"/>
      <c r="L14" s="15"/>
      <c r="M14" s="15"/>
      <c r="N14" s="15"/>
      <c r="O14" s="15"/>
      <c r="P14" s="15"/>
      <c r="Q14" s="15"/>
      <c r="R14" s="15"/>
    </row>
    <row r="15" spans="1:18" x14ac:dyDescent="0.25">
      <c r="A15" s="15"/>
      <c r="B15" s="15"/>
      <c r="C15" s="15"/>
      <c r="D15" s="15"/>
      <c r="E15" s="15"/>
      <c r="F15" s="15"/>
      <c r="G15" s="15"/>
      <c r="H15" s="15"/>
      <c r="I15" s="15"/>
      <c r="J15" s="15"/>
      <c r="K15" s="15"/>
      <c r="L15" s="15"/>
      <c r="M15" s="15"/>
      <c r="N15" s="15"/>
      <c r="O15" s="15"/>
      <c r="P15" s="15"/>
      <c r="Q15" s="15"/>
      <c r="R15" s="15"/>
    </row>
    <row r="16" spans="1:18" x14ac:dyDescent="0.25">
      <c r="A16" s="15"/>
      <c r="B16" s="15"/>
      <c r="C16" s="15"/>
      <c r="D16" s="15"/>
      <c r="E16" s="15"/>
      <c r="F16" s="15"/>
      <c r="G16" s="15"/>
      <c r="H16" s="15"/>
      <c r="I16" s="15"/>
      <c r="J16" s="15"/>
      <c r="K16" s="15"/>
      <c r="L16" s="15"/>
      <c r="M16" s="15"/>
      <c r="N16" s="15"/>
      <c r="O16" s="15"/>
      <c r="P16" s="15"/>
      <c r="Q16" s="15"/>
      <c r="R16" s="15"/>
    </row>
    <row r="17" spans="1:18" x14ac:dyDescent="0.25">
      <c r="A17" s="15"/>
      <c r="B17" s="15"/>
      <c r="C17" s="15"/>
      <c r="D17" s="15"/>
      <c r="E17" s="15"/>
      <c r="F17" s="15"/>
      <c r="G17" s="15"/>
      <c r="H17" s="15"/>
      <c r="I17" s="15"/>
      <c r="J17" s="15"/>
      <c r="K17" s="15"/>
      <c r="L17" s="15"/>
      <c r="M17" s="15"/>
      <c r="N17" s="15"/>
      <c r="O17" s="15"/>
      <c r="P17" s="15"/>
      <c r="Q17" s="15"/>
      <c r="R17" s="15"/>
    </row>
    <row r="18" spans="1:18" x14ac:dyDescent="0.25">
      <c r="A18" s="15"/>
      <c r="B18" s="15"/>
      <c r="C18" s="15"/>
      <c r="D18" s="15"/>
      <c r="E18" s="15"/>
      <c r="F18" s="15"/>
      <c r="G18" s="15"/>
      <c r="H18" s="15"/>
      <c r="I18" s="15"/>
      <c r="J18" s="15"/>
      <c r="K18" s="15"/>
      <c r="L18" s="15"/>
      <c r="M18" s="15"/>
      <c r="N18" s="15"/>
      <c r="O18" s="15"/>
      <c r="P18" s="15"/>
      <c r="Q18" s="15"/>
      <c r="R18" s="15"/>
    </row>
    <row r="19" spans="1:18" x14ac:dyDescent="0.25">
      <c r="A19" s="15"/>
      <c r="B19" s="15"/>
      <c r="C19" s="15"/>
      <c r="D19" s="15"/>
      <c r="E19" s="15"/>
      <c r="F19" s="15"/>
      <c r="G19" s="15"/>
      <c r="H19" s="15"/>
      <c r="I19" s="15"/>
      <c r="J19" s="15"/>
      <c r="K19" s="15"/>
      <c r="L19" s="15"/>
      <c r="M19" s="15"/>
      <c r="N19" s="15"/>
      <c r="O19" s="15"/>
      <c r="P19" s="15"/>
      <c r="Q19" s="15"/>
      <c r="R19" s="15"/>
    </row>
    <row r="20" spans="1:18" x14ac:dyDescent="0.25">
      <c r="A20" s="15"/>
      <c r="B20" s="15"/>
      <c r="C20" s="15"/>
      <c r="D20" s="15"/>
      <c r="E20" s="15"/>
      <c r="F20" s="15"/>
      <c r="G20" s="15"/>
      <c r="H20" s="15"/>
      <c r="I20" s="15"/>
      <c r="J20" s="15"/>
      <c r="K20" s="15"/>
      <c r="L20" s="15"/>
      <c r="M20" s="15"/>
      <c r="N20" s="15"/>
      <c r="O20" s="15"/>
      <c r="P20" s="15"/>
      <c r="Q20" s="15"/>
      <c r="R20" s="15"/>
    </row>
    <row r="21" spans="1:18" x14ac:dyDescent="0.25">
      <c r="A21" s="15"/>
      <c r="B21" s="15"/>
      <c r="C21" s="15"/>
      <c r="D21" s="15"/>
      <c r="E21" s="15"/>
      <c r="F21" s="15"/>
      <c r="G21" s="15"/>
      <c r="H21" s="15"/>
      <c r="I21" s="15"/>
      <c r="J21" s="15"/>
      <c r="K21" s="15"/>
      <c r="L21" s="15"/>
      <c r="M21" s="15"/>
      <c r="N21" s="15"/>
      <c r="O21" s="15"/>
      <c r="P21" s="15"/>
      <c r="Q21" s="15"/>
      <c r="R21" s="15"/>
    </row>
    <row r="22" spans="1:18" x14ac:dyDescent="0.25">
      <c r="A22" s="15"/>
      <c r="B22" s="15"/>
      <c r="C22" s="15"/>
      <c r="D22" s="15"/>
      <c r="E22" s="15"/>
      <c r="F22" s="15"/>
      <c r="G22" s="15"/>
      <c r="H22" s="15"/>
      <c r="I22" s="15"/>
      <c r="J22" s="15"/>
      <c r="K22" s="15"/>
      <c r="L22" s="15"/>
      <c r="M22" s="15"/>
      <c r="N22" s="15"/>
      <c r="O22" s="15"/>
      <c r="P22" s="15"/>
      <c r="Q22" s="15"/>
      <c r="R22" s="15"/>
    </row>
    <row r="23" spans="1:18" x14ac:dyDescent="0.25">
      <c r="A23" s="15"/>
      <c r="B23" s="15"/>
      <c r="C23" s="15"/>
      <c r="D23" s="15"/>
      <c r="E23" s="15"/>
      <c r="F23" s="15"/>
      <c r="G23" s="15"/>
      <c r="H23" s="15"/>
      <c r="I23" s="15"/>
      <c r="J23" s="15"/>
      <c r="K23" s="15"/>
      <c r="L23" s="15"/>
      <c r="M23" s="15"/>
      <c r="N23" s="15"/>
      <c r="O23" s="15"/>
      <c r="P23" s="15"/>
      <c r="Q23" s="15"/>
      <c r="R23" s="15"/>
    </row>
    <row r="24" spans="1:18" x14ac:dyDescent="0.25">
      <c r="A24" s="15"/>
      <c r="B24" s="15"/>
      <c r="C24" s="15"/>
      <c r="D24" s="15"/>
      <c r="E24" s="15"/>
      <c r="F24" s="15"/>
      <c r="G24" s="15"/>
      <c r="H24" s="15"/>
      <c r="I24" s="15"/>
      <c r="J24" s="15"/>
      <c r="K24" s="15"/>
      <c r="L24" s="15"/>
      <c r="M24" s="15"/>
      <c r="N24" s="15"/>
      <c r="O24" s="15"/>
      <c r="P24" s="15"/>
      <c r="Q24" s="15"/>
      <c r="R24" s="15"/>
    </row>
    <row r="25" spans="1:18" x14ac:dyDescent="0.25">
      <c r="A25" s="15"/>
      <c r="B25" s="15"/>
      <c r="C25" s="15"/>
      <c r="D25" s="15"/>
      <c r="E25" s="15"/>
      <c r="F25" s="15"/>
      <c r="G25" s="15"/>
      <c r="H25" s="15"/>
      <c r="I25" s="15"/>
      <c r="J25" s="15"/>
      <c r="K25" s="15"/>
      <c r="L25" s="15"/>
      <c r="M25" s="15"/>
      <c r="N25" s="15"/>
      <c r="O25" s="15"/>
      <c r="P25" s="15"/>
      <c r="Q25" s="15"/>
      <c r="R25" s="15"/>
    </row>
    <row r="26" spans="1:18" x14ac:dyDescent="0.25">
      <c r="A26" s="15"/>
      <c r="B26" s="15"/>
      <c r="C26" s="15"/>
      <c r="D26" s="15"/>
      <c r="E26" s="15"/>
      <c r="F26" s="15"/>
      <c r="G26" s="15"/>
      <c r="H26" s="15"/>
      <c r="I26" s="15"/>
      <c r="J26" s="15"/>
      <c r="K26" s="15"/>
      <c r="L26" s="15"/>
      <c r="M26" s="15"/>
      <c r="N26" s="15"/>
      <c r="O26" s="15"/>
      <c r="P26" s="15"/>
      <c r="Q26" s="15"/>
      <c r="R26" s="15"/>
    </row>
    <row r="27" spans="1:18" x14ac:dyDescent="0.25">
      <c r="A27" s="15"/>
      <c r="B27" s="15"/>
      <c r="C27" s="15"/>
      <c r="D27" s="15"/>
      <c r="E27" s="15"/>
      <c r="F27" s="15"/>
      <c r="G27" s="15"/>
      <c r="H27" s="15"/>
      <c r="I27" s="15"/>
      <c r="J27" s="15"/>
      <c r="K27" s="15"/>
      <c r="L27" s="15"/>
      <c r="M27" s="15"/>
      <c r="N27" s="15"/>
      <c r="O27" s="15"/>
      <c r="P27" s="15"/>
      <c r="Q27" s="15"/>
      <c r="R27" s="15"/>
    </row>
    <row r="28" spans="1:18" x14ac:dyDescent="0.25">
      <c r="A28" s="15"/>
      <c r="B28" s="15"/>
      <c r="C28" s="15"/>
      <c r="D28" s="15"/>
      <c r="E28" s="15"/>
      <c r="F28" s="15"/>
      <c r="G28" s="15"/>
      <c r="H28" s="15"/>
      <c r="I28" s="15"/>
      <c r="J28" s="15"/>
      <c r="K28" s="15"/>
      <c r="L28" s="15"/>
      <c r="M28" s="15"/>
      <c r="N28" s="15"/>
      <c r="O28" s="15"/>
      <c r="P28" s="15"/>
      <c r="Q28" s="15"/>
      <c r="R28" s="15"/>
    </row>
    <row r="29" spans="1:18" x14ac:dyDescent="0.25">
      <c r="A29" s="15"/>
      <c r="B29" s="15"/>
      <c r="C29" s="15"/>
      <c r="D29" s="15"/>
      <c r="E29" s="15"/>
      <c r="F29" s="15"/>
      <c r="G29" s="15"/>
      <c r="H29" s="15"/>
      <c r="I29" s="15"/>
      <c r="J29" s="15"/>
      <c r="K29" s="15"/>
      <c r="L29" s="15"/>
      <c r="M29" s="15"/>
      <c r="N29" s="15"/>
      <c r="O29" s="15"/>
      <c r="P29" s="15"/>
      <c r="Q29" s="15"/>
      <c r="R29" s="15"/>
    </row>
    <row r="30" spans="1:18" x14ac:dyDescent="0.25">
      <c r="A30" s="15"/>
      <c r="B30" s="15"/>
      <c r="C30" s="15"/>
      <c r="D30" s="15"/>
      <c r="E30" s="15"/>
      <c r="F30" s="15"/>
      <c r="G30" s="15"/>
      <c r="H30" s="15"/>
      <c r="I30" s="15"/>
      <c r="J30" s="15"/>
      <c r="K30" s="15"/>
      <c r="L30" s="15"/>
      <c r="M30" s="15"/>
      <c r="N30" s="15"/>
      <c r="O30" s="15"/>
      <c r="P30" s="15"/>
      <c r="Q30" s="15"/>
      <c r="R30" s="15"/>
    </row>
    <row r="31" spans="1:18" x14ac:dyDescent="0.25">
      <c r="A31" s="15"/>
      <c r="B31" s="15"/>
      <c r="C31" s="15"/>
      <c r="D31" s="15"/>
      <c r="E31" s="15"/>
      <c r="F31" s="15"/>
      <c r="G31" s="15"/>
      <c r="H31" s="15"/>
      <c r="I31" s="15"/>
      <c r="J31" s="15"/>
      <c r="K31" s="15"/>
      <c r="L31" s="15"/>
      <c r="M31" s="15"/>
      <c r="N31" s="15"/>
      <c r="O31" s="15"/>
      <c r="P31" s="15"/>
      <c r="Q31" s="15"/>
      <c r="R31" s="15"/>
    </row>
    <row r="32" spans="1:18" x14ac:dyDescent="0.25">
      <c r="A32" s="15"/>
      <c r="B32" s="15"/>
      <c r="C32" s="15"/>
      <c r="D32" s="15"/>
      <c r="E32" s="15"/>
      <c r="F32" s="15"/>
      <c r="G32" s="15"/>
      <c r="H32" s="15"/>
      <c r="I32" s="15"/>
      <c r="J32" s="15"/>
      <c r="K32" s="15"/>
      <c r="L32" s="15"/>
      <c r="M32" s="15"/>
      <c r="N32" s="15"/>
      <c r="O32" s="15"/>
      <c r="P32" s="15"/>
      <c r="Q32" s="15"/>
      <c r="R32" s="15"/>
    </row>
    <row r="33" spans="1:18" x14ac:dyDescent="0.25">
      <c r="A33" s="15"/>
      <c r="B33" s="15"/>
      <c r="C33" s="15"/>
      <c r="D33" s="15"/>
      <c r="E33" s="15"/>
      <c r="F33" s="15"/>
      <c r="G33" s="15"/>
      <c r="H33" s="15"/>
      <c r="I33" s="15"/>
      <c r="J33" s="15"/>
      <c r="K33" s="15"/>
      <c r="L33" s="15"/>
      <c r="M33" s="15"/>
      <c r="N33" s="15"/>
      <c r="O33" s="15"/>
      <c r="P33" s="15"/>
      <c r="Q33" s="15"/>
      <c r="R33" s="15"/>
    </row>
    <row r="34" spans="1:18" x14ac:dyDescent="0.25">
      <c r="A34" s="15"/>
      <c r="B34" s="15"/>
      <c r="C34" s="15"/>
      <c r="D34" s="15"/>
      <c r="E34" s="15"/>
      <c r="F34" s="15"/>
      <c r="G34" s="15"/>
      <c r="H34" s="15"/>
      <c r="I34" s="15"/>
      <c r="J34" s="15"/>
      <c r="K34" s="15"/>
      <c r="L34" s="15"/>
      <c r="M34" s="15"/>
      <c r="N34" s="15"/>
      <c r="O34" s="15"/>
      <c r="P34" s="15"/>
      <c r="Q34" s="15"/>
      <c r="R34" s="15"/>
    </row>
    <row r="35" spans="1:18" x14ac:dyDescent="0.25">
      <c r="A35" s="15"/>
      <c r="B35" s="15"/>
      <c r="C35" s="15"/>
      <c r="D35" s="15"/>
      <c r="E35" s="15"/>
      <c r="F35" s="15"/>
      <c r="G35" s="15"/>
      <c r="H35" s="15"/>
      <c r="I35" s="15"/>
      <c r="J35" s="15"/>
      <c r="K35" s="15"/>
      <c r="L35" s="15"/>
      <c r="M35" s="15"/>
      <c r="N35" s="15"/>
      <c r="O35" s="15"/>
      <c r="P35" s="15"/>
      <c r="Q35" s="15"/>
      <c r="R35" s="15"/>
    </row>
    <row r="36" spans="1:18" x14ac:dyDescent="0.25">
      <c r="A36" s="15"/>
      <c r="B36" s="15"/>
      <c r="C36" s="15"/>
      <c r="D36" s="15"/>
      <c r="E36" s="15"/>
      <c r="F36" s="15"/>
      <c r="G36" s="15"/>
      <c r="H36" s="15"/>
      <c r="I36" s="15"/>
      <c r="J36" s="15"/>
      <c r="K36" s="15"/>
      <c r="L36" s="15"/>
      <c r="M36" s="15"/>
      <c r="N36" s="15"/>
      <c r="O36" s="15"/>
      <c r="P36" s="15"/>
      <c r="Q36" s="15"/>
      <c r="R36" s="15"/>
    </row>
    <row r="37" spans="1:18" x14ac:dyDescent="0.25">
      <c r="A37" s="15"/>
      <c r="B37" s="15"/>
      <c r="C37" s="15"/>
      <c r="D37" s="15"/>
      <c r="E37" s="15"/>
      <c r="F37" s="15"/>
      <c r="G37" s="15"/>
      <c r="H37" s="15"/>
      <c r="I37" s="15"/>
      <c r="J37" s="15"/>
      <c r="K37" s="15"/>
      <c r="L37" s="15"/>
      <c r="M37" s="15"/>
      <c r="N37" s="15"/>
      <c r="O37" s="15"/>
      <c r="P37" s="15"/>
      <c r="Q37" s="15"/>
      <c r="R37" s="15"/>
    </row>
    <row r="38" spans="1:18" x14ac:dyDescent="0.25">
      <c r="A38" s="15"/>
      <c r="B38" s="15"/>
      <c r="C38" s="15"/>
      <c r="D38" s="15"/>
      <c r="E38" s="15"/>
      <c r="F38" s="15"/>
      <c r="G38" s="15"/>
      <c r="H38" s="15"/>
      <c r="I38" s="15"/>
      <c r="J38" s="15"/>
      <c r="K38" s="15"/>
      <c r="L38" s="15"/>
      <c r="M38" s="15"/>
      <c r="N38" s="15"/>
      <c r="O38" s="15"/>
      <c r="P38" s="15"/>
      <c r="Q38" s="15"/>
      <c r="R38" s="15"/>
    </row>
    <row r="39" spans="1:18" x14ac:dyDescent="0.25">
      <c r="A39" s="15"/>
      <c r="B39" s="15"/>
      <c r="C39" s="15"/>
      <c r="D39" s="15"/>
      <c r="E39" s="15"/>
      <c r="F39" s="15"/>
      <c r="G39" s="15"/>
      <c r="H39" s="15"/>
      <c r="I39" s="15"/>
      <c r="J39" s="15"/>
      <c r="K39" s="15"/>
      <c r="L39" s="15"/>
      <c r="M39" s="15"/>
      <c r="N39" s="15"/>
      <c r="O39" s="15"/>
      <c r="P39" s="15"/>
      <c r="Q39" s="15"/>
      <c r="R39" s="15"/>
    </row>
    <row r="40" spans="1:18" x14ac:dyDescent="0.25">
      <c r="A40" s="15"/>
      <c r="B40" s="15"/>
      <c r="C40" s="15"/>
      <c r="D40" s="15"/>
      <c r="E40" s="15"/>
      <c r="F40" s="15"/>
      <c r="G40" s="15"/>
      <c r="H40" s="15"/>
      <c r="I40" s="15"/>
      <c r="J40" s="15"/>
      <c r="K40" s="15"/>
      <c r="L40" s="15"/>
      <c r="M40" s="15"/>
      <c r="N40" s="15"/>
      <c r="O40" s="15"/>
      <c r="P40" s="15"/>
      <c r="Q40" s="15"/>
      <c r="R40" s="15"/>
    </row>
    <row r="41" spans="1:18" x14ac:dyDescent="0.25">
      <c r="A41" s="15"/>
      <c r="B41" s="15"/>
      <c r="C41" s="15"/>
      <c r="D41" s="15"/>
      <c r="E41" s="15"/>
      <c r="F41" s="15"/>
      <c r="G41" s="15"/>
      <c r="H41" s="15"/>
      <c r="I41" s="15"/>
      <c r="J41" s="15"/>
      <c r="K41" s="15"/>
      <c r="L41" s="15"/>
      <c r="M41" s="15"/>
      <c r="N41" s="15"/>
      <c r="O41" s="15"/>
      <c r="P41" s="15"/>
      <c r="Q41" s="15"/>
      <c r="R41" s="15"/>
    </row>
    <row r="42" spans="1:18" x14ac:dyDescent="0.25">
      <c r="A42" s="15"/>
      <c r="B42" s="15"/>
      <c r="C42" s="15"/>
      <c r="D42" s="15"/>
      <c r="E42" s="15"/>
      <c r="F42" s="15"/>
      <c r="G42" s="15"/>
      <c r="H42" s="15"/>
      <c r="I42" s="15"/>
      <c r="J42" s="15"/>
      <c r="K42" s="15"/>
      <c r="L42" s="15"/>
      <c r="M42" s="15"/>
      <c r="N42" s="15"/>
      <c r="O42" s="15"/>
      <c r="P42" s="15"/>
      <c r="Q42" s="15"/>
      <c r="R42" s="15"/>
    </row>
    <row r="43" spans="1:18" x14ac:dyDescent="0.25">
      <c r="A43" s="15"/>
      <c r="B43" s="15"/>
      <c r="C43" s="15"/>
      <c r="D43" s="15"/>
      <c r="E43" s="15"/>
      <c r="F43" s="15"/>
      <c r="G43" s="15"/>
      <c r="H43" s="15"/>
      <c r="I43" s="15"/>
      <c r="J43" s="15"/>
      <c r="K43" s="15"/>
      <c r="L43" s="15"/>
      <c r="M43" s="15"/>
      <c r="N43" s="15"/>
      <c r="O43" s="15"/>
      <c r="P43" s="15"/>
      <c r="Q43" s="15"/>
      <c r="R43" s="15"/>
    </row>
  </sheetData>
  <mergeCells count="2">
    <mergeCell ref="A1:R2"/>
    <mergeCell ref="A3:R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workbookViewId="0">
      <selection activeCell="D9" sqref="D9"/>
    </sheetView>
  </sheetViews>
  <sheetFormatPr defaultColWidth="11" defaultRowHeight="15.75" x14ac:dyDescent="0.25"/>
  <cols>
    <col min="1" max="1" width="20.125" style="4" bestFit="1" customWidth="1"/>
    <col min="2" max="4" width="13.875" bestFit="1" customWidth="1"/>
  </cols>
  <sheetData>
    <row r="1" spans="1:4" x14ac:dyDescent="0.25">
      <c r="A1" s="4" t="s">
        <v>629</v>
      </c>
      <c r="B1" s="4" t="s">
        <v>631</v>
      </c>
      <c r="C1" s="4" t="s">
        <v>632</v>
      </c>
      <c r="D1" s="4" t="s">
        <v>633</v>
      </c>
    </row>
    <row r="2" spans="1:4" x14ac:dyDescent="0.25">
      <c r="A2" s="4" t="s">
        <v>620</v>
      </c>
      <c r="B2" t="s">
        <v>625</v>
      </c>
      <c r="C2" t="s">
        <v>624</v>
      </c>
      <c r="D2" t="s">
        <v>627</v>
      </c>
    </row>
    <row r="3" spans="1:4" x14ac:dyDescent="0.25">
      <c r="A3" s="4" t="s">
        <v>621</v>
      </c>
      <c r="B3" t="s">
        <v>625</v>
      </c>
      <c r="C3" t="s">
        <v>624</v>
      </c>
      <c r="D3" t="s">
        <v>627</v>
      </c>
    </row>
    <row r="4" spans="1:4" x14ac:dyDescent="0.25">
      <c r="A4" s="4" t="s">
        <v>622</v>
      </c>
      <c r="B4" t="s">
        <v>625</v>
      </c>
      <c r="C4" t="s">
        <v>624</v>
      </c>
      <c r="D4" t="s">
        <v>627</v>
      </c>
    </row>
    <row r="5" spans="1:4" x14ac:dyDescent="0.25">
      <c r="A5" s="4" t="s">
        <v>623</v>
      </c>
      <c r="B5" t="s">
        <v>624</v>
      </c>
      <c r="C5" t="s">
        <v>627</v>
      </c>
      <c r="D5" t="s">
        <v>630</v>
      </c>
    </row>
    <row r="6" spans="1:4" x14ac:dyDescent="0.25">
      <c r="A6" s="4" t="s">
        <v>642</v>
      </c>
      <c r="B6" t="s">
        <v>624</v>
      </c>
      <c r="C6" t="s">
        <v>627</v>
      </c>
      <c r="D6" t="s">
        <v>630</v>
      </c>
    </row>
    <row r="7" spans="1:4" x14ac:dyDescent="0.25">
      <c r="A7" s="4" t="s">
        <v>643</v>
      </c>
      <c r="B7" t="s">
        <v>624</v>
      </c>
      <c r="C7" t="s">
        <v>627</v>
      </c>
      <c r="D7" t="s">
        <v>630</v>
      </c>
    </row>
    <row r="8" spans="1:4" x14ac:dyDescent="0.25">
      <c r="A8" s="4" t="s">
        <v>625</v>
      </c>
      <c r="B8" t="s">
        <v>624</v>
      </c>
      <c r="C8" t="s">
        <v>627</v>
      </c>
      <c r="D8" t="s">
        <v>630</v>
      </c>
    </row>
    <row r="9" spans="1:4" x14ac:dyDescent="0.25">
      <c r="A9" s="4" t="s">
        <v>624</v>
      </c>
      <c r="B9" t="s">
        <v>635</v>
      </c>
      <c r="C9" t="s">
        <v>630</v>
      </c>
    </row>
    <row r="10" spans="1:4" x14ac:dyDescent="0.25">
      <c r="A10" s="4" t="s">
        <v>627</v>
      </c>
      <c r="B10" t="s">
        <v>630</v>
      </c>
    </row>
    <row r="11" spans="1:4" x14ac:dyDescent="0.25">
      <c r="A11" s="4" t="s">
        <v>630</v>
      </c>
      <c r="B11" t="s">
        <v>634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2"/>
  <sheetViews>
    <sheetView workbookViewId="0">
      <selection activeCell="F12" sqref="F12"/>
    </sheetView>
  </sheetViews>
  <sheetFormatPr defaultColWidth="11" defaultRowHeight="15.75" x14ac:dyDescent="0.25"/>
  <cols>
    <col min="1" max="4" width="13" customWidth="1"/>
  </cols>
  <sheetData>
    <row r="1" spans="1:8" x14ac:dyDescent="0.25">
      <c r="A1" s="3" t="s">
        <v>598</v>
      </c>
      <c r="B1" s="3" t="s">
        <v>199</v>
      </c>
      <c r="C1" s="3" t="s">
        <v>200</v>
      </c>
      <c r="D1" s="4" t="s">
        <v>619</v>
      </c>
    </row>
    <row r="2" spans="1:8" x14ac:dyDescent="0.25">
      <c r="A2" s="1" t="s">
        <v>582</v>
      </c>
      <c r="B2" s="2" t="s">
        <v>109</v>
      </c>
      <c r="C2" s="1" t="s">
        <v>332</v>
      </c>
      <c r="D2" t="s">
        <v>627</v>
      </c>
      <c r="H2" t="b">
        <f>IF(A2=Management!D2,"DMD")</f>
        <v>0</v>
      </c>
    </row>
    <row r="3" spans="1:8" x14ac:dyDescent="0.25">
      <c r="A3" s="1" t="s">
        <v>493</v>
      </c>
      <c r="B3" s="2" t="s">
        <v>172</v>
      </c>
      <c r="C3" s="1" t="s">
        <v>286</v>
      </c>
      <c r="D3" t="s">
        <v>635</v>
      </c>
    </row>
    <row r="4" spans="1:8" x14ac:dyDescent="0.25">
      <c r="A4" s="1" t="s">
        <v>522</v>
      </c>
      <c r="B4" s="2" t="s">
        <v>92</v>
      </c>
      <c r="C4" s="1" t="s">
        <v>248</v>
      </c>
      <c r="D4" t="s">
        <v>627</v>
      </c>
    </row>
    <row r="5" spans="1:8" x14ac:dyDescent="0.25">
      <c r="A5" s="1" t="s">
        <v>590</v>
      </c>
      <c r="B5" s="2" t="s">
        <v>6</v>
      </c>
      <c r="C5" s="1" t="s">
        <v>207</v>
      </c>
      <c r="D5" t="s">
        <v>624</v>
      </c>
    </row>
    <row r="6" spans="1:8" x14ac:dyDescent="0.25">
      <c r="A6" s="1" t="s">
        <v>424</v>
      </c>
      <c r="B6" s="2" t="s">
        <v>32</v>
      </c>
      <c r="C6" s="1" t="s">
        <v>219</v>
      </c>
      <c r="D6" t="s">
        <v>624</v>
      </c>
    </row>
    <row r="7" spans="1:8" x14ac:dyDescent="0.25">
      <c r="A7" s="1" t="s">
        <v>435</v>
      </c>
      <c r="B7" s="2" t="s">
        <v>67</v>
      </c>
      <c r="C7" s="1" t="s">
        <v>366</v>
      </c>
      <c r="D7" t="s">
        <v>624</v>
      </c>
    </row>
    <row r="8" spans="1:8" x14ac:dyDescent="0.25">
      <c r="A8" s="1" t="s">
        <v>467</v>
      </c>
      <c r="B8" s="2" t="s">
        <v>117</v>
      </c>
      <c r="C8" s="1" t="s">
        <v>348</v>
      </c>
      <c r="D8" t="s">
        <v>624</v>
      </c>
    </row>
    <row r="9" spans="1:8" x14ac:dyDescent="0.25">
      <c r="A9" s="1" t="s">
        <v>499</v>
      </c>
      <c r="B9" s="2" t="s">
        <v>141</v>
      </c>
      <c r="C9" s="1" t="s">
        <v>337</v>
      </c>
      <c r="D9" t="s">
        <v>624</v>
      </c>
    </row>
    <row r="10" spans="1:8" x14ac:dyDescent="0.25">
      <c r="A10" s="1" t="s">
        <v>517</v>
      </c>
      <c r="B10" s="2" t="s">
        <v>167</v>
      </c>
      <c r="C10" s="1" t="s">
        <v>384</v>
      </c>
      <c r="D10" t="s">
        <v>624</v>
      </c>
    </row>
    <row r="11" spans="1:8" x14ac:dyDescent="0.25">
      <c r="A11" s="1" t="s">
        <v>556</v>
      </c>
      <c r="B11" s="2" t="s">
        <v>41</v>
      </c>
      <c r="C11" s="1" t="s">
        <v>320</v>
      </c>
      <c r="D11" t="s">
        <v>624</v>
      </c>
    </row>
    <row r="12" spans="1:8" x14ac:dyDescent="0.25">
      <c r="A12" s="1" t="s">
        <v>484</v>
      </c>
      <c r="B12" s="2" t="s">
        <v>90</v>
      </c>
      <c r="C12" s="1" t="s">
        <v>247</v>
      </c>
      <c r="D12" t="s">
        <v>626</v>
      </c>
    </row>
  </sheetData>
  <sortState xmlns:xlrd2="http://schemas.microsoft.com/office/spreadsheetml/2017/richdata2" ref="A2:D12">
    <sortCondition ref="D2:D1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00"/>
  <sheetViews>
    <sheetView topLeftCell="A128" workbookViewId="0">
      <selection activeCell="J46" sqref="J46"/>
    </sheetView>
  </sheetViews>
  <sheetFormatPr defaultColWidth="11" defaultRowHeight="15.75" x14ac:dyDescent="0.25"/>
  <cols>
    <col min="1" max="4" width="15.375" customWidth="1"/>
  </cols>
  <sheetData>
    <row r="1" spans="1:4" x14ac:dyDescent="0.25">
      <c r="A1" s="3" t="s">
        <v>598</v>
      </c>
      <c r="B1" s="3" t="s">
        <v>199</v>
      </c>
      <c r="C1" s="3" t="s">
        <v>200</v>
      </c>
      <c r="D1" s="4" t="s">
        <v>619</v>
      </c>
    </row>
    <row r="2" spans="1:4" x14ac:dyDescent="0.25">
      <c r="A2" s="1" t="s">
        <v>399</v>
      </c>
      <c r="B2" s="2" t="s">
        <v>101</v>
      </c>
      <c r="C2" s="1" t="s">
        <v>375</v>
      </c>
      <c r="D2" t="s">
        <v>620</v>
      </c>
    </row>
    <row r="3" spans="1:4" x14ac:dyDescent="0.25">
      <c r="A3" s="1" t="s">
        <v>448</v>
      </c>
      <c r="B3" s="2" t="s">
        <v>37</v>
      </c>
      <c r="C3" s="1" t="s">
        <v>318</v>
      </c>
      <c r="D3" t="s">
        <v>620</v>
      </c>
    </row>
    <row r="4" spans="1:4" x14ac:dyDescent="0.25">
      <c r="A4" s="1" t="s">
        <v>562</v>
      </c>
      <c r="B4" s="2" t="s">
        <v>74</v>
      </c>
      <c r="C4" s="1" t="s">
        <v>239</v>
      </c>
      <c r="D4" t="s">
        <v>620</v>
      </c>
    </row>
    <row r="5" spans="1:4" x14ac:dyDescent="0.25">
      <c r="A5" s="1" t="s">
        <v>565</v>
      </c>
      <c r="B5" s="2" t="s">
        <v>170</v>
      </c>
      <c r="C5" s="1" t="s">
        <v>285</v>
      </c>
      <c r="D5" t="s">
        <v>620</v>
      </c>
    </row>
    <row r="6" spans="1:4" x14ac:dyDescent="0.25">
      <c r="A6" s="1" t="s">
        <v>410</v>
      </c>
      <c r="B6" s="2" t="s">
        <v>135</v>
      </c>
      <c r="C6" s="1" t="s">
        <v>325</v>
      </c>
      <c r="D6" t="s">
        <v>620</v>
      </c>
    </row>
    <row r="7" spans="1:4" x14ac:dyDescent="0.25">
      <c r="A7" s="1" t="s">
        <v>462</v>
      </c>
      <c r="B7" s="2" t="s">
        <v>104</v>
      </c>
      <c r="C7" s="1" t="s">
        <v>254</v>
      </c>
      <c r="D7" t="s">
        <v>620</v>
      </c>
    </row>
    <row r="8" spans="1:4" x14ac:dyDescent="0.25">
      <c r="A8" s="1" t="s">
        <v>520</v>
      </c>
      <c r="B8" s="2" t="s">
        <v>86</v>
      </c>
      <c r="C8" s="1" t="s">
        <v>245</v>
      </c>
      <c r="D8" t="s">
        <v>620</v>
      </c>
    </row>
    <row r="9" spans="1:4" x14ac:dyDescent="0.25">
      <c r="A9" s="1" t="s">
        <v>553</v>
      </c>
      <c r="B9" s="2" t="s">
        <v>161</v>
      </c>
      <c r="C9" s="1" t="s">
        <v>377</v>
      </c>
      <c r="D9" t="s">
        <v>620</v>
      </c>
    </row>
    <row r="10" spans="1:4" x14ac:dyDescent="0.25">
      <c r="A10" s="1" t="s">
        <v>576</v>
      </c>
      <c r="B10" s="2" t="s">
        <v>175</v>
      </c>
      <c r="C10" s="1" t="s">
        <v>395</v>
      </c>
      <c r="D10" t="s">
        <v>620</v>
      </c>
    </row>
    <row r="11" spans="1:4" x14ac:dyDescent="0.25">
      <c r="A11" s="1" t="s">
        <v>581</v>
      </c>
      <c r="B11" s="2" t="s">
        <v>185</v>
      </c>
      <c r="C11" s="1" t="s">
        <v>390</v>
      </c>
      <c r="D11" t="s">
        <v>620</v>
      </c>
    </row>
    <row r="12" spans="1:4" x14ac:dyDescent="0.25">
      <c r="A12" s="1" t="s">
        <v>491</v>
      </c>
      <c r="B12" s="2" t="s">
        <v>68</v>
      </c>
      <c r="C12" s="1" t="s">
        <v>76</v>
      </c>
      <c r="D12" t="s">
        <v>620</v>
      </c>
    </row>
    <row r="13" spans="1:4" x14ac:dyDescent="0.25">
      <c r="A13" s="1" t="s">
        <v>497</v>
      </c>
      <c r="B13" s="2" t="s">
        <v>154</v>
      </c>
      <c r="C13" s="1" t="s">
        <v>278</v>
      </c>
      <c r="D13" t="s">
        <v>620</v>
      </c>
    </row>
    <row r="14" spans="1:4" x14ac:dyDescent="0.25">
      <c r="A14" s="1" t="s">
        <v>434</v>
      </c>
      <c r="B14" s="2" t="s">
        <v>190</v>
      </c>
      <c r="C14" s="1" t="s">
        <v>295</v>
      </c>
      <c r="D14" t="s">
        <v>620</v>
      </c>
    </row>
    <row r="15" spans="1:4" x14ac:dyDescent="0.25">
      <c r="A15" s="1" t="s">
        <v>443</v>
      </c>
      <c r="B15" s="2" t="s">
        <v>35</v>
      </c>
      <c r="C15" s="1" t="s">
        <v>317</v>
      </c>
      <c r="D15" t="s">
        <v>620</v>
      </c>
    </row>
    <row r="16" spans="1:4" x14ac:dyDescent="0.25">
      <c r="A16" s="1" t="s">
        <v>444</v>
      </c>
      <c r="B16" s="2" t="s">
        <v>119</v>
      </c>
      <c r="C16" s="1" t="s">
        <v>352</v>
      </c>
      <c r="D16" t="s">
        <v>620</v>
      </c>
    </row>
    <row r="17" spans="1:4" x14ac:dyDescent="0.25">
      <c r="A17" s="1" t="s">
        <v>489</v>
      </c>
      <c r="B17" s="2" t="s">
        <v>22</v>
      </c>
      <c r="C17" s="1" t="s">
        <v>215</v>
      </c>
      <c r="D17" t="s">
        <v>620</v>
      </c>
    </row>
    <row r="18" spans="1:4" x14ac:dyDescent="0.25">
      <c r="A18" s="1" t="s">
        <v>494</v>
      </c>
      <c r="B18" s="2" t="s">
        <v>131</v>
      </c>
      <c r="C18" s="1" t="s">
        <v>376</v>
      </c>
      <c r="D18" t="s">
        <v>620</v>
      </c>
    </row>
    <row r="19" spans="1:4" x14ac:dyDescent="0.25">
      <c r="A19" s="1" t="s">
        <v>545</v>
      </c>
      <c r="B19" s="2" t="s">
        <v>18</v>
      </c>
      <c r="C19" s="1" t="s">
        <v>213</v>
      </c>
      <c r="D19" t="s">
        <v>620</v>
      </c>
    </row>
    <row r="20" spans="1:4" x14ac:dyDescent="0.25">
      <c r="A20" s="1" t="s">
        <v>548</v>
      </c>
      <c r="B20" s="2" t="s">
        <v>38</v>
      </c>
      <c r="C20" s="1" t="s">
        <v>222</v>
      </c>
      <c r="D20" t="s">
        <v>620</v>
      </c>
    </row>
    <row r="21" spans="1:4" x14ac:dyDescent="0.25">
      <c r="A21" s="1" t="s">
        <v>552</v>
      </c>
      <c r="B21" s="2" t="s">
        <v>116</v>
      </c>
      <c r="C21" s="1" t="s">
        <v>260</v>
      </c>
      <c r="D21" t="s">
        <v>620</v>
      </c>
    </row>
    <row r="22" spans="1:4" x14ac:dyDescent="0.25">
      <c r="A22" s="1" t="s">
        <v>460</v>
      </c>
      <c r="B22" s="2" t="s">
        <v>188</v>
      </c>
      <c r="C22" s="1" t="s">
        <v>294</v>
      </c>
      <c r="D22" t="s">
        <v>620</v>
      </c>
    </row>
    <row r="23" spans="1:4" x14ac:dyDescent="0.25">
      <c r="A23" s="1" t="s">
        <v>461</v>
      </c>
      <c r="B23" s="2" t="s">
        <v>139</v>
      </c>
      <c r="C23" s="1" t="s">
        <v>333</v>
      </c>
      <c r="D23" t="s">
        <v>620</v>
      </c>
    </row>
    <row r="24" spans="1:4" x14ac:dyDescent="0.25">
      <c r="A24" s="1" t="s">
        <v>468</v>
      </c>
      <c r="B24" s="2" t="s">
        <v>194</v>
      </c>
      <c r="C24" s="1" t="s">
        <v>297</v>
      </c>
      <c r="D24" t="s">
        <v>620</v>
      </c>
    </row>
    <row r="25" spans="1:4" x14ac:dyDescent="0.25">
      <c r="A25" s="1" t="s">
        <v>470</v>
      </c>
      <c r="B25" s="2" t="s">
        <v>168</v>
      </c>
      <c r="C25" s="1" t="s">
        <v>284</v>
      </c>
      <c r="D25" t="s">
        <v>620</v>
      </c>
    </row>
    <row r="26" spans="1:4" x14ac:dyDescent="0.25">
      <c r="A26" s="1" t="s">
        <v>471</v>
      </c>
      <c r="B26" s="2" t="s">
        <v>95</v>
      </c>
      <c r="C26" s="1" t="s">
        <v>363</v>
      </c>
      <c r="D26" t="s">
        <v>620</v>
      </c>
    </row>
    <row r="27" spans="1:4" x14ac:dyDescent="0.25">
      <c r="A27" s="1" t="s">
        <v>502</v>
      </c>
      <c r="B27" s="2" t="s">
        <v>108</v>
      </c>
      <c r="C27" s="1" t="s">
        <v>256</v>
      </c>
      <c r="D27" t="s">
        <v>620</v>
      </c>
    </row>
    <row r="28" spans="1:4" x14ac:dyDescent="0.25">
      <c r="A28" s="1" t="s">
        <v>407</v>
      </c>
      <c r="B28" s="2" t="s">
        <v>43</v>
      </c>
      <c r="C28" s="1" t="s">
        <v>321</v>
      </c>
      <c r="D28" t="s">
        <v>620</v>
      </c>
    </row>
    <row r="29" spans="1:4" x14ac:dyDescent="0.25">
      <c r="A29" s="1" t="s">
        <v>439</v>
      </c>
      <c r="B29" s="2" t="s">
        <v>88</v>
      </c>
      <c r="C29" s="1" t="s">
        <v>246</v>
      </c>
      <c r="D29" t="s">
        <v>620</v>
      </c>
    </row>
    <row r="30" spans="1:4" x14ac:dyDescent="0.25">
      <c r="A30" s="1" t="s">
        <v>466</v>
      </c>
      <c r="B30" s="2" t="s">
        <v>138</v>
      </c>
      <c r="C30" s="1" t="s">
        <v>271</v>
      </c>
      <c r="D30" t="s">
        <v>620</v>
      </c>
    </row>
    <row r="31" spans="1:4" x14ac:dyDescent="0.25">
      <c r="A31" s="1" t="s">
        <v>549</v>
      </c>
      <c r="B31" s="2" t="s">
        <v>125</v>
      </c>
      <c r="C31" s="1" t="s">
        <v>364</v>
      </c>
      <c r="D31" t="s">
        <v>620</v>
      </c>
    </row>
    <row r="32" spans="1:4" x14ac:dyDescent="0.25">
      <c r="A32" s="1" t="s">
        <v>591</v>
      </c>
      <c r="B32" s="2" t="s">
        <v>44</v>
      </c>
      <c r="C32" s="1" t="s">
        <v>225</v>
      </c>
      <c r="D32" t="s">
        <v>620</v>
      </c>
    </row>
    <row r="33" spans="1:4" x14ac:dyDescent="0.25">
      <c r="A33" s="1" t="s">
        <v>403</v>
      </c>
      <c r="B33" s="2" t="s">
        <v>75</v>
      </c>
      <c r="C33" s="1" t="s">
        <v>323</v>
      </c>
      <c r="D33" t="s">
        <v>620</v>
      </c>
    </row>
    <row r="34" spans="1:4" x14ac:dyDescent="0.25">
      <c r="A34" s="1" t="s">
        <v>406</v>
      </c>
      <c r="B34" s="2" t="s">
        <v>13</v>
      </c>
      <c r="C34" s="1" t="s">
        <v>304</v>
      </c>
      <c r="D34" t="s">
        <v>620</v>
      </c>
    </row>
    <row r="35" spans="1:4" x14ac:dyDescent="0.25">
      <c r="A35" s="1" t="s">
        <v>419</v>
      </c>
      <c r="B35" s="2" t="s">
        <v>24</v>
      </c>
      <c r="C35" s="1" t="s">
        <v>216</v>
      </c>
      <c r="D35" t="s">
        <v>620</v>
      </c>
    </row>
    <row r="36" spans="1:4" x14ac:dyDescent="0.25">
      <c r="A36" s="1" t="s">
        <v>438</v>
      </c>
      <c r="B36" s="2" t="s">
        <v>137</v>
      </c>
      <c r="C36" s="1" t="s">
        <v>329</v>
      </c>
      <c r="D36" t="s">
        <v>620</v>
      </c>
    </row>
    <row r="37" spans="1:4" x14ac:dyDescent="0.25">
      <c r="A37" s="1" t="s">
        <v>455</v>
      </c>
      <c r="B37" s="2" t="s">
        <v>59</v>
      </c>
      <c r="C37" s="1" t="s">
        <v>350</v>
      </c>
      <c r="D37" t="s">
        <v>620</v>
      </c>
    </row>
    <row r="38" spans="1:4" x14ac:dyDescent="0.25">
      <c r="A38" s="1" t="s">
        <v>507</v>
      </c>
      <c r="B38" s="2" t="s">
        <v>142</v>
      </c>
      <c r="C38" s="1" t="s">
        <v>273</v>
      </c>
      <c r="D38" t="s">
        <v>620</v>
      </c>
    </row>
    <row r="39" spans="1:4" x14ac:dyDescent="0.25">
      <c r="A39" s="1" t="s">
        <v>508</v>
      </c>
      <c r="B39" s="2" t="s">
        <v>102</v>
      </c>
      <c r="C39" s="1" t="s">
        <v>253</v>
      </c>
      <c r="D39" t="s">
        <v>620</v>
      </c>
    </row>
    <row r="40" spans="1:4" x14ac:dyDescent="0.25">
      <c r="A40" s="1" t="s">
        <v>512</v>
      </c>
      <c r="B40" s="2" t="s">
        <v>5</v>
      </c>
      <c r="C40" s="1" t="s">
        <v>303</v>
      </c>
      <c r="D40" t="s">
        <v>620</v>
      </c>
    </row>
    <row r="41" spans="1:4" x14ac:dyDescent="0.25">
      <c r="A41" s="1" t="s">
        <v>521</v>
      </c>
      <c r="B41" s="2" t="s">
        <v>145</v>
      </c>
      <c r="C41" s="1" t="s">
        <v>345</v>
      </c>
      <c r="D41" t="s">
        <v>620</v>
      </c>
    </row>
    <row r="42" spans="1:4" x14ac:dyDescent="0.25">
      <c r="A42" s="1" t="s">
        <v>523</v>
      </c>
      <c r="B42" s="2" t="s">
        <v>46</v>
      </c>
      <c r="C42" s="1" t="s">
        <v>226</v>
      </c>
      <c r="D42" t="s">
        <v>620</v>
      </c>
    </row>
    <row r="43" spans="1:4" x14ac:dyDescent="0.25">
      <c r="A43" s="1" t="s">
        <v>526</v>
      </c>
      <c r="B43" s="2" t="s">
        <v>163</v>
      </c>
      <c r="C43" s="1" t="s">
        <v>381</v>
      </c>
      <c r="D43" t="s">
        <v>620</v>
      </c>
    </row>
    <row r="44" spans="1:4" x14ac:dyDescent="0.25">
      <c r="A44" s="1" t="s">
        <v>529</v>
      </c>
      <c r="B44" s="2" t="s">
        <v>160</v>
      </c>
      <c r="C44" s="1" t="s">
        <v>281</v>
      </c>
      <c r="D44" t="s">
        <v>620</v>
      </c>
    </row>
    <row r="45" spans="1:4" x14ac:dyDescent="0.25">
      <c r="A45" s="1" t="s">
        <v>543</v>
      </c>
      <c r="B45" s="2" t="s">
        <v>110</v>
      </c>
      <c r="C45" s="1" t="s">
        <v>257</v>
      </c>
      <c r="D45" t="s">
        <v>620</v>
      </c>
    </row>
    <row r="46" spans="1:4" x14ac:dyDescent="0.25">
      <c r="A46" s="1" t="s">
        <v>547</v>
      </c>
      <c r="B46" s="2" t="s">
        <v>189</v>
      </c>
      <c r="C46" s="1" t="s">
        <v>396</v>
      </c>
      <c r="D46" t="s">
        <v>620</v>
      </c>
    </row>
    <row r="47" spans="1:4" x14ac:dyDescent="0.25">
      <c r="A47" s="1" t="s">
        <v>560</v>
      </c>
      <c r="B47" s="2" t="s">
        <v>123</v>
      </c>
      <c r="C47" s="1" t="s">
        <v>360</v>
      </c>
      <c r="D47" t="s">
        <v>620</v>
      </c>
    </row>
    <row r="48" spans="1:4" x14ac:dyDescent="0.25">
      <c r="A48" s="1" t="s">
        <v>579</v>
      </c>
      <c r="B48" s="2" t="s">
        <v>166</v>
      </c>
      <c r="C48" s="1" t="s">
        <v>0</v>
      </c>
      <c r="D48" t="s">
        <v>620</v>
      </c>
    </row>
    <row r="49" spans="1:4" x14ac:dyDescent="0.25">
      <c r="A49" s="1" t="s">
        <v>422</v>
      </c>
      <c r="B49" s="2" t="s">
        <v>36</v>
      </c>
      <c r="C49" s="1" t="s">
        <v>221</v>
      </c>
      <c r="D49" t="s">
        <v>620</v>
      </c>
    </row>
    <row r="50" spans="1:4" x14ac:dyDescent="0.25">
      <c r="A50" s="1" t="s">
        <v>436</v>
      </c>
      <c r="B50" s="2" t="s">
        <v>94</v>
      </c>
      <c r="C50" s="1" t="s">
        <v>249</v>
      </c>
      <c r="D50" t="s">
        <v>620</v>
      </c>
    </row>
    <row r="51" spans="1:4" x14ac:dyDescent="0.25">
      <c r="A51" s="1" t="s">
        <v>475</v>
      </c>
      <c r="B51" s="2" t="s">
        <v>17</v>
      </c>
      <c r="C51" s="1" t="s">
        <v>314</v>
      </c>
      <c r="D51" t="s">
        <v>620</v>
      </c>
    </row>
    <row r="52" spans="1:4" x14ac:dyDescent="0.25">
      <c r="A52" s="1" t="s">
        <v>495</v>
      </c>
      <c r="B52" s="2" t="s">
        <v>126</v>
      </c>
      <c r="C52" s="1" t="s">
        <v>265</v>
      </c>
      <c r="D52" t="s">
        <v>620</v>
      </c>
    </row>
    <row r="53" spans="1:4" x14ac:dyDescent="0.25">
      <c r="A53" s="1" t="s">
        <v>418</v>
      </c>
      <c r="B53" s="2" t="s">
        <v>82</v>
      </c>
      <c r="C53" s="1" t="s">
        <v>243</v>
      </c>
      <c r="D53" t="s">
        <v>620</v>
      </c>
    </row>
    <row r="54" spans="1:4" x14ac:dyDescent="0.25">
      <c r="A54" s="1" t="s">
        <v>452</v>
      </c>
      <c r="B54" s="2" t="s">
        <v>50</v>
      </c>
      <c r="C54" s="1" t="s">
        <v>228</v>
      </c>
      <c r="D54" t="s">
        <v>620</v>
      </c>
    </row>
    <row r="55" spans="1:4" x14ac:dyDescent="0.25">
      <c r="A55" s="1" t="s">
        <v>487</v>
      </c>
      <c r="B55" s="2" t="s">
        <v>31</v>
      </c>
      <c r="C55" s="1" t="s">
        <v>311</v>
      </c>
      <c r="D55" t="s">
        <v>620</v>
      </c>
    </row>
    <row r="56" spans="1:4" x14ac:dyDescent="0.25">
      <c r="A56" s="1" t="s">
        <v>490</v>
      </c>
      <c r="B56" s="2" t="s">
        <v>136</v>
      </c>
      <c r="C56" s="1" t="s">
        <v>270</v>
      </c>
      <c r="D56" t="s">
        <v>620</v>
      </c>
    </row>
    <row r="57" spans="1:4" x14ac:dyDescent="0.25">
      <c r="A57" s="1" t="s">
        <v>524</v>
      </c>
      <c r="B57" s="2" t="s">
        <v>158</v>
      </c>
      <c r="C57" s="1" t="s">
        <v>280</v>
      </c>
      <c r="D57" t="s">
        <v>620</v>
      </c>
    </row>
    <row r="58" spans="1:4" x14ac:dyDescent="0.25">
      <c r="A58" s="1" t="s">
        <v>536</v>
      </c>
      <c r="B58" s="2" t="s">
        <v>144</v>
      </c>
      <c r="C58" s="1" t="s">
        <v>117</v>
      </c>
      <c r="D58" t="s">
        <v>620</v>
      </c>
    </row>
    <row r="59" spans="1:4" x14ac:dyDescent="0.25">
      <c r="A59" s="1" t="s">
        <v>544</v>
      </c>
      <c r="B59" s="2" t="s">
        <v>52</v>
      </c>
      <c r="C59" s="1" t="s">
        <v>229</v>
      </c>
      <c r="D59" t="s">
        <v>620</v>
      </c>
    </row>
    <row r="60" spans="1:4" x14ac:dyDescent="0.25">
      <c r="A60" s="1" t="s">
        <v>568</v>
      </c>
      <c r="B60" s="2" t="s">
        <v>54</v>
      </c>
      <c r="C60" s="1" t="s">
        <v>230</v>
      </c>
      <c r="D60" t="s">
        <v>620</v>
      </c>
    </row>
    <row r="61" spans="1:4" x14ac:dyDescent="0.25">
      <c r="A61" s="1" t="s">
        <v>408</v>
      </c>
      <c r="B61" s="2" t="s">
        <v>21</v>
      </c>
      <c r="C61" s="1" t="s">
        <v>305</v>
      </c>
      <c r="D61" t="s">
        <v>621</v>
      </c>
    </row>
    <row r="62" spans="1:4" x14ac:dyDescent="0.25">
      <c r="A62" s="1" t="s">
        <v>450</v>
      </c>
      <c r="B62" s="2" t="s">
        <v>23</v>
      </c>
      <c r="C62" s="1" t="s">
        <v>310</v>
      </c>
      <c r="D62" t="s">
        <v>621</v>
      </c>
    </row>
    <row r="63" spans="1:4" x14ac:dyDescent="0.25">
      <c r="A63" s="1" t="s">
        <v>546</v>
      </c>
      <c r="B63" s="2" t="s">
        <v>73</v>
      </c>
      <c r="C63" s="1" t="s">
        <v>378</v>
      </c>
      <c r="D63" t="s">
        <v>621</v>
      </c>
    </row>
    <row r="64" spans="1:4" x14ac:dyDescent="0.25">
      <c r="A64" s="1" t="s">
        <v>597</v>
      </c>
      <c r="B64" s="2" t="s">
        <v>10</v>
      </c>
      <c r="C64" s="1" t="s">
        <v>209</v>
      </c>
      <c r="D64" t="s">
        <v>621</v>
      </c>
    </row>
    <row r="65" spans="1:4" x14ac:dyDescent="0.25">
      <c r="A65" s="1" t="s">
        <v>402</v>
      </c>
      <c r="B65" s="2" t="s">
        <v>127</v>
      </c>
      <c r="C65" s="1" t="s">
        <v>368</v>
      </c>
      <c r="D65" t="s">
        <v>621</v>
      </c>
    </row>
    <row r="66" spans="1:4" x14ac:dyDescent="0.25">
      <c r="A66" s="1" t="s">
        <v>420</v>
      </c>
      <c r="B66" s="2" t="s">
        <v>8</v>
      </c>
      <c r="C66" s="1" t="s">
        <v>208</v>
      </c>
      <c r="D66" t="s">
        <v>621</v>
      </c>
    </row>
    <row r="67" spans="1:4" x14ac:dyDescent="0.25">
      <c r="A67" s="1" t="s">
        <v>440</v>
      </c>
      <c r="B67" s="2" t="s">
        <v>4</v>
      </c>
      <c r="C67" s="1" t="s">
        <v>206</v>
      </c>
      <c r="D67" t="s">
        <v>621</v>
      </c>
    </row>
    <row r="68" spans="1:4" x14ac:dyDescent="0.25">
      <c r="A68" s="1" t="s">
        <v>509</v>
      </c>
      <c r="B68" s="2" t="s">
        <v>147</v>
      </c>
      <c r="C68" s="1" t="s">
        <v>349</v>
      </c>
      <c r="D68" t="s">
        <v>621</v>
      </c>
    </row>
    <row r="69" spans="1:4" x14ac:dyDescent="0.25">
      <c r="A69" s="1" t="s">
        <v>511</v>
      </c>
      <c r="B69" s="2" t="s">
        <v>100</v>
      </c>
      <c r="C69" s="1" t="s">
        <v>252</v>
      </c>
      <c r="D69" t="s">
        <v>621</v>
      </c>
    </row>
    <row r="70" spans="1:4" x14ac:dyDescent="0.25">
      <c r="A70" s="1" t="s">
        <v>409</v>
      </c>
      <c r="B70" s="2" t="s">
        <v>55</v>
      </c>
      <c r="C70" s="1" t="s">
        <v>342</v>
      </c>
      <c r="D70" t="s">
        <v>621</v>
      </c>
    </row>
    <row r="71" spans="1:4" x14ac:dyDescent="0.25">
      <c r="A71" s="1" t="s">
        <v>427</v>
      </c>
      <c r="B71" s="2" t="s">
        <v>148</v>
      </c>
      <c r="C71" s="1" t="s">
        <v>275</v>
      </c>
      <c r="D71" t="s">
        <v>621</v>
      </c>
    </row>
    <row r="72" spans="1:4" x14ac:dyDescent="0.25">
      <c r="A72" s="1" t="s">
        <v>431</v>
      </c>
      <c r="B72" s="2" t="s">
        <v>143</v>
      </c>
      <c r="C72" s="1" t="s">
        <v>341</v>
      </c>
      <c r="D72" t="s">
        <v>621</v>
      </c>
    </row>
    <row r="73" spans="1:4" x14ac:dyDescent="0.25">
      <c r="A73" s="1" t="s">
        <v>473</v>
      </c>
      <c r="B73" s="2" t="s">
        <v>60</v>
      </c>
      <c r="C73" s="1" t="s">
        <v>233</v>
      </c>
      <c r="D73" t="s">
        <v>621</v>
      </c>
    </row>
    <row r="74" spans="1:4" x14ac:dyDescent="0.25">
      <c r="A74" s="1" t="s">
        <v>533</v>
      </c>
      <c r="B74" s="2" t="s">
        <v>7</v>
      </c>
      <c r="C74" s="1" t="s">
        <v>308</v>
      </c>
      <c r="D74" t="s">
        <v>621</v>
      </c>
    </row>
    <row r="75" spans="1:4" x14ac:dyDescent="0.25">
      <c r="A75" s="1" t="s">
        <v>534</v>
      </c>
      <c r="B75" s="2" t="s">
        <v>47</v>
      </c>
      <c r="C75" s="1" t="s">
        <v>326</v>
      </c>
      <c r="D75" t="s">
        <v>621</v>
      </c>
    </row>
    <row r="76" spans="1:4" x14ac:dyDescent="0.25">
      <c r="A76" s="1" t="s">
        <v>561</v>
      </c>
      <c r="B76" s="2" t="s">
        <v>156</v>
      </c>
      <c r="C76" s="1" t="s">
        <v>279</v>
      </c>
      <c r="D76" t="s">
        <v>621</v>
      </c>
    </row>
    <row r="77" spans="1:4" x14ac:dyDescent="0.25">
      <c r="A77" s="1" t="s">
        <v>554</v>
      </c>
      <c r="B77" s="2" t="s">
        <v>45</v>
      </c>
      <c r="C77" s="1" t="s">
        <v>322</v>
      </c>
      <c r="D77" t="s">
        <v>621</v>
      </c>
    </row>
    <row r="78" spans="1:4" x14ac:dyDescent="0.25">
      <c r="A78" s="1" t="s">
        <v>563</v>
      </c>
      <c r="B78" s="2" t="s">
        <v>61</v>
      </c>
      <c r="C78" s="1" t="s">
        <v>354</v>
      </c>
      <c r="D78" t="s">
        <v>621</v>
      </c>
    </row>
    <row r="79" spans="1:4" x14ac:dyDescent="0.25">
      <c r="A79" s="1" t="s">
        <v>574</v>
      </c>
      <c r="B79" s="2" t="s">
        <v>48</v>
      </c>
      <c r="C79" s="1" t="s">
        <v>227</v>
      </c>
      <c r="D79" t="s">
        <v>621</v>
      </c>
    </row>
    <row r="80" spans="1:4" x14ac:dyDescent="0.25">
      <c r="A80" s="1" t="s">
        <v>504</v>
      </c>
      <c r="B80" s="2" t="s">
        <v>9</v>
      </c>
      <c r="C80" s="1" t="s">
        <v>313</v>
      </c>
      <c r="D80" t="s">
        <v>621</v>
      </c>
    </row>
    <row r="81" spans="1:4" x14ac:dyDescent="0.25">
      <c r="A81" s="1" t="s">
        <v>505</v>
      </c>
      <c r="B81" s="2" t="s">
        <v>3</v>
      </c>
      <c r="C81" s="1" t="s">
        <v>312</v>
      </c>
      <c r="D81" t="s">
        <v>621</v>
      </c>
    </row>
    <row r="82" spans="1:4" x14ac:dyDescent="0.25">
      <c r="A82" s="1" t="s">
        <v>514</v>
      </c>
      <c r="B82" s="2" t="s">
        <v>169</v>
      </c>
      <c r="C82" s="1" t="s">
        <v>386</v>
      </c>
      <c r="D82" t="s">
        <v>621</v>
      </c>
    </row>
    <row r="83" spans="1:4" x14ac:dyDescent="0.25">
      <c r="A83" s="1" t="s">
        <v>515</v>
      </c>
      <c r="B83" s="2" t="s">
        <v>93</v>
      </c>
      <c r="C83" s="1" t="s">
        <v>359</v>
      </c>
      <c r="D83" t="s">
        <v>621</v>
      </c>
    </row>
    <row r="84" spans="1:4" x14ac:dyDescent="0.25">
      <c r="A84" s="1" t="s">
        <v>542</v>
      </c>
      <c r="B84" s="2" t="s">
        <v>107</v>
      </c>
      <c r="C84" s="1" t="s">
        <v>328</v>
      </c>
      <c r="D84" t="s">
        <v>621</v>
      </c>
    </row>
    <row r="85" spans="1:4" x14ac:dyDescent="0.25">
      <c r="A85" s="1" t="s">
        <v>426</v>
      </c>
      <c r="B85" s="2" t="s">
        <v>111</v>
      </c>
      <c r="C85" s="1" t="s">
        <v>336</v>
      </c>
      <c r="D85" t="s">
        <v>621</v>
      </c>
    </row>
    <row r="86" spans="1:4" x14ac:dyDescent="0.25">
      <c r="A86" s="1" t="s">
        <v>458</v>
      </c>
      <c r="B86" s="2" t="s">
        <v>153</v>
      </c>
      <c r="C86" s="1" t="s">
        <v>361</v>
      </c>
      <c r="D86" t="s">
        <v>621</v>
      </c>
    </row>
    <row r="87" spans="1:4" x14ac:dyDescent="0.25">
      <c r="A87" s="1" t="s">
        <v>474</v>
      </c>
      <c r="B87" s="2" t="s">
        <v>122</v>
      </c>
      <c r="C87" s="1" t="s">
        <v>263</v>
      </c>
      <c r="D87" t="s">
        <v>621</v>
      </c>
    </row>
    <row r="88" spans="1:4" x14ac:dyDescent="0.25">
      <c r="A88" s="1" t="s">
        <v>527</v>
      </c>
      <c r="B88" s="2" t="s">
        <v>15</v>
      </c>
      <c r="C88" s="1" t="s">
        <v>309</v>
      </c>
      <c r="D88" t="s">
        <v>621</v>
      </c>
    </row>
    <row r="89" spans="1:4" x14ac:dyDescent="0.25">
      <c r="A89" s="1" t="s">
        <v>539</v>
      </c>
      <c r="B89" s="2" t="s">
        <v>173</v>
      </c>
      <c r="C89" s="1" t="s">
        <v>392</v>
      </c>
      <c r="D89" t="s">
        <v>621</v>
      </c>
    </row>
    <row r="90" spans="1:4" x14ac:dyDescent="0.25">
      <c r="A90" s="1" t="s">
        <v>551</v>
      </c>
      <c r="B90" s="2" t="s">
        <v>42</v>
      </c>
      <c r="C90" s="1" t="s">
        <v>224</v>
      </c>
      <c r="D90" t="s">
        <v>621</v>
      </c>
    </row>
    <row r="91" spans="1:4" x14ac:dyDescent="0.25">
      <c r="A91" s="1" t="s">
        <v>415</v>
      </c>
      <c r="B91" s="2" t="s">
        <v>66</v>
      </c>
      <c r="C91" s="1" t="s">
        <v>236</v>
      </c>
      <c r="D91" t="s">
        <v>621</v>
      </c>
    </row>
    <row r="92" spans="1:4" x14ac:dyDescent="0.25">
      <c r="A92" s="1" t="s">
        <v>416</v>
      </c>
      <c r="B92" s="2" t="s">
        <v>157</v>
      </c>
      <c r="C92" s="1" t="s">
        <v>369</v>
      </c>
      <c r="D92" t="s">
        <v>621</v>
      </c>
    </row>
    <row r="93" spans="1:4" x14ac:dyDescent="0.25">
      <c r="A93" s="1" t="s">
        <v>430</v>
      </c>
      <c r="B93" s="2" t="s">
        <v>155</v>
      </c>
      <c r="C93" s="1" t="s">
        <v>365</v>
      </c>
      <c r="D93" t="s">
        <v>621</v>
      </c>
    </row>
    <row r="94" spans="1:4" x14ac:dyDescent="0.25">
      <c r="A94" s="1" t="s">
        <v>454</v>
      </c>
      <c r="B94" s="2" t="s">
        <v>197</v>
      </c>
      <c r="C94" s="1" t="s">
        <v>394</v>
      </c>
      <c r="D94" t="s">
        <v>621</v>
      </c>
    </row>
    <row r="95" spans="1:4" x14ac:dyDescent="0.25">
      <c r="A95" s="1" t="s">
        <v>459</v>
      </c>
      <c r="B95" s="2" t="s">
        <v>80</v>
      </c>
      <c r="C95" s="1" t="s">
        <v>242</v>
      </c>
      <c r="D95" t="s">
        <v>621</v>
      </c>
    </row>
    <row r="96" spans="1:4" x14ac:dyDescent="0.25">
      <c r="A96" s="1" t="s">
        <v>483</v>
      </c>
      <c r="B96" s="2" t="s">
        <v>182</v>
      </c>
      <c r="C96" s="1" t="s">
        <v>291</v>
      </c>
      <c r="D96" t="s">
        <v>621</v>
      </c>
    </row>
    <row r="97" spans="1:4" x14ac:dyDescent="0.25">
      <c r="A97" s="1" t="s">
        <v>496</v>
      </c>
      <c r="B97" s="2" t="s">
        <v>11</v>
      </c>
      <c r="C97" s="1" t="s">
        <v>299</v>
      </c>
      <c r="D97" t="s">
        <v>621</v>
      </c>
    </row>
    <row r="98" spans="1:4" x14ac:dyDescent="0.25">
      <c r="A98" s="1" t="s">
        <v>530</v>
      </c>
      <c r="B98" s="2" t="s">
        <v>34</v>
      </c>
      <c r="C98" s="1" t="s">
        <v>220</v>
      </c>
      <c r="D98" t="s">
        <v>621</v>
      </c>
    </row>
    <row r="99" spans="1:4" x14ac:dyDescent="0.25">
      <c r="A99" s="1" t="s">
        <v>532</v>
      </c>
      <c r="B99" s="2" t="s">
        <v>178</v>
      </c>
      <c r="C99" s="1" t="s">
        <v>289</v>
      </c>
      <c r="D99" t="s">
        <v>621</v>
      </c>
    </row>
    <row r="100" spans="1:4" x14ac:dyDescent="0.25">
      <c r="A100" s="1" t="s">
        <v>535</v>
      </c>
      <c r="B100" s="2" t="s">
        <v>192</v>
      </c>
      <c r="C100" s="1" t="s">
        <v>296</v>
      </c>
      <c r="D100" t="s">
        <v>621</v>
      </c>
    </row>
    <row r="101" spans="1:4" x14ac:dyDescent="0.25">
      <c r="A101" s="1" t="s">
        <v>558</v>
      </c>
      <c r="B101" s="2" t="s">
        <v>65</v>
      </c>
      <c r="C101" s="1" t="s">
        <v>362</v>
      </c>
      <c r="D101" t="s">
        <v>621</v>
      </c>
    </row>
    <row r="102" spans="1:4" x14ac:dyDescent="0.25">
      <c r="A102" s="1" t="s">
        <v>566</v>
      </c>
      <c r="B102" s="2" t="s">
        <v>183</v>
      </c>
      <c r="C102" s="1" t="s">
        <v>387</v>
      </c>
      <c r="D102" t="s">
        <v>621</v>
      </c>
    </row>
    <row r="103" spans="1:4" x14ac:dyDescent="0.25">
      <c r="A103" s="1" t="s">
        <v>578</v>
      </c>
      <c r="B103" s="2" t="s">
        <v>0</v>
      </c>
      <c r="C103" s="1" t="s">
        <v>204</v>
      </c>
      <c r="D103" t="s">
        <v>621</v>
      </c>
    </row>
    <row r="104" spans="1:4" x14ac:dyDescent="0.25">
      <c r="A104" s="1" t="s">
        <v>423</v>
      </c>
      <c r="B104" s="2" t="s">
        <v>176</v>
      </c>
      <c r="C104" s="1" t="s">
        <v>288</v>
      </c>
      <c r="D104" t="s">
        <v>621</v>
      </c>
    </row>
    <row r="105" spans="1:4" x14ac:dyDescent="0.25">
      <c r="A105" s="1" t="s">
        <v>479</v>
      </c>
      <c r="B105" s="2" t="s">
        <v>1</v>
      </c>
      <c r="C105" s="1" t="s">
        <v>307</v>
      </c>
      <c r="D105" t="s">
        <v>621</v>
      </c>
    </row>
    <row r="106" spans="1:4" x14ac:dyDescent="0.25">
      <c r="A106" s="1" t="s">
        <v>513</v>
      </c>
      <c r="B106" s="2" t="s">
        <v>76</v>
      </c>
      <c r="C106" s="1" t="s">
        <v>240</v>
      </c>
      <c r="D106" t="s">
        <v>621</v>
      </c>
    </row>
    <row r="107" spans="1:4" x14ac:dyDescent="0.25">
      <c r="A107" s="1" t="s">
        <v>550</v>
      </c>
      <c r="B107" s="2" t="s">
        <v>40</v>
      </c>
      <c r="C107" s="1" t="s">
        <v>223</v>
      </c>
      <c r="D107" t="s">
        <v>621</v>
      </c>
    </row>
    <row r="108" spans="1:4" x14ac:dyDescent="0.25">
      <c r="A108" s="1" t="s">
        <v>516</v>
      </c>
      <c r="B108" s="2" t="s">
        <v>56</v>
      </c>
      <c r="C108" s="1" t="s">
        <v>231</v>
      </c>
      <c r="D108" t="s">
        <v>621</v>
      </c>
    </row>
    <row r="109" spans="1:4" x14ac:dyDescent="0.25">
      <c r="A109" s="1" t="s">
        <v>567</v>
      </c>
      <c r="B109" s="2" t="s">
        <v>133</v>
      </c>
      <c r="C109" s="1" t="s">
        <v>380</v>
      </c>
      <c r="D109" t="s">
        <v>621</v>
      </c>
    </row>
    <row r="110" spans="1:4" x14ac:dyDescent="0.25">
      <c r="A110" s="1" t="s">
        <v>594</v>
      </c>
      <c r="B110" s="2" t="s">
        <v>121</v>
      </c>
      <c r="C110" s="1" t="s">
        <v>356</v>
      </c>
      <c r="D110" t="s">
        <v>621</v>
      </c>
    </row>
    <row r="111" spans="1:4" x14ac:dyDescent="0.25">
      <c r="A111" s="1" t="s">
        <v>433</v>
      </c>
      <c r="B111" s="2" t="s">
        <v>180</v>
      </c>
      <c r="C111" s="1" t="s">
        <v>290</v>
      </c>
      <c r="D111" t="s">
        <v>621</v>
      </c>
    </row>
    <row r="112" spans="1:4" x14ac:dyDescent="0.25">
      <c r="A112" s="1" t="s">
        <v>445</v>
      </c>
      <c r="B112" s="2" t="s">
        <v>152</v>
      </c>
      <c r="C112" s="1" t="s">
        <v>277</v>
      </c>
      <c r="D112" t="s">
        <v>621</v>
      </c>
    </row>
    <row r="113" spans="1:4" x14ac:dyDescent="0.25">
      <c r="A113" s="1" t="s">
        <v>446</v>
      </c>
      <c r="B113" s="2" t="s">
        <v>115</v>
      </c>
      <c r="C113" s="1" t="s">
        <v>344</v>
      </c>
      <c r="D113" t="s">
        <v>621</v>
      </c>
    </row>
    <row r="114" spans="1:4" x14ac:dyDescent="0.25">
      <c r="A114" s="1" t="s">
        <v>510</v>
      </c>
      <c r="B114" s="2" t="s">
        <v>53</v>
      </c>
      <c r="C114" s="1" t="s">
        <v>338</v>
      </c>
      <c r="D114" t="s">
        <v>621</v>
      </c>
    </row>
    <row r="115" spans="1:4" x14ac:dyDescent="0.25">
      <c r="A115" s="1" t="s">
        <v>571</v>
      </c>
      <c r="B115" s="2" t="s">
        <v>150</v>
      </c>
      <c r="C115" s="1" t="s">
        <v>276</v>
      </c>
      <c r="D115" t="s">
        <v>621</v>
      </c>
    </row>
    <row r="116" spans="1:4" x14ac:dyDescent="0.25">
      <c r="A116" s="1" t="s">
        <v>572</v>
      </c>
      <c r="B116" s="2" t="s">
        <v>64</v>
      </c>
      <c r="C116" s="1" t="s">
        <v>235</v>
      </c>
      <c r="D116" t="s">
        <v>621</v>
      </c>
    </row>
    <row r="117" spans="1:4" x14ac:dyDescent="0.25">
      <c r="A117" s="1" t="s">
        <v>575</v>
      </c>
      <c r="B117" s="2" t="s">
        <v>146</v>
      </c>
      <c r="C117" s="1" t="s">
        <v>274</v>
      </c>
      <c r="D117" t="s">
        <v>621</v>
      </c>
    </row>
    <row r="118" spans="1:4" x14ac:dyDescent="0.25">
      <c r="A118" s="1" t="s">
        <v>480</v>
      </c>
      <c r="B118" s="2" t="s">
        <v>51</v>
      </c>
      <c r="C118" s="1" t="s">
        <v>334</v>
      </c>
      <c r="D118" t="s">
        <v>622</v>
      </c>
    </row>
    <row r="119" spans="1:4" x14ac:dyDescent="0.25">
      <c r="A119" s="1" t="s">
        <v>472</v>
      </c>
      <c r="B119" s="2" t="s">
        <v>39</v>
      </c>
      <c r="C119" s="1" t="s">
        <v>319</v>
      </c>
      <c r="D119" t="s">
        <v>622</v>
      </c>
    </row>
    <row r="120" spans="1:4" x14ac:dyDescent="0.25">
      <c r="A120" s="1" t="s">
        <v>482</v>
      </c>
      <c r="B120" s="2" t="s">
        <v>129</v>
      </c>
      <c r="C120" s="1" t="s">
        <v>372</v>
      </c>
      <c r="D120" t="s">
        <v>622</v>
      </c>
    </row>
    <row r="121" spans="1:4" x14ac:dyDescent="0.25">
      <c r="A121" s="1" t="s">
        <v>404</v>
      </c>
      <c r="B121" s="2" t="s">
        <v>191</v>
      </c>
      <c r="C121" s="1" t="s">
        <v>398</v>
      </c>
      <c r="D121" t="s">
        <v>622</v>
      </c>
    </row>
    <row r="122" spans="1:4" x14ac:dyDescent="0.25">
      <c r="A122" s="1" t="s">
        <v>589</v>
      </c>
      <c r="B122" s="2" t="s">
        <v>195</v>
      </c>
      <c r="C122" s="1" t="s">
        <v>391</v>
      </c>
      <c r="D122" t="s">
        <v>622</v>
      </c>
    </row>
    <row r="123" spans="1:4" x14ac:dyDescent="0.25">
      <c r="A123" s="1" t="s">
        <v>559</v>
      </c>
      <c r="B123" s="2" t="s">
        <v>113</v>
      </c>
      <c r="C123" s="1" t="s">
        <v>340</v>
      </c>
      <c r="D123" t="s">
        <v>622</v>
      </c>
    </row>
    <row r="124" spans="1:4" x14ac:dyDescent="0.25">
      <c r="A124" s="1" t="s">
        <v>569</v>
      </c>
      <c r="B124" s="2" t="s">
        <v>25</v>
      </c>
      <c r="C124" s="1" t="s">
        <v>315</v>
      </c>
      <c r="D124" t="s">
        <v>622</v>
      </c>
    </row>
    <row r="125" spans="1:4" x14ac:dyDescent="0.25">
      <c r="A125" s="1" t="s">
        <v>585</v>
      </c>
      <c r="B125" s="2" t="s">
        <v>20</v>
      </c>
      <c r="C125" s="1" t="s">
        <v>214</v>
      </c>
      <c r="D125" t="s">
        <v>622</v>
      </c>
    </row>
    <row r="126" spans="1:4" x14ac:dyDescent="0.25">
      <c r="A126" s="1" t="s">
        <v>400</v>
      </c>
      <c r="B126" s="2" t="s">
        <v>69</v>
      </c>
      <c r="C126" s="1" t="s">
        <v>370</v>
      </c>
      <c r="D126" t="s">
        <v>622</v>
      </c>
    </row>
    <row r="127" spans="1:4" x14ac:dyDescent="0.25">
      <c r="A127" s="1" t="s">
        <v>456</v>
      </c>
      <c r="B127" s="2" t="s">
        <v>97</v>
      </c>
      <c r="C127" s="1" t="s">
        <v>367</v>
      </c>
      <c r="D127" t="s">
        <v>622</v>
      </c>
    </row>
    <row r="128" spans="1:4" x14ac:dyDescent="0.25">
      <c r="A128" s="1" t="s">
        <v>485</v>
      </c>
      <c r="B128" s="2" t="s">
        <v>124</v>
      </c>
      <c r="C128" s="1" t="s">
        <v>264</v>
      </c>
      <c r="D128" t="s">
        <v>622</v>
      </c>
    </row>
    <row r="129" spans="1:4" x14ac:dyDescent="0.25">
      <c r="A129" s="1" t="s">
        <v>486</v>
      </c>
      <c r="B129" s="2" t="s">
        <v>164</v>
      </c>
      <c r="C129" s="1" t="s">
        <v>283</v>
      </c>
      <c r="D129" t="s">
        <v>622</v>
      </c>
    </row>
    <row r="130" spans="1:4" x14ac:dyDescent="0.25">
      <c r="A130" s="1" t="s">
        <v>555</v>
      </c>
      <c r="B130" s="2" t="s">
        <v>105</v>
      </c>
      <c r="C130" s="1" t="s">
        <v>324</v>
      </c>
      <c r="D130" t="s">
        <v>622</v>
      </c>
    </row>
    <row r="131" spans="1:4" x14ac:dyDescent="0.25">
      <c r="A131" s="1" t="s">
        <v>564</v>
      </c>
      <c r="B131" s="2" t="s">
        <v>196</v>
      </c>
      <c r="C131" s="1" t="s">
        <v>298</v>
      </c>
      <c r="D131" t="s">
        <v>622</v>
      </c>
    </row>
    <row r="132" spans="1:4" x14ac:dyDescent="0.25">
      <c r="A132" s="1" t="s">
        <v>417</v>
      </c>
      <c r="B132" s="2" t="s">
        <v>84</v>
      </c>
      <c r="C132" s="1" t="s">
        <v>244</v>
      </c>
      <c r="D132" t="s">
        <v>622</v>
      </c>
    </row>
    <row r="133" spans="1:4" x14ac:dyDescent="0.25">
      <c r="A133" s="1" t="s">
        <v>432</v>
      </c>
      <c r="B133" s="2" t="s">
        <v>184</v>
      </c>
      <c r="C133" s="1" t="s">
        <v>292</v>
      </c>
      <c r="D133" t="s">
        <v>622</v>
      </c>
    </row>
    <row r="134" spans="1:4" x14ac:dyDescent="0.25">
      <c r="A134" s="1" t="s">
        <v>503</v>
      </c>
      <c r="B134" s="2" t="s">
        <v>16</v>
      </c>
      <c r="C134" s="1" t="s">
        <v>212</v>
      </c>
      <c r="D134" t="s">
        <v>622</v>
      </c>
    </row>
    <row r="135" spans="1:4" x14ac:dyDescent="0.25">
      <c r="A135" s="1" t="s">
        <v>506</v>
      </c>
      <c r="B135" s="2" t="s">
        <v>12</v>
      </c>
      <c r="C135" s="1" t="s">
        <v>210</v>
      </c>
      <c r="D135" t="s">
        <v>622</v>
      </c>
    </row>
    <row r="136" spans="1:4" x14ac:dyDescent="0.25">
      <c r="A136" s="1" t="s">
        <v>537</v>
      </c>
      <c r="B136" s="2" t="s">
        <v>177</v>
      </c>
      <c r="C136" s="1" t="s">
        <v>397</v>
      </c>
      <c r="D136" t="s">
        <v>622</v>
      </c>
    </row>
    <row r="137" spans="1:4" x14ac:dyDescent="0.25">
      <c r="A137" s="1" t="s">
        <v>538</v>
      </c>
      <c r="B137" s="2" t="s">
        <v>71</v>
      </c>
      <c r="C137" s="1" t="s">
        <v>374</v>
      </c>
      <c r="D137" t="s">
        <v>622</v>
      </c>
    </row>
    <row r="138" spans="1:4" x14ac:dyDescent="0.25">
      <c r="A138" s="1" t="s">
        <v>570</v>
      </c>
      <c r="B138" s="2" t="s">
        <v>72</v>
      </c>
      <c r="C138" s="1" t="s">
        <v>238</v>
      </c>
      <c r="D138" t="s">
        <v>622</v>
      </c>
    </row>
    <row r="139" spans="1:4" x14ac:dyDescent="0.25">
      <c r="A139" s="1" t="s">
        <v>583</v>
      </c>
      <c r="B139" s="2" t="s">
        <v>33</v>
      </c>
      <c r="C139" s="1" t="s">
        <v>316</v>
      </c>
      <c r="D139" t="s">
        <v>622</v>
      </c>
    </row>
    <row r="140" spans="1:4" x14ac:dyDescent="0.25">
      <c r="A140" s="1" t="s">
        <v>413</v>
      </c>
      <c r="B140" s="2" t="s">
        <v>62</v>
      </c>
      <c r="C140" s="1" t="s">
        <v>234</v>
      </c>
      <c r="D140" t="s">
        <v>622</v>
      </c>
    </row>
    <row r="141" spans="1:4" x14ac:dyDescent="0.25">
      <c r="A141" s="1" t="s">
        <v>411</v>
      </c>
      <c r="B141" s="2" t="s">
        <v>87</v>
      </c>
      <c r="C141" s="1" t="s">
        <v>347</v>
      </c>
      <c r="D141" t="s">
        <v>622</v>
      </c>
    </row>
    <row r="142" spans="1:4" x14ac:dyDescent="0.25">
      <c r="A142" s="1" t="s">
        <v>531</v>
      </c>
      <c r="B142" s="2" t="s">
        <v>149</v>
      </c>
      <c r="C142" s="1" t="s">
        <v>353</v>
      </c>
      <c r="D142" t="s">
        <v>622</v>
      </c>
    </row>
    <row r="143" spans="1:4" x14ac:dyDescent="0.25">
      <c r="A143" s="1" t="s">
        <v>447</v>
      </c>
      <c r="B143" s="2" t="s">
        <v>114</v>
      </c>
      <c r="C143" s="1" t="s">
        <v>259</v>
      </c>
      <c r="D143" t="s">
        <v>622</v>
      </c>
    </row>
    <row r="144" spans="1:4" x14ac:dyDescent="0.25">
      <c r="A144" s="1" t="s">
        <v>477</v>
      </c>
      <c r="B144" s="2" t="s">
        <v>96</v>
      </c>
      <c r="C144" s="1" t="s">
        <v>250</v>
      </c>
      <c r="D144" t="s">
        <v>622</v>
      </c>
    </row>
    <row r="145" spans="1:4" x14ac:dyDescent="0.25">
      <c r="A145" s="1" t="s">
        <v>481</v>
      </c>
      <c r="B145" s="2" t="s">
        <v>118</v>
      </c>
      <c r="C145" s="1" t="s">
        <v>261</v>
      </c>
      <c r="D145" t="s">
        <v>622</v>
      </c>
    </row>
    <row r="146" spans="1:4" x14ac:dyDescent="0.25">
      <c r="A146" s="1" t="s">
        <v>577</v>
      </c>
      <c r="B146" s="2" t="s">
        <v>58</v>
      </c>
      <c r="C146" s="1" t="s">
        <v>232</v>
      </c>
      <c r="D146" t="s">
        <v>622</v>
      </c>
    </row>
    <row r="147" spans="1:4" x14ac:dyDescent="0.25">
      <c r="A147" s="1" t="s">
        <v>584</v>
      </c>
      <c r="B147" s="2" t="s">
        <v>49</v>
      </c>
      <c r="C147" s="1" t="s">
        <v>330</v>
      </c>
      <c r="D147" t="s">
        <v>622</v>
      </c>
    </row>
    <row r="148" spans="1:4" x14ac:dyDescent="0.25">
      <c r="A148" s="1"/>
      <c r="B148" s="2"/>
      <c r="C148" s="1"/>
    </row>
    <row r="149" spans="1:4" x14ac:dyDescent="0.25">
      <c r="A149" s="1"/>
      <c r="B149" s="2"/>
      <c r="C149" s="1"/>
    </row>
    <row r="150" spans="1:4" x14ac:dyDescent="0.25">
      <c r="A150" s="1"/>
      <c r="B150" s="2"/>
      <c r="C150" s="1"/>
    </row>
    <row r="151" spans="1:4" x14ac:dyDescent="0.25">
      <c r="A151" s="1"/>
      <c r="B151" s="2"/>
      <c r="C151" s="1"/>
    </row>
    <row r="152" spans="1:4" x14ac:dyDescent="0.25">
      <c r="A152" s="1"/>
      <c r="B152" s="2"/>
      <c r="C152" s="1"/>
    </row>
    <row r="153" spans="1:4" x14ac:dyDescent="0.25">
      <c r="A153" s="1"/>
      <c r="B153" s="2"/>
      <c r="C153" s="1"/>
    </row>
    <row r="154" spans="1:4" x14ac:dyDescent="0.25">
      <c r="A154" s="1"/>
      <c r="B154" s="2"/>
      <c r="C154" s="1"/>
    </row>
    <row r="155" spans="1:4" x14ac:dyDescent="0.25">
      <c r="A155" s="1"/>
      <c r="B155" s="2"/>
      <c r="C155" s="1"/>
    </row>
    <row r="156" spans="1:4" x14ac:dyDescent="0.25">
      <c r="A156" s="1"/>
      <c r="B156" s="2"/>
      <c r="C156" s="1"/>
    </row>
    <row r="157" spans="1:4" x14ac:dyDescent="0.25">
      <c r="A157" s="1"/>
      <c r="B157" s="2"/>
      <c r="C157" s="1"/>
    </row>
    <row r="158" spans="1:4" x14ac:dyDescent="0.25">
      <c r="A158" s="1"/>
      <c r="B158" s="2"/>
      <c r="C158" s="1"/>
    </row>
    <row r="159" spans="1:4" x14ac:dyDescent="0.25">
      <c r="A159" s="1"/>
      <c r="B159" s="2"/>
      <c r="C159" s="1"/>
    </row>
    <row r="160" spans="1:4" x14ac:dyDescent="0.25">
      <c r="A160" s="1"/>
      <c r="B160" s="2"/>
      <c r="C160" s="1"/>
    </row>
    <row r="161" spans="1:3" x14ac:dyDescent="0.25">
      <c r="A161" s="1"/>
      <c r="B161" s="2"/>
      <c r="C161" s="1"/>
    </row>
    <row r="162" spans="1:3" x14ac:dyDescent="0.25">
      <c r="A162" s="1"/>
      <c r="B162" s="2"/>
      <c r="C162" s="1"/>
    </row>
    <row r="163" spans="1:3" x14ac:dyDescent="0.25">
      <c r="A163" s="1"/>
      <c r="B163" s="2"/>
      <c r="C163" s="1"/>
    </row>
    <row r="164" spans="1:3" x14ac:dyDescent="0.25">
      <c r="A164" s="1"/>
      <c r="B164" s="2"/>
      <c r="C164" s="1"/>
    </row>
    <row r="165" spans="1:3" x14ac:dyDescent="0.25">
      <c r="A165" s="1"/>
      <c r="B165" s="2"/>
      <c r="C165" s="1"/>
    </row>
    <row r="166" spans="1:3" x14ac:dyDescent="0.25">
      <c r="A166" s="1"/>
      <c r="B166" s="2"/>
      <c r="C166" s="1"/>
    </row>
    <row r="167" spans="1:3" x14ac:dyDescent="0.25">
      <c r="A167" s="1"/>
      <c r="B167" s="2"/>
      <c r="C167" s="1"/>
    </row>
    <row r="168" spans="1:3" x14ac:dyDescent="0.25">
      <c r="A168" s="1"/>
      <c r="B168" s="2"/>
      <c r="C168" s="1"/>
    </row>
    <row r="169" spans="1:3" x14ac:dyDescent="0.25">
      <c r="A169" s="1"/>
      <c r="B169" s="2"/>
      <c r="C169" s="1"/>
    </row>
    <row r="170" spans="1:3" x14ac:dyDescent="0.25">
      <c r="A170" s="1"/>
      <c r="B170" s="2"/>
      <c r="C170" s="1"/>
    </row>
    <row r="171" spans="1:3" x14ac:dyDescent="0.25">
      <c r="A171" s="1"/>
      <c r="B171" s="2"/>
      <c r="C171" s="1"/>
    </row>
    <row r="172" spans="1:3" x14ac:dyDescent="0.25">
      <c r="A172" s="1"/>
      <c r="B172" s="2"/>
      <c r="C172" s="1"/>
    </row>
    <row r="173" spans="1:3" x14ac:dyDescent="0.25">
      <c r="A173" s="1"/>
      <c r="B173" s="2"/>
      <c r="C173" s="1"/>
    </row>
    <row r="174" spans="1:3" x14ac:dyDescent="0.25">
      <c r="A174" s="1"/>
      <c r="B174" s="2"/>
      <c r="C174" s="1"/>
    </row>
    <row r="175" spans="1:3" x14ac:dyDescent="0.25">
      <c r="A175" s="1"/>
      <c r="B175" s="2"/>
      <c r="C175" s="1"/>
    </row>
    <row r="176" spans="1:3" x14ac:dyDescent="0.25">
      <c r="A176" s="1"/>
      <c r="B176" s="2"/>
      <c r="C176" s="1"/>
    </row>
    <row r="177" spans="1:3" x14ac:dyDescent="0.25">
      <c r="A177" s="1"/>
      <c r="B177" s="2"/>
      <c r="C177" s="1"/>
    </row>
    <row r="178" spans="1:3" x14ac:dyDescent="0.25">
      <c r="A178" s="1"/>
      <c r="B178" s="2"/>
      <c r="C178" s="1"/>
    </row>
    <row r="179" spans="1:3" x14ac:dyDescent="0.25">
      <c r="A179" s="1"/>
      <c r="B179" s="2"/>
      <c r="C179" s="1"/>
    </row>
    <row r="180" spans="1:3" x14ac:dyDescent="0.25">
      <c r="A180" s="1"/>
      <c r="B180" s="2"/>
      <c r="C180" s="1"/>
    </row>
    <row r="181" spans="1:3" x14ac:dyDescent="0.25">
      <c r="A181" s="1"/>
      <c r="B181" s="2"/>
      <c r="C181" s="1"/>
    </row>
    <row r="182" spans="1:3" x14ac:dyDescent="0.25">
      <c r="A182" s="1"/>
      <c r="B182" s="2"/>
      <c r="C182" s="1"/>
    </row>
    <row r="183" spans="1:3" x14ac:dyDescent="0.25">
      <c r="A183" s="1"/>
      <c r="B183" s="2"/>
      <c r="C183" s="1"/>
    </row>
    <row r="184" spans="1:3" x14ac:dyDescent="0.25">
      <c r="A184" s="1"/>
      <c r="B184" s="2"/>
      <c r="C184" s="1"/>
    </row>
    <row r="185" spans="1:3" x14ac:dyDescent="0.25">
      <c r="A185" s="1"/>
      <c r="B185" s="2"/>
      <c r="C185" s="1"/>
    </row>
    <row r="186" spans="1:3" x14ac:dyDescent="0.25">
      <c r="A186" s="1"/>
      <c r="B186" s="2"/>
      <c r="C186" s="1"/>
    </row>
    <row r="187" spans="1:3" x14ac:dyDescent="0.25">
      <c r="A187" s="1"/>
      <c r="B187" s="2"/>
      <c r="C187" s="1"/>
    </row>
    <row r="188" spans="1:3" x14ac:dyDescent="0.25">
      <c r="A188" s="1"/>
      <c r="B188" s="2"/>
      <c r="C188" s="1"/>
    </row>
    <row r="189" spans="1:3" x14ac:dyDescent="0.25">
      <c r="A189" s="1"/>
      <c r="B189" s="2"/>
      <c r="C189" s="1"/>
    </row>
    <row r="190" spans="1:3" x14ac:dyDescent="0.25">
      <c r="A190" s="1"/>
      <c r="B190" s="2"/>
      <c r="C190" s="1"/>
    </row>
    <row r="191" spans="1:3" x14ac:dyDescent="0.25">
      <c r="A191" s="1"/>
      <c r="B191" s="2"/>
      <c r="C191" s="1"/>
    </row>
    <row r="192" spans="1:3" x14ac:dyDescent="0.25">
      <c r="A192" s="1"/>
      <c r="B192" s="2"/>
      <c r="C192" s="1"/>
    </row>
    <row r="193" spans="1:3" x14ac:dyDescent="0.25">
      <c r="A193" s="1"/>
      <c r="B193" s="2"/>
      <c r="C193" s="1"/>
    </row>
    <row r="194" spans="1:3" x14ac:dyDescent="0.25">
      <c r="A194" s="1"/>
      <c r="B194" s="2"/>
      <c r="C194" s="1"/>
    </row>
    <row r="195" spans="1:3" x14ac:dyDescent="0.25">
      <c r="A195" s="1"/>
      <c r="B195" s="2"/>
      <c r="C195" s="1"/>
    </row>
    <row r="196" spans="1:3" x14ac:dyDescent="0.25">
      <c r="A196" s="1"/>
      <c r="B196" s="2"/>
      <c r="C196" s="1"/>
    </row>
    <row r="197" spans="1:3" x14ac:dyDescent="0.25">
      <c r="A197" s="1"/>
      <c r="B197" s="2"/>
      <c r="C197" s="1"/>
    </row>
    <row r="198" spans="1:3" x14ac:dyDescent="0.25">
      <c r="A198" s="1"/>
      <c r="B198" s="2"/>
      <c r="C198" s="1"/>
    </row>
    <row r="199" spans="1:3" x14ac:dyDescent="0.25">
      <c r="A199" s="1"/>
      <c r="B199" s="2"/>
      <c r="C199" s="1"/>
    </row>
    <row r="200" spans="1:3" x14ac:dyDescent="0.25">
      <c r="A200" s="1"/>
      <c r="B200" s="2"/>
      <c r="C200"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00"/>
  <sheetViews>
    <sheetView topLeftCell="A22" workbookViewId="0">
      <selection activeCell="H10" sqref="H10"/>
    </sheetView>
  </sheetViews>
  <sheetFormatPr defaultColWidth="11" defaultRowHeight="15.75" x14ac:dyDescent="0.25"/>
  <cols>
    <col min="1" max="4" width="14.875" customWidth="1"/>
  </cols>
  <sheetData>
    <row r="1" spans="1:4" x14ac:dyDescent="0.25">
      <c r="A1" s="3" t="s">
        <v>598</v>
      </c>
      <c r="B1" s="3" t="s">
        <v>199</v>
      </c>
      <c r="C1" s="3" t="s">
        <v>200</v>
      </c>
      <c r="D1" s="4" t="s">
        <v>619</v>
      </c>
    </row>
    <row r="2" spans="1:4" x14ac:dyDescent="0.25">
      <c r="A2" s="1" t="s">
        <v>412</v>
      </c>
      <c r="B2" s="2" t="s">
        <v>193</v>
      </c>
      <c r="C2" s="1" t="s">
        <v>388</v>
      </c>
      <c r="D2" t="s">
        <v>625</v>
      </c>
    </row>
    <row r="3" spans="1:4" x14ac:dyDescent="0.25">
      <c r="A3" s="1" t="s">
        <v>428</v>
      </c>
      <c r="B3" s="2" t="s">
        <v>187</v>
      </c>
      <c r="C3" s="1" t="s">
        <v>393</v>
      </c>
      <c r="D3" t="s">
        <v>625</v>
      </c>
    </row>
    <row r="4" spans="1:4" x14ac:dyDescent="0.25">
      <c r="A4" s="1" t="s">
        <v>421</v>
      </c>
      <c r="B4" s="2" t="s">
        <v>112</v>
      </c>
      <c r="C4" s="1" t="s">
        <v>258</v>
      </c>
      <c r="D4" t="s">
        <v>625</v>
      </c>
    </row>
    <row r="5" spans="1:4" x14ac:dyDescent="0.25">
      <c r="A5" s="1" t="s">
        <v>425</v>
      </c>
      <c r="B5" s="2" t="s">
        <v>132</v>
      </c>
      <c r="C5" s="1" t="s">
        <v>268</v>
      </c>
      <c r="D5" t="s">
        <v>625</v>
      </c>
    </row>
    <row r="6" spans="1:4" x14ac:dyDescent="0.25">
      <c r="A6" s="1" t="s">
        <v>441</v>
      </c>
      <c r="B6" s="2" t="s">
        <v>174</v>
      </c>
      <c r="C6" s="1" t="s">
        <v>287</v>
      </c>
      <c r="D6" t="s">
        <v>625</v>
      </c>
    </row>
    <row r="7" spans="1:4" x14ac:dyDescent="0.25">
      <c r="A7" s="1" t="s">
        <v>595</v>
      </c>
      <c r="B7" s="2" t="s">
        <v>57</v>
      </c>
      <c r="C7" s="1" t="s">
        <v>346</v>
      </c>
      <c r="D7" t="s">
        <v>625</v>
      </c>
    </row>
    <row r="8" spans="1:4" x14ac:dyDescent="0.25">
      <c r="A8" s="1" t="s">
        <v>429</v>
      </c>
      <c r="B8" s="2" t="s">
        <v>186</v>
      </c>
      <c r="C8" s="1" t="s">
        <v>293</v>
      </c>
      <c r="D8" t="s">
        <v>625</v>
      </c>
    </row>
    <row r="9" spans="1:4" x14ac:dyDescent="0.25">
      <c r="A9" s="1" t="s">
        <v>437</v>
      </c>
      <c r="B9" s="2" t="s">
        <v>63</v>
      </c>
      <c r="C9" s="1" t="s">
        <v>358</v>
      </c>
      <c r="D9" t="s">
        <v>625</v>
      </c>
    </row>
    <row r="10" spans="1:4" x14ac:dyDescent="0.25">
      <c r="A10" s="1" t="s">
        <v>469</v>
      </c>
      <c r="B10" s="2" t="s">
        <v>99</v>
      </c>
      <c r="C10" s="1" t="s">
        <v>371</v>
      </c>
      <c r="D10" t="s">
        <v>625</v>
      </c>
    </row>
    <row r="11" spans="1:4" x14ac:dyDescent="0.25">
      <c r="A11" s="1" t="s">
        <v>500</v>
      </c>
      <c r="B11" s="2" t="s">
        <v>171</v>
      </c>
      <c r="C11" s="1" t="s">
        <v>389</v>
      </c>
      <c r="D11" t="s">
        <v>625</v>
      </c>
    </row>
    <row r="12" spans="1:4" x14ac:dyDescent="0.25">
      <c r="A12" s="1" t="s">
        <v>518</v>
      </c>
      <c r="B12" s="2" t="s">
        <v>83</v>
      </c>
      <c r="C12" s="1" t="s">
        <v>339</v>
      </c>
      <c r="D12" t="s">
        <v>625</v>
      </c>
    </row>
    <row r="13" spans="1:4" x14ac:dyDescent="0.25">
      <c r="A13" s="1" t="s">
        <v>519</v>
      </c>
      <c r="B13" s="2" t="s">
        <v>28</v>
      </c>
      <c r="C13" s="1" t="s">
        <v>16</v>
      </c>
      <c r="D13" t="s">
        <v>625</v>
      </c>
    </row>
    <row r="14" spans="1:4" x14ac:dyDescent="0.25">
      <c r="A14" s="1" t="s">
        <v>557</v>
      </c>
      <c r="B14" s="2" t="s">
        <v>26</v>
      </c>
      <c r="C14" s="1" t="s">
        <v>217</v>
      </c>
      <c r="D14" t="s">
        <v>625</v>
      </c>
    </row>
    <row r="15" spans="1:4" x14ac:dyDescent="0.25">
      <c r="A15" s="1" t="s">
        <v>405</v>
      </c>
      <c r="B15" s="2" t="s">
        <v>30</v>
      </c>
      <c r="C15" s="1" t="s">
        <v>218</v>
      </c>
      <c r="D15" t="s">
        <v>625</v>
      </c>
    </row>
    <row r="16" spans="1:4" x14ac:dyDescent="0.25">
      <c r="A16" s="1" t="s">
        <v>414</v>
      </c>
      <c r="B16" s="2" t="s">
        <v>14</v>
      </c>
      <c r="C16" s="1" t="s">
        <v>211</v>
      </c>
      <c r="D16" t="s">
        <v>625</v>
      </c>
    </row>
    <row r="17" spans="1:4" x14ac:dyDescent="0.25">
      <c r="A17" s="1" t="s">
        <v>478</v>
      </c>
      <c r="B17" s="2" t="s">
        <v>27</v>
      </c>
      <c r="C17" s="1" t="s">
        <v>301</v>
      </c>
      <c r="D17" t="s">
        <v>623</v>
      </c>
    </row>
    <row r="18" spans="1:4" x14ac:dyDescent="0.25">
      <c r="A18" s="1" t="s">
        <v>457</v>
      </c>
      <c r="B18" s="2" t="s">
        <v>198</v>
      </c>
      <c r="C18" s="1" t="s">
        <v>302</v>
      </c>
      <c r="D18" t="s">
        <v>623</v>
      </c>
    </row>
    <row r="19" spans="1:4" x14ac:dyDescent="0.25">
      <c r="A19" s="1" t="s">
        <v>465</v>
      </c>
      <c r="B19" s="2" t="s">
        <v>81</v>
      </c>
      <c r="C19" s="1" t="s">
        <v>335</v>
      </c>
      <c r="D19" t="s">
        <v>623</v>
      </c>
    </row>
    <row r="20" spans="1:4" x14ac:dyDescent="0.25">
      <c r="A20" s="1" t="s">
        <v>592</v>
      </c>
      <c r="B20" s="2" t="s">
        <v>89</v>
      </c>
      <c r="C20" s="1" t="s">
        <v>351</v>
      </c>
      <c r="D20" t="s">
        <v>623</v>
      </c>
    </row>
    <row r="21" spans="1:4" x14ac:dyDescent="0.25">
      <c r="A21" s="1" t="s">
        <v>401</v>
      </c>
      <c r="B21" s="2" t="s">
        <v>179</v>
      </c>
      <c r="C21" s="1" t="s">
        <v>383</v>
      </c>
      <c r="D21" t="s">
        <v>623</v>
      </c>
    </row>
    <row r="22" spans="1:4" x14ac:dyDescent="0.25">
      <c r="A22" s="1" t="s">
        <v>449</v>
      </c>
      <c r="B22" s="2" t="s">
        <v>162</v>
      </c>
      <c r="C22" s="1" t="s">
        <v>282</v>
      </c>
      <c r="D22" t="s">
        <v>623</v>
      </c>
    </row>
    <row r="23" spans="1:4" x14ac:dyDescent="0.25">
      <c r="A23" s="1" t="s">
        <v>525</v>
      </c>
      <c r="B23" s="2" t="s">
        <v>140</v>
      </c>
      <c r="C23" s="1" t="s">
        <v>272</v>
      </c>
      <c r="D23" t="s">
        <v>623</v>
      </c>
    </row>
    <row r="24" spans="1:4" x14ac:dyDescent="0.25">
      <c r="A24" s="1" t="s">
        <v>463</v>
      </c>
      <c r="B24" s="2" t="s">
        <v>159</v>
      </c>
      <c r="C24" s="1" t="s">
        <v>373</v>
      </c>
      <c r="D24" t="s">
        <v>623</v>
      </c>
    </row>
    <row r="25" spans="1:4" x14ac:dyDescent="0.25">
      <c r="A25" s="1" t="s">
        <v>464</v>
      </c>
      <c r="B25" s="2" t="s">
        <v>19</v>
      </c>
      <c r="C25" s="1" t="s">
        <v>300</v>
      </c>
      <c r="D25" t="s">
        <v>623</v>
      </c>
    </row>
    <row r="26" spans="1:4" x14ac:dyDescent="0.25">
      <c r="A26" s="1" t="s">
        <v>476</v>
      </c>
      <c r="B26" s="2" t="s">
        <v>2</v>
      </c>
      <c r="C26" s="1" t="s">
        <v>205</v>
      </c>
      <c r="D26" t="s">
        <v>623</v>
      </c>
    </row>
    <row r="27" spans="1:4" x14ac:dyDescent="0.25">
      <c r="A27" s="1" t="s">
        <v>540</v>
      </c>
      <c r="B27" s="2" t="s">
        <v>29</v>
      </c>
      <c r="C27" s="1" t="s">
        <v>306</v>
      </c>
      <c r="D27" t="s">
        <v>623</v>
      </c>
    </row>
    <row r="28" spans="1:4" x14ac:dyDescent="0.25">
      <c r="A28" s="1" t="s">
        <v>587</v>
      </c>
      <c r="B28" s="2" t="s">
        <v>91</v>
      </c>
      <c r="C28" s="1" t="s">
        <v>355</v>
      </c>
      <c r="D28" t="s">
        <v>623</v>
      </c>
    </row>
    <row r="29" spans="1:4" x14ac:dyDescent="0.25">
      <c r="A29" s="1" t="s">
        <v>492</v>
      </c>
      <c r="B29" s="2" t="s">
        <v>134</v>
      </c>
      <c r="C29" s="1" t="s">
        <v>269</v>
      </c>
      <c r="D29" t="s">
        <v>623</v>
      </c>
    </row>
    <row r="30" spans="1:4" x14ac:dyDescent="0.25">
      <c r="A30" s="1" t="s">
        <v>528</v>
      </c>
      <c r="B30" s="2" t="s">
        <v>128</v>
      </c>
      <c r="C30" s="1" t="s">
        <v>266</v>
      </c>
      <c r="D30" t="s">
        <v>623</v>
      </c>
    </row>
    <row r="31" spans="1:4" x14ac:dyDescent="0.25">
      <c r="A31" s="1" t="s">
        <v>593</v>
      </c>
      <c r="B31" s="2" t="s">
        <v>106</v>
      </c>
      <c r="C31" s="1" t="s">
        <v>255</v>
      </c>
      <c r="D31" t="s">
        <v>623</v>
      </c>
    </row>
    <row r="32" spans="1:4" x14ac:dyDescent="0.25">
      <c r="A32" s="1" t="s">
        <v>596</v>
      </c>
      <c r="B32" s="2" t="s">
        <v>130</v>
      </c>
      <c r="C32" s="1" t="s">
        <v>267</v>
      </c>
      <c r="D32" t="s">
        <v>623</v>
      </c>
    </row>
    <row r="33" spans="1:4" x14ac:dyDescent="0.25">
      <c r="A33" s="1" t="s">
        <v>442</v>
      </c>
      <c r="B33" s="2" t="s">
        <v>181</v>
      </c>
      <c r="C33" s="1" t="s">
        <v>385</v>
      </c>
      <c r="D33" t="s">
        <v>623</v>
      </c>
    </row>
    <row r="34" spans="1:4" x14ac:dyDescent="0.25">
      <c r="A34" s="1" t="s">
        <v>586</v>
      </c>
      <c r="B34" s="2" t="s">
        <v>165</v>
      </c>
      <c r="C34" s="1" t="s">
        <v>382</v>
      </c>
      <c r="D34" t="s">
        <v>623</v>
      </c>
    </row>
    <row r="35" spans="1:4" x14ac:dyDescent="0.25">
      <c r="A35" s="1" t="s">
        <v>573</v>
      </c>
      <c r="B35" s="2" t="s">
        <v>79</v>
      </c>
      <c r="C35" s="1" t="s">
        <v>331</v>
      </c>
      <c r="D35" t="s">
        <v>628</v>
      </c>
    </row>
    <row r="36" spans="1:4" x14ac:dyDescent="0.25">
      <c r="A36" s="1" t="s">
        <v>501</v>
      </c>
      <c r="B36" s="2" t="s">
        <v>98</v>
      </c>
      <c r="C36" s="1" t="s">
        <v>251</v>
      </c>
      <c r="D36" t="s">
        <v>628</v>
      </c>
    </row>
    <row r="37" spans="1:4" x14ac:dyDescent="0.25">
      <c r="A37" s="1" t="s">
        <v>488</v>
      </c>
      <c r="B37" s="2" t="s">
        <v>70</v>
      </c>
      <c r="C37" s="1" t="s">
        <v>237</v>
      </c>
      <c r="D37" t="s">
        <v>628</v>
      </c>
    </row>
    <row r="38" spans="1:4" x14ac:dyDescent="0.25">
      <c r="A38" s="1" t="s">
        <v>451</v>
      </c>
      <c r="B38" s="2" t="s">
        <v>78</v>
      </c>
      <c r="C38" s="1" t="s">
        <v>241</v>
      </c>
      <c r="D38" t="s">
        <v>628</v>
      </c>
    </row>
    <row r="39" spans="1:4" x14ac:dyDescent="0.25">
      <c r="A39" s="1" t="s">
        <v>541</v>
      </c>
      <c r="B39" s="2" t="s">
        <v>120</v>
      </c>
      <c r="C39" s="1" t="s">
        <v>262</v>
      </c>
      <c r="D39" t="s">
        <v>628</v>
      </c>
    </row>
    <row r="40" spans="1:4" x14ac:dyDescent="0.25">
      <c r="A40" s="1" t="s">
        <v>580</v>
      </c>
      <c r="B40" s="2" t="s">
        <v>77</v>
      </c>
      <c r="C40" s="1" t="s">
        <v>327</v>
      </c>
      <c r="D40" t="s">
        <v>628</v>
      </c>
    </row>
    <row r="41" spans="1:4" x14ac:dyDescent="0.25">
      <c r="A41" s="1" t="s">
        <v>588</v>
      </c>
      <c r="B41" s="2" t="s">
        <v>103</v>
      </c>
      <c r="C41" s="1" t="s">
        <v>379</v>
      </c>
      <c r="D41" t="s">
        <v>628</v>
      </c>
    </row>
    <row r="42" spans="1:4" x14ac:dyDescent="0.25">
      <c r="A42" s="1" t="s">
        <v>453</v>
      </c>
      <c r="B42" s="2" t="s">
        <v>85</v>
      </c>
      <c r="C42" s="1" t="s">
        <v>343</v>
      </c>
      <c r="D42" t="s">
        <v>628</v>
      </c>
    </row>
    <row r="43" spans="1:4" x14ac:dyDescent="0.25">
      <c r="A43" s="1" t="s">
        <v>498</v>
      </c>
      <c r="B43" s="2" t="s">
        <v>151</v>
      </c>
      <c r="C43" s="1" t="s">
        <v>357</v>
      </c>
      <c r="D43" t="s">
        <v>628</v>
      </c>
    </row>
    <row r="44" spans="1:4" x14ac:dyDescent="0.25">
      <c r="A44" s="1"/>
      <c r="B44" s="2"/>
      <c r="C44" s="1"/>
    </row>
    <row r="45" spans="1:4" x14ac:dyDescent="0.25">
      <c r="A45" s="1"/>
      <c r="B45" s="2"/>
      <c r="C45" s="1"/>
    </row>
    <row r="46" spans="1:4" x14ac:dyDescent="0.25">
      <c r="A46" s="1"/>
      <c r="B46" s="2"/>
      <c r="C46" s="1"/>
    </row>
    <row r="47" spans="1:4" x14ac:dyDescent="0.25">
      <c r="A47" s="1"/>
      <c r="B47" s="2"/>
      <c r="C47" s="1"/>
    </row>
    <row r="48" spans="1:4" x14ac:dyDescent="0.25">
      <c r="A48" s="1"/>
      <c r="B48" s="2"/>
      <c r="C48" s="1"/>
    </row>
    <row r="49" spans="1:3" x14ac:dyDescent="0.25">
      <c r="A49" s="1"/>
      <c r="B49" s="2"/>
      <c r="C49" s="1"/>
    </row>
    <row r="50" spans="1:3" x14ac:dyDescent="0.25">
      <c r="A50" s="1"/>
      <c r="B50" s="2"/>
      <c r="C50" s="1"/>
    </row>
    <row r="51" spans="1:3" x14ac:dyDescent="0.25">
      <c r="A51" s="1"/>
      <c r="B51" s="2"/>
      <c r="C51" s="1"/>
    </row>
    <row r="52" spans="1:3" x14ac:dyDescent="0.25">
      <c r="A52" s="1"/>
      <c r="B52" s="2"/>
      <c r="C52" s="1"/>
    </row>
    <row r="53" spans="1:3" x14ac:dyDescent="0.25">
      <c r="A53" s="1"/>
      <c r="B53" s="2"/>
      <c r="C53" s="1"/>
    </row>
    <row r="54" spans="1:3" x14ac:dyDescent="0.25">
      <c r="A54" s="1"/>
      <c r="B54" s="2"/>
      <c r="C54" s="1"/>
    </row>
    <row r="55" spans="1:3" x14ac:dyDescent="0.25">
      <c r="A55" s="1"/>
      <c r="B55" s="2"/>
      <c r="C55" s="1"/>
    </row>
    <row r="56" spans="1:3" x14ac:dyDescent="0.25">
      <c r="A56" s="1"/>
      <c r="B56" s="2"/>
      <c r="C56" s="1"/>
    </row>
    <row r="57" spans="1:3" x14ac:dyDescent="0.25">
      <c r="A57" s="1"/>
      <c r="B57" s="2"/>
      <c r="C57" s="1"/>
    </row>
    <row r="58" spans="1:3" x14ac:dyDescent="0.25">
      <c r="A58" s="1"/>
      <c r="B58" s="2"/>
      <c r="C58" s="1"/>
    </row>
    <row r="59" spans="1:3" x14ac:dyDescent="0.25">
      <c r="A59" s="1"/>
      <c r="B59" s="2"/>
      <c r="C59" s="1"/>
    </row>
    <row r="60" spans="1:3" x14ac:dyDescent="0.25">
      <c r="A60" s="1"/>
      <c r="B60" s="2"/>
      <c r="C60" s="1"/>
    </row>
    <row r="61" spans="1:3" x14ac:dyDescent="0.25">
      <c r="A61" s="1"/>
      <c r="B61" s="2"/>
      <c r="C61" s="1"/>
    </row>
    <row r="62" spans="1:3" x14ac:dyDescent="0.25">
      <c r="A62" s="1"/>
      <c r="B62" s="2"/>
      <c r="C62" s="1"/>
    </row>
    <row r="63" spans="1:3" x14ac:dyDescent="0.25">
      <c r="A63" s="1"/>
      <c r="B63" s="2"/>
      <c r="C63" s="1"/>
    </row>
    <row r="64" spans="1:3" x14ac:dyDescent="0.25">
      <c r="A64" s="1"/>
      <c r="B64" s="2"/>
      <c r="C64" s="1"/>
    </row>
    <row r="65" spans="1:3" x14ac:dyDescent="0.25">
      <c r="A65" s="1"/>
      <c r="B65" s="2"/>
      <c r="C65" s="1"/>
    </row>
    <row r="66" spans="1:3" x14ac:dyDescent="0.25">
      <c r="A66" s="1"/>
      <c r="B66" s="2"/>
      <c r="C66" s="1"/>
    </row>
    <row r="67" spans="1:3" x14ac:dyDescent="0.25">
      <c r="A67" s="1"/>
      <c r="B67" s="2"/>
      <c r="C67" s="1"/>
    </row>
    <row r="68" spans="1:3" x14ac:dyDescent="0.25">
      <c r="A68" s="1"/>
      <c r="B68" s="2"/>
      <c r="C68" s="1"/>
    </row>
    <row r="69" spans="1:3" x14ac:dyDescent="0.25">
      <c r="A69" s="1"/>
      <c r="B69" s="2"/>
      <c r="C69" s="1"/>
    </row>
    <row r="70" spans="1:3" x14ac:dyDescent="0.25">
      <c r="A70" s="1"/>
      <c r="B70" s="2"/>
      <c r="C70" s="1"/>
    </row>
    <row r="71" spans="1:3" x14ac:dyDescent="0.25">
      <c r="A71" s="1"/>
      <c r="B71" s="2"/>
      <c r="C71" s="1"/>
    </row>
    <row r="72" spans="1:3" x14ac:dyDescent="0.25">
      <c r="A72" s="1"/>
      <c r="B72" s="2"/>
      <c r="C72" s="1"/>
    </row>
    <row r="73" spans="1:3" x14ac:dyDescent="0.25">
      <c r="A73" s="1"/>
      <c r="B73" s="2"/>
      <c r="C73" s="1"/>
    </row>
    <row r="74" spans="1:3" x14ac:dyDescent="0.25">
      <c r="A74" s="1"/>
      <c r="B74" s="2"/>
      <c r="C74" s="1"/>
    </row>
    <row r="75" spans="1:3" x14ac:dyDescent="0.25">
      <c r="A75" s="1"/>
      <c r="B75" s="2"/>
      <c r="C75" s="1"/>
    </row>
    <row r="76" spans="1:3" x14ac:dyDescent="0.25">
      <c r="A76" s="1"/>
      <c r="B76" s="2"/>
      <c r="C76" s="1"/>
    </row>
    <row r="77" spans="1:3" x14ac:dyDescent="0.25">
      <c r="A77" s="1"/>
      <c r="B77" s="2"/>
      <c r="C77" s="1"/>
    </row>
    <row r="78" spans="1:3" x14ac:dyDescent="0.25">
      <c r="A78" s="1"/>
      <c r="B78" s="2"/>
      <c r="C78" s="1"/>
    </row>
    <row r="79" spans="1:3" x14ac:dyDescent="0.25">
      <c r="A79" s="1"/>
      <c r="B79" s="2"/>
      <c r="C79" s="1"/>
    </row>
    <row r="80" spans="1:3" x14ac:dyDescent="0.25">
      <c r="A80" s="1"/>
      <c r="B80" s="2"/>
      <c r="C80" s="1"/>
    </row>
    <row r="81" spans="1:3" x14ac:dyDescent="0.25">
      <c r="A81" s="1"/>
      <c r="B81" s="2"/>
      <c r="C81" s="1"/>
    </row>
    <row r="82" spans="1:3" x14ac:dyDescent="0.25">
      <c r="A82" s="1"/>
      <c r="B82" s="2"/>
      <c r="C82" s="1"/>
    </row>
    <row r="83" spans="1:3" x14ac:dyDescent="0.25">
      <c r="A83" s="1"/>
      <c r="B83" s="2"/>
      <c r="C83" s="1"/>
    </row>
    <row r="84" spans="1:3" x14ac:dyDescent="0.25">
      <c r="A84" s="1"/>
      <c r="B84" s="2"/>
      <c r="C84" s="1"/>
    </row>
    <row r="85" spans="1:3" x14ac:dyDescent="0.25">
      <c r="A85" s="1"/>
      <c r="B85" s="2"/>
      <c r="C85" s="1"/>
    </row>
    <row r="86" spans="1:3" x14ac:dyDescent="0.25">
      <c r="A86" s="1"/>
      <c r="B86" s="2"/>
      <c r="C86" s="1"/>
    </row>
    <row r="87" spans="1:3" x14ac:dyDescent="0.25">
      <c r="A87" s="1"/>
      <c r="B87" s="2"/>
      <c r="C87" s="1"/>
    </row>
    <row r="88" spans="1:3" x14ac:dyDescent="0.25">
      <c r="A88" s="1"/>
      <c r="B88" s="2"/>
      <c r="C88" s="1"/>
    </row>
    <row r="89" spans="1:3" x14ac:dyDescent="0.25">
      <c r="A89" s="1"/>
      <c r="B89" s="2"/>
      <c r="C89" s="1"/>
    </row>
    <row r="90" spans="1:3" x14ac:dyDescent="0.25">
      <c r="A90" s="1"/>
      <c r="B90" s="2"/>
      <c r="C90" s="1"/>
    </row>
    <row r="91" spans="1:3" x14ac:dyDescent="0.25">
      <c r="A91" s="1"/>
      <c r="B91" s="2"/>
      <c r="C91" s="1"/>
    </row>
    <row r="92" spans="1:3" x14ac:dyDescent="0.25">
      <c r="A92" s="1"/>
      <c r="B92" s="2"/>
      <c r="C92" s="1"/>
    </row>
    <row r="93" spans="1:3" x14ac:dyDescent="0.25">
      <c r="A93" s="1"/>
      <c r="B93" s="2"/>
      <c r="C93" s="1"/>
    </row>
    <row r="94" spans="1:3" x14ac:dyDescent="0.25">
      <c r="A94" s="1"/>
      <c r="B94" s="2"/>
      <c r="C94" s="1"/>
    </row>
    <row r="95" spans="1:3" x14ac:dyDescent="0.25">
      <c r="A95" s="1"/>
      <c r="B95" s="2"/>
      <c r="C95" s="1"/>
    </row>
    <row r="96" spans="1:3" x14ac:dyDescent="0.25">
      <c r="A96" s="1"/>
      <c r="B96" s="2"/>
      <c r="C96" s="1"/>
    </row>
    <row r="97" spans="1:3" x14ac:dyDescent="0.25">
      <c r="A97" s="1"/>
      <c r="B97" s="2"/>
      <c r="C97" s="1"/>
    </row>
    <row r="98" spans="1:3" x14ac:dyDescent="0.25">
      <c r="A98" s="1"/>
      <c r="B98" s="2"/>
      <c r="C98" s="1"/>
    </row>
    <row r="99" spans="1:3" x14ac:dyDescent="0.25">
      <c r="A99" s="1"/>
      <c r="B99" s="2"/>
      <c r="C99" s="1"/>
    </row>
    <row r="100" spans="1:3" x14ac:dyDescent="0.25">
      <c r="A100" s="1"/>
      <c r="B100" s="2"/>
      <c r="C100" s="1"/>
    </row>
    <row r="101" spans="1:3" x14ac:dyDescent="0.25">
      <c r="A101" s="1"/>
      <c r="B101" s="2"/>
      <c r="C101" s="1"/>
    </row>
    <row r="102" spans="1:3" x14ac:dyDescent="0.25">
      <c r="A102" s="1"/>
      <c r="B102" s="2"/>
      <c r="C102" s="1"/>
    </row>
    <row r="103" spans="1:3" x14ac:dyDescent="0.25">
      <c r="A103" s="1"/>
      <c r="B103" s="2"/>
      <c r="C103" s="1"/>
    </row>
    <row r="104" spans="1:3" x14ac:dyDescent="0.25">
      <c r="A104" s="1"/>
      <c r="B104" s="2"/>
      <c r="C104" s="1"/>
    </row>
    <row r="105" spans="1:3" x14ac:dyDescent="0.25">
      <c r="A105" s="1"/>
      <c r="B105" s="2"/>
      <c r="C105" s="1"/>
    </row>
    <row r="106" spans="1:3" x14ac:dyDescent="0.25">
      <c r="A106" s="1"/>
      <c r="B106" s="2"/>
      <c r="C106" s="1"/>
    </row>
    <row r="107" spans="1:3" x14ac:dyDescent="0.25">
      <c r="A107" s="1"/>
      <c r="B107" s="2"/>
      <c r="C107" s="1"/>
    </row>
    <row r="108" spans="1:3" x14ac:dyDescent="0.25">
      <c r="A108" s="1"/>
      <c r="B108" s="2"/>
      <c r="C108" s="1"/>
    </row>
    <row r="109" spans="1:3" x14ac:dyDescent="0.25">
      <c r="A109" s="1"/>
      <c r="B109" s="2"/>
      <c r="C109" s="1"/>
    </row>
    <row r="110" spans="1:3" x14ac:dyDescent="0.25">
      <c r="A110" s="1"/>
      <c r="B110" s="2"/>
      <c r="C110" s="1"/>
    </row>
    <row r="111" spans="1:3" x14ac:dyDescent="0.25">
      <c r="A111" s="1"/>
      <c r="B111" s="2"/>
      <c r="C111" s="1"/>
    </row>
    <row r="112" spans="1:3" x14ac:dyDescent="0.25">
      <c r="A112" s="1"/>
      <c r="B112" s="2"/>
      <c r="C112" s="1"/>
    </row>
    <row r="113" spans="1:3" x14ac:dyDescent="0.25">
      <c r="A113" s="1"/>
      <c r="B113" s="2"/>
      <c r="C113" s="1"/>
    </row>
    <row r="114" spans="1:3" x14ac:dyDescent="0.25">
      <c r="A114" s="1"/>
      <c r="B114" s="2"/>
      <c r="C114" s="1"/>
    </row>
    <row r="115" spans="1:3" x14ac:dyDescent="0.25">
      <c r="A115" s="1"/>
      <c r="B115" s="2"/>
      <c r="C115" s="1"/>
    </row>
    <row r="116" spans="1:3" x14ac:dyDescent="0.25">
      <c r="A116" s="1"/>
      <c r="B116" s="2"/>
      <c r="C116" s="1"/>
    </row>
    <row r="117" spans="1:3" x14ac:dyDescent="0.25">
      <c r="A117" s="1"/>
      <c r="B117" s="2"/>
      <c r="C117" s="1"/>
    </row>
    <row r="118" spans="1:3" x14ac:dyDescent="0.25">
      <c r="A118" s="1"/>
      <c r="B118" s="2"/>
      <c r="C118" s="1"/>
    </row>
    <row r="119" spans="1:3" x14ac:dyDescent="0.25">
      <c r="A119" s="1"/>
      <c r="B119" s="2"/>
      <c r="C119" s="1"/>
    </row>
    <row r="120" spans="1:3" x14ac:dyDescent="0.25">
      <c r="A120" s="1"/>
      <c r="B120" s="2"/>
      <c r="C120" s="1"/>
    </row>
    <row r="121" spans="1:3" x14ac:dyDescent="0.25">
      <c r="A121" s="1"/>
      <c r="B121" s="2"/>
      <c r="C121" s="1"/>
    </row>
    <row r="122" spans="1:3" x14ac:dyDescent="0.25">
      <c r="A122" s="1"/>
      <c r="B122" s="2"/>
      <c r="C122" s="1"/>
    </row>
    <row r="123" spans="1:3" x14ac:dyDescent="0.25">
      <c r="A123" s="1"/>
      <c r="B123" s="2"/>
      <c r="C123" s="1"/>
    </row>
    <row r="124" spans="1:3" x14ac:dyDescent="0.25">
      <c r="A124" s="1"/>
      <c r="B124" s="2"/>
      <c r="C124" s="1"/>
    </row>
    <row r="125" spans="1:3" x14ac:dyDescent="0.25">
      <c r="A125" s="1"/>
      <c r="B125" s="2"/>
      <c r="C125" s="1"/>
    </row>
    <row r="126" spans="1:3" x14ac:dyDescent="0.25">
      <c r="A126" s="1"/>
      <c r="B126" s="2"/>
      <c r="C126" s="1"/>
    </row>
    <row r="127" spans="1:3" x14ac:dyDescent="0.25">
      <c r="A127" s="1"/>
      <c r="B127" s="2"/>
      <c r="C127" s="1"/>
    </row>
    <row r="128" spans="1:3" x14ac:dyDescent="0.25">
      <c r="A128" s="1"/>
      <c r="B128" s="2"/>
      <c r="C128" s="1"/>
    </row>
    <row r="129" spans="1:3" x14ac:dyDescent="0.25">
      <c r="A129" s="1"/>
      <c r="B129" s="2"/>
      <c r="C129" s="1"/>
    </row>
    <row r="130" spans="1:3" x14ac:dyDescent="0.25">
      <c r="A130" s="1"/>
      <c r="B130" s="2"/>
      <c r="C130" s="1"/>
    </row>
    <row r="131" spans="1:3" x14ac:dyDescent="0.25">
      <c r="A131" s="1"/>
      <c r="B131" s="2"/>
      <c r="C131" s="1"/>
    </row>
    <row r="132" spans="1:3" x14ac:dyDescent="0.25">
      <c r="A132" s="1"/>
      <c r="B132" s="2"/>
      <c r="C132" s="1"/>
    </row>
    <row r="133" spans="1:3" x14ac:dyDescent="0.25">
      <c r="A133" s="1"/>
      <c r="B133" s="2"/>
      <c r="C133" s="1"/>
    </row>
    <row r="134" spans="1:3" x14ac:dyDescent="0.25">
      <c r="A134" s="1"/>
      <c r="B134" s="2"/>
      <c r="C134" s="1"/>
    </row>
    <row r="135" spans="1:3" x14ac:dyDescent="0.25">
      <c r="A135" s="1"/>
      <c r="B135" s="2"/>
      <c r="C135" s="1"/>
    </row>
    <row r="136" spans="1:3" x14ac:dyDescent="0.25">
      <c r="A136" s="1"/>
      <c r="B136" s="2"/>
      <c r="C136" s="1"/>
    </row>
    <row r="137" spans="1:3" x14ac:dyDescent="0.25">
      <c r="A137" s="1"/>
      <c r="B137" s="2"/>
      <c r="C137" s="1"/>
    </row>
    <row r="138" spans="1:3" x14ac:dyDescent="0.25">
      <c r="A138" s="1"/>
      <c r="B138" s="2"/>
      <c r="C138" s="1"/>
    </row>
    <row r="139" spans="1:3" x14ac:dyDescent="0.25">
      <c r="A139" s="1"/>
      <c r="B139" s="2"/>
      <c r="C139" s="1"/>
    </row>
    <row r="140" spans="1:3" x14ac:dyDescent="0.25">
      <c r="A140" s="1"/>
      <c r="B140" s="2"/>
      <c r="C140" s="1"/>
    </row>
    <row r="141" spans="1:3" x14ac:dyDescent="0.25">
      <c r="A141" s="1"/>
      <c r="B141" s="2"/>
      <c r="C141" s="1"/>
    </row>
    <row r="142" spans="1:3" x14ac:dyDescent="0.25">
      <c r="A142" s="1"/>
      <c r="B142" s="2"/>
      <c r="C142" s="1"/>
    </row>
    <row r="143" spans="1:3" x14ac:dyDescent="0.25">
      <c r="A143" s="1"/>
      <c r="B143" s="2"/>
      <c r="C143" s="1"/>
    </row>
    <row r="144" spans="1:3" x14ac:dyDescent="0.25">
      <c r="A144" s="1"/>
      <c r="B144" s="2"/>
      <c r="C144" s="1"/>
    </row>
    <row r="145" spans="1:3" x14ac:dyDescent="0.25">
      <c r="A145" s="1"/>
      <c r="B145" s="2"/>
      <c r="C145" s="1"/>
    </row>
    <row r="146" spans="1:3" x14ac:dyDescent="0.25">
      <c r="A146" s="1"/>
      <c r="B146" s="2"/>
      <c r="C146" s="1"/>
    </row>
    <row r="147" spans="1:3" x14ac:dyDescent="0.25">
      <c r="A147" s="1"/>
      <c r="B147" s="2"/>
      <c r="C147" s="1"/>
    </row>
    <row r="148" spans="1:3" x14ac:dyDescent="0.25">
      <c r="A148" s="1"/>
      <c r="B148" s="2"/>
      <c r="C148" s="1"/>
    </row>
    <row r="149" spans="1:3" x14ac:dyDescent="0.25">
      <c r="A149" s="1"/>
      <c r="B149" s="2"/>
      <c r="C149" s="1"/>
    </row>
    <row r="150" spans="1:3" x14ac:dyDescent="0.25">
      <c r="A150" s="1"/>
      <c r="B150" s="2"/>
      <c r="C150" s="1"/>
    </row>
    <row r="151" spans="1:3" x14ac:dyDescent="0.25">
      <c r="A151" s="1"/>
      <c r="B151" s="2"/>
      <c r="C151" s="1"/>
    </row>
    <row r="152" spans="1:3" x14ac:dyDescent="0.25">
      <c r="A152" s="1"/>
      <c r="B152" s="2"/>
      <c r="C152" s="1"/>
    </row>
    <row r="153" spans="1:3" x14ac:dyDescent="0.25">
      <c r="A153" s="1"/>
      <c r="B153" s="2"/>
      <c r="C153" s="1"/>
    </row>
    <row r="154" spans="1:3" x14ac:dyDescent="0.25">
      <c r="A154" s="1"/>
      <c r="B154" s="2"/>
      <c r="C154" s="1"/>
    </row>
    <row r="155" spans="1:3" x14ac:dyDescent="0.25">
      <c r="A155" s="1"/>
      <c r="B155" s="2"/>
      <c r="C155" s="1"/>
    </row>
    <row r="156" spans="1:3" x14ac:dyDescent="0.25">
      <c r="A156" s="1"/>
      <c r="B156" s="2"/>
      <c r="C156" s="1"/>
    </row>
    <row r="157" spans="1:3" x14ac:dyDescent="0.25">
      <c r="A157" s="1"/>
      <c r="B157" s="2"/>
      <c r="C157" s="1"/>
    </row>
    <row r="158" spans="1:3" x14ac:dyDescent="0.25">
      <c r="A158" s="1"/>
      <c r="B158" s="2"/>
      <c r="C158" s="1"/>
    </row>
    <row r="159" spans="1:3" x14ac:dyDescent="0.25">
      <c r="A159" s="1"/>
      <c r="B159" s="2"/>
      <c r="C159" s="1"/>
    </row>
    <row r="160" spans="1:3" x14ac:dyDescent="0.25">
      <c r="A160" s="1"/>
      <c r="B160" s="2"/>
      <c r="C160" s="1"/>
    </row>
    <row r="161" spans="1:3" x14ac:dyDescent="0.25">
      <c r="A161" s="1"/>
      <c r="B161" s="2"/>
      <c r="C161" s="1"/>
    </row>
    <row r="162" spans="1:3" x14ac:dyDescent="0.25">
      <c r="A162" s="1"/>
      <c r="B162" s="2"/>
      <c r="C162" s="1"/>
    </row>
    <row r="163" spans="1:3" x14ac:dyDescent="0.25">
      <c r="A163" s="1"/>
      <c r="B163" s="2"/>
      <c r="C163" s="1"/>
    </row>
    <row r="164" spans="1:3" x14ac:dyDescent="0.25">
      <c r="A164" s="1"/>
      <c r="B164" s="2"/>
      <c r="C164" s="1"/>
    </row>
    <row r="165" spans="1:3" x14ac:dyDescent="0.25">
      <c r="A165" s="1"/>
      <c r="B165" s="2"/>
      <c r="C165" s="1"/>
    </row>
    <row r="166" spans="1:3" x14ac:dyDescent="0.25">
      <c r="A166" s="1"/>
      <c r="B166" s="2"/>
      <c r="C166" s="1"/>
    </row>
    <row r="167" spans="1:3" x14ac:dyDescent="0.25">
      <c r="A167" s="1"/>
      <c r="B167" s="2"/>
      <c r="C167" s="1"/>
    </row>
    <row r="168" spans="1:3" x14ac:dyDescent="0.25">
      <c r="A168" s="1"/>
      <c r="B168" s="2"/>
      <c r="C168" s="1"/>
    </row>
    <row r="169" spans="1:3" x14ac:dyDescent="0.25">
      <c r="A169" s="1"/>
      <c r="B169" s="2"/>
      <c r="C169" s="1"/>
    </row>
    <row r="170" spans="1:3" x14ac:dyDescent="0.25">
      <c r="A170" s="1"/>
      <c r="B170" s="2"/>
      <c r="C170" s="1"/>
    </row>
    <row r="171" spans="1:3" x14ac:dyDescent="0.25">
      <c r="A171" s="1"/>
      <c r="B171" s="2"/>
      <c r="C171" s="1"/>
    </row>
    <row r="172" spans="1:3" x14ac:dyDescent="0.25">
      <c r="A172" s="1"/>
      <c r="B172" s="2"/>
      <c r="C172" s="1"/>
    </row>
    <row r="173" spans="1:3" x14ac:dyDescent="0.25">
      <c r="A173" s="1"/>
      <c r="B173" s="2"/>
      <c r="C173" s="1"/>
    </row>
    <row r="174" spans="1:3" x14ac:dyDescent="0.25">
      <c r="A174" s="1"/>
      <c r="B174" s="2"/>
      <c r="C174" s="1"/>
    </row>
    <row r="175" spans="1:3" x14ac:dyDescent="0.25">
      <c r="A175" s="1"/>
      <c r="B175" s="2"/>
      <c r="C175" s="1"/>
    </row>
    <row r="176" spans="1:3" x14ac:dyDescent="0.25">
      <c r="A176" s="1"/>
      <c r="B176" s="2"/>
      <c r="C176" s="1"/>
    </row>
    <row r="177" spans="1:3" x14ac:dyDescent="0.25">
      <c r="A177" s="1"/>
      <c r="B177" s="2"/>
      <c r="C177" s="1"/>
    </row>
    <row r="178" spans="1:3" x14ac:dyDescent="0.25">
      <c r="A178" s="1"/>
      <c r="B178" s="2"/>
      <c r="C178" s="1"/>
    </row>
    <row r="179" spans="1:3" x14ac:dyDescent="0.25">
      <c r="A179" s="1"/>
      <c r="B179" s="2"/>
      <c r="C179" s="1"/>
    </row>
    <row r="180" spans="1:3" x14ac:dyDescent="0.25">
      <c r="A180" s="1"/>
      <c r="B180" s="2"/>
      <c r="C180" s="1"/>
    </row>
    <row r="181" spans="1:3" x14ac:dyDescent="0.25">
      <c r="A181" s="1"/>
      <c r="B181" s="2"/>
      <c r="C181" s="1"/>
    </row>
    <row r="182" spans="1:3" x14ac:dyDescent="0.25">
      <c r="A182" s="1"/>
      <c r="B182" s="2"/>
      <c r="C182" s="1"/>
    </row>
    <row r="183" spans="1:3" x14ac:dyDescent="0.25">
      <c r="A183" s="1"/>
      <c r="B183" s="2"/>
      <c r="C183" s="1"/>
    </row>
    <row r="184" spans="1:3" x14ac:dyDescent="0.25">
      <c r="A184" s="1"/>
      <c r="B184" s="2"/>
      <c r="C184" s="1"/>
    </row>
    <row r="185" spans="1:3" x14ac:dyDescent="0.25">
      <c r="A185" s="1"/>
      <c r="B185" s="2"/>
      <c r="C185" s="1"/>
    </row>
    <row r="186" spans="1:3" x14ac:dyDescent="0.25">
      <c r="A186" s="1"/>
      <c r="B186" s="2"/>
      <c r="C186" s="1"/>
    </row>
    <row r="187" spans="1:3" x14ac:dyDescent="0.25">
      <c r="A187" s="1"/>
      <c r="B187" s="2"/>
      <c r="C187" s="1"/>
    </row>
    <row r="188" spans="1:3" x14ac:dyDescent="0.25">
      <c r="A188" s="1"/>
      <c r="B188" s="2"/>
      <c r="C188" s="1"/>
    </row>
    <row r="189" spans="1:3" x14ac:dyDescent="0.25">
      <c r="A189" s="1"/>
      <c r="B189" s="2"/>
      <c r="C189" s="1"/>
    </row>
    <row r="190" spans="1:3" x14ac:dyDescent="0.25">
      <c r="A190" s="1"/>
      <c r="B190" s="2"/>
      <c r="C190" s="1"/>
    </row>
    <row r="191" spans="1:3" x14ac:dyDescent="0.25">
      <c r="A191" s="1"/>
      <c r="B191" s="2"/>
      <c r="C191" s="1"/>
    </row>
    <row r="192" spans="1:3" x14ac:dyDescent="0.25">
      <c r="A192" s="1"/>
      <c r="B192" s="2"/>
      <c r="C192" s="1"/>
    </row>
    <row r="193" spans="1:3" x14ac:dyDescent="0.25">
      <c r="A193" s="1"/>
      <c r="B193" s="2"/>
      <c r="C193" s="1"/>
    </row>
    <row r="194" spans="1:3" x14ac:dyDescent="0.25">
      <c r="A194" s="1"/>
      <c r="B194" s="2"/>
      <c r="C194" s="1"/>
    </row>
    <row r="195" spans="1:3" x14ac:dyDescent="0.25">
      <c r="A195" s="1"/>
      <c r="B195" s="2"/>
      <c r="C195" s="1"/>
    </row>
    <row r="196" spans="1:3" x14ac:dyDescent="0.25">
      <c r="A196" s="1"/>
      <c r="B196" s="2"/>
      <c r="C196" s="1"/>
    </row>
    <row r="197" spans="1:3" x14ac:dyDescent="0.25">
      <c r="A197" s="1"/>
      <c r="B197" s="2"/>
      <c r="C197" s="1"/>
    </row>
    <row r="198" spans="1:3" x14ac:dyDescent="0.25">
      <c r="A198" s="1"/>
      <c r="B198" s="2"/>
      <c r="C198" s="1"/>
    </row>
    <row r="199" spans="1:3" x14ac:dyDescent="0.25">
      <c r="A199" s="1"/>
      <c r="B199" s="2"/>
      <c r="C199" s="1"/>
    </row>
    <row r="200" spans="1:3" x14ac:dyDescent="0.25">
      <c r="A200" s="1"/>
      <c r="B200" s="2"/>
      <c r="C200"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
  <sheetViews>
    <sheetView workbookViewId="0">
      <selection activeCell="D72" sqref="D72"/>
    </sheetView>
  </sheetViews>
  <sheetFormatPr defaultColWidth="11" defaultRowHeight="15.75" x14ac:dyDescent="0.25"/>
  <cols>
    <col min="1" max="1" width="15.5" customWidth="1"/>
    <col min="2" max="6" width="21.125" customWidth="1"/>
  </cols>
  <sheetData>
    <row r="1" spans="1:6" s="8" customFormat="1" ht="31.5" x14ac:dyDescent="0.25">
      <c r="A1" s="6" t="s">
        <v>619</v>
      </c>
      <c r="B1" s="7" t="s">
        <v>636</v>
      </c>
      <c r="C1" s="7" t="s">
        <v>637</v>
      </c>
      <c r="D1" s="7" t="s">
        <v>639</v>
      </c>
      <c r="E1" s="7" t="s">
        <v>641</v>
      </c>
      <c r="F1" s="7" t="s">
        <v>640</v>
      </c>
    </row>
    <row r="2" spans="1:6" x14ac:dyDescent="0.25">
      <c r="A2" s="4" t="s">
        <v>620</v>
      </c>
      <c r="B2" s="5">
        <v>0.15</v>
      </c>
      <c r="C2" s="5">
        <v>0.15</v>
      </c>
      <c r="D2" s="5">
        <v>0.7</v>
      </c>
      <c r="E2" s="5">
        <v>0</v>
      </c>
      <c r="F2" s="5">
        <f>SUM(B2:E2)</f>
        <v>1</v>
      </c>
    </row>
    <row r="3" spans="1:6" x14ac:dyDescent="0.25">
      <c r="A3" s="4" t="s">
        <v>621</v>
      </c>
      <c r="B3" s="5">
        <v>0.15</v>
      </c>
      <c r="C3" s="5">
        <v>0.15</v>
      </c>
      <c r="D3" s="5">
        <v>0.7</v>
      </c>
      <c r="E3" s="5">
        <v>0</v>
      </c>
      <c r="F3" s="5">
        <f t="shared" ref="F3:F10" si="0">SUM(B3:E3)</f>
        <v>1</v>
      </c>
    </row>
    <row r="4" spans="1:6" x14ac:dyDescent="0.25">
      <c r="A4" s="4" t="s">
        <v>622</v>
      </c>
      <c r="B4" s="5">
        <v>0.15</v>
      </c>
      <c r="C4" s="5">
        <v>0.15</v>
      </c>
      <c r="D4" s="5">
        <v>0.7</v>
      </c>
      <c r="E4" s="5">
        <v>0</v>
      </c>
      <c r="F4" s="5">
        <f t="shared" si="0"/>
        <v>1</v>
      </c>
    </row>
    <row r="5" spans="1:6" x14ac:dyDescent="0.25">
      <c r="A5" s="4" t="s">
        <v>623</v>
      </c>
      <c r="B5" s="5">
        <v>0.15</v>
      </c>
      <c r="C5" s="5">
        <v>0.25</v>
      </c>
      <c r="D5" s="5">
        <v>0.6</v>
      </c>
      <c r="E5" s="5">
        <v>0</v>
      </c>
      <c r="F5" s="5">
        <f t="shared" si="0"/>
        <v>1</v>
      </c>
    </row>
    <row r="6" spans="1:6" x14ac:dyDescent="0.25">
      <c r="A6" s="4" t="s">
        <v>628</v>
      </c>
      <c r="B6" s="5">
        <v>0.15</v>
      </c>
      <c r="C6" s="5">
        <v>0.15</v>
      </c>
      <c r="D6" s="5">
        <v>0.6</v>
      </c>
      <c r="E6" s="5">
        <v>0</v>
      </c>
      <c r="F6" s="5">
        <f t="shared" si="0"/>
        <v>0.89999999999999991</v>
      </c>
    </row>
    <row r="7" spans="1:6" x14ac:dyDescent="0.25">
      <c r="A7" s="4" t="s">
        <v>625</v>
      </c>
      <c r="B7" s="5">
        <v>0.1</v>
      </c>
      <c r="C7" s="5">
        <v>0.1</v>
      </c>
      <c r="D7" s="5">
        <v>0.5</v>
      </c>
      <c r="E7" s="5">
        <v>0.3</v>
      </c>
      <c r="F7" s="5">
        <f t="shared" si="0"/>
        <v>1</v>
      </c>
    </row>
    <row r="8" spans="1:6" x14ac:dyDescent="0.25">
      <c r="A8" s="4" t="s">
        <v>624</v>
      </c>
      <c r="B8" s="5">
        <v>0.05</v>
      </c>
      <c r="C8" s="5">
        <v>0.1</v>
      </c>
      <c r="D8" s="5">
        <v>0.4</v>
      </c>
      <c r="E8" s="5">
        <v>0.45</v>
      </c>
      <c r="F8" s="5">
        <f t="shared" si="0"/>
        <v>1</v>
      </c>
    </row>
    <row r="9" spans="1:6" x14ac:dyDescent="0.25">
      <c r="A9" s="4" t="s">
        <v>627</v>
      </c>
      <c r="B9" s="5">
        <v>0.05</v>
      </c>
      <c r="C9" s="5">
        <v>0.05</v>
      </c>
      <c r="D9" s="5">
        <v>0.4</v>
      </c>
      <c r="E9" s="5">
        <v>0.5</v>
      </c>
      <c r="F9" s="5">
        <f t="shared" si="0"/>
        <v>1</v>
      </c>
    </row>
    <row r="10" spans="1:6" x14ac:dyDescent="0.25">
      <c r="A10" s="4" t="s">
        <v>630</v>
      </c>
      <c r="B10" s="5">
        <v>0</v>
      </c>
      <c r="C10" s="5">
        <v>0</v>
      </c>
      <c r="D10" s="5">
        <v>0</v>
      </c>
      <c r="E10" s="5">
        <v>1</v>
      </c>
      <c r="F10" s="5">
        <f t="shared" si="0"/>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00"/>
  <sheetViews>
    <sheetView topLeftCell="C1" workbookViewId="0">
      <selection activeCell="G5" sqref="G5"/>
    </sheetView>
  </sheetViews>
  <sheetFormatPr defaultColWidth="11" defaultRowHeight="15.75" x14ac:dyDescent="0.25"/>
  <cols>
    <col min="1" max="1" width="16.125" customWidth="1"/>
    <col min="2" max="2" width="20.875" bestFit="1" customWidth="1"/>
    <col min="3" max="3" width="19.5" bestFit="1" customWidth="1"/>
    <col min="6" max="9" width="16.125" customWidth="1"/>
  </cols>
  <sheetData>
    <row r="1" spans="1:10" x14ac:dyDescent="0.25">
      <c r="A1" s="3" t="s">
        <v>598</v>
      </c>
      <c r="B1" s="4" t="s">
        <v>636</v>
      </c>
      <c r="C1" s="4" t="s">
        <v>637</v>
      </c>
      <c r="D1" s="4" t="s">
        <v>639</v>
      </c>
      <c r="E1" s="4" t="s">
        <v>641</v>
      </c>
      <c r="F1" s="4" t="s">
        <v>619</v>
      </c>
      <c r="G1" s="4" t="s">
        <v>665</v>
      </c>
      <c r="H1" s="4" t="s">
        <v>666</v>
      </c>
      <c r="I1" s="4" t="s">
        <v>667</v>
      </c>
      <c r="J1" s="4" t="s">
        <v>640</v>
      </c>
    </row>
    <row r="2" spans="1:10" x14ac:dyDescent="0.25">
      <c r="A2" s="1" t="s">
        <v>595</v>
      </c>
      <c r="B2">
        <v>83</v>
      </c>
      <c r="C2">
        <v>59</v>
      </c>
      <c r="D2">
        <v>87</v>
      </c>
      <c r="E2">
        <f>ROUND(((B2+C2+D2)/3),0)</f>
        <v>76</v>
      </c>
      <c r="F2" t="str">
        <f>VLOOKUP(A2:A199,'Consolidated Table'!$A$2:$G$200,7,FALSE)</f>
        <v>Deputy Head</v>
      </c>
      <c r="G2">
        <f>ROUND(IF(F2="Deputy Head",'Performance Scoring'!$B$7*'Performance Score'!B2,IF('Performance Score'!F2="Head",'Performance Scoring'!$B$8*'Performance Score'!B2,IF('Performance Score'!F2="Level 1",'Performance Scoring'!$B$2*'Performance Score'!B2,IF(F2="Level 2",'Performance Scoring'!$B$3*'Performance Score'!B2,IF('Performance Score'!F2="Level 3",'Performance Scoring'!$B$4*'Performance Score'!B2,IF('Performance Score'!F2="Level 4",'Performance Scoring'!$B$5*'Performance Score'!B2,IF('Performance Score'!F2="Level 5",'Performance Scoring'!$B$6*'Performance Score'!B2,IF('Performance Score'!F2="Deputy Head",'Performance Scoring'!$B$7*'Performance Score'!B2,IF('Performance Score'!F2="Head",'Performance Scoring'!$B$8*'Performance Score'!B2,IF('Performance Score'!F2="DMD",'Performance Scoring'!$B$9*'Performance Score'!B2,'Performance Scoring'!$B$10)))))))))),0)</f>
        <v>8</v>
      </c>
      <c r="H2">
        <f>ROUND(IF(F2="Deputy Head",'Performance Scoring'!$C$7*'Performance Score'!C2,IF('Performance Score'!F2="Head",'Performance Scoring'!$C$8*'Performance Score'!C2,IF('Performance Score'!F2="Level 1",'Performance Scoring'!$C$2*'Performance Score'!C2,IF('Performance Score'!F2="Level 2",'Performance Scoring'!$C$3*'Performance Score'!C2,IF('Performance Score'!F2="Level 3",'Performance Scoring'!$C$4*'Performance Score'!C2,IF('Performance Score'!F2="Level 4",'Performance Scoring'!$C$5*'Performance Score'!C2,IF('Performance Score'!F2="Level 5",'Performance Scoring'!$C$6*'Performance Score'!C2,IF('Performance Score'!F2="DMD",'Performance Scoring'!$C$9*'Performance Score'!C2,'Performance Scoring'!$C$10)))))))),0)</f>
        <v>6</v>
      </c>
      <c r="I2">
        <f>ROUND(IF(F2="Deputy Head",'Performance Scoring'!$D$7*'Performance Score'!D2,IF('Performance Score'!F2="Head",'Performance Scoring'!$D$8*'Performance Score'!D2,IF('Performance Score'!F2="Level 1",'Performance Scoring'!$D$2*'Performance Score'!D2,IF('Performance Score'!F2="Level 2",'Performance Scoring'!$D$3*'Performance Score'!D2,IF('Performance Score'!F2="Level 3",'Performance Scoring'!$D$4*'Performance Score'!D2,IF('Performance Score'!F2="Level 4",'Performance Scoring'!$D$5*'Performance Score'!D2,IF('Performance Score'!F2="Level 5",'Performance Scoring'!$D$6*'Performance Score'!D2,IF('Performance Score'!F2="DMD",'Performance Scoring'!$D$9*'Performance Score'!D2,'Performance Scoring'!$D$10)))))))),0)</f>
        <v>44</v>
      </c>
      <c r="J2">
        <f>SUM(G2:I2)+ROUND(IF(F2="Deputy Head",'Performance Scoring'!$E$7*'Performance Score'!$E$200,IF('Performance Score'!F2="Head",'Performance Scoring'!$E$8*'Performance Score'!$E$200,IF('Performance Score'!F2="DMD",'Performance Scoring'!$E$9*'Performance Score'!$E$200,IF('Performance Score'!F2="MD",'Performance Scoring'!$E$10*'Performance Score'!E200,'Performance Scoring'!$D$10)))),0)</f>
        <v>81</v>
      </c>
    </row>
    <row r="3" spans="1:10" x14ac:dyDescent="0.25">
      <c r="A3" s="1" t="s">
        <v>590</v>
      </c>
      <c r="B3">
        <v>32</v>
      </c>
      <c r="C3">
        <v>76</v>
      </c>
      <c r="D3">
        <v>88</v>
      </c>
      <c r="E3">
        <f t="shared" ref="E3:E66" si="0">ROUND(((B3+C3+D3)/3),0)</f>
        <v>65</v>
      </c>
      <c r="F3" t="str">
        <f>VLOOKUP(A3:A200,'Consolidated Table'!$A$2:$G$200,7,FALSE)</f>
        <v>Head</v>
      </c>
      <c r="G3">
        <f>ROUND(IF(F3="Deputy Head",'Performance Scoring'!$B$7*'Performance Score'!B3,IF('Performance Score'!F3="Head",'Performance Scoring'!$B$8*'Performance Score'!B3,IF('Performance Score'!F3="Level 1",'Performance Scoring'!$B$2*'Performance Score'!B3,IF(F3="Level 2",'Performance Scoring'!$B$3*'Performance Score'!B3,IF('Performance Score'!F3="Level 3",'Performance Scoring'!$B$4*'Performance Score'!B3,IF('Performance Score'!F3="Level 4",'Performance Scoring'!$B$5*'Performance Score'!B3,IF('Performance Score'!F3="Level 5",'Performance Scoring'!$B$6*'Performance Score'!B3,IF('Performance Score'!F3="Deputy Head",'Performance Scoring'!$B$7*'Performance Score'!B3,IF('Performance Score'!F3="Head",'Performance Scoring'!$B$8*'Performance Score'!B3,IF('Performance Score'!F3="DMD",'Performance Scoring'!$B$9*'Performance Score'!B3,'Performance Scoring'!$B$10)))))))))),0)</f>
        <v>2</v>
      </c>
      <c r="H3">
        <f>ROUND(IF(F3="Deputy Head",'Performance Scoring'!$C$7*'Performance Score'!C3,IF('Performance Score'!F3="Head",'Performance Scoring'!$C$8*'Performance Score'!C3,IF('Performance Score'!F3="Level 1",'Performance Scoring'!$C$2*'Performance Score'!C3,IF('Performance Score'!F3="Level 2",'Performance Scoring'!$C$3*'Performance Score'!C3,IF('Performance Score'!F3="Level 3",'Performance Scoring'!$C$4*'Performance Score'!C3,IF('Performance Score'!F3="Level 4",'Performance Scoring'!$C$5*'Performance Score'!C3,IF('Performance Score'!F3="Level 5",'Performance Scoring'!$C$6*'Performance Score'!C3,IF('Performance Score'!F3="DMD",'Performance Scoring'!$C$9*'Performance Score'!C3,'Performance Scoring'!$C$10)))))))),0)</f>
        <v>8</v>
      </c>
      <c r="I3">
        <f>ROUND(IF(F3="Deputy Head",'Performance Scoring'!$D$7*'Performance Score'!D3,IF('Performance Score'!F3="Head",'Performance Scoring'!$D$8*'Performance Score'!D3,IF('Performance Score'!F3="Level 1",'Performance Scoring'!$D$2*'Performance Score'!D3,IF('Performance Score'!F3="Level 2",'Performance Scoring'!$D$3*'Performance Score'!D3,IF('Performance Score'!F3="Level 3",'Performance Scoring'!$D$4*'Performance Score'!D3,IF('Performance Score'!F3="Level 4",'Performance Scoring'!$D$5*'Performance Score'!D3,IF('Performance Score'!F3="Level 5",'Performance Scoring'!$D$6*'Performance Score'!D3,IF('Performance Score'!F3="DMD",'Performance Scoring'!$D$9*'Performance Score'!D3,'Performance Scoring'!$D$10)))))))),0)</f>
        <v>35</v>
      </c>
      <c r="J3">
        <f>SUM(G3:I3)+ROUND(IF(F3="Deputy Head",'Performance Scoring'!$E$7*'Performance Score'!$E$200,IF('Performance Score'!F3="Head",'Performance Scoring'!$E$8*'Performance Score'!$E$200,IF('Performance Score'!F3="DMD",'Performance Scoring'!$E$9*'Performance Score'!$E$200,IF('Performance Score'!F3="MD",'Performance Scoring'!$E$10*'Performance Score'!E201,'Performance Scoring'!$D$10)))),0)</f>
        <v>79</v>
      </c>
    </row>
    <row r="4" spans="1:10" x14ac:dyDescent="0.25">
      <c r="A4" s="1" t="s">
        <v>591</v>
      </c>
      <c r="B4">
        <v>85</v>
      </c>
      <c r="C4">
        <v>52</v>
      </c>
      <c r="D4">
        <v>90</v>
      </c>
      <c r="E4">
        <f t="shared" si="0"/>
        <v>76</v>
      </c>
      <c r="F4" t="str">
        <f>VLOOKUP(A4:A201,'Consolidated Table'!$A$2:$G$200,7,FALSE)</f>
        <v>Level 1</v>
      </c>
      <c r="G4">
        <f>ROUND(IF(F4="Deputy Head",'Performance Scoring'!$B$7*'Performance Score'!B4,IF('Performance Score'!F4="Head",'Performance Scoring'!$B$8*'Performance Score'!B4,IF('Performance Score'!F4="Level 1",'Performance Scoring'!$B$2*'Performance Score'!B4,IF(F4="Level 2",'Performance Scoring'!$B$3*'Performance Score'!B4,IF('Performance Score'!F4="Level 3",'Performance Scoring'!$B$4*'Performance Score'!B4,IF('Performance Score'!F4="Level 4",'Performance Scoring'!$B$5*'Performance Score'!B4,IF('Performance Score'!F4="Level 5",'Performance Scoring'!$B$6*'Performance Score'!B4,IF('Performance Score'!F4="Deputy Head",'Performance Scoring'!$B$7*'Performance Score'!B4,IF('Performance Score'!F4="Head",'Performance Scoring'!$B$8*'Performance Score'!B4,IF('Performance Score'!F4="DMD",'Performance Scoring'!$B$9*'Performance Score'!B4,'Performance Scoring'!$B$10)))))))))),0)</f>
        <v>13</v>
      </c>
      <c r="H4">
        <f>ROUND(IF(F4="Deputy Head",'Performance Scoring'!$C$7*'Performance Score'!C4,IF('Performance Score'!F4="Head",'Performance Scoring'!$C$8*'Performance Score'!C4,IF('Performance Score'!F4="Level 1",'Performance Scoring'!$C$2*'Performance Score'!C4,IF('Performance Score'!F4="Level 2",'Performance Scoring'!$C$3*'Performance Score'!C4,IF('Performance Score'!F4="Level 3",'Performance Scoring'!$C$4*'Performance Score'!C4,IF('Performance Score'!F4="Level 4",'Performance Scoring'!$C$5*'Performance Score'!C4,IF('Performance Score'!F4="Level 5",'Performance Scoring'!$C$6*'Performance Score'!C4,IF('Performance Score'!F4="DMD",'Performance Scoring'!$C$9*'Performance Score'!C4,'Performance Scoring'!$C$10)))))))),0)</f>
        <v>8</v>
      </c>
      <c r="I4">
        <f>ROUND(IF(F4="Deputy Head",'Performance Scoring'!$D$7*'Performance Score'!D4,IF('Performance Score'!F4="Head",'Performance Scoring'!$D$8*'Performance Score'!D4,IF('Performance Score'!F4="Level 1",'Performance Scoring'!$D$2*'Performance Score'!D4,IF('Performance Score'!F4="Level 2",'Performance Scoring'!$D$3*'Performance Score'!D4,IF('Performance Score'!F4="Level 3",'Performance Scoring'!$D$4*'Performance Score'!D4,IF('Performance Score'!F4="Level 4",'Performance Scoring'!$D$5*'Performance Score'!D4,IF('Performance Score'!F4="Level 5",'Performance Scoring'!$D$6*'Performance Score'!D4,IF('Performance Score'!F4="DMD",'Performance Scoring'!$D$9*'Performance Score'!D4,'Performance Scoring'!$D$10)))))))),0)</f>
        <v>63</v>
      </c>
      <c r="J4">
        <f>SUM(G4:I4)+ROUND(IF(F4="Deputy Head",'Performance Scoring'!$E$7*'Performance Score'!$E$200,IF('Performance Score'!F4="Head",'Performance Scoring'!$E$8*'Performance Score'!$E$200,IF('Performance Score'!F4="DMD",'Performance Scoring'!$E$9*'Performance Score'!$E$200,IF('Performance Score'!F4="MD",'Performance Scoring'!$E$10*'Performance Score'!E202,'Performance Scoring'!$D$10)))),0)</f>
        <v>84</v>
      </c>
    </row>
    <row r="5" spans="1:10" x14ac:dyDescent="0.25">
      <c r="A5" s="1" t="s">
        <v>403</v>
      </c>
      <c r="B5">
        <v>82</v>
      </c>
      <c r="C5">
        <v>93</v>
      </c>
      <c r="D5">
        <v>77</v>
      </c>
      <c r="E5">
        <f t="shared" si="0"/>
        <v>84</v>
      </c>
      <c r="F5" t="str">
        <f>VLOOKUP(A5:A202,'Consolidated Table'!$A$2:$G$200,7,FALSE)</f>
        <v>Level 1</v>
      </c>
      <c r="G5">
        <f>ROUND(IF(F5="Deputy Head",'Performance Scoring'!$B$7*'Performance Score'!B5,IF('Performance Score'!F5="Head",'Performance Scoring'!$B$8*'Performance Score'!B5,IF('Performance Score'!F5="Level 1",'Performance Scoring'!$B$2*'Performance Score'!B5,IF(F5="Level 2",'Performance Scoring'!$B$3*'Performance Score'!B5,IF('Performance Score'!F5="Level 3",'Performance Scoring'!$B$4*'Performance Score'!B5,IF('Performance Score'!F5="Level 4",'Performance Scoring'!$B$5*'Performance Score'!B5,IF('Performance Score'!F5="Level 5",'Performance Scoring'!$B$6*'Performance Score'!B5,IF('Performance Score'!F5="Deputy Head",'Performance Scoring'!$B$7*'Performance Score'!B5,IF('Performance Score'!F5="Head",'Performance Scoring'!$B$8*'Performance Score'!B5,IF('Performance Score'!F5="DMD",'Performance Scoring'!$B$9*'Performance Score'!B5,'Performance Scoring'!$B$10)))))))))),0)</f>
        <v>12</v>
      </c>
      <c r="H5">
        <f>ROUND(IF(F5="Deputy Head",'Performance Scoring'!$C$7*'Performance Score'!C5,IF('Performance Score'!F5="Head",'Performance Scoring'!$C$8*'Performance Score'!C5,IF('Performance Score'!F5="Level 1",'Performance Scoring'!$C$2*'Performance Score'!C5,IF('Performance Score'!F5="Level 2",'Performance Scoring'!$C$3*'Performance Score'!C5,IF('Performance Score'!F5="Level 3",'Performance Scoring'!$C$4*'Performance Score'!C5,IF('Performance Score'!F5="Level 4",'Performance Scoring'!$C$5*'Performance Score'!C5,IF('Performance Score'!F5="Level 5",'Performance Scoring'!$C$6*'Performance Score'!C5,IF('Performance Score'!F5="DMD",'Performance Scoring'!$C$9*'Performance Score'!C5,'Performance Scoring'!$C$10)))))))),0)</f>
        <v>14</v>
      </c>
      <c r="I5">
        <f>ROUND(IF(F5="Deputy Head",'Performance Scoring'!$D$7*'Performance Score'!D5,IF('Performance Score'!F5="Head",'Performance Scoring'!$D$8*'Performance Score'!D5,IF('Performance Score'!F5="Level 1",'Performance Scoring'!$D$2*'Performance Score'!D5,IF('Performance Score'!F5="Level 2",'Performance Scoring'!$D$3*'Performance Score'!D5,IF('Performance Score'!F5="Level 3",'Performance Scoring'!$D$4*'Performance Score'!D5,IF('Performance Score'!F5="Level 4",'Performance Scoring'!$D$5*'Performance Score'!D5,IF('Performance Score'!F5="Level 5",'Performance Scoring'!$D$6*'Performance Score'!D5,IF('Performance Score'!F5="DMD",'Performance Scoring'!$D$9*'Performance Score'!D5,'Performance Scoring'!$D$10)))))))),0)</f>
        <v>54</v>
      </c>
      <c r="J5">
        <f>SUM(G5:I5)+ROUND(IF(F5="Deputy Head",'Performance Scoring'!$E$7*'Performance Score'!$E$200,IF('Performance Score'!F5="Head",'Performance Scoring'!$E$8*'Performance Score'!$E$200,IF('Performance Score'!F5="DMD",'Performance Scoring'!$E$9*'Performance Score'!$E$200,IF('Performance Score'!F5="MD",'Performance Scoring'!$E$10*'Performance Score'!E203,'Performance Scoring'!$D$10)))),0)</f>
        <v>80</v>
      </c>
    </row>
    <row r="6" spans="1:10" x14ac:dyDescent="0.25">
      <c r="A6" s="1" t="s">
        <v>406</v>
      </c>
      <c r="B6">
        <v>64</v>
      </c>
      <c r="C6">
        <v>83</v>
      </c>
      <c r="D6">
        <v>88</v>
      </c>
      <c r="E6">
        <f t="shared" si="0"/>
        <v>78</v>
      </c>
      <c r="F6" t="str">
        <f>VLOOKUP(A6:A203,'Consolidated Table'!$A$2:$G$200,7,FALSE)</f>
        <v>Level 1</v>
      </c>
      <c r="G6">
        <f>ROUND(IF(F6="Deputy Head",'Performance Scoring'!$B$7*'Performance Score'!B6,IF('Performance Score'!F6="Head",'Performance Scoring'!$B$8*'Performance Score'!B6,IF('Performance Score'!F6="Level 1",'Performance Scoring'!$B$2*'Performance Score'!B6,IF(F6="Level 2",'Performance Scoring'!$B$3*'Performance Score'!B6,IF('Performance Score'!F6="Level 3",'Performance Scoring'!$B$4*'Performance Score'!B6,IF('Performance Score'!F6="Level 4",'Performance Scoring'!$B$5*'Performance Score'!B6,IF('Performance Score'!F6="Level 5",'Performance Scoring'!$B$6*'Performance Score'!B6,IF('Performance Score'!F6="Deputy Head",'Performance Scoring'!$B$7*'Performance Score'!B6,IF('Performance Score'!F6="Head",'Performance Scoring'!$B$8*'Performance Score'!B6,IF('Performance Score'!F6="DMD",'Performance Scoring'!$B$9*'Performance Score'!B6,'Performance Scoring'!$B$10)))))))))),0)</f>
        <v>10</v>
      </c>
      <c r="H6">
        <f>ROUND(IF(F6="Deputy Head",'Performance Scoring'!$C$7*'Performance Score'!C6,IF('Performance Score'!F6="Head",'Performance Scoring'!$C$8*'Performance Score'!C6,IF('Performance Score'!F6="Level 1",'Performance Scoring'!$C$2*'Performance Score'!C6,IF('Performance Score'!F6="Level 2",'Performance Scoring'!$C$3*'Performance Score'!C6,IF('Performance Score'!F6="Level 3",'Performance Scoring'!$C$4*'Performance Score'!C6,IF('Performance Score'!F6="Level 4",'Performance Scoring'!$C$5*'Performance Score'!C6,IF('Performance Score'!F6="Level 5",'Performance Scoring'!$C$6*'Performance Score'!C6,IF('Performance Score'!F6="DMD",'Performance Scoring'!$C$9*'Performance Score'!C6,'Performance Scoring'!$C$10)))))))),0)</f>
        <v>12</v>
      </c>
      <c r="I6">
        <f>ROUND(IF(F6="Deputy Head",'Performance Scoring'!$D$7*'Performance Score'!D6,IF('Performance Score'!F6="Head",'Performance Scoring'!$D$8*'Performance Score'!D6,IF('Performance Score'!F6="Level 1",'Performance Scoring'!$D$2*'Performance Score'!D6,IF('Performance Score'!F6="Level 2",'Performance Scoring'!$D$3*'Performance Score'!D6,IF('Performance Score'!F6="Level 3",'Performance Scoring'!$D$4*'Performance Score'!D6,IF('Performance Score'!F6="Level 4",'Performance Scoring'!$D$5*'Performance Score'!D6,IF('Performance Score'!F6="Level 5",'Performance Scoring'!$D$6*'Performance Score'!D6,IF('Performance Score'!F6="DMD",'Performance Scoring'!$D$9*'Performance Score'!D6,'Performance Scoring'!$D$10)))))))),0)</f>
        <v>62</v>
      </c>
      <c r="J6">
        <f>SUM(G6:I6)+ROUND(IF(F6="Deputy Head",'Performance Scoring'!$E$7*'Performance Score'!$E$200,IF('Performance Score'!F6="Head",'Performance Scoring'!$E$8*'Performance Score'!$E$200,IF('Performance Score'!F6="DMD",'Performance Scoring'!$E$9*'Performance Score'!$E$200,IF('Performance Score'!F6="MD",'Performance Scoring'!$E$10*'Performance Score'!E204,'Performance Scoring'!$D$10)))),0)</f>
        <v>84</v>
      </c>
    </row>
    <row r="7" spans="1:10" x14ac:dyDescent="0.25">
      <c r="A7" s="1" t="s">
        <v>415</v>
      </c>
      <c r="B7">
        <v>74</v>
      </c>
      <c r="C7">
        <v>66</v>
      </c>
      <c r="D7">
        <v>89</v>
      </c>
      <c r="E7">
        <f t="shared" si="0"/>
        <v>76</v>
      </c>
      <c r="F7" t="str">
        <f>VLOOKUP(A7:A204,'Consolidated Table'!$A$2:$G$200,7,FALSE)</f>
        <v>Level 2</v>
      </c>
      <c r="G7">
        <f>ROUND(IF(F7="Deputy Head",'Performance Scoring'!$B$7*'Performance Score'!B7,IF('Performance Score'!F7="Head",'Performance Scoring'!$B$8*'Performance Score'!B7,IF('Performance Score'!F7="Level 1",'Performance Scoring'!$B$2*'Performance Score'!B7,IF(F7="Level 2",'Performance Scoring'!$B$3*'Performance Score'!B7,IF('Performance Score'!F7="Level 3",'Performance Scoring'!$B$4*'Performance Score'!B7,IF('Performance Score'!F7="Level 4",'Performance Scoring'!$B$5*'Performance Score'!B7,IF('Performance Score'!F7="Level 5",'Performance Scoring'!$B$6*'Performance Score'!B7,IF('Performance Score'!F7="Deputy Head",'Performance Scoring'!$B$7*'Performance Score'!B7,IF('Performance Score'!F7="Head",'Performance Scoring'!$B$8*'Performance Score'!B7,IF('Performance Score'!F7="DMD",'Performance Scoring'!$B$9*'Performance Score'!B7,'Performance Scoring'!$B$10)))))))))),0)</f>
        <v>11</v>
      </c>
      <c r="H7">
        <f>ROUND(IF(F7="Deputy Head",'Performance Scoring'!$C$7*'Performance Score'!C7,IF('Performance Score'!F7="Head",'Performance Scoring'!$C$8*'Performance Score'!C7,IF('Performance Score'!F7="Level 1",'Performance Scoring'!$C$2*'Performance Score'!C7,IF('Performance Score'!F7="Level 2",'Performance Scoring'!$C$3*'Performance Score'!C7,IF('Performance Score'!F7="Level 3",'Performance Scoring'!$C$4*'Performance Score'!C7,IF('Performance Score'!F7="Level 4",'Performance Scoring'!$C$5*'Performance Score'!C7,IF('Performance Score'!F7="Level 5",'Performance Scoring'!$C$6*'Performance Score'!C7,IF('Performance Score'!F7="DMD",'Performance Scoring'!$C$9*'Performance Score'!C7,'Performance Scoring'!$C$10)))))))),0)</f>
        <v>10</v>
      </c>
      <c r="I7">
        <f>ROUND(IF(F7="Deputy Head",'Performance Scoring'!$D$7*'Performance Score'!D7,IF('Performance Score'!F7="Head",'Performance Scoring'!$D$8*'Performance Score'!D7,IF('Performance Score'!F7="Level 1",'Performance Scoring'!$D$2*'Performance Score'!D7,IF('Performance Score'!F7="Level 2",'Performance Scoring'!$D$3*'Performance Score'!D7,IF('Performance Score'!F7="Level 3",'Performance Scoring'!$D$4*'Performance Score'!D7,IF('Performance Score'!F7="Level 4",'Performance Scoring'!$D$5*'Performance Score'!D7,IF('Performance Score'!F7="Level 5",'Performance Scoring'!$D$6*'Performance Score'!D7,IF('Performance Score'!F7="DMD",'Performance Scoring'!$D$9*'Performance Score'!D7,'Performance Scoring'!$D$10)))))))),0)</f>
        <v>62</v>
      </c>
      <c r="J7">
        <f>SUM(G7:I7)+ROUND(IF(F7="Deputy Head",'Performance Scoring'!$E$7*'Performance Score'!$E$200,IF('Performance Score'!F7="Head",'Performance Scoring'!$E$8*'Performance Score'!$E$200,IF('Performance Score'!F7="DMD",'Performance Scoring'!$E$9*'Performance Score'!$E$200,IF('Performance Score'!F7="MD",'Performance Scoring'!$E$10*'Performance Score'!E205,'Performance Scoring'!$D$10)))),0)</f>
        <v>83</v>
      </c>
    </row>
    <row r="8" spans="1:10" x14ac:dyDescent="0.25">
      <c r="A8" s="1" t="s">
        <v>416</v>
      </c>
      <c r="B8">
        <v>34</v>
      </c>
      <c r="C8">
        <v>99</v>
      </c>
      <c r="D8">
        <v>97</v>
      </c>
      <c r="E8">
        <f t="shared" si="0"/>
        <v>77</v>
      </c>
      <c r="F8" t="str">
        <f>VLOOKUP(A8:A205,'Consolidated Table'!$A$2:$G$200,7,FALSE)</f>
        <v>Level 2</v>
      </c>
      <c r="G8">
        <f>ROUND(IF(F8="Deputy Head",'Performance Scoring'!$B$7*'Performance Score'!B8,IF('Performance Score'!F8="Head",'Performance Scoring'!$B$8*'Performance Score'!B8,IF('Performance Score'!F8="Level 1",'Performance Scoring'!$B$2*'Performance Score'!B8,IF(F8="Level 2",'Performance Scoring'!$B$3*'Performance Score'!B8,IF('Performance Score'!F8="Level 3",'Performance Scoring'!$B$4*'Performance Score'!B8,IF('Performance Score'!F8="Level 4",'Performance Scoring'!$B$5*'Performance Score'!B8,IF('Performance Score'!F8="Level 5",'Performance Scoring'!$B$6*'Performance Score'!B8,IF('Performance Score'!F8="Deputy Head",'Performance Scoring'!$B$7*'Performance Score'!B8,IF('Performance Score'!F8="Head",'Performance Scoring'!$B$8*'Performance Score'!B8,IF('Performance Score'!F8="DMD",'Performance Scoring'!$B$9*'Performance Score'!B8,'Performance Scoring'!$B$10)))))))))),0)</f>
        <v>5</v>
      </c>
      <c r="H8">
        <f>ROUND(IF(F8="Deputy Head",'Performance Scoring'!$C$7*'Performance Score'!C8,IF('Performance Score'!F8="Head",'Performance Scoring'!$C$8*'Performance Score'!C8,IF('Performance Score'!F8="Level 1",'Performance Scoring'!$C$2*'Performance Score'!C8,IF('Performance Score'!F8="Level 2",'Performance Scoring'!$C$3*'Performance Score'!C8,IF('Performance Score'!F8="Level 3",'Performance Scoring'!$C$4*'Performance Score'!C8,IF('Performance Score'!F8="Level 4",'Performance Scoring'!$C$5*'Performance Score'!C8,IF('Performance Score'!F8="Level 5",'Performance Scoring'!$C$6*'Performance Score'!C8,IF('Performance Score'!F8="DMD",'Performance Scoring'!$C$9*'Performance Score'!C8,'Performance Scoring'!$C$10)))))))),0)</f>
        <v>15</v>
      </c>
      <c r="I8">
        <f>ROUND(IF(F8="Deputy Head",'Performance Scoring'!$D$7*'Performance Score'!D8,IF('Performance Score'!F8="Head",'Performance Scoring'!$D$8*'Performance Score'!D8,IF('Performance Score'!F8="Level 1",'Performance Scoring'!$D$2*'Performance Score'!D8,IF('Performance Score'!F8="Level 2",'Performance Scoring'!$D$3*'Performance Score'!D8,IF('Performance Score'!F8="Level 3",'Performance Scoring'!$D$4*'Performance Score'!D8,IF('Performance Score'!F8="Level 4",'Performance Scoring'!$D$5*'Performance Score'!D8,IF('Performance Score'!F8="Level 5",'Performance Scoring'!$D$6*'Performance Score'!D8,IF('Performance Score'!F8="DMD",'Performance Scoring'!$D$9*'Performance Score'!D8,'Performance Scoring'!$D$10)))))))),0)</f>
        <v>68</v>
      </c>
      <c r="J8">
        <f>SUM(G8:I8)+ROUND(IF(F8="Deputy Head",'Performance Scoring'!$E$7*'Performance Score'!$E$200,IF('Performance Score'!F8="Head",'Performance Scoring'!$E$8*'Performance Score'!$E$200,IF('Performance Score'!F8="DMD",'Performance Scoring'!$E$9*'Performance Score'!$E$200,IF('Performance Score'!F8="MD",'Performance Scoring'!$E$10*'Performance Score'!E206,'Performance Scoring'!$D$10)))),0)</f>
        <v>88</v>
      </c>
    </row>
    <row r="9" spans="1:10" x14ac:dyDescent="0.25">
      <c r="A9" s="1" t="s">
        <v>417</v>
      </c>
      <c r="B9">
        <v>32</v>
      </c>
      <c r="C9">
        <v>63</v>
      </c>
      <c r="D9">
        <v>70</v>
      </c>
      <c r="E9">
        <f t="shared" si="0"/>
        <v>55</v>
      </c>
      <c r="F9" t="str">
        <f>VLOOKUP(A9:A206,'Consolidated Table'!$A$2:$G$200,7,FALSE)</f>
        <v>Level 3</v>
      </c>
      <c r="G9">
        <f>ROUND(IF(F9="Deputy Head",'Performance Scoring'!$B$7*'Performance Score'!B9,IF('Performance Score'!F9="Head",'Performance Scoring'!$B$8*'Performance Score'!B9,IF('Performance Score'!F9="Level 1",'Performance Scoring'!$B$2*'Performance Score'!B9,IF(F9="Level 2",'Performance Scoring'!$B$3*'Performance Score'!B9,IF('Performance Score'!F9="Level 3",'Performance Scoring'!$B$4*'Performance Score'!B9,IF('Performance Score'!F9="Level 4",'Performance Scoring'!$B$5*'Performance Score'!B9,IF('Performance Score'!F9="Level 5",'Performance Scoring'!$B$6*'Performance Score'!B9,IF('Performance Score'!F9="Deputy Head",'Performance Scoring'!$B$7*'Performance Score'!B9,IF('Performance Score'!F9="Head",'Performance Scoring'!$B$8*'Performance Score'!B9,IF('Performance Score'!F9="DMD",'Performance Scoring'!$B$9*'Performance Score'!B9,'Performance Scoring'!$B$10)))))))))),0)</f>
        <v>5</v>
      </c>
      <c r="H9">
        <f>ROUND(IF(F9="Deputy Head",'Performance Scoring'!$C$7*'Performance Score'!C9,IF('Performance Score'!F9="Head",'Performance Scoring'!$C$8*'Performance Score'!C9,IF('Performance Score'!F9="Level 1",'Performance Scoring'!$C$2*'Performance Score'!C9,IF('Performance Score'!F9="Level 2",'Performance Scoring'!$C$3*'Performance Score'!C9,IF('Performance Score'!F9="Level 3",'Performance Scoring'!$C$4*'Performance Score'!C9,IF('Performance Score'!F9="Level 4",'Performance Scoring'!$C$5*'Performance Score'!C9,IF('Performance Score'!F9="Level 5",'Performance Scoring'!$C$6*'Performance Score'!C9,IF('Performance Score'!F9="DMD",'Performance Scoring'!$C$9*'Performance Score'!C9,'Performance Scoring'!$C$10)))))))),0)</f>
        <v>9</v>
      </c>
      <c r="I9">
        <f>ROUND(IF(F9="Deputy Head",'Performance Scoring'!$D$7*'Performance Score'!D9,IF('Performance Score'!F9="Head",'Performance Scoring'!$D$8*'Performance Score'!D9,IF('Performance Score'!F9="Level 1",'Performance Scoring'!$D$2*'Performance Score'!D9,IF('Performance Score'!F9="Level 2",'Performance Scoring'!$D$3*'Performance Score'!D9,IF('Performance Score'!F9="Level 3",'Performance Scoring'!$D$4*'Performance Score'!D9,IF('Performance Score'!F9="Level 4",'Performance Scoring'!$D$5*'Performance Score'!D9,IF('Performance Score'!F9="Level 5",'Performance Scoring'!$D$6*'Performance Score'!D9,IF('Performance Score'!F9="DMD",'Performance Scoring'!$D$9*'Performance Score'!D9,'Performance Scoring'!$D$10)))))))),0)</f>
        <v>49</v>
      </c>
      <c r="J9">
        <f>SUM(G9:I9)+ROUND(IF(F9="Deputy Head",'Performance Scoring'!$E$7*'Performance Score'!$E$200,IF('Performance Score'!F9="Head",'Performance Scoring'!$E$8*'Performance Score'!$E$200,IF('Performance Score'!F9="DMD",'Performance Scoring'!$E$9*'Performance Score'!$E$200,IF('Performance Score'!F9="MD",'Performance Scoring'!$E$10*'Performance Score'!E207,'Performance Scoring'!$D$10)))),0)</f>
        <v>63</v>
      </c>
    </row>
    <row r="10" spans="1:10" x14ac:dyDescent="0.25">
      <c r="A10" s="1" t="s">
        <v>437</v>
      </c>
      <c r="B10">
        <v>79</v>
      </c>
      <c r="C10">
        <v>68</v>
      </c>
      <c r="D10">
        <v>66</v>
      </c>
      <c r="E10">
        <f t="shared" si="0"/>
        <v>71</v>
      </c>
      <c r="F10" t="str">
        <f>VLOOKUP(A10:A207,'Consolidated Table'!$A$2:$G$200,7,FALSE)</f>
        <v>Deputy Head</v>
      </c>
      <c r="G10">
        <f>ROUND(IF(F10="Deputy Head",'Performance Scoring'!$B$7*'Performance Score'!B10,IF('Performance Score'!F10="Head",'Performance Scoring'!$B$8*'Performance Score'!B10,IF('Performance Score'!F10="Level 1",'Performance Scoring'!$B$2*'Performance Score'!B10,IF(F10="Level 2",'Performance Scoring'!$B$3*'Performance Score'!B10,IF('Performance Score'!F10="Level 3",'Performance Scoring'!$B$4*'Performance Score'!B10,IF('Performance Score'!F10="Level 4",'Performance Scoring'!$B$5*'Performance Score'!B10,IF('Performance Score'!F10="Level 5",'Performance Scoring'!$B$6*'Performance Score'!B10,IF('Performance Score'!F10="Deputy Head",'Performance Scoring'!$B$7*'Performance Score'!B10,IF('Performance Score'!F10="Head",'Performance Scoring'!$B$8*'Performance Score'!B10,IF('Performance Score'!F10="DMD",'Performance Scoring'!$B$9*'Performance Score'!B10,'Performance Scoring'!$B$10)))))))))),0)</f>
        <v>8</v>
      </c>
      <c r="H10">
        <f>ROUND(IF(F10="Deputy Head",'Performance Scoring'!$C$7*'Performance Score'!C10,IF('Performance Score'!F10="Head",'Performance Scoring'!$C$8*'Performance Score'!C10,IF('Performance Score'!F10="Level 1",'Performance Scoring'!$C$2*'Performance Score'!C10,IF('Performance Score'!F10="Level 2",'Performance Scoring'!$C$3*'Performance Score'!C10,IF('Performance Score'!F10="Level 3",'Performance Scoring'!$C$4*'Performance Score'!C10,IF('Performance Score'!F10="Level 4",'Performance Scoring'!$C$5*'Performance Score'!C10,IF('Performance Score'!F10="Level 5",'Performance Scoring'!$C$6*'Performance Score'!C10,IF('Performance Score'!F10="DMD",'Performance Scoring'!$C$9*'Performance Score'!C10,'Performance Scoring'!$C$10)))))))),0)</f>
        <v>7</v>
      </c>
      <c r="I10">
        <f>ROUND(IF(F10="Deputy Head",'Performance Scoring'!$D$7*'Performance Score'!D10,IF('Performance Score'!F10="Head",'Performance Scoring'!$D$8*'Performance Score'!D10,IF('Performance Score'!F10="Level 1",'Performance Scoring'!$D$2*'Performance Score'!D10,IF('Performance Score'!F10="Level 2",'Performance Scoring'!$D$3*'Performance Score'!D10,IF('Performance Score'!F10="Level 3",'Performance Scoring'!$D$4*'Performance Score'!D10,IF('Performance Score'!F10="Level 4",'Performance Scoring'!$D$5*'Performance Score'!D10,IF('Performance Score'!F10="Level 5",'Performance Scoring'!$D$6*'Performance Score'!D10,IF('Performance Score'!F10="DMD",'Performance Scoring'!$D$9*'Performance Score'!D10,'Performance Scoring'!$D$10)))))))),0)</f>
        <v>33</v>
      </c>
      <c r="J10">
        <f>SUM(G10:I10)+ROUND(IF(F10="Deputy Head",'Performance Scoring'!$E$7*'Performance Score'!$E$200,IF('Performance Score'!F10="Head",'Performance Scoring'!$E$8*'Performance Score'!$E$200,IF('Performance Score'!F10="DMD",'Performance Scoring'!$E$9*'Performance Score'!$E$200,IF('Performance Score'!F10="MD",'Performance Scoring'!$E$10*'Performance Score'!E208,'Performance Scoring'!$D$10)))),0)</f>
        <v>71</v>
      </c>
    </row>
    <row r="11" spans="1:10" x14ac:dyDescent="0.25">
      <c r="A11" s="1" t="s">
        <v>435</v>
      </c>
      <c r="B11">
        <v>36</v>
      </c>
      <c r="C11">
        <v>59</v>
      </c>
      <c r="D11">
        <v>88</v>
      </c>
      <c r="E11">
        <f t="shared" si="0"/>
        <v>61</v>
      </c>
      <c r="F11" t="str">
        <f>VLOOKUP(A11:A208,'Consolidated Table'!$A$2:$G$200,7,FALSE)</f>
        <v>Head</v>
      </c>
      <c r="G11">
        <f>ROUND(IF(F11="Deputy Head",'Performance Scoring'!$B$7*'Performance Score'!B11,IF('Performance Score'!F11="Head",'Performance Scoring'!$B$8*'Performance Score'!B11,IF('Performance Score'!F11="Level 1",'Performance Scoring'!$B$2*'Performance Score'!B11,IF(F11="Level 2",'Performance Scoring'!$B$3*'Performance Score'!B11,IF('Performance Score'!F11="Level 3",'Performance Scoring'!$B$4*'Performance Score'!B11,IF('Performance Score'!F11="Level 4",'Performance Scoring'!$B$5*'Performance Score'!B11,IF('Performance Score'!F11="Level 5",'Performance Scoring'!$B$6*'Performance Score'!B11,IF('Performance Score'!F11="Deputy Head",'Performance Scoring'!$B$7*'Performance Score'!B11,IF('Performance Score'!F11="Head",'Performance Scoring'!$B$8*'Performance Score'!B11,IF('Performance Score'!F11="DMD",'Performance Scoring'!$B$9*'Performance Score'!B11,'Performance Scoring'!$B$10)))))))))),0)</f>
        <v>2</v>
      </c>
      <c r="H11">
        <f>ROUND(IF(F11="Deputy Head",'Performance Scoring'!$C$7*'Performance Score'!C11,IF('Performance Score'!F11="Head",'Performance Scoring'!$C$8*'Performance Score'!C11,IF('Performance Score'!F11="Level 1",'Performance Scoring'!$C$2*'Performance Score'!C11,IF('Performance Score'!F11="Level 2",'Performance Scoring'!$C$3*'Performance Score'!C11,IF('Performance Score'!F11="Level 3",'Performance Scoring'!$C$4*'Performance Score'!C11,IF('Performance Score'!F11="Level 4",'Performance Scoring'!$C$5*'Performance Score'!C11,IF('Performance Score'!F11="Level 5",'Performance Scoring'!$C$6*'Performance Score'!C11,IF('Performance Score'!F11="DMD",'Performance Scoring'!$C$9*'Performance Score'!C11,'Performance Scoring'!$C$10)))))))),0)</f>
        <v>6</v>
      </c>
      <c r="I11">
        <f>ROUND(IF(F11="Deputy Head",'Performance Scoring'!$D$7*'Performance Score'!D11,IF('Performance Score'!F11="Head",'Performance Scoring'!$D$8*'Performance Score'!D11,IF('Performance Score'!F11="Level 1",'Performance Scoring'!$D$2*'Performance Score'!D11,IF('Performance Score'!F11="Level 2",'Performance Scoring'!$D$3*'Performance Score'!D11,IF('Performance Score'!F11="Level 3",'Performance Scoring'!$D$4*'Performance Score'!D11,IF('Performance Score'!F11="Level 4",'Performance Scoring'!$D$5*'Performance Score'!D11,IF('Performance Score'!F11="Level 5",'Performance Scoring'!$D$6*'Performance Score'!D11,IF('Performance Score'!F11="DMD",'Performance Scoring'!$D$9*'Performance Score'!D11,'Performance Scoring'!$D$10)))))))),0)</f>
        <v>35</v>
      </c>
      <c r="J11">
        <f>SUM(G11:I11)+ROUND(IF(F11="Deputy Head",'Performance Scoring'!$E$7*'Performance Score'!$E$200,IF('Performance Score'!F11="Head",'Performance Scoring'!$E$8*'Performance Score'!$E$200,IF('Performance Score'!F11="DMD",'Performance Scoring'!$E$9*'Performance Score'!$E$200,IF('Performance Score'!F11="MD",'Performance Scoring'!$E$10*'Performance Score'!E209,'Performance Scoring'!$D$10)))),0)</f>
        <v>77</v>
      </c>
    </row>
    <row r="12" spans="1:10" x14ac:dyDescent="0.25">
      <c r="A12" s="1" t="s">
        <v>438</v>
      </c>
      <c r="B12">
        <v>49</v>
      </c>
      <c r="C12">
        <v>75</v>
      </c>
      <c r="D12">
        <v>83</v>
      </c>
      <c r="E12">
        <f t="shared" si="0"/>
        <v>69</v>
      </c>
      <c r="F12" t="str">
        <f>VLOOKUP(A12:A209,'Consolidated Table'!$A$2:$G$200,7,FALSE)</f>
        <v>Level 1</v>
      </c>
      <c r="G12">
        <f>ROUND(IF(F12="Deputy Head",'Performance Scoring'!$B$7*'Performance Score'!B12,IF('Performance Score'!F12="Head",'Performance Scoring'!$B$8*'Performance Score'!B12,IF('Performance Score'!F12="Level 1",'Performance Scoring'!$B$2*'Performance Score'!B12,IF(F12="Level 2",'Performance Scoring'!$B$3*'Performance Score'!B12,IF('Performance Score'!F12="Level 3",'Performance Scoring'!$B$4*'Performance Score'!B12,IF('Performance Score'!F12="Level 4",'Performance Scoring'!$B$5*'Performance Score'!B12,IF('Performance Score'!F12="Level 5",'Performance Scoring'!$B$6*'Performance Score'!B12,IF('Performance Score'!F12="Deputy Head",'Performance Scoring'!$B$7*'Performance Score'!B12,IF('Performance Score'!F12="Head",'Performance Scoring'!$B$8*'Performance Score'!B12,IF('Performance Score'!F12="DMD",'Performance Scoring'!$B$9*'Performance Score'!B12,'Performance Scoring'!$B$10)))))))))),0)</f>
        <v>7</v>
      </c>
      <c r="H12">
        <f>ROUND(IF(F12="Deputy Head",'Performance Scoring'!$C$7*'Performance Score'!C12,IF('Performance Score'!F12="Head",'Performance Scoring'!$C$8*'Performance Score'!C12,IF('Performance Score'!F12="Level 1",'Performance Scoring'!$C$2*'Performance Score'!C12,IF('Performance Score'!F12="Level 2",'Performance Scoring'!$C$3*'Performance Score'!C12,IF('Performance Score'!F12="Level 3",'Performance Scoring'!$C$4*'Performance Score'!C12,IF('Performance Score'!F12="Level 4",'Performance Scoring'!$C$5*'Performance Score'!C12,IF('Performance Score'!F12="Level 5",'Performance Scoring'!$C$6*'Performance Score'!C12,IF('Performance Score'!F12="DMD",'Performance Scoring'!$C$9*'Performance Score'!C12,'Performance Scoring'!$C$10)))))))),0)</f>
        <v>11</v>
      </c>
      <c r="I12">
        <f>ROUND(IF(F12="Deputy Head",'Performance Scoring'!$D$7*'Performance Score'!D12,IF('Performance Score'!F12="Head",'Performance Scoring'!$D$8*'Performance Score'!D12,IF('Performance Score'!F12="Level 1",'Performance Scoring'!$D$2*'Performance Score'!D12,IF('Performance Score'!F12="Level 2",'Performance Scoring'!$D$3*'Performance Score'!D12,IF('Performance Score'!F12="Level 3",'Performance Scoring'!$D$4*'Performance Score'!D12,IF('Performance Score'!F12="Level 4",'Performance Scoring'!$D$5*'Performance Score'!D12,IF('Performance Score'!F12="Level 5",'Performance Scoring'!$D$6*'Performance Score'!D12,IF('Performance Score'!F12="DMD",'Performance Scoring'!$D$9*'Performance Score'!D12,'Performance Scoring'!$D$10)))))))),0)</f>
        <v>58</v>
      </c>
      <c r="J12">
        <f>SUM(G12:I12)+ROUND(IF(F12="Deputy Head",'Performance Scoring'!$E$7*'Performance Score'!$E$200,IF('Performance Score'!F12="Head",'Performance Scoring'!$E$8*'Performance Score'!$E$200,IF('Performance Score'!F12="DMD",'Performance Scoring'!$E$9*'Performance Score'!$E$200,IF('Performance Score'!F12="MD",'Performance Scoring'!$E$10*'Performance Score'!E210,'Performance Scoring'!$D$10)))),0)</f>
        <v>76</v>
      </c>
    </row>
    <row r="13" spans="1:10" x14ac:dyDescent="0.25">
      <c r="A13" s="1" t="s">
        <v>455</v>
      </c>
      <c r="B13">
        <v>79</v>
      </c>
      <c r="C13">
        <v>60</v>
      </c>
      <c r="D13">
        <v>60</v>
      </c>
      <c r="E13">
        <f t="shared" si="0"/>
        <v>66</v>
      </c>
      <c r="F13" t="str">
        <f>VLOOKUP(A13:A210,'Consolidated Table'!$A$2:$G$200,7,FALSE)</f>
        <v>Level 1</v>
      </c>
      <c r="G13">
        <f>ROUND(IF(F13="Deputy Head",'Performance Scoring'!$B$7*'Performance Score'!B13,IF('Performance Score'!F13="Head",'Performance Scoring'!$B$8*'Performance Score'!B13,IF('Performance Score'!F13="Level 1",'Performance Scoring'!$B$2*'Performance Score'!B13,IF(F13="Level 2",'Performance Scoring'!$B$3*'Performance Score'!B13,IF('Performance Score'!F13="Level 3",'Performance Scoring'!$B$4*'Performance Score'!B13,IF('Performance Score'!F13="Level 4",'Performance Scoring'!$B$5*'Performance Score'!B13,IF('Performance Score'!F13="Level 5",'Performance Scoring'!$B$6*'Performance Score'!B13,IF('Performance Score'!F13="Deputy Head",'Performance Scoring'!$B$7*'Performance Score'!B13,IF('Performance Score'!F13="Head",'Performance Scoring'!$B$8*'Performance Score'!B13,IF('Performance Score'!F13="DMD",'Performance Scoring'!$B$9*'Performance Score'!B13,'Performance Scoring'!$B$10)))))))))),0)</f>
        <v>12</v>
      </c>
      <c r="H13">
        <f>ROUND(IF(F13="Deputy Head",'Performance Scoring'!$C$7*'Performance Score'!C13,IF('Performance Score'!F13="Head",'Performance Scoring'!$C$8*'Performance Score'!C13,IF('Performance Score'!F13="Level 1",'Performance Scoring'!$C$2*'Performance Score'!C13,IF('Performance Score'!F13="Level 2",'Performance Scoring'!$C$3*'Performance Score'!C13,IF('Performance Score'!F13="Level 3",'Performance Scoring'!$C$4*'Performance Score'!C13,IF('Performance Score'!F13="Level 4",'Performance Scoring'!$C$5*'Performance Score'!C13,IF('Performance Score'!F13="Level 5",'Performance Scoring'!$C$6*'Performance Score'!C13,IF('Performance Score'!F13="DMD",'Performance Scoring'!$C$9*'Performance Score'!C13,'Performance Scoring'!$C$10)))))))),0)</f>
        <v>9</v>
      </c>
      <c r="I13">
        <f>ROUND(IF(F13="Deputy Head",'Performance Scoring'!$D$7*'Performance Score'!D13,IF('Performance Score'!F13="Head",'Performance Scoring'!$D$8*'Performance Score'!D13,IF('Performance Score'!F13="Level 1",'Performance Scoring'!$D$2*'Performance Score'!D13,IF('Performance Score'!F13="Level 2",'Performance Scoring'!$D$3*'Performance Score'!D13,IF('Performance Score'!F13="Level 3",'Performance Scoring'!$D$4*'Performance Score'!D13,IF('Performance Score'!F13="Level 4",'Performance Scoring'!$D$5*'Performance Score'!D13,IF('Performance Score'!F13="Level 5",'Performance Scoring'!$D$6*'Performance Score'!D13,IF('Performance Score'!F13="DMD",'Performance Scoring'!$D$9*'Performance Score'!D13,'Performance Scoring'!$D$10)))))))),0)</f>
        <v>42</v>
      </c>
      <c r="J13">
        <f>SUM(G13:I13)+ROUND(IF(F13="Deputy Head",'Performance Scoring'!$E$7*'Performance Score'!$E$200,IF('Performance Score'!F13="Head",'Performance Scoring'!$E$8*'Performance Score'!$E$200,IF('Performance Score'!F13="DMD",'Performance Scoring'!$E$9*'Performance Score'!$E$200,IF('Performance Score'!F13="MD",'Performance Scoring'!$E$10*'Performance Score'!E211,'Performance Scoring'!$D$10)))),0)</f>
        <v>63</v>
      </c>
    </row>
    <row r="14" spans="1:10" x14ac:dyDescent="0.25">
      <c r="A14" s="1" t="s">
        <v>454</v>
      </c>
      <c r="B14">
        <v>70</v>
      </c>
      <c r="C14">
        <v>75</v>
      </c>
      <c r="D14">
        <v>65</v>
      </c>
      <c r="E14">
        <f t="shared" si="0"/>
        <v>70</v>
      </c>
      <c r="F14" t="str">
        <f>VLOOKUP(A14:A211,'Consolidated Table'!$A$2:$G$200,7,FALSE)</f>
        <v>Level 2</v>
      </c>
      <c r="G14">
        <f>ROUND(IF(F14="Deputy Head",'Performance Scoring'!$B$7*'Performance Score'!B14,IF('Performance Score'!F14="Head",'Performance Scoring'!$B$8*'Performance Score'!B14,IF('Performance Score'!F14="Level 1",'Performance Scoring'!$B$2*'Performance Score'!B14,IF(F14="Level 2",'Performance Scoring'!$B$3*'Performance Score'!B14,IF('Performance Score'!F14="Level 3",'Performance Scoring'!$B$4*'Performance Score'!B14,IF('Performance Score'!F14="Level 4",'Performance Scoring'!$B$5*'Performance Score'!B14,IF('Performance Score'!F14="Level 5",'Performance Scoring'!$B$6*'Performance Score'!B14,IF('Performance Score'!F14="Deputy Head",'Performance Scoring'!$B$7*'Performance Score'!B14,IF('Performance Score'!F14="Head",'Performance Scoring'!$B$8*'Performance Score'!B14,IF('Performance Score'!F14="DMD",'Performance Scoring'!$B$9*'Performance Score'!B14,'Performance Scoring'!$B$10)))))))))),0)</f>
        <v>11</v>
      </c>
      <c r="H14">
        <f>ROUND(IF(F14="Deputy Head",'Performance Scoring'!$C$7*'Performance Score'!C14,IF('Performance Score'!F14="Head",'Performance Scoring'!$C$8*'Performance Score'!C14,IF('Performance Score'!F14="Level 1",'Performance Scoring'!$C$2*'Performance Score'!C14,IF('Performance Score'!F14="Level 2",'Performance Scoring'!$C$3*'Performance Score'!C14,IF('Performance Score'!F14="Level 3",'Performance Scoring'!$C$4*'Performance Score'!C14,IF('Performance Score'!F14="Level 4",'Performance Scoring'!$C$5*'Performance Score'!C14,IF('Performance Score'!F14="Level 5",'Performance Scoring'!$C$6*'Performance Score'!C14,IF('Performance Score'!F14="DMD",'Performance Scoring'!$C$9*'Performance Score'!C14,'Performance Scoring'!$C$10)))))))),0)</f>
        <v>11</v>
      </c>
      <c r="I14">
        <f>ROUND(IF(F14="Deputy Head",'Performance Scoring'!$D$7*'Performance Score'!D14,IF('Performance Score'!F14="Head",'Performance Scoring'!$D$8*'Performance Score'!D14,IF('Performance Score'!F14="Level 1",'Performance Scoring'!$D$2*'Performance Score'!D14,IF('Performance Score'!F14="Level 2",'Performance Scoring'!$D$3*'Performance Score'!D14,IF('Performance Score'!F14="Level 3",'Performance Scoring'!$D$4*'Performance Score'!D14,IF('Performance Score'!F14="Level 4",'Performance Scoring'!$D$5*'Performance Score'!D14,IF('Performance Score'!F14="Level 5",'Performance Scoring'!$D$6*'Performance Score'!D14,IF('Performance Score'!F14="DMD",'Performance Scoring'!$D$9*'Performance Score'!D14,'Performance Scoring'!$D$10)))))))),0)</f>
        <v>46</v>
      </c>
      <c r="J14">
        <f>SUM(G14:I14)+ROUND(IF(F14="Deputy Head",'Performance Scoring'!$E$7*'Performance Score'!$E$200,IF('Performance Score'!F14="Head",'Performance Scoring'!$E$8*'Performance Score'!$E$200,IF('Performance Score'!F14="DMD",'Performance Scoring'!$E$9*'Performance Score'!$E$200,IF('Performance Score'!F14="MD",'Performance Scoring'!$E$10*'Performance Score'!E212,'Performance Scoring'!$D$10)))),0)</f>
        <v>68</v>
      </c>
    </row>
    <row r="15" spans="1:10" x14ac:dyDescent="0.25">
      <c r="A15" s="1" t="s">
        <v>459</v>
      </c>
      <c r="B15">
        <v>55</v>
      </c>
      <c r="C15">
        <v>78</v>
      </c>
      <c r="D15">
        <v>98</v>
      </c>
      <c r="E15">
        <f t="shared" si="0"/>
        <v>77</v>
      </c>
      <c r="F15" t="str">
        <f>VLOOKUP(A15:A212,'Consolidated Table'!$A$2:$G$200,7,FALSE)</f>
        <v>Level 2</v>
      </c>
      <c r="G15">
        <f>ROUND(IF(F15="Deputy Head",'Performance Scoring'!$B$7*'Performance Score'!B15,IF('Performance Score'!F15="Head",'Performance Scoring'!$B$8*'Performance Score'!B15,IF('Performance Score'!F15="Level 1",'Performance Scoring'!$B$2*'Performance Score'!B15,IF(F15="Level 2",'Performance Scoring'!$B$3*'Performance Score'!B15,IF('Performance Score'!F15="Level 3",'Performance Scoring'!$B$4*'Performance Score'!B15,IF('Performance Score'!F15="Level 4",'Performance Scoring'!$B$5*'Performance Score'!B15,IF('Performance Score'!F15="Level 5",'Performance Scoring'!$B$6*'Performance Score'!B15,IF('Performance Score'!F15="Deputy Head",'Performance Scoring'!$B$7*'Performance Score'!B15,IF('Performance Score'!F15="Head",'Performance Scoring'!$B$8*'Performance Score'!B15,IF('Performance Score'!F15="DMD",'Performance Scoring'!$B$9*'Performance Score'!B15,'Performance Scoring'!$B$10)))))))))),0)</f>
        <v>8</v>
      </c>
      <c r="H15">
        <f>ROUND(IF(F15="Deputy Head",'Performance Scoring'!$C$7*'Performance Score'!C15,IF('Performance Score'!F15="Head",'Performance Scoring'!$C$8*'Performance Score'!C15,IF('Performance Score'!F15="Level 1",'Performance Scoring'!$C$2*'Performance Score'!C15,IF('Performance Score'!F15="Level 2",'Performance Scoring'!$C$3*'Performance Score'!C15,IF('Performance Score'!F15="Level 3",'Performance Scoring'!$C$4*'Performance Score'!C15,IF('Performance Score'!F15="Level 4",'Performance Scoring'!$C$5*'Performance Score'!C15,IF('Performance Score'!F15="Level 5",'Performance Scoring'!$C$6*'Performance Score'!C15,IF('Performance Score'!F15="DMD",'Performance Scoring'!$C$9*'Performance Score'!C15,'Performance Scoring'!$C$10)))))))),0)</f>
        <v>12</v>
      </c>
      <c r="I15">
        <f>ROUND(IF(F15="Deputy Head",'Performance Scoring'!$D$7*'Performance Score'!D15,IF('Performance Score'!F15="Head",'Performance Scoring'!$D$8*'Performance Score'!D15,IF('Performance Score'!F15="Level 1",'Performance Scoring'!$D$2*'Performance Score'!D15,IF('Performance Score'!F15="Level 2",'Performance Scoring'!$D$3*'Performance Score'!D15,IF('Performance Score'!F15="Level 3",'Performance Scoring'!$D$4*'Performance Score'!D15,IF('Performance Score'!F15="Level 4",'Performance Scoring'!$D$5*'Performance Score'!D15,IF('Performance Score'!F15="Level 5",'Performance Scoring'!$D$6*'Performance Score'!D15,IF('Performance Score'!F15="DMD",'Performance Scoring'!$D$9*'Performance Score'!D15,'Performance Scoring'!$D$10)))))))),0)</f>
        <v>69</v>
      </c>
      <c r="J15">
        <f>SUM(G15:I15)+ROUND(IF(F15="Deputy Head",'Performance Scoring'!$E$7*'Performance Score'!$E$200,IF('Performance Score'!F15="Head",'Performance Scoring'!$E$8*'Performance Score'!$E$200,IF('Performance Score'!F15="DMD",'Performance Scoring'!$E$9*'Performance Score'!$E$200,IF('Performance Score'!F15="MD",'Performance Scoring'!$E$10*'Performance Score'!E213,'Performance Scoring'!$D$10)))),0)</f>
        <v>89</v>
      </c>
    </row>
    <row r="16" spans="1:10" x14ac:dyDescent="0.25">
      <c r="A16" s="1" t="s">
        <v>463</v>
      </c>
      <c r="B16">
        <v>36</v>
      </c>
      <c r="C16">
        <v>99</v>
      </c>
      <c r="D16">
        <v>83</v>
      </c>
      <c r="E16">
        <f t="shared" si="0"/>
        <v>73</v>
      </c>
      <c r="F16" t="str">
        <f>VLOOKUP(A16:A213,'Consolidated Table'!$A$2:$G$200,7,FALSE)</f>
        <v>Level 4</v>
      </c>
      <c r="G16">
        <f>ROUND(IF(F16="Deputy Head",'Performance Scoring'!$B$7*'Performance Score'!B16,IF('Performance Score'!F16="Head",'Performance Scoring'!$B$8*'Performance Score'!B16,IF('Performance Score'!F16="Level 1",'Performance Scoring'!$B$2*'Performance Score'!B16,IF(F16="Level 2",'Performance Scoring'!$B$3*'Performance Score'!B16,IF('Performance Score'!F16="Level 3",'Performance Scoring'!$B$4*'Performance Score'!B16,IF('Performance Score'!F16="Level 4",'Performance Scoring'!$B$5*'Performance Score'!B16,IF('Performance Score'!F16="Level 5",'Performance Scoring'!$B$6*'Performance Score'!B16,IF('Performance Score'!F16="Deputy Head",'Performance Scoring'!$B$7*'Performance Score'!B16,IF('Performance Score'!F16="Head",'Performance Scoring'!$B$8*'Performance Score'!B16,IF('Performance Score'!F16="DMD",'Performance Scoring'!$B$9*'Performance Score'!B16,'Performance Scoring'!$B$10)))))))))),0)</f>
        <v>5</v>
      </c>
      <c r="H16">
        <f>ROUND(IF(F16="Deputy Head",'Performance Scoring'!$C$7*'Performance Score'!C16,IF('Performance Score'!F16="Head",'Performance Scoring'!$C$8*'Performance Score'!C16,IF('Performance Score'!F16="Level 1",'Performance Scoring'!$C$2*'Performance Score'!C16,IF('Performance Score'!F16="Level 2",'Performance Scoring'!$C$3*'Performance Score'!C16,IF('Performance Score'!F16="Level 3",'Performance Scoring'!$C$4*'Performance Score'!C16,IF('Performance Score'!F16="Level 4",'Performance Scoring'!$C$5*'Performance Score'!C16,IF('Performance Score'!F16="Level 5",'Performance Scoring'!$C$6*'Performance Score'!C16,IF('Performance Score'!F16="DMD",'Performance Scoring'!$C$9*'Performance Score'!C16,'Performance Scoring'!$C$10)))))))),0)</f>
        <v>25</v>
      </c>
      <c r="I16">
        <f>ROUND(IF(F16="Deputy Head",'Performance Scoring'!$D$7*'Performance Score'!D16,IF('Performance Score'!F16="Head",'Performance Scoring'!$D$8*'Performance Score'!D16,IF('Performance Score'!F16="Level 1",'Performance Scoring'!$D$2*'Performance Score'!D16,IF('Performance Score'!F16="Level 2",'Performance Scoring'!$D$3*'Performance Score'!D16,IF('Performance Score'!F16="Level 3",'Performance Scoring'!$D$4*'Performance Score'!D16,IF('Performance Score'!F16="Level 4",'Performance Scoring'!$D$5*'Performance Score'!D16,IF('Performance Score'!F16="Level 5",'Performance Scoring'!$D$6*'Performance Score'!D16,IF('Performance Score'!F16="DMD",'Performance Scoring'!$D$9*'Performance Score'!D16,'Performance Scoring'!$D$10)))))))),0)</f>
        <v>50</v>
      </c>
      <c r="J16">
        <f>SUM(G16:I16)+ROUND(IF(F16="Deputy Head",'Performance Scoring'!$E$7*'Performance Score'!$E$200,IF('Performance Score'!F16="Head",'Performance Scoring'!$E$8*'Performance Score'!$E$200,IF('Performance Score'!F16="DMD",'Performance Scoring'!$E$9*'Performance Score'!$E$200,IF('Performance Score'!F16="MD",'Performance Scoring'!$E$10*'Performance Score'!E214,'Performance Scoring'!$D$10)))),0)</f>
        <v>80</v>
      </c>
    </row>
    <row r="17" spans="1:10" x14ac:dyDescent="0.25">
      <c r="A17" s="1" t="s">
        <v>557</v>
      </c>
      <c r="B17">
        <v>82</v>
      </c>
      <c r="C17">
        <v>62</v>
      </c>
      <c r="D17">
        <v>99</v>
      </c>
      <c r="E17">
        <f t="shared" si="0"/>
        <v>81</v>
      </c>
      <c r="F17" t="str">
        <f>VLOOKUP(A17:A214,'Consolidated Table'!$A$2:$G$200,7,FALSE)</f>
        <v>Deputy Head</v>
      </c>
      <c r="G17">
        <f>ROUND(IF(F17="Deputy Head",'Performance Scoring'!$B$7*'Performance Score'!B17,IF('Performance Score'!F17="Head",'Performance Scoring'!$B$8*'Performance Score'!B17,IF('Performance Score'!F17="Level 1",'Performance Scoring'!$B$2*'Performance Score'!B17,IF(F17="Level 2",'Performance Scoring'!$B$3*'Performance Score'!B17,IF('Performance Score'!F17="Level 3",'Performance Scoring'!$B$4*'Performance Score'!B17,IF('Performance Score'!F17="Level 4",'Performance Scoring'!$B$5*'Performance Score'!B17,IF('Performance Score'!F17="Level 5",'Performance Scoring'!$B$6*'Performance Score'!B17,IF('Performance Score'!F17="Deputy Head",'Performance Scoring'!$B$7*'Performance Score'!B17,IF('Performance Score'!F17="Head",'Performance Scoring'!$B$8*'Performance Score'!B17,IF('Performance Score'!F17="DMD",'Performance Scoring'!$B$9*'Performance Score'!B17,'Performance Scoring'!$B$10)))))))))),0)</f>
        <v>8</v>
      </c>
      <c r="H17">
        <f>ROUND(IF(F17="Deputy Head",'Performance Scoring'!$C$7*'Performance Score'!C17,IF('Performance Score'!F17="Head",'Performance Scoring'!$C$8*'Performance Score'!C17,IF('Performance Score'!F17="Level 1",'Performance Scoring'!$C$2*'Performance Score'!C17,IF('Performance Score'!F17="Level 2",'Performance Scoring'!$C$3*'Performance Score'!C17,IF('Performance Score'!F17="Level 3",'Performance Scoring'!$C$4*'Performance Score'!C17,IF('Performance Score'!F17="Level 4",'Performance Scoring'!$C$5*'Performance Score'!C17,IF('Performance Score'!F17="Level 5",'Performance Scoring'!$C$6*'Performance Score'!C17,IF('Performance Score'!F17="DMD",'Performance Scoring'!$C$9*'Performance Score'!C17,'Performance Scoring'!$C$10)))))))),0)</f>
        <v>6</v>
      </c>
      <c r="I17">
        <f>ROUND(IF(F17="Deputy Head",'Performance Scoring'!$D$7*'Performance Score'!D17,IF('Performance Score'!F17="Head",'Performance Scoring'!$D$8*'Performance Score'!D17,IF('Performance Score'!F17="Level 1",'Performance Scoring'!$D$2*'Performance Score'!D17,IF('Performance Score'!F17="Level 2",'Performance Scoring'!$D$3*'Performance Score'!D17,IF('Performance Score'!F17="Level 3",'Performance Scoring'!$D$4*'Performance Score'!D17,IF('Performance Score'!F17="Level 4",'Performance Scoring'!$D$5*'Performance Score'!D17,IF('Performance Score'!F17="Level 5",'Performance Scoring'!$D$6*'Performance Score'!D17,IF('Performance Score'!F17="DMD",'Performance Scoring'!$D$9*'Performance Score'!D17,'Performance Scoring'!$D$10)))))))),0)</f>
        <v>50</v>
      </c>
      <c r="J17">
        <f>SUM(G17:I17)+ROUND(IF(F17="Deputy Head",'Performance Scoring'!$E$7*'Performance Score'!$E$200,IF('Performance Score'!F17="Head",'Performance Scoring'!$E$8*'Performance Score'!$E$200,IF('Performance Score'!F17="DMD",'Performance Scoring'!$E$9*'Performance Score'!$E$200,IF('Performance Score'!F17="MD",'Performance Scoring'!$E$10*'Performance Score'!E215,'Performance Scoring'!$D$10)))),0)</f>
        <v>87</v>
      </c>
    </row>
    <row r="18" spans="1:10" x14ac:dyDescent="0.25">
      <c r="A18" s="1" t="s">
        <v>556</v>
      </c>
      <c r="B18">
        <v>41</v>
      </c>
      <c r="C18">
        <v>91</v>
      </c>
      <c r="D18">
        <v>60</v>
      </c>
      <c r="E18">
        <f t="shared" si="0"/>
        <v>64</v>
      </c>
      <c r="F18" t="str">
        <f>VLOOKUP(A18:A215,'Consolidated Table'!$A$2:$G$200,7,FALSE)</f>
        <v>Head</v>
      </c>
      <c r="G18">
        <f>ROUND(IF(F18="Deputy Head",'Performance Scoring'!$B$7*'Performance Score'!B18,IF('Performance Score'!F18="Head",'Performance Scoring'!$B$8*'Performance Score'!B18,IF('Performance Score'!F18="Level 1",'Performance Scoring'!$B$2*'Performance Score'!B18,IF(F18="Level 2",'Performance Scoring'!$B$3*'Performance Score'!B18,IF('Performance Score'!F18="Level 3",'Performance Scoring'!$B$4*'Performance Score'!B18,IF('Performance Score'!F18="Level 4",'Performance Scoring'!$B$5*'Performance Score'!B18,IF('Performance Score'!F18="Level 5",'Performance Scoring'!$B$6*'Performance Score'!B18,IF('Performance Score'!F18="Deputy Head",'Performance Scoring'!$B$7*'Performance Score'!B18,IF('Performance Score'!F18="Head",'Performance Scoring'!$B$8*'Performance Score'!B18,IF('Performance Score'!F18="DMD",'Performance Scoring'!$B$9*'Performance Score'!B18,'Performance Scoring'!$B$10)))))))))),0)</f>
        <v>2</v>
      </c>
      <c r="H18">
        <f>ROUND(IF(F18="Deputy Head",'Performance Scoring'!$C$7*'Performance Score'!C18,IF('Performance Score'!F18="Head",'Performance Scoring'!$C$8*'Performance Score'!C18,IF('Performance Score'!F18="Level 1",'Performance Scoring'!$C$2*'Performance Score'!C18,IF('Performance Score'!F18="Level 2",'Performance Scoring'!$C$3*'Performance Score'!C18,IF('Performance Score'!F18="Level 3",'Performance Scoring'!$C$4*'Performance Score'!C18,IF('Performance Score'!F18="Level 4",'Performance Scoring'!$C$5*'Performance Score'!C18,IF('Performance Score'!F18="Level 5",'Performance Scoring'!$C$6*'Performance Score'!C18,IF('Performance Score'!F18="DMD",'Performance Scoring'!$C$9*'Performance Score'!C18,'Performance Scoring'!$C$10)))))))),0)</f>
        <v>9</v>
      </c>
      <c r="I18">
        <f>ROUND(IF(F18="Deputy Head",'Performance Scoring'!$D$7*'Performance Score'!D18,IF('Performance Score'!F18="Head",'Performance Scoring'!$D$8*'Performance Score'!D18,IF('Performance Score'!F18="Level 1",'Performance Scoring'!$D$2*'Performance Score'!D18,IF('Performance Score'!F18="Level 2",'Performance Scoring'!$D$3*'Performance Score'!D18,IF('Performance Score'!F18="Level 3",'Performance Scoring'!$D$4*'Performance Score'!D18,IF('Performance Score'!F18="Level 4",'Performance Scoring'!$D$5*'Performance Score'!D18,IF('Performance Score'!F18="Level 5",'Performance Scoring'!$D$6*'Performance Score'!D18,IF('Performance Score'!F18="DMD",'Performance Scoring'!$D$9*'Performance Score'!D18,'Performance Scoring'!$D$10)))))))),0)</f>
        <v>24</v>
      </c>
      <c r="J18">
        <f>SUM(G18:I18)+ROUND(IF(F18="Deputy Head",'Performance Scoring'!$E$7*'Performance Score'!$E$200,IF('Performance Score'!F18="Head",'Performance Scoring'!$E$8*'Performance Score'!$E$200,IF('Performance Score'!F18="DMD",'Performance Scoring'!$E$9*'Performance Score'!$E$200,IF('Performance Score'!F18="MD",'Performance Scoring'!$E$10*'Performance Score'!E216,'Performance Scoring'!$D$10)))),0)</f>
        <v>69</v>
      </c>
    </row>
    <row r="19" spans="1:10" x14ac:dyDescent="0.25">
      <c r="A19" s="1" t="s">
        <v>399</v>
      </c>
      <c r="B19">
        <v>86</v>
      </c>
      <c r="C19">
        <v>80</v>
      </c>
      <c r="D19">
        <v>99</v>
      </c>
      <c r="E19">
        <f t="shared" si="0"/>
        <v>88</v>
      </c>
      <c r="F19" t="str">
        <f>VLOOKUP(A19:A216,'Consolidated Table'!$A$2:$G$200,7,FALSE)</f>
        <v>Level 1</v>
      </c>
      <c r="G19">
        <f>ROUND(IF(F19="Deputy Head",'Performance Scoring'!$B$7*'Performance Score'!B19,IF('Performance Score'!F19="Head",'Performance Scoring'!$B$8*'Performance Score'!B19,IF('Performance Score'!F19="Level 1",'Performance Scoring'!$B$2*'Performance Score'!B19,IF(F19="Level 2",'Performance Scoring'!$B$3*'Performance Score'!B19,IF('Performance Score'!F19="Level 3",'Performance Scoring'!$B$4*'Performance Score'!B19,IF('Performance Score'!F19="Level 4",'Performance Scoring'!$B$5*'Performance Score'!B19,IF('Performance Score'!F19="Level 5",'Performance Scoring'!$B$6*'Performance Score'!B19,IF('Performance Score'!F19="Deputy Head",'Performance Scoring'!$B$7*'Performance Score'!B19,IF('Performance Score'!F19="Head",'Performance Scoring'!$B$8*'Performance Score'!B19,IF('Performance Score'!F19="DMD",'Performance Scoring'!$B$9*'Performance Score'!B19,'Performance Scoring'!$B$10)))))))))),0)</f>
        <v>13</v>
      </c>
      <c r="H19">
        <f>ROUND(IF(F19="Deputy Head",'Performance Scoring'!$C$7*'Performance Score'!C19,IF('Performance Score'!F19="Head",'Performance Scoring'!$C$8*'Performance Score'!C19,IF('Performance Score'!F19="Level 1",'Performance Scoring'!$C$2*'Performance Score'!C19,IF('Performance Score'!F19="Level 2",'Performance Scoring'!$C$3*'Performance Score'!C19,IF('Performance Score'!F19="Level 3",'Performance Scoring'!$C$4*'Performance Score'!C19,IF('Performance Score'!F19="Level 4",'Performance Scoring'!$C$5*'Performance Score'!C19,IF('Performance Score'!F19="Level 5",'Performance Scoring'!$C$6*'Performance Score'!C19,IF('Performance Score'!F19="DMD",'Performance Scoring'!$C$9*'Performance Score'!C19,'Performance Scoring'!$C$10)))))))),0)</f>
        <v>12</v>
      </c>
      <c r="I19">
        <f>ROUND(IF(F19="Deputy Head",'Performance Scoring'!$D$7*'Performance Score'!D19,IF('Performance Score'!F19="Head",'Performance Scoring'!$D$8*'Performance Score'!D19,IF('Performance Score'!F19="Level 1",'Performance Scoring'!$D$2*'Performance Score'!D19,IF('Performance Score'!F19="Level 2",'Performance Scoring'!$D$3*'Performance Score'!D19,IF('Performance Score'!F19="Level 3",'Performance Scoring'!$D$4*'Performance Score'!D19,IF('Performance Score'!F19="Level 4",'Performance Scoring'!$D$5*'Performance Score'!D19,IF('Performance Score'!F19="Level 5",'Performance Scoring'!$D$6*'Performance Score'!D19,IF('Performance Score'!F19="DMD",'Performance Scoring'!$D$9*'Performance Score'!D19,'Performance Scoring'!$D$10)))))))),0)</f>
        <v>69</v>
      </c>
      <c r="J19">
        <f>SUM(G19:I19)+ROUND(IF(F19="Deputy Head",'Performance Scoring'!$E$7*'Performance Score'!$E$200,IF('Performance Score'!F19="Head",'Performance Scoring'!$E$8*'Performance Score'!$E$200,IF('Performance Score'!F19="DMD",'Performance Scoring'!$E$9*'Performance Score'!$E$200,IF('Performance Score'!F19="MD",'Performance Scoring'!$E$10*'Performance Score'!E217,'Performance Scoring'!$D$10)))),0)</f>
        <v>94</v>
      </c>
    </row>
    <row r="20" spans="1:10" x14ac:dyDescent="0.25">
      <c r="A20" s="1" t="s">
        <v>407</v>
      </c>
      <c r="B20">
        <v>43</v>
      </c>
      <c r="C20">
        <v>74</v>
      </c>
      <c r="D20">
        <v>95</v>
      </c>
      <c r="E20">
        <f t="shared" si="0"/>
        <v>71</v>
      </c>
      <c r="F20" t="str">
        <f>VLOOKUP(A20:A217,'Consolidated Table'!$A$2:$G$200,7,FALSE)</f>
        <v>Level 1</v>
      </c>
      <c r="G20">
        <f>ROUND(IF(F20="Deputy Head",'Performance Scoring'!$B$7*'Performance Score'!B20,IF('Performance Score'!F20="Head",'Performance Scoring'!$B$8*'Performance Score'!B20,IF('Performance Score'!F20="Level 1",'Performance Scoring'!$B$2*'Performance Score'!B20,IF(F20="Level 2",'Performance Scoring'!$B$3*'Performance Score'!B20,IF('Performance Score'!F20="Level 3",'Performance Scoring'!$B$4*'Performance Score'!B20,IF('Performance Score'!F20="Level 4",'Performance Scoring'!$B$5*'Performance Score'!B20,IF('Performance Score'!F20="Level 5",'Performance Scoring'!$B$6*'Performance Score'!B20,IF('Performance Score'!F20="Deputy Head",'Performance Scoring'!$B$7*'Performance Score'!B20,IF('Performance Score'!F20="Head",'Performance Scoring'!$B$8*'Performance Score'!B20,IF('Performance Score'!F20="DMD",'Performance Scoring'!$B$9*'Performance Score'!B20,'Performance Scoring'!$B$10)))))))))),0)</f>
        <v>6</v>
      </c>
      <c r="H20">
        <f>ROUND(IF(F20="Deputy Head",'Performance Scoring'!$C$7*'Performance Score'!C20,IF('Performance Score'!F20="Head",'Performance Scoring'!$C$8*'Performance Score'!C20,IF('Performance Score'!F20="Level 1",'Performance Scoring'!$C$2*'Performance Score'!C20,IF('Performance Score'!F20="Level 2",'Performance Scoring'!$C$3*'Performance Score'!C20,IF('Performance Score'!F20="Level 3",'Performance Scoring'!$C$4*'Performance Score'!C20,IF('Performance Score'!F20="Level 4",'Performance Scoring'!$C$5*'Performance Score'!C20,IF('Performance Score'!F20="Level 5",'Performance Scoring'!$C$6*'Performance Score'!C20,IF('Performance Score'!F20="DMD",'Performance Scoring'!$C$9*'Performance Score'!C20,'Performance Scoring'!$C$10)))))))),0)</f>
        <v>11</v>
      </c>
      <c r="I20">
        <f>ROUND(IF(F20="Deputy Head",'Performance Scoring'!$D$7*'Performance Score'!D20,IF('Performance Score'!F20="Head",'Performance Scoring'!$D$8*'Performance Score'!D20,IF('Performance Score'!F20="Level 1",'Performance Scoring'!$D$2*'Performance Score'!D20,IF('Performance Score'!F20="Level 2",'Performance Scoring'!$D$3*'Performance Score'!D20,IF('Performance Score'!F20="Level 3",'Performance Scoring'!$D$4*'Performance Score'!D20,IF('Performance Score'!F20="Level 4",'Performance Scoring'!$D$5*'Performance Score'!D20,IF('Performance Score'!F20="Level 5",'Performance Scoring'!$D$6*'Performance Score'!D20,IF('Performance Score'!F20="DMD",'Performance Scoring'!$D$9*'Performance Score'!D20,'Performance Scoring'!$D$10)))))))),0)</f>
        <v>67</v>
      </c>
      <c r="J20">
        <f>SUM(G20:I20)+ROUND(IF(F20="Deputy Head",'Performance Scoring'!$E$7*'Performance Score'!$E$200,IF('Performance Score'!F20="Head",'Performance Scoring'!$E$8*'Performance Score'!$E$200,IF('Performance Score'!F20="DMD",'Performance Scoring'!$E$9*'Performance Score'!$E$200,IF('Performance Score'!F20="MD",'Performance Scoring'!$E$10*'Performance Score'!E218,'Performance Scoring'!$D$10)))),0)</f>
        <v>84</v>
      </c>
    </row>
    <row r="21" spans="1:10" x14ac:dyDescent="0.25">
      <c r="A21" s="1" t="s">
        <v>547</v>
      </c>
      <c r="B21">
        <v>36</v>
      </c>
      <c r="C21">
        <v>90</v>
      </c>
      <c r="D21">
        <v>76</v>
      </c>
      <c r="E21">
        <f t="shared" si="0"/>
        <v>67</v>
      </c>
      <c r="F21" t="str">
        <f>VLOOKUP(A21:A218,'Consolidated Table'!$A$2:$G$200,7,FALSE)</f>
        <v>Level 1</v>
      </c>
      <c r="G21">
        <f>ROUND(IF(F21="Deputy Head",'Performance Scoring'!$B$7*'Performance Score'!B21,IF('Performance Score'!F21="Head",'Performance Scoring'!$B$8*'Performance Score'!B21,IF('Performance Score'!F21="Level 1",'Performance Scoring'!$B$2*'Performance Score'!B21,IF(F21="Level 2",'Performance Scoring'!$B$3*'Performance Score'!B21,IF('Performance Score'!F21="Level 3",'Performance Scoring'!$B$4*'Performance Score'!B21,IF('Performance Score'!F21="Level 4",'Performance Scoring'!$B$5*'Performance Score'!B21,IF('Performance Score'!F21="Level 5",'Performance Scoring'!$B$6*'Performance Score'!B21,IF('Performance Score'!F21="Deputy Head",'Performance Scoring'!$B$7*'Performance Score'!B21,IF('Performance Score'!F21="Head",'Performance Scoring'!$B$8*'Performance Score'!B21,IF('Performance Score'!F21="DMD",'Performance Scoring'!$B$9*'Performance Score'!B21,'Performance Scoring'!$B$10)))))))))),0)</f>
        <v>5</v>
      </c>
      <c r="H21">
        <f>ROUND(IF(F21="Deputy Head",'Performance Scoring'!$C$7*'Performance Score'!C21,IF('Performance Score'!F21="Head",'Performance Scoring'!$C$8*'Performance Score'!C21,IF('Performance Score'!F21="Level 1",'Performance Scoring'!$C$2*'Performance Score'!C21,IF('Performance Score'!F21="Level 2",'Performance Scoring'!$C$3*'Performance Score'!C21,IF('Performance Score'!F21="Level 3",'Performance Scoring'!$C$4*'Performance Score'!C21,IF('Performance Score'!F21="Level 4",'Performance Scoring'!$C$5*'Performance Score'!C21,IF('Performance Score'!F21="Level 5",'Performance Scoring'!$C$6*'Performance Score'!C21,IF('Performance Score'!F21="DMD",'Performance Scoring'!$C$9*'Performance Score'!C21,'Performance Scoring'!$C$10)))))))),0)</f>
        <v>14</v>
      </c>
      <c r="I21">
        <f>ROUND(IF(F21="Deputy Head",'Performance Scoring'!$D$7*'Performance Score'!D21,IF('Performance Score'!F21="Head",'Performance Scoring'!$D$8*'Performance Score'!D21,IF('Performance Score'!F21="Level 1",'Performance Scoring'!$D$2*'Performance Score'!D21,IF('Performance Score'!F21="Level 2",'Performance Scoring'!$D$3*'Performance Score'!D21,IF('Performance Score'!F21="Level 3",'Performance Scoring'!$D$4*'Performance Score'!D21,IF('Performance Score'!F21="Level 4",'Performance Scoring'!$D$5*'Performance Score'!D21,IF('Performance Score'!F21="Level 5",'Performance Scoring'!$D$6*'Performance Score'!D21,IF('Performance Score'!F21="DMD",'Performance Scoring'!$D$9*'Performance Score'!D21,'Performance Scoring'!$D$10)))))))),0)</f>
        <v>53</v>
      </c>
      <c r="J21">
        <f>SUM(G21:I21)+ROUND(IF(F21="Deputy Head",'Performance Scoring'!$E$7*'Performance Score'!$E$200,IF('Performance Score'!F21="Head",'Performance Scoring'!$E$8*'Performance Score'!$E$200,IF('Performance Score'!F21="DMD",'Performance Scoring'!$E$9*'Performance Score'!$E$200,IF('Performance Score'!F21="MD",'Performance Scoring'!$E$10*'Performance Score'!E219,'Performance Scoring'!$D$10)))),0)</f>
        <v>72</v>
      </c>
    </row>
    <row r="22" spans="1:10" x14ac:dyDescent="0.25">
      <c r="A22" s="1" t="s">
        <v>560</v>
      </c>
      <c r="B22">
        <v>61</v>
      </c>
      <c r="C22">
        <v>78</v>
      </c>
      <c r="D22">
        <v>64</v>
      </c>
      <c r="E22">
        <f t="shared" si="0"/>
        <v>68</v>
      </c>
      <c r="F22" t="str">
        <f>VLOOKUP(A22:A219,'Consolidated Table'!$A$2:$G$200,7,FALSE)</f>
        <v>Level 1</v>
      </c>
      <c r="G22">
        <f>ROUND(IF(F22="Deputy Head",'Performance Scoring'!$B$7*'Performance Score'!B22,IF('Performance Score'!F22="Head",'Performance Scoring'!$B$8*'Performance Score'!B22,IF('Performance Score'!F22="Level 1",'Performance Scoring'!$B$2*'Performance Score'!B22,IF(F22="Level 2",'Performance Scoring'!$B$3*'Performance Score'!B22,IF('Performance Score'!F22="Level 3",'Performance Scoring'!$B$4*'Performance Score'!B22,IF('Performance Score'!F22="Level 4",'Performance Scoring'!$B$5*'Performance Score'!B22,IF('Performance Score'!F22="Level 5",'Performance Scoring'!$B$6*'Performance Score'!B22,IF('Performance Score'!F22="Deputy Head",'Performance Scoring'!$B$7*'Performance Score'!B22,IF('Performance Score'!F22="Head",'Performance Scoring'!$B$8*'Performance Score'!B22,IF('Performance Score'!F22="DMD",'Performance Scoring'!$B$9*'Performance Score'!B22,'Performance Scoring'!$B$10)))))))))),0)</f>
        <v>9</v>
      </c>
      <c r="H22">
        <f>ROUND(IF(F22="Deputy Head",'Performance Scoring'!$C$7*'Performance Score'!C22,IF('Performance Score'!F22="Head",'Performance Scoring'!$C$8*'Performance Score'!C22,IF('Performance Score'!F22="Level 1",'Performance Scoring'!$C$2*'Performance Score'!C22,IF('Performance Score'!F22="Level 2",'Performance Scoring'!$C$3*'Performance Score'!C22,IF('Performance Score'!F22="Level 3",'Performance Scoring'!$C$4*'Performance Score'!C22,IF('Performance Score'!F22="Level 4",'Performance Scoring'!$C$5*'Performance Score'!C22,IF('Performance Score'!F22="Level 5",'Performance Scoring'!$C$6*'Performance Score'!C22,IF('Performance Score'!F22="DMD",'Performance Scoring'!$C$9*'Performance Score'!C22,'Performance Scoring'!$C$10)))))))),0)</f>
        <v>12</v>
      </c>
      <c r="I22">
        <f>ROUND(IF(F22="Deputy Head",'Performance Scoring'!$D$7*'Performance Score'!D22,IF('Performance Score'!F22="Head",'Performance Scoring'!$D$8*'Performance Score'!D22,IF('Performance Score'!F22="Level 1",'Performance Scoring'!$D$2*'Performance Score'!D22,IF('Performance Score'!F22="Level 2",'Performance Scoring'!$D$3*'Performance Score'!D22,IF('Performance Score'!F22="Level 3",'Performance Scoring'!$D$4*'Performance Score'!D22,IF('Performance Score'!F22="Level 4",'Performance Scoring'!$D$5*'Performance Score'!D22,IF('Performance Score'!F22="Level 5",'Performance Scoring'!$D$6*'Performance Score'!D22,IF('Performance Score'!F22="DMD",'Performance Scoring'!$D$9*'Performance Score'!D22,'Performance Scoring'!$D$10)))))))),0)</f>
        <v>45</v>
      </c>
      <c r="J22">
        <f>SUM(G22:I22)+ROUND(IF(F22="Deputy Head",'Performance Scoring'!$E$7*'Performance Score'!$E$200,IF('Performance Score'!F22="Head",'Performance Scoring'!$E$8*'Performance Score'!$E$200,IF('Performance Score'!F22="DMD",'Performance Scoring'!$E$9*'Performance Score'!$E$200,IF('Performance Score'!F22="MD",'Performance Scoring'!$E$10*'Performance Score'!E220,'Performance Scoring'!$D$10)))),0)</f>
        <v>66</v>
      </c>
    </row>
    <row r="23" spans="1:10" x14ac:dyDescent="0.25">
      <c r="A23" s="1" t="s">
        <v>579</v>
      </c>
      <c r="B23">
        <v>59</v>
      </c>
      <c r="C23">
        <v>77</v>
      </c>
      <c r="D23">
        <v>74</v>
      </c>
      <c r="E23">
        <f t="shared" si="0"/>
        <v>70</v>
      </c>
      <c r="F23" t="str">
        <f>VLOOKUP(A23:A220,'Consolidated Table'!$A$2:$G$200,7,FALSE)</f>
        <v>Level 1</v>
      </c>
      <c r="G23">
        <f>ROUND(IF(F23="Deputy Head",'Performance Scoring'!$B$7*'Performance Score'!B23,IF('Performance Score'!F23="Head",'Performance Scoring'!$B$8*'Performance Score'!B23,IF('Performance Score'!F23="Level 1",'Performance Scoring'!$B$2*'Performance Score'!B23,IF(F23="Level 2",'Performance Scoring'!$B$3*'Performance Score'!B23,IF('Performance Score'!F23="Level 3",'Performance Scoring'!$B$4*'Performance Score'!B23,IF('Performance Score'!F23="Level 4",'Performance Scoring'!$B$5*'Performance Score'!B23,IF('Performance Score'!F23="Level 5",'Performance Scoring'!$B$6*'Performance Score'!B23,IF('Performance Score'!F23="Deputy Head",'Performance Scoring'!$B$7*'Performance Score'!B23,IF('Performance Score'!F23="Head",'Performance Scoring'!$B$8*'Performance Score'!B23,IF('Performance Score'!F23="DMD",'Performance Scoring'!$B$9*'Performance Score'!B23,'Performance Scoring'!$B$10)))))))))),0)</f>
        <v>9</v>
      </c>
      <c r="H23">
        <f>ROUND(IF(F23="Deputy Head",'Performance Scoring'!$C$7*'Performance Score'!C23,IF('Performance Score'!F23="Head",'Performance Scoring'!$C$8*'Performance Score'!C23,IF('Performance Score'!F23="Level 1",'Performance Scoring'!$C$2*'Performance Score'!C23,IF('Performance Score'!F23="Level 2",'Performance Scoring'!$C$3*'Performance Score'!C23,IF('Performance Score'!F23="Level 3",'Performance Scoring'!$C$4*'Performance Score'!C23,IF('Performance Score'!F23="Level 4",'Performance Scoring'!$C$5*'Performance Score'!C23,IF('Performance Score'!F23="Level 5",'Performance Scoring'!$C$6*'Performance Score'!C23,IF('Performance Score'!F23="DMD",'Performance Scoring'!$C$9*'Performance Score'!C23,'Performance Scoring'!$C$10)))))))),0)</f>
        <v>12</v>
      </c>
      <c r="I23">
        <f>ROUND(IF(F23="Deputy Head",'Performance Scoring'!$D$7*'Performance Score'!D23,IF('Performance Score'!F23="Head",'Performance Scoring'!$D$8*'Performance Score'!D23,IF('Performance Score'!F23="Level 1",'Performance Scoring'!$D$2*'Performance Score'!D23,IF('Performance Score'!F23="Level 2",'Performance Scoring'!$D$3*'Performance Score'!D23,IF('Performance Score'!F23="Level 3",'Performance Scoring'!$D$4*'Performance Score'!D23,IF('Performance Score'!F23="Level 4",'Performance Scoring'!$D$5*'Performance Score'!D23,IF('Performance Score'!F23="Level 5",'Performance Scoring'!$D$6*'Performance Score'!D23,IF('Performance Score'!F23="DMD",'Performance Scoring'!$D$9*'Performance Score'!D23,'Performance Scoring'!$D$10)))))))),0)</f>
        <v>52</v>
      </c>
      <c r="J23">
        <f>SUM(G23:I23)+ROUND(IF(F23="Deputy Head",'Performance Scoring'!$E$7*'Performance Score'!$E$200,IF('Performance Score'!F23="Head",'Performance Scoring'!$E$8*'Performance Score'!$E$200,IF('Performance Score'!F23="DMD",'Performance Scoring'!$E$9*'Performance Score'!$E$200,IF('Performance Score'!F23="MD",'Performance Scoring'!$E$10*'Performance Score'!E221,'Performance Scoring'!$D$10)))),0)</f>
        <v>73</v>
      </c>
    </row>
    <row r="24" spans="1:10" x14ac:dyDescent="0.25">
      <c r="A24" s="1" t="s">
        <v>422</v>
      </c>
      <c r="B24">
        <v>68</v>
      </c>
      <c r="C24">
        <v>51</v>
      </c>
      <c r="D24">
        <v>70</v>
      </c>
      <c r="E24">
        <f t="shared" si="0"/>
        <v>63</v>
      </c>
      <c r="F24" t="str">
        <f>VLOOKUP(A24:A221,'Consolidated Table'!$A$2:$G$200,7,FALSE)</f>
        <v>Level 1</v>
      </c>
      <c r="G24">
        <f>ROUND(IF(F24="Deputy Head",'Performance Scoring'!$B$7*'Performance Score'!B24,IF('Performance Score'!F24="Head",'Performance Scoring'!$B$8*'Performance Score'!B24,IF('Performance Score'!F24="Level 1",'Performance Scoring'!$B$2*'Performance Score'!B24,IF(F24="Level 2",'Performance Scoring'!$B$3*'Performance Score'!B24,IF('Performance Score'!F24="Level 3",'Performance Scoring'!$B$4*'Performance Score'!B24,IF('Performance Score'!F24="Level 4",'Performance Scoring'!$B$5*'Performance Score'!B24,IF('Performance Score'!F24="Level 5",'Performance Scoring'!$B$6*'Performance Score'!B24,IF('Performance Score'!F24="Deputy Head",'Performance Scoring'!$B$7*'Performance Score'!B24,IF('Performance Score'!F24="Head",'Performance Scoring'!$B$8*'Performance Score'!B24,IF('Performance Score'!F24="DMD",'Performance Scoring'!$B$9*'Performance Score'!B24,'Performance Scoring'!$B$10)))))))))),0)</f>
        <v>10</v>
      </c>
      <c r="H24">
        <f>ROUND(IF(F24="Deputy Head",'Performance Scoring'!$C$7*'Performance Score'!C24,IF('Performance Score'!F24="Head",'Performance Scoring'!$C$8*'Performance Score'!C24,IF('Performance Score'!F24="Level 1",'Performance Scoring'!$C$2*'Performance Score'!C24,IF('Performance Score'!F24="Level 2",'Performance Scoring'!$C$3*'Performance Score'!C24,IF('Performance Score'!F24="Level 3",'Performance Scoring'!$C$4*'Performance Score'!C24,IF('Performance Score'!F24="Level 4",'Performance Scoring'!$C$5*'Performance Score'!C24,IF('Performance Score'!F24="Level 5",'Performance Scoring'!$C$6*'Performance Score'!C24,IF('Performance Score'!F24="DMD",'Performance Scoring'!$C$9*'Performance Score'!C24,'Performance Scoring'!$C$10)))))))),0)</f>
        <v>8</v>
      </c>
      <c r="I24">
        <f>ROUND(IF(F24="Deputy Head",'Performance Scoring'!$D$7*'Performance Score'!D24,IF('Performance Score'!F24="Head",'Performance Scoring'!$D$8*'Performance Score'!D24,IF('Performance Score'!F24="Level 1",'Performance Scoring'!$D$2*'Performance Score'!D24,IF('Performance Score'!F24="Level 2",'Performance Scoring'!$D$3*'Performance Score'!D24,IF('Performance Score'!F24="Level 3",'Performance Scoring'!$D$4*'Performance Score'!D24,IF('Performance Score'!F24="Level 4",'Performance Scoring'!$D$5*'Performance Score'!D24,IF('Performance Score'!F24="Level 5",'Performance Scoring'!$D$6*'Performance Score'!D24,IF('Performance Score'!F24="DMD",'Performance Scoring'!$D$9*'Performance Score'!D24,'Performance Scoring'!$D$10)))))))),0)</f>
        <v>49</v>
      </c>
      <c r="J24">
        <f>SUM(G24:I24)+ROUND(IF(F24="Deputy Head",'Performance Scoring'!$E$7*'Performance Score'!$E$200,IF('Performance Score'!F24="Head",'Performance Scoring'!$E$8*'Performance Score'!$E$200,IF('Performance Score'!F24="DMD",'Performance Scoring'!$E$9*'Performance Score'!$E$200,IF('Performance Score'!F24="MD",'Performance Scoring'!$E$10*'Performance Score'!E222,'Performance Scoring'!$D$10)))),0)</f>
        <v>67</v>
      </c>
    </row>
    <row r="25" spans="1:10" x14ac:dyDescent="0.25">
      <c r="A25" s="1" t="s">
        <v>475</v>
      </c>
      <c r="B25">
        <v>79</v>
      </c>
      <c r="C25">
        <v>91</v>
      </c>
      <c r="D25">
        <v>96</v>
      </c>
      <c r="E25">
        <f t="shared" si="0"/>
        <v>89</v>
      </c>
      <c r="F25" t="str">
        <f>VLOOKUP(A25:A222,'Consolidated Table'!$A$2:$G$200,7,FALSE)</f>
        <v>Level 1</v>
      </c>
      <c r="G25">
        <f>ROUND(IF(F25="Deputy Head",'Performance Scoring'!$B$7*'Performance Score'!B25,IF('Performance Score'!F25="Head",'Performance Scoring'!$B$8*'Performance Score'!B25,IF('Performance Score'!F25="Level 1",'Performance Scoring'!$B$2*'Performance Score'!B25,IF(F25="Level 2",'Performance Scoring'!$B$3*'Performance Score'!B25,IF('Performance Score'!F25="Level 3",'Performance Scoring'!$B$4*'Performance Score'!B25,IF('Performance Score'!F25="Level 4",'Performance Scoring'!$B$5*'Performance Score'!B25,IF('Performance Score'!F25="Level 5",'Performance Scoring'!$B$6*'Performance Score'!B25,IF('Performance Score'!F25="Deputy Head",'Performance Scoring'!$B$7*'Performance Score'!B25,IF('Performance Score'!F25="Head",'Performance Scoring'!$B$8*'Performance Score'!B25,IF('Performance Score'!F25="DMD",'Performance Scoring'!$B$9*'Performance Score'!B25,'Performance Scoring'!$B$10)))))))))),0)</f>
        <v>12</v>
      </c>
      <c r="H25">
        <f>ROUND(IF(F25="Deputy Head",'Performance Scoring'!$C$7*'Performance Score'!C25,IF('Performance Score'!F25="Head",'Performance Scoring'!$C$8*'Performance Score'!C25,IF('Performance Score'!F25="Level 1",'Performance Scoring'!$C$2*'Performance Score'!C25,IF('Performance Score'!F25="Level 2",'Performance Scoring'!$C$3*'Performance Score'!C25,IF('Performance Score'!F25="Level 3",'Performance Scoring'!$C$4*'Performance Score'!C25,IF('Performance Score'!F25="Level 4",'Performance Scoring'!$C$5*'Performance Score'!C25,IF('Performance Score'!F25="Level 5",'Performance Scoring'!$C$6*'Performance Score'!C25,IF('Performance Score'!F25="DMD",'Performance Scoring'!$C$9*'Performance Score'!C25,'Performance Scoring'!$C$10)))))))),0)</f>
        <v>14</v>
      </c>
      <c r="I25">
        <f>ROUND(IF(F25="Deputy Head",'Performance Scoring'!$D$7*'Performance Score'!D25,IF('Performance Score'!F25="Head",'Performance Scoring'!$D$8*'Performance Score'!D25,IF('Performance Score'!F25="Level 1",'Performance Scoring'!$D$2*'Performance Score'!D25,IF('Performance Score'!F25="Level 2",'Performance Scoring'!$D$3*'Performance Score'!D25,IF('Performance Score'!F25="Level 3",'Performance Scoring'!$D$4*'Performance Score'!D25,IF('Performance Score'!F25="Level 4",'Performance Scoring'!$D$5*'Performance Score'!D25,IF('Performance Score'!F25="Level 5",'Performance Scoring'!$D$6*'Performance Score'!D25,IF('Performance Score'!F25="DMD",'Performance Scoring'!$D$9*'Performance Score'!D25,'Performance Scoring'!$D$10)))))))),0)</f>
        <v>67</v>
      </c>
      <c r="J25">
        <f>SUM(G25:I25)+ROUND(IF(F25="Deputy Head",'Performance Scoring'!$E$7*'Performance Score'!$E$200,IF('Performance Score'!F25="Head",'Performance Scoring'!$E$8*'Performance Score'!$E$200,IF('Performance Score'!F25="DMD",'Performance Scoring'!$E$9*'Performance Score'!$E$200,IF('Performance Score'!F25="MD",'Performance Scoring'!$E$10*'Performance Score'!E223,'Performance Scoring'!$D$10)))),0)</f>
        <v>93</v>
      </c>
    </row>
    <row r="26" spans="1:10" x14ac:dyDescent="0.25">
      <c r="A26" s="1" t="s">
        <v>418</v>
      </c>
      <c r="B26">
        <v>43</v>
      </c>
      <c r="C26">
        <v>96</v>
      </c>
      <c r="D26">
        <v>83</v>
      </c>
      <c r="E26">
        <f t="shared" si="0"/>
        <v>74</v>
      </c>
      <c r="F26" t="str">
        <f>VLOOKUP(A26:A223,'Consolidated Table'!$A$2:$G$200,7,FALSE)</f>
        <v>Level 1</v>
      </c>
      <c r="G26">
        <f>ROUND(IF(F26="Deputy Head",'Performance Scoring'!$B$7*'Performance Score'!B26,IF('Performance Score'!F26="Head",'Performance Scoring'!$B$8*'Performance Score'!B26,IF('Performance Score'!F26="Level 1",'Performance Scoring'!$B$2*'Performance Score'!B26,IF(F26="Level 2",'Performance Scoring'!$B$3*'Performance Score'!B26,IF('Performance Score'!F26="Level 3",'Performance Scoring'!$B$4*'Performance Score'!B26,IF('Performance Score'!F26="Level 4",'Performance Scoring'!$B$5*'Performance Score'!B26,IF('Performance Score'!F26="Level 5",'Performance Scoring'!$B$6*'Performance Score'!B26,IF('Performance Score'!F26="Deputy Head",'Performance Scoring'!$B$7*'Performance Score'!B26,IF('Performance Score'!F26="Head",'Performance Scoring'!$B$8*'Performance Score'!B26,IF('Performance Score'!F26="DMD",'Performance Scoring'!$B$9*'Performance Score'!B26,'Performance Scoring'!$B$10)))))))))),0)</f>
        <v>6</v>
      </c>
      <c r="H26">
        <f>ROUND(IF(F26="Deputy Head",'Performance Scoring'!$C$7*'Performance Score'!C26,IF('Performance Score'!F26="Head",'Performance Scoring'!$C$8*'Performance Score'!C26,IF('Performance Score'!F26="Level 1",'Performance Scoring'!$C$2*'Performance Score'!C26,IF('Performance Score'!F26="Level 2",'Performance Scoring'!$C$3*'Performance Score'!C26,IF('Performance Score'!F26="Level 3",'Performance Scoring'!$C$4*'Performance Score'!C26,IF('Performance Score'!F26="Level 4",'Performance Scoring'!$C$5*'Performance Score'!C26,IF('Performance Score'!F26="Level 5",'Performance Scoring'!$C$6*'Performance Score'!C26,IF('Performance Score'!F26="DMD",'Performance Scoring'!$C$9*'Performance Score'!C26,'Performance Scoring'!$C$10)))))))),0)</f>
        <v>14</v>
      </c>
      <c r="I26">
        <f>ROUND(IF(F26="Deputy Head",'Performance Scoring'!$D$7*'Performance Score'!D26,IF('Performance Score'!F26="Head",'Performance Scoring'!$D$8*'Performance Score'!D26,IF('Performance Score'!F26="Level 1",'Performance Scoring'!$D$2*'Performance Score'!D26,IF('Performance Score'!F26="Level 2",'Performance Scoring'!$D$3*'Performance Score'!D26,IF('Performance Score'!F26="Level 3",'Performance Scoring'!$D$4*'Performance Score'!D26,IF('Performance Score'!F26="Level 4",'Performance Scoring'!$D$5*'Performance Score'!D26,IF('Performance Score'!F26="Level 5",'Performance Scoring'!$D$6*'Performance Score'!D26,IF('Performance Score'!F26="DMD",'Performance Scoring'!$D$9*'Performance Score'!D26,'Performance Scoring'!$D$10)))))))),0)</f>
        <v>58</v>
      </c>
      <c r="J26">
        <f>SUM(G26:I26)+ROUND(IF(F26="Deputy Head",'Performance Scoring'!$E$7*'Performance Score'!$E$200,IF('Performance Score'!F26="Head",'Performance Scoring'!$E$8*'Performance Score'!$E$200,IF('Performance Score'!F26="DMD",'Performance Scoring'!$E$9*'Performance Score'!$E$200,IF('Performance Score'!F26="MD",'Performance Scoring'!$E$10*'Performance Score'!E224,'Performance Scoring'!$D$10)))),0)</f>
        <v>78</v>
      </c>
    </row>
    <row r="27" spans="1:10" x14ac:dyDescent="0.25">
      <c r="A27" s="1" t="s">
        <v>597</v>
      </c>
      <c r="B27">
        <v>92</v>
      </c>
      <c r="C27">
        <v>54</v>
      </c>
      <c r="D27">
        <v>93</v>
      </c>
      <c r="E27">
        <f t="shared" si="0"/>
        <v>80</v>
      </c>
      <c r="F27" t="str">
        <f>VLOOKUP(A27:A224,'Consolidated Table'!$A$2:$G$200,7,FALSE)</f>
        <v>Level 2</v>
      </c>
      <c r="G27">
        <f>ROUND(IF(F27="Deputy Head",'Performance Scoring'!$B$7*'Performance Score'!B27,IF('Performance Score'!F27="Head",'Performance Scoring'!$B$8*'Performance Score'!B27,IF('Performance Score'!F27="Level 1",'Performance Scoring'!$B$2*'Performance Score'!B27,IF(F27="Level 2",'Performance Scoring'!$B$3*'Performance Score'!B27,IF('Performance Score'!F27="Level 3",'Performance Scoring'!$B$4*'Performance Score'!B27,IF('Performance Score'!F27="Level 4",'Performance Scoring'!$B$5*'Performance Score'!B27,IF('Performance Score'!F27="Level 5",'Performance Scoring'!$B$6*'Performance Score'!B27,IF('Performance Score'!F27="Deputy Head",'Performance Scoring'!$B$7*'Performance Score'!B27,IF('Performance Score'!F27="Head",'Performance Scoring'!$B$8*'Performance Score'!B27,IF('Performance Score'!F27="DMD",'Performance Scoring'!$B$9*'Performance Score'!B27,'Performance Scoring'!$B$10)))))))))),0)</f>
        <v>14</v>
      </c>
      <c r="H27">
        <f>ROUND(IF(F27="Deputy Head",'Performance Scoring'!$C$7*'Performance Score'!C27,IF('Performance Score'!F27="Head",'Performance Scoring'!$C$8*'Performance Score'!C27,IF('Performance Score'!F27="Level 1",'Performance Scoring'!$C$2*'Performance Score'!C27,IF('Performance Score'!F27="Level 2",'Performance Scoring'!$C$3*'Performance Score'!C27,IF('Performance Score'!F27="Level 3",'Performance Scoring'!$C$4*'Performance Score'!C27,IF('Performance Score'!F27="Level 4",'Performance Scoring'!$C$5*'Performance Score'!C27,IF('Performance Score'!F27="Level 5",'Performance Scoring'!$C$6*'Performance Score'!C27,IF('Performance Score'!F27="DMD",'Performance Scoring'!$C$9*'Performance Score'!C27,'Performance Scoring'!$C$10)))))))),0)</f>
        <v>8</v>
      </c>
      <c r="I27">
        <f>ROUND(IF(F27="Deputy Head",'Performance Scoring'!$D$7*'Performance Score'!D27,IF('Performance Score'!F27="Head",'Performance Scoring'!$D$8*'Performance Score'!D27,IF('Performance Score'!F27="Level 1",'Performance Scoring'!$D$2*'Performance Score'!D27,IF('Performance Score'!F27="Level 2",'Performance Scoring'!$D$3*'Performance Score'!D27,IF('Performance Score'!F27="Level 3",'Performance Scoring'!$D$4*'Performance Score'!D27,IF('Performance Score'!F27="Level 4",'Performance Scoring'!$D$5*'Performance Score'!D27,IF('Performance Score'!F27="Level 5",'Performance Scoring'!$D$6*'Performance Score'!D27,IF('Performance Score'!F27="DMD",'Performance Scoring'!$D$9*'Performance Score'!D27,'Performance Scoring'!$D$10)))))))),0)</f>
        <v>65</v>
      </c>
      <c r="J27">
        <f>SUM(G27:I27)+ROUND(IF(F27="Deputy Head",'Performance Scoring'!$E$7*'Performance Score'!$E$200,IF('Performance Score'!F27="Head",'Performance Scoring'!$E$8*'Performance Score'!$E$200,IF('Performance Score'!F27="DMD",'Performance Scoring'!$E$9*'Performance Score'!$E$200,IF('Performance Score'!F27="MD",'Performance Scoring'!$E$10*'Performance Score'!E225,'Performance Scoring'!$D$10)))),0)</f>
        <v>87</v>
      </c>
    </row>
    <row r="28" spans="1:10" x14ac:dyDescent="0.25">
      <c r="A28" s="1" t="s">
        <v>409</v>
      </c>
      <c r="B28">
        <v>56</v>
      </c>
      <c r="C28">
        <v>99</v>
      </c>
      <c r="D28">
        <v>64</v>
      </c>
      <c r="E28">
        <f t="shared" si="0"/>
        <v>73</v>
      </c>
      <c r="F28" t="str">
        <f>VLOOKUP(A28:A225,'Consolidated Table'!$A$2:$G$200,7,FALSE)</f>
        <v>Level 2</v>
      </c>
      <c r="G28">
        <f>ROUND(IF(F28="Deputy Head",'Performance Scoring'!$B$7*'Performance Score'!B28,IF('Performance Score'!F28="Head",'Performance Scoring'!$B$8*'Performance Score'!B28,IF('Performance Score'!F28="Level 1",'Performance Scoring'!$B$2*'Performance Score'!B28,IF(F28="Level 2",'Performance Scoring'!$B$3*'Performance Score'!B28,IF('Performance Score'!F28="Level 3",'Performance Scoring'!$B$4*'Performance Score'!B28,IF('Performance Score'!F28="Level 4",'Performance Scoring'!$B$5*'Performance Score'!B28,IF('Performance Score'!F28="Level 5",'Performance Scoring'!$B$6*'Performance Score'!B28,IF('Performance Score'!F28="Deputy Head",'Performance Scoring'!$B$7*'Performance Score'!B28,IF('Performance Score'!F28="Head",'Performance Scoring'!$B$8*'Performance Score'!B28,IF('Performance Score'!F28="DMD",'Performance Scoring'!$B$9*'Performance Score'!B28,'Performance Scoring'!$B$10)))))))))),0)</f>
        <v>8</v>
      </c>
      <c r="H28">
        <f>ROUND(IF(F28="Deputy Head",'Performance Scoring'!$C$7*'Performance Score'!C28,IF('Performance Score'!F28="Head",'Performance Scoring'!$C$8*'Performance Score'!C28,IF('Performance Score'!F28="Level 1",'Performance Scoring'!$C$2*'Performance Score'!C28,IF('Performance Score'!F28="Level 2",'Performance Scoring'!$C$3*'Performance Score'!C28,IF('Performance Score'!F28="Level 3",'Performance Scoring'!$C$4*'Performance Score'!C28,IF('Performance Score'!F28="Level 4",'Performance Scoring'!$C$5*'Performance Score'!C28,IF('Performance Score'!F28="Level 5",'Performance Scoring'!$C$6*'Performance Score'!C28,IF('Performance Score'!F28="DMD",'Performance Scoring'!$C$9*'Performance Score'!C28,'Performance Scoring'!$C$10)))))))),0)</f>
        <v>15</v>
      </c>
      <c r="I28">
        <f>ROUND(IF(F28="Deputy Head",'Performance Scoring'!$D$7*'Performance Score'!D28,IF('Performance Score'!F28="Head",'Performance Scoring'!$D$8*'Performance Score'!D28,IF('Performance Score'!F28="Level 1",'Performance Scoring'!$D$2*'Performance Score'!D28,IF('Performance Score'!F28="Level 2",'Performance Scoring'!$D$3*'Performance Score'!D28,IF('Performance Score'!F28="Level 3",'Performance Scoring'!$D$4*'Performance Score'!D28,IF('Performance Score'!F28="Level 4",'Performance Scoring'!$D$5*'Performance Score'!D28,IF('Performance Score'!F28="Level 5",'Performance Scoring'!$D$6*'Performance Score'!D28,IF('Performance Score'!F28="DMD",'Performance Scoring'!$D$9*'Performance Score'!D28,'Performance Scoring'!$D$10)))))))),0)</f>
        <v>45</v>
      </c>
      <c r="J28">
        <f>SUM(G28:I28)+ROUND(IF(F28="Deputy Head",'Performance Scoring'!$E$7*'Performance Score'!$E$200,IF('Performance Score'!F28="Head",'Performance Scoring'!$E$8*'Performance Score'!$E$200,IF('Performance Score'!F28="DMD",'Performance Scoring'!$E$9*'Performance Score'!$E$200,IF('Performance Score'!F28="MD",'Performance Scoring'!$E$10*'Performance Score'!E226,'Performance Scoring'!$D$10)))),0)</f>
        <v>68</v>
      </c>
    </row>
    <row r="29" spans="1:10" x14ac:dyDescent="0.25">
      <c r="A29" s="1" t="s">
        <v>474</v>
      </c>
      <c r="B29">
        <v>98</v>
      </c>
      <c r="C29">
        <v>80</v>
      </c>
      <c r="D29">
        <v>73</v>
      </c>
      <c r="E29">
        <f t="shared" si="0"/>
        <v>84</v>
      </c>
      <c r="F29" t="str">
        <f>VLOOKUP(A29:A226,'Consolidated Table'!$A$2:$G$200,7,FALSE)</f>
        <v>Level 2</v>
      </c>
      <c r="G29">
        <f>ROUND(IF(F29="Deputy Head",'Performance Scoring'!$B$7*'Performance Score'!B29,IF('Performance Score'!F29="Head",'Performance Scoring'!$B$8*'Performance Score'!B29,IF('Performance Score'!F29="Level 1",'Performance Scoring'!$B$2*'Performance Score'!B29,IF(F29="Level 2",'Performance Scoring'!$B$3*'Performance Score'!B29,IF('Performance Score'!F29="Level 3",'Performance Scoring'!$B$4*'Performance Score'!B29,IF('Performance Score'!F29="Level 4",'Performance Scoring'!$B$5*'Performance Score'!B29,IF('Performance Score'!F29="Level 5",'Performance Scoring'!$B$6*'Performance Score'!B29,IF('Performance Score'!F29="Deputy Head",'Performance Scoring'!$B$7*'Performance Score'!B29,IF('Performance Score'!F29="Head",'Performance Scoring'!$B$8*'Performance Score'!B29,IF('Performance Score'!F29="DMD",'Performance Scoring'!$B$9*'Performance Score'!B29,'Performance Scoring'!$B$10)))))))))),0)</f>
        <v>15</v>
      </c>
      <c r="H29">
        <f>ROUND(IF(F29="Deputy Head",'Performance Scoring'!$C$7*'Performance Score'!C29,IF('Performance Score'!F29="Head",'Performance Scoring'!$C$8*'Performance Score'!C29,IF('Performance Score'!F29="Level 1",'Performance Scoring'!$C$2*'Performance Score'!C29,IF('Performance Score'!F29="Level 2",'Performance Scoring'!$C$3*'Performance Score'!C29,IF('Performance Score'!F29="Level 3",'Performance Scoring'!$C$4*'Performance Score'!C29,IF('Performance Score'!F29="Level 4",'Performance Scoring'!$C$5*'Performance Score'!C29,IF('Performance Score'!F29="Level 5",'Performance Scoring'!$C$6*'Performance Score'!C29,IF('Performance Score'!F29="DMD",'Performance Scoring'!$C$9*'Performance Score'!C29,'Performance Scoring'!$C$10)))))))),0)</f>
        <v>12</v>
      </c>
      <c r="I29">
        <f>ROUND(IF(F29="Deputy Head",'Performance Scoring'!$D$7*'Performance Score'!D29,IF('Performance Score'!F29="Head",'Performance Scoring'!$D$8*'Performance Score'!D29,IF('Performance Score'!F29="Level 1",'Performance Scoring'!$D$2*'Performance Score'!D29,IF('Performance Score'!F29="Level 2",'Performance Scoring'!$D$3*'Performance Score'!D29,IF('Performance Score'!F29="Level 3",'Performance Scoring'!$D$4*'Performance Score'!D29,IF('Performance Score'!F29="Level 4",'Performance Scoring'!$D$5*'Performance Score'!D29,IF('Performance Score'!F29="Level 5",'Performance Scoring'!$D$6*'Performance Score'!D29,IF('Performance Score'!F29="DMD",'Performance Scoring'!$D$9*'Performance Score'!D29,'Performance Scoring'!$D$10)))))))),0)</f>
        <v>51</v>
      </c>
      <c r="J29">
        <f>SUM(G29:I29)+ROUND(IF(F29="Deputy Head",'Performance Scoring'!$E$7*'Performance Score'!$E$200,IF('Performance Score'!F29="Head",'Performance Scoring'!$E$8*'Performance Score'!$E$200,IF('Performance Score'!F29="DMD",'Performance Scoring'!$E$9*'Performance Score'!$E$200,IF('Performance Score'!F29="MD",'Performance Scoring'!$E$10*'Performance Score'!E227,'Performance Scoring'!$D$10)))),0)</f>
        <v>78</v>
      </c>
    </row>
    <row r="30" spans="1:10" x14ac:dyDescent="0.25">
      <c r="A30" s="1" t="s">
        <v>558</v>
      </c>
      <c r="B30">
        <v>67</v>
      </c>
      <c r="C30">
        <v>90</v>
      </c>
      <c r="D30">
        <v>69</v>
      </c>
      <c r="E30">
        <f t="shared" si="0"/>
        <v>75</v>
      </c>
      <c r="F30" t="str">
        <f>VLOOKUP(A30:A227,'Consolidated Table'!$A$2:$G$200,7,FALSE)</f>
        <v>Level 2</v>
      </c>
      <c r="G30">
        <f>ROUND(IF(F30="Deputy Head",'Performance Scoring'!$B$7*'Performance Score'!B30,IF('Performance Score'!F30="Head",'Performance Scoring'!$B$8*'Performance Score'!B30,IF('Performance Score'!F30="Level 1",'Performance Scoring'!$B$2*'Performance Score'!B30,IF(F30="Level 2",'Performance Scoring'!$B$3*'Performance Score'!B30,IF('Performance Score'!F30="Level 3",'Performance Scoring'!$B$4*'Performance Score'!B30,IF('Performance Score'!F30="Level 4",'Performance Scoring'!$B$5*'Performance Score'!B30,IF('Performance Score'!F30="Level 5",'Performance Scoring'!$B$6*'Performance Score'!B30,IF('Performance Score'!F30="Deputy Head",'Performance Scoring'!$B$7*'Performance Score'!B30,IF('Performance Score'!F30="Head",'Performance Scoring'!$B$8*'Performance Score'!B30,IF('Performance Score'!F30="DMD",'Performance Scoring'!$B$9*'Performance Score'!B30,'Performance Scoring'!$B$10)))))))))),0)</f>
        <v>10</v>
      </c>
      <c r="H30">
        <f>ROUND(IF(F30="Deputy Head",'Performance Scoring'!$C$7*'Performance Score'!C30,IF('Performance Score'!F30="Head",'Performance Scoring'!$C$8*'Performance Score'!C30,IF('Performance Score'!F30="Level 1",'Performance Scoring'!$C$2*'Performance Score'!C30,IF('Performance Score'!F30="Level 2",'Performance Scoring'!$C$3*'Performance Score'!C30,IF('Performance Score'!F30="Level 3",'Performance Scoring'!$C$4*'Performance Score'!C30,IF('Performance Score'!F30="Level 4",'Performance Scoring'!$C$5*'Performance Score'!C30,IF('Performance Score'!F30="Level 5",'Performance Scoring'!$C$6*'Performance Score'!C30,IF('Performance Score'!F30="DMD",'Performance Scoring'!$C$9*'Performance Score'!C30,'Performance Scoring'!$C$10)))))))),0)</f>
        <v>14</v>
      </c>
      <c r="I30">
        <f>ROUND(IF(F30="Deputy Head",'Performance Scoring'!$D$7*'Performance Score'!D30,IF('Performance Score'!F30="Head",'Performance Scoring'!$D$8*'Performance Score'!D30,IF('Performance Score'!F30="Level 1",'Performance Scoring'!$D$2*'Performance Score'!D30,IF('Performance Score'!F30="Level 2",'Performance Scoring'!$D$3*'Performance Score'!D30,IF('Performance Score'!F30="Level 3",'Performance Scoring'!$D$4*'Performance Score'!D30,IF('Performance Score'!F30="Level 4",'Performance Scoring'!$D$5*'Performance Score'!D30,IF('Performance Score'!F30="Level 5",'Performance Scoring'!$D$6*'Performance Score'!D30,IF('Performance Score'!F30="DMD",'Performance Scoring'!$D$9*'Performance Score'!D30,'Performance Scoring'!$D$10)))))))),0)</f>
        <v>48</v>
      </c>
      <c r="J30">
        <f>SUM(G30:I30)+ROUND(IF(F30="Deputy Head",'Performance Scoring'!$E$7*'Performance Score'!$E$200,IF('Performance Score'!F30="Head",'Performance Scoring'!$E$8*'Performance Score'!$E$200,IF('Performance Score'!F30="DMD",'Performance Scoring'!$E$9*'Performance Score'!$E$200,IF('Performance Score'!F30="MD",'Performance Scoring'!$E$10*'Performance Score'!E228,'Performance Scoring'!$D$10)))),0)</f>
        <v>72</v>
      </c>
    </row>
    <row r="31" spans="1:10" x14ac:dyDescent="0.25">
      <c r="A31" s="1" t="s">
        <v>566</v>
      </c>
      <c r="B31">
        <v>83</v>
      </c>
      <c r="C31">
        <v>99</v>
      </c>
      <c r="D31">
        <v>81</v>
      </c>
      <c r="E31">
        <f t="shared" si="0"/>
        <v>88</v>
      </c>
      <c r="F31" t="str">
        <f>VLOOKUP(A31:A228,'Consolidated Table'!$A$2:$G$200,7,FALSE)</f>
        <v>Level 2</v>
      </c>
      <c r="G31">
        <f>ROUND(IF(F31="Deputy Head",'Performance Scoring'!$B$7*'Performance Score'!B31,IF('Performance Score'!F31="Head",'Performance Scoring'!$B$8*'Performance Score'!B31,IF('Performance Score'!F31="Level 1",'Performance Scoring'!$B$2*'Performance Score'!B31,IF(F31="Level 2",'Performance Scoring'!$B$3*'Performance Score'!B31,IF('Performance Score'!F31="Level 3",'Performance Scoring'!$B$4*'Performance Score'!B31,IF('Performance Score'!F31="Level 4",'Performance Scoring'!$B$5*'Performance Score'!B31,IF('Performance Score'!F31="Level 5",'Performance Scoring'!$B$6*'Performance Score'!B31,IF('Performance Score'!F31="Deputy Head",'Performance Scoring'!$B$7*'Performance Score'!B31,IF('Performance Score'!F31="Head",'Performance Scoring'!$B$8*'Performance Score'!B31,IF('Performance Score'!F31="DMD",'Performance Scoring'!$B$9*'Performance Score'!B31,'Performance Scoring'!$B$10)))))))))),0)</f>
        <v>12</v>
      </c>
      <c r="H31">
        <f>ROUND(IF(F31="Deputy Head",'Performance Scoring'!$C$7*'Performance Score'!C31,IF('Performance Score'!F31="Head",'Performance Scoring'!$C$8*'Performance Score'!C31,IF('Performance Score'!F31="Level 1",'Performance Scoring'!$C$2*'Performance Score'!C31,IF('Performance Score'!F31="Level 2",'Performance Scoring'!$C$3*'Performance Score'!C31,IF('Performance Score'!F31="Level 3",'Performance Scoring'!$C$4*'Performance Score'!C31,IF('Performance Score'!F31="Level 4",'Performance Scoring'!$C$5*'Performance Score'!C31,IF('Performance Score'!F31="Level 5",'Performance Scoring'!$C$6*'Performance Score'!C31,IF('Performance Score'!F31="DMD",'Performance Scoring'!$C$9*'Performance Score'!C31,'Performance Scoring'!$C$10)))))))),0)</f>
        <v>15</v>
      </c>
      <c r="I31">
        <f>ROUND(IF(F31="Deputy Head",'Performance Scoring'!$D$7*'Performance Score'!D31,IF('Performance Score'!F31="Head",'Performance Scoring'!$D$8*'Performance Score'!D31,IF('Performance Score'!F31="Level 1",'Performance Scoring'!$D$2*'Performance Score'!D31,IF('Performance Score'!F31="Level 2",'Performance Scoring'!$D$3*'Performance Score'!D31,IF('Performance Score'!F31="Level 3",'Performance Scoring'!$D$4*'Performance Score'!D31,IF('Performance Score'!F31="Level 4",'Performance Scoring'!$D$5*'Performance Score'!D31,IF('Performance Score'!F31="Level 5",'Performance Scoring'!$D$6*'Performance Score'!D31,IF('Performance Score'!F31="DMD",'Performance Scoring'!$D$9*'Performance Score'!D31,'Performance Scoring'!$D$10)))))))),0)</f>
        <v>57</v>
      </c>
      <c r="J31">
        <f>SUM(G31:I31)+ROUND(IF(F31="Deputy Head",'Performance Scoring'!$E$7*'Performance Score'!$E$200,IF('Performance Score'!F31="Head",'Performance Scoring'!$E$8*'Performance Score'!$E$200,IF('Performance Score'!F31="DMD",'Performance Scoring'!$E$9*'Performance Score'!$E$200,IF('Performance Score'!F31="MD",'Performance Scoring'!$E$10*'Performance Score'!E229,'Performance Scoring'!$D$10)))),0)</f>
        <v>84</v>
      </c>
    </row>
    <row r="32" spans="1:10" x14ac:dyDescent="0.25">
      <c r="A32" s="1" t="s">
        <v>578</v>
      </c>
      <c r="B32">
        <v>38</v>
      </c>
      <c r="C32">
        <v>65</v>
      </c>
      <c r="D32">
        <v>63</v>
      </c>
      <c r="E32">
        <f t="shared" si="0"/>
        <v>55</v>
      </c>
      <c r="F32" t="str">
        <f>VLOOKUP(A32:A229,'Consolidated Table'!$A$2:$G$200,7,FALSE)</f>
        <v>Level 2</v>
      </c>
      <c r="G32">
        <f>ROUND(IF(F32="Deputy Head",'Performance Scoring'!$B$7*'Performance Score'!B32,IF('Performance Score'!F32="Head",'Performance Scoring'!$B$8*'Performance Score'!B32,IF('Performance Score'!F32="Level 1",'Performance Scoring'!$B$2*'Performance Score'!B32,IF(F32="Level 2",'Performance Scoring'!$B$3*'Performance Score'!B32,IF('Performance Score'!F32="Level 3",'Performance Scoring'!$B$4*'Performance Score'!B32,IF('Performance Score'!F32="Level 4",'Performance Scoring'!$B$5*'Performance Score'!B32,IF('Performance Score'!F32="Level 5",'Performance Scoring'!$B$6*'Performance Score'!B32,IF('Performance Score'!F32="Deputy Head",'Performance Scoring'!$B$7*'Performance Score'!B32,IF('Performance Score'!F32="Head",'Performance Scoring'!$B$8*'Performance Score'!B32,IF('Performance Score'!F32="DMD",'Performance Scoring'!$B$9*'Performance Score'!B32,'Performance Scoring'!$B$10)))))))))),0)</f>
        <v>6</v>
      </c>
      <c r="H32">
        <f>ROUND(IF(F32="Deputy Head",'Performance Scoring'!$C$7*'Performance Score'!C32,IF('Performance Score'!F32="Head",'Performance Scoring'!$C$8*'Performance Score'!C32,IF('Performance Score'!F32="Level 1",'Performance Scoring'!$C$2*'Performance Score'!C32,IF('Performance Score'!F32="Level 2",'Performance Scoring'!$C$3*'Performance Score'!C32,IF('Performance Score'!F32="Level 3",'Performance Scoring'!$C$4*'Performance Score'!C32,IF('Performance Score'!F32="Level 4",'Performance Scoring'!$C$5*'Performance Score'!C32,IF('Performance Score'!F32="Level 5",'Performance Scoring'!$C$6*'Performance Score'!C32,IF('Performance Score'!F32="DMD",'Performance Scoring'!$C$9*'Performance Score'!C32,'Performance Scoring'!$C$10)))))))),0)</f>
        <v>10</v>
      </c>
      <c r="I32">
        <f>ROUND(IF(F32="Deputy Head",'Performance Scoring'!$D$7*'Performance Score'!D32,IF('Performance Score'!F32="Head",'Performance Scoring'!$D$8*'Performance Score'!D32,IF('Performance Score'!F32="Level 1",'Performance Scoring'!$D$2*'Performance Score'!D32,IF('Performance Score'!F32="Level 2",'Performance Scoring'!$D$3*'Performance Score'!D32,IF('Performance Score'!F32="Level 3",'Performance Scoring'!$D$4*'Performance Score'!D32,IF('Performance Score'!F32="Level 4",'Performance Scoring'!$D$5*'Performance Score'!D32,IF('Performance Score'!F32="Level 5",'Performance Scoring'!$D$6*'Performance Score'!D32,IF('Performance Score'!F32="DMD",'Performance Scoring'!$D$9*'Performance Score'!D32,'Performance Scoring'!$D$10)))))))),0)</f>
        <v>44</v>
      </c>
      <c r="J32">
        <f>SUM(G32:I32)+ROUND(IF(F32="Deputy Head",'Performance Scoring'!$E$7*'Performance Score'!$E$200,IF('Performance Score'!F32="Head",'Performance Scoring'!$E$8*'Performance Score'!$E$200,IF('Performance Score'!F32="DMD",'Performance Scoring'!$E$9*'Performance Score'!$E$200,IF('Performance Score'!F32="MD",'Performance Scoring'!$E$10*'Performance Score'!E230,'Performance Scoring'!$D$10)))),0)</f>
        <v>60</v>
      </c>
    </row>
    <row r="33" spans="1:10" x14ac:dyDescent="0.25">
      <c r="A33" s="1" t="s">
        <v>433</v>
      </c>
      <c r="B33">
        <v>55</v>
      </c>
      <c r="C33">
        <v>92</v>
      </c>
      <c r="D33">
        <v>97</v>
      </c>
      <c r="E33">
        <f t="shared" si="0"/>
        <v>81</v>
      </c>
      <c r="F33" t="str">
        <f>VLOOKUP(A33:A230,'Consolidated Table'!$A$2:$G$200,7,FALSE)</f>
        <v>Level 2</v>
      </c>
      <c r="G33">
        <f>ROUND(IF(F33="Deputy Head",'Performance Scoring'!$B$7*'Performance Score'!B33,IF('Performance Score'!F33="Head",'Performance Scoring'!$B$8*'Performance Score'!B33,IF('Performance Score'!F33="Level 1",'Performance Scoring'!$B$2*'Performance Score'!B33,IF(F33="Level 2",'Performance Scoring'!$B$3*'Performance Score'!B33,IF('Performance Score'!F33="Level 3",'Performance Scoring'!$B$4*'Performance Score'!B33,IF('Performance Score'!F33="Level 4",'Performance Scoring'!$B$5*'Performance Score'!B33,IF('Performance Score'!F33="Level 5",'Performance Scoring'!$B$6*'Performance Score'!B33,IF('Performance Score'!F33="Deputy Head",'Performance Scoring'!$B$7*'Performance Score'!B33,IF('Performance Score'!F33="Head",'Performance Scoring'!$B$8*'Performance Score'!B33,IF('Performance Score'!F33="DMD",'Performance Scoring'!$B$9*'Performance Score'!B33,'Performance Scoring'!$B$10)))))))))),0)</f>
        <v>8</v>
      </c>
      <c r="H33">
        <f>ROUND(IF(F33="Deputy Head",'Performance Scoring'!$C$7*'Performance Score'!C33,IF('Performance Score'!F33="Head",'Performance Scoring'!$C$8*'Performance Score'!C33,IF('Performance Score'!F33="Level 1",'Performance Scoring'!$C$2*'Performance Score'!C33,IF('Performance Score'!F33="Level 2",'Performance Scoring'!$C$3*'Performance Score'!C33,IF('Performance Score'!F33="Level 3",'Performance Scoring'!$C$4*'Performance Score'!C33,IF('Performance Score'!F33="Level 4",'Performance Scoring'!$C$5*'Performance Score'!C33,IF('Performance Score'!F33="Level 5",'Performance Scoring'!$C$6*'Performance Score'!C33,IF('Performance Score'!F33="DMD",'Performance Scoring'!$C$9*'Performance Score'!C33,'Performance Scoring'!$C$10)))))))),0)</f>
        <v>14</v>
      </c>
      <c r="I33">
        <f>ROUND(IF(F33="Deputy Head",'Performance Scoring'!$D$7*'Performance Score'!D33,IF('Performance Score'!F33="Head",'Performance Scoring'!$D$8*'Performance Score'!D33,IF('Performance Score'!F33="Level 1",'Performance Scoring'!$D$2*'Performance Score'!D33,IF('Performance Score'!F33="Level 2",'Performance Scoring'!$D$3*'Performance Score'!D33,IF('Performance Score'!F33="Level 3",'Performance Scoring'!$D$4*'Performance Score'!D33,IF('Performance Score'!F33="Level 4",'Performance Scoring'!$D$5*'Performance Score'!D33,IF('Performance Score'!F33="Level 5",'Performance Scoring'!$D$6*'Performance Score'!D33,IF('Performance Score'!F33="DMD",'Performance Scoring'!$D$9*'Performance Score'!D33,'Performance Scoring'!$D$10)))))))),0)</f>
        <v>68</v>
      </c>
      <c r="J33">
        <f>SUM(G33:I33)+ROUND(IF(F33="Deputy Head",'Performance Scoring'!$E$7*'Performance Score'!$E$200,IF('Performance Score'!F33="Head",'Performance Scoring'!$E$8*'Performance Score'!$E$200,IF('Performance Score'!F33="DMD",'Performance Scoring'!$E$9*'Performance Score'!$E$200,IF('Performance Score'!F33="MD",'Performance Scoring'!$E$10*'Performance Score'!E231,'Performance Scoring'!$D$10)))),0)</f>
        <v>90</v>
      </c>
    </row>
    <row r="34" spans="1:10" x14ac:dyDescent="0.25">
      <c r="A34" s="1" t="s">
        <v>570</v>
      </c>
      <c r="B34">
        <v>82</v>
      </c>
      <c r="C34">
        <v>54</v>
      </c>
      <c r="D34">
        <v>89</v>
      </c>
      <c r="E34">
        <f t="shared" si="0"/>
        <v>75</v>
      </c>
      <c r="F34" t="str">
        <f>VLOOKUP(A34:A231,'Consolidated Table'!$A$2:$G$200,7,FALSE)</f>
        <v>Level 3</v>
      </c>
      <c r="G34">
        <f>ROUND(IF(F34="Deputy Head",'Performance Scoring'!$B$7*'Performance Score'!B34,IF('Performance Score'!F34="Head",'Performance Scoring'!$B$8*'Performance Score'!B34,IF('Performance Score'!F34="Level 1",'Performance Scoring'!$B$2*'Performance Score'!B34,IF(F34="Level 2",'Performance Scoring'!$B$3*'Performance Score'!B34,IF('Performance Score'!F34="Level 3",'Performance Scoring'!$B$4*'Performance Score'!B34,IF('Performance Score'!F34="Level 4",'Performance Scoring'!$B$5*'Performance Score'!B34,IF('Performance Score'!F34="Level 5",'Performance Scoring'!$B$6*'Performance Score'!B34,IF('Performance Score'!F34="Deputy Head",'Performance Scoring'!$B$7*'Performance Score'!B34,IF('Performance Score'!F34="Head",'Performance Scoring'!$B$8*'Performance Score'!B34,IF('Performance Score'!F34="DMD",'Performance Scoring'!$B$9*'Performance Score'!B34,'Performance Scoring'!$B$10)))))))))),0)</f>
        <v>12</v>
      </c>
      <c r="H34">
        <f>ROUND(IF(F34="Deputy Head",'Performance Scoring'!$C$7*'Performance Score'!C34,IF('Performance Score'!F34="Head",'Performance Scoring'!$C$8*'Performance Score'!C34,IF('Performance Score'!F34="Level 1",'Performance Scoring'!$C$2*'Performance Score'!C34,IF('Performance Score'!F34="Level 2",'Performance Scoring'!$C$3*'Performance Score'!C34,IF('Performance Score'!F34="Level 3",'Performance Scoring'!$C$4*'Performance Score'!C34,IF('Performance Score'!F34="Level 4",'Performance Scoring'!$C$5*'Performance Score'!C34,IF('Performance Score'!F34="Level 5",'Performance Scoring'!$C$6*'Performance Score'!C34,IF('Performance Score'!F34="DMD",'Performance Scoring'!$C$9*'Performance Score'!C34,'Performance Scoring'!$C$10)))))))),0)</f>
        <v>8</v>
      </c>
      <c r="I34">
        <f>ROUND(IF(F34="Deputy Head",'Performance Scoring'!$D$7*'Performance Score'!D34,IF('Performance Score'!F34="Head",'Performance Scoring'!$D$8*'Performance Score'!D34,IF('Performance Score'!F34="Level 1",'Performance Scoring'!$D$2*'Performance Score'!D34,IF('Performance Score'!F34="Level 2",'Performance Scoring'!$D$3*'Performance Score'!D34,IF('Performance Score'!F34="Level 3",'Performance Scoring'!$D$4*'Performance Score'!D34,IF('Performance Score'!F34="Level 4",'Performance Scoring'!$D$5*'Performance Score'!D34,IF('Performance Score'!F34="Level 5",'Performance Scoring'!$D$6*'Performance Score'!D34,IF('Performance Score'!F34="DMD",'Performance Scoring'!$D$9*'Performance Score'!D34,'Performance Scoring'!$D$10)))))))),0)</f>
        <v>62</v>
      </c>
      <c r="J34">
        <f>SUM(G34:I34)+ROUND(IF(F34="Deputy Head",'Performance Scoring'!$E$7*'Performance Score'!$E$200,IF('Performance Score'!F34="Head",'Performance Scoring'!$E$8*'Performance Score'!$E$200,IF('Performance Score'!F34="DMD",'Performance Scoring'!$E$9*'Performance Score'!$E$200,IF('Performance Score'!F34="MD",'Performance Scoring'!$E$10*'Performance Score'!E232,'Performance Scoring'!$D$10)))),0)</f>
        <v>82</v>
      </c>
    </row>
    <row r="35" spans="1:10" x14ac:dyDescent="0.25">
      <c r="A35" s="1" t="s">
        <v>596</v>
      </c>
      <c r="B35">
        <v>53</v>
      </c>
      <c r="C35">
        <v>81</v>
      </c>
      <c r="D35">
        <v>77</v>
      </c>
      <c r="E35">
        <f t="shared" si="0"/>
        <v>70</v>
      </c>
      <c r="F35" t="str">
        <f>VLOOKUP(A35:A232,'Consolidated Table'!$A$2:$G$200,7,FALSE)</f>
        <v>Level 4</v>
      </c>
      <c r="G35">
        <f>ROUND(IF(F35="Deputy Head",'Performance Scoring'!$B$7*'Performance Score'!B35,IF('Performance Score'!F35="Head",'Performance Scoring'!$B$8*'Performance Score'!B35,IF('Performance Score'!F35="Level 1",'Performance Scoring'!$B$2*'Performance Score'!B35,IF(F35="Level 2",'Performance Scoring'!$B$3*'Performance Score'!B35,IF('Performance Score'!F35="Level 3",'Performance Scoring'!$B$4*'Performance Score'!B35,IF('Performance Score'!F35="Level 4",'Performance Scoring'!$B$5*'Performance Score'!B35,IF('Performance Score'!F35="Level 5",'Performance Scoring'!$B$6*'Performance Score'!B35,IF('Performance Score'!F35="Deputy Head",'Performance Scoring'!$B$7*'Performance Score'!B35,IF('Performance Score'!F35="Head",'Performance Scoring'!$B$8*'Performance Score'!B35,IF('Performance Score'!F35="DMD",'Performance Scoring'!$B$9*'Performance Score'!B35,'Performance Scoring'!$B$10)))))))))),0)</f>
        <v>8</v>
      </c>
      <c r="H35">
        <f>ROUND(IF(F35="Deputy Head",'Performance Scoring'!$C$7*'Performance Score'!C35,IF('Performance Score'!F35="Head",'Performance Scoring'!$C$8*'Performance Score'!C35,IF('Performance Score'!F35="Level 1",'Performance Scoring'!$C$2*'Performance Score'!C35,IF('Performance Score'!F35="Level 2",'Performance Scoring'!$C$3*'Performance Score'!C35,IF('Performance Score'!F35="Level 3",'Performance Scoring'!$C$4*'Performance Score'!C35,IF('Performance Score'!F35="Level 4",'Performance Scoring'!$C$5*'Performance Score'!C35,IF('Performance Score'!F35="Level 5",'Performance Scoring'!$C$6*'Performance Score'!C35,IF('Performance Score'!F35="DMD",'Performance Scoring'!$C$9*'Performance Score'!C35,'Performance Scoring'!$C$10)))))))),0)</f>
        <v>20</v>
      </c>
      <c r="I35">
        <f>ROUND(IF(F35="Deputy Head",'Performance Scoring'!$D$7*'Performance Score'!D35,IF('Performance Score'!F35="Head",'Performance Scoring'!$D$8*'Performance Score'!D35,IF('Performance Score'!F35="Level 1",'Performance Scoring'!$D$2*'Performance Score'!D35,IF('Performance Score'!F35="Level 2",'Performance Scoring'!$D$3*'Performance Score'!D35,IF('Performance Score'!F35="Level 3",'Performance Scoring'!$D$4*'Performance Score'!D35,IF('Performance Score'!F35="Level 4",'Performance Scoring'!$D$5*'Performance Score'!D35,IF('Performance Score'!F35="Level 5",'Performance Scoring'!$D$6*'Performance Score'!D35,IF('Performance Score'!F35="DMD",'Performance Scoring'!$D$9*'Performance Score'!D35,'Performance Scoring'!$D$10)))))))),0)</f>
        <v>46</v>
      </c>
      <c r="J35">
        <f>SUM(G35:I35)+ROUND(IF(F35="Deputy Head",'Performance Scoring'!$E$7*'Performance Score'!$E$200,IF('Performance Score'!F35="Head",'Performance Scoring'!$E$8*'Performance Score'!$E$200,IF('Performance Score'!F35="DMD",'Performance Scoring'!$E$9*'Performance Score'!$E$200,IF('Performance Score'!F35="MD",'Performance Scoring'!$E$10*'Performance Score'!E233,'Performance Scoring'!$D$10)))),0)</f>
        <v>74</v>
      </c>
    </row>
    <row r="36" spans="1:10" x14ac:dyDescent="0.25">
      <c r="A36" s="1" t="s">
        <v>493</v>
      </c>
      <c r="B36">
        <v>44</v>
      </c>
      <c r="C36">
        <v>95</v>
      </c>
      <c r="D36">
        <v>98</v>
      </c>
      <c r="E36">
        <f t="shared" si="0"/>
        <v>79</v>
      </c>
      <c r="F36" t="str">
        <f>VLOOKUP(A36:A233,'Consolidated Table'!$A$2:$G$200,7,FALSE)</f>
        <v>COO</v>
      </c>
      <c r="G36">
        <f>ROUND(IF(F36="Deputy Head",'Performance Scoring'!$B$7*'Performance Score'!B36,IF('Performance Score'!F36="Head",'Performance Scoring'!$B$8*'Performance Score'!B36,IF('Performance Score'!F36="Level 1",'Performance Scoring'!$B$2*'Performance Score'!B36,IF(F36="Level 2",'Performance Scoring'!$B$3*'Performance Score'!B36,IF('Performance Score'!F36="Level 3",'Performance Scoring'!$B$4*'Performance Score'!B36,IF('Performance Score'!F36="Level 4",'Performance Scoring'!$B$5*'Performance Score'!B36,IF('Performance Score'!F36="Level 5",'Performance Scoring'!$B$6*'Performance Score'!B36,IF('Performance Score'!F36="Deputy Head",'Performance Scoring'!$B$7*'Performance Score'!B36,IF('Performance Score'!F36="Head",'Performance Scoring'!$B$8*'Performance Score'!B36,IF('Performance Score'!F36="DMD",'Performance Scoring'!$B$9*'Performance Score'!B36,'Performance Scoring'!$B$10)))))))))),0)</f>
        <v>0</v>
      </c>
      <c r="H36">
        <f>ROUND(IF(F36="Deputy Head",'Performance Scoring'!$C$7*'Performance Score'!C36,IF('Performance Score'!F36="Head",'Performance Scoring'!$C$8*'Performance Score'!C36,IF('Performance Score'!F36="Level 1",'Performance Scoring'!$C$2*'Performance Score'!C36,IF('Performance Score'!F36="Level 2",'Performance Scoring'!$C$3*'Performance Score'!C36,IF('Performance Score'!F36="Level 3",'Performance Scoring'!$C$4*'Performance Score'!C36,IF('Performance Score'!F36="Level 4",'Performance Scoring'!$C$5*'Performance Score'!C36,IF('Performance Score'!F36="Level 5",'Performance Scoring'!$C$6*'Performance Score'!C36,IF('Performance Score'!F36="DMD",'Performance Scoring'!$C$9*'Performance Score'!C36,'Performance Scoring'!$C$10)))))))),0)</f>
        <v>0</v>
      </c>
      <c r="I36">
        <f>ROUND(IF(F36="Deputy Head",'Performance Scoring'!$D$7*'Performance Score'!D36,IF('Performance Score'!F36="Head",'Performance Scoring'!$D$8*'Performance Score'!D36,IF('Performance Score'!F36="Level 1",'Performance Scoring'!$D$2*'Performance Score'!D36,IF('Performance Score'!F36="Level 2",'Performance Scoring'!$D$3*'Performance Score'!D36,IF('Performance Score'!F36="Level 3",'Performance Scoring'!$D$4*'Performance Score'!D36,IF('Performance Score'!F36="Level 4",'Performance Scoring'!$D$5*'Performance Score'!D36,IF('Performance Score'!F36="Level 5",'Performance Scoring'!$D$6*'Performance Score'!D36,IF('Performance Score'!F36="DMD",'Performance Scoring'!$D$9*'Performance Score'!D36,'Performance Scoring'!$D$10)))))))),0)</f>
        <v>0</v>
      </c>
      <c r="J36">
        <f>SUM(G36:I36)+ROUND(IF(F36="Deputy Head",'Performance Scoring'!$E$7*'Performance Score'!$E$200,IF('Performance Score'!F36="Head",'Performance Scoring'!$E$8*'Performance Score'!$E$200,IF('Performance Score'!F36="DMD",'Performance Scoring'!$E$9*'Performance Score'!$E$200,IF('Performance Score'!F36="MD",'Performance Scoring'!$E$10*'Performance Score'!E234,'Performance Scoring'!$D$10)))),0)</f>
        <v>0</v>
      </c>
    </row>
    <row r="37" spans="1:10" x14ac:dyDescent="0.25">
      <c r="A37" s="1" t="s">
        <v>520</v>
      </c>
      <c r="B37">
        <v>82</v>
      </c>
      <c r="C37">
        <v>73</v>
      </c>
      <c r="D37">
        <v>83</v>
      </c>
      <c r="E37">
        <f t="shared" si="0"/>
        <v>79</v>
      </c>
      <c r="F37" t="str">
        <f>VLOOKUP(A37:A234,'Consolidated Table'!$A$2:$G$200,7,FALSE)</f>
        <v>Level 1</v>
      </c>
      <c r="G37">
        <f>ROUND(IF(F37="Deputy Head",'Performance Scoring'!$B$7*'Performance Score'!B37,IF('Performance Score'!F37="Head",'Performance Scoring'!$B$8*'Performance Score'!B37,IF('Performance Score'!F37="Level 1",'Performance Scoring'!$B$2*'Performance Score'!B37,IF(F37="Level 2",'Performance Scoring'!$B$3*'Performance Score'!B37,IF('Performance Score'!F37="Level 3",'Performance Scoring'!$B$4*'Performance Score'!B37,IF('Performance Score'!F37="Level 4",'Performance Scoring'!$B$5*'Performance Score'!B37,IF('Performance Score'!F37="Level 5",'Performance Scoring'!$B$6*'Performance Score'!B37,IF('Performance Score'!F37="Deputy Head",'Performance Scoring'!$B$7*'Performance Score'!B37,IF('Performance Score'!F37="Head",'Performance Scoring'!$B$8*'Performance Score'!B37,IF('Performance Score'!F37="DMD",'Performance Scoring'!$B$9*'Performance Score'!B37,'Performance Scoring'!$B$10)))))))))),0)</f>
        <v>12</v>
      </c>
      <c r="H37">
        <f>ROUND(IF(F37="Deputy Head",'Performance Scoring'!$C$7*'Performance Score'!C37,IF('Performance Score'!F37="Head",'Performance Scoring'!$C$8*'Performance Score'!C37,IF('Performance Score'!F37="Level 1",'Performance Scoring'!$C$2*'Performance Score'!C37,IF('Performance Score'!F37="Level 2",'Performance Scoring'!$C$3*'Performance Score'!C37,IF('Performance Score'!F37="Level 3",'Performance Scoring'!$C$4*'Performance Score'!C37,IF('Performance Score'!F37="Level 4",'Performance Scoring'!$C$5*'Performance Score'!C37,IF('Performance Score'!F37="Level 5",'Performance Scoring'!$C$6*'Performance Score'!C37,IF('Performance Score'!F37="DMD",'Performance Scoring'!$C$9*'Performance Score'!C37,'Performance Scoring'!$C$10)))))))),0)</f>
        <v>11</v>
      </c>
      <c r="I37">
        <f>ROUND(IF(F37="Deputy Head",'Performance Scoring'!$D$7*'Performance Score'!D37,IF('Performance Score'!F37="Head",'Performance Scoring'!$D$8*'Performance Score'!D37,IF('Performance Score'!F37="Level 1",'Performance Scoring'!$D$2*'Performance Score'!D37,IF('Performance Score'!F37="Level 2",'Performance Scoring'!$D$3*'Performance Score'!D37,IF('Performance Score'!F37="Level 3",'Performance Scoring'!$D$4*'Performance Score'!D37,IF('Performance Score'!F37="Level 4",'Performance Scoring'!$D$5*'Performance Score'!D37,IF('Performance Score'!F37="Level 5",'Performance Scoring'!$D$6*'Performance Score'!D37,IF('Performance Score'!F37="DMD",'Performance Scoring'!$D$9*'Performance Score'!D37,'Performance Scoring'!$D$10)))))))),0)</f>
        <v>58</v>
      </c>
      <c r="J37">
        <f>SUM(G37:I37)+ROUND(IF(F37="Deputy Head",'Performance Scoring'!$E$7*'Performance Score'!$E$200,IF('Performance Score'!F37="Head",'Performance Scoring'!$E$8*'Performance Score'!$E$200,IF('Performance Score'!F37="DMD",'Performance Scoring'!$E$9*'Performance Score'!$E$200,IF('Performance Score'!F37="MD",'Performance Scoring'!$E$10*'Performance Score'!E235,'Performance Scoring'!$D$10)))),0)</f>
        <v>81</v>
      </c>
    </row>
    <row r="38" spans="1:10" x14ac:dyDescent="0.25">
      <c r="A38" s="1" t="s">
        <v>518</v>
      </c>
      <c r="B38">
        <v>95</v>
      </c>
      <c r="C38">
        <v>51</v>
      </c>
      <c r="D38">
        <v>66</v>
      </c>
      <c r="E38">
        <f t="shared" si="0"/>
        <v>71</v>
      </c>
      <c r="F38" t="str">
        <f>VLOOKUP(A38:A235,'Consolidated Table'!$A$2:$G$200,7,FALSE)</f>
        <v>Deputy Head</v>
      </c>
      <c r="G38">
        <f>ROUND(IF(F38="Deputy Head",'Performance Scoring'!$B$7*'Performance Score'!B38,IF('Performance Score'!F38="Head",'Performance Scoring'!$B$8*'Performance Score'!B38,IF('Performance Score'!F38="Level 1",'Performance Scoring'!$B$2*'Performance Score'!B38,IF(F38="Level 2",'Performance Scoring'!$B$3*'Performance Score'!B38,IF('Performance Score'!F38="Level 3",'Performance Scoring'!$B$4*'Performance Score'!B38,IF('Performance Score'!F38="Level 4",'Performance Scoring'!$B$5*'Performance Score'!B38,IF('Performance Score'!F38="Level 5",'Performance Scoring'!$B$6*'Performance Score'!B38,IF('Performance Score'!F38="Deputy Head",'Performance Scoring'!$B$7*'Performance Score'!B38,IF('Performance Score'!F38="Head",'Performance Scoring'!$B$8*'Performance Score'!B38,IF('Performance Score'!F38="DMD",'Performance Scoring'!$B$9*'Performance Score'!B38,'Performance Scoring'!$B$10)))))))))),0)</f>
        <v>10</v>
      </c>
      <c r="H38">
        <f>ROUND(IF(F38="Deputy Head",'Performance Scoring'!$C$7*'Performance Score'!C38,IF('Performance Score'!F38="Head",'Performance Scoring'!$C$8*'Performance Score'!C38,IF('Performance Score'!F38="Level 1",'Performance Scoring'!$C$2*'Performance Score'!C38,IF('Performance Score'!F38="Level 2",'Performance Scoring'!$C$3*'Performance Score'!C38,IF('Performance Score'!F38="Level 3",'Performance Scoring'!$C$4*'Performance Score'!C38,IF('Performance Score'!F38="Level 4",'Performance Scoring'!$C$5*'Performance Score'!C38,IF('Performance Score'!F38="Level 5",'Performance Scoring'!$C$6*'Performance Score'!C38,IF('Performance Score'!F38="DMD",'Performance Scoring'!$C$9*'Performance Score'!C38,'Performance Scoring'!$C$10)))))))),0)</f>
        <v>5</v>
      </c>
      <c r="I38">
        <f>ROUND(IF(F38="Deputy Head",'Performance Scoring'!$D$7*'Performance Score'!D38,IF('Performance Score'!F38="Head",'Performance Scoring'!$D$8*'Performance Score'!D38,IF('Performance Score'!F38="Level 1",'Performance Scoring'!$D$2*'Performance Score'!D38,IF('Performance Score'!F38="Level 2",'Performance Scoring'!$D$3*'Performance Score'!D38,IF('Performance Score'!F38="Level 3",'Performance Scoring'!$D$4*'Performance Score'!D38,IF('Performance Score'!F38="Level 4",'Performance Scoring'!$D$5*'Performance Score'!D38,IF('Performance Score'!F38="Level 5",'Performance Scoring'!$D$6*'Performance Score'!D38,IF('Performance Score'!F38="DMD",'Performance Scoring'!$D$9*'Performance Score'!D38,'Performance Scoring'!$D$10)))))))),0)</f>
        <v>33</v>
      </c>
      <c r="J38">
        <f>SUM(G38:I38)+ROUND(IF(F38="Deputy Head",'Performance Scoring'!$E$7*'Performance Score'!$E$200,IF('Performance Score'!F38="Head",'Performance Scoring'!$E$8*'Performance Score'!$E$200,IF('Performance Score'!F38="DMD",'Performance Scoring'!$E$9*'Performance Score'!$E$200,IF('Performance Score'!F38="MD",'Performance Scoring'!$E$10*'Performance Score'!E236,'Performance Scoring'!$D$10)))),0)</f>
        <v>71</v>
      </c>
    </row>
    <row r="39" spans="1:10" x14ac:dyDescent="0.25">
      <c r="A39" s="1" t="s">
        <v>519</v>
      </c>
      <c r="B39">
        <v>50</v>
      </c>
      <c r="C39">
        <v>66</v>
      </c>
      <c r="D39">
        <v>90</v>
      </c>
      <c r="E39">
        <f t="shared" si="0"/>
        <v>69</v>
      </c>
      <c r="F39" t="str">
        <f>VLOOKUP(A39:A236,'Consolidated Table'!$A$2:$G$200,7,FALSE)</f>
        <v>Deputy Head</v>
      </c>
      <c r="G39">
        <f>ROUND(IF(F39="Deputy Head",'Performance Scoring'!$B$7*'Performance Score'!B39,IF('Performance Score'!F39="Head",'Performance Scoring'!$B$8*'Performance Score'!B39,IF('Performance Score'!F39="Level 1",'Performance Scoring'!$B$2*'Performance Score'!B39,IF(F39="Level 2",'Performance Scoring'!$B$3*'Performance Score'!B39,IF('Performance Score'!F39="Level 3",'Performance Scoring'!$B$4*'Performance Score'!B39,IF('Performance Score'!F39="Level 4",'Performance Scoring'!$B$5*'Performance Score'!B39,IF('Performance Score'!F39="Level 5",'Performance Scoring'!$B$6*'Performance Score'!B39,IF('Performance Score'!F39="Deputy Head",'Performance Scoring'!$B$7*'Performance Score'!B39,IF('Performance Score'!F39="Head",'Performance Scoring'!$B$8*'Performance Score'!B39,IF('Performance Score'!F39="DMD",'Performance Scoring'!$B$9*'Performance Score'!B39,'Performance Scoring'!$B$10)))))))))),0)</f>
        <v>5</v>
      </c>
      <c r="H39">
        <f>ROUND(IF(F39="Deputy Head",'Performance Scoring'!$C$7*'Performance Score'!C39,IF('Performance Score'!F39="Head",'Performance Scoring'!$C$8*'Performance Score'!C39,IF('Performance Score'!F39="Level 1",'Performance Scoring'!$C$2*'Performance Score'!C39,IF('Performance Score'!F39="Level 2",'Performance Scoring'!$C$3*'Performance Score'!C39,IF('Performance Score'!F39="Level 3",'Performance Scoring'!$C$4*'Performance Score'!C39,IF('Performance Score'!F39="Level 4",'Performance Scoring'!$C$5*'Performance Score'!C39,IF('Performance Score'!F39="Level 5",'Performance Scoring'!$C$6*'Performance Score'!C39,IF('Performance Score'!F39="DMD",'Performance Scoring'!$C$9*'Performance Score'!C39,'Performance Scoring'!$C$10)))))))),0)</f>
        <v>7</v>
      </c>
      <c r="I39">
        <f>ROUND(IF(F39="Deputy Head",'Performance Scoring'!$D$7*'Performance Score'!D39,IF('Performance Score'!F39="Head",'Performance Scoring'!$D$8*'Performance Score'!D39,IF('Performance Score'!F39="Level 1",'Performance Scoring'!$D$2*'Performance Score'!D39,IF('Performance Score'!F39="Level 2",'Performance Scoring'!$D$3*'Performance Score'!D39,IF('Performance Score'!F39="Level 3",'Performance Scoring'!$D$4*'Performance Score'!D39,IF('Performance Score'!F39="Level 4",'Performance Scoring'!$D$5*'Performance Score'!D39,IF('Performance Score'!F39="Level 5",'Performance Scoring'!$D$6*'Performance Score'!D39,IF('Performance Score'!F39="DMD",'Performance Scoring'!$D$9*'Performance Score'!D39,'Performance Scoring'!$D$10)))))))),0)</f>
        <v>45</v>
      </c>
      <c r="J39">
        <f>SUM(G39:I39)+ROUND(IF(F39="Deputy Head",'Performance Scoring'!$E$7*'Performance Score'!$E$200,IF('Performance Score'!F39="Head",'Performance Scoring'!$E$8*'Performance Score'!$E$200,IF('Performance Score'!F39="DMD",'Performance Scoring'!$E$9*'Performance Score'!$E$200,IF('Performance Score'!F39="MD",'Performance Scoring'!$E$10*'Performance Score'!E237,'Performance Scoring'!$D$10)))),0)</f>
        <v>80</v>
      </c>
    </row>
    <row r="40" spans="1:10" x14ac:dyDescent="0.25">
      <c r="A40" s="1" t="s">
        <v>517</v>
      </c>
      <c r="B40">
        <v>99</v>
      </c>
      <c r="C40">
        <v>68</v>
      </c>
      <c r="D40">
        <v>92</v>
      </c>
      <c r="E40">
        <f t="shared" si="0"/>
        <v>86</v>
      </c>
      <c r="F40" t="str">
        <f>VLOOKUP(A40:A237,'Consolidated Table'!$A$2:$G$200,7,FALSE)</f>
        <v>Head</v>
      </c>
      <c r="G40">
        <f>ROUND(IF(F40="Deputy Head",'Performance Scoring'!$B$7*'Performance Score'!B40,IF('Performance Score'!F40="Head",'Performance Scoring'!$B$8*'Performance Score'!B40,IF('Performance Score'!F40="Level 1",'Performance Scoring'!$B$2*'Performance Score'!B40,IF(F40="Level 2",'Performance Scoring'!$B$3*'Performance Score'!B40,IF('Performance Score'!F40="Level 3",'Performance Scoring'!$B$4*'Performance Score'!B40,IF('Performance Score'!F40="Level 4",'Performance Scoring'!$B$5*'Performance Score'!B40,IF('Performance Score'!F40="Level 5",'Performance Scoring'!$B$6*'Performance Score'!B40,IF('Performance Score'!F40="Deputy Head",'Performance Scoring'!$B$7*'Performance Score'!B40,IF('Performance Score'!F40="Head",'Performance Scoring'!$B$8*'Performance Score'!B40,IF('Performance Score'!F40="DMD",'Performance Scoring'!$B$9*'Performance Score'!B40,'Performance Scoring'!$B$10)))))))))),0)</f>
        <v>5</v>
      </c>
      <c r="H40">
        <f>ROUND(IF(F40="Deputy Head",'Performance Scoring'!$C$7*'Performance Score'!C40,IF('Performance Score'!F40="Head",'Performance Scoring'!$C$8*'Performance Score'!C40,IF('Performance Score'!F40="Level 1",'Performance Scoring'!$C$2*'Performance Score'!C40,IF('Performance Score'!F40="Level 2",'Performance Scoring'!$C$3*'Performance Score'!C40,IF('Performance Score'!F40="Level 3",'Performance Scoring'!$C$4*'Performance Score'!C40,IF('Performance Score'!F40="Level 4",'Performance Scoring'!$C$5*'Performance Score'!C40,IF('Performance Score'!F40="Level 5",'Performance Scoring'!$C$6*'Performance Score'!C40,IF('Performance Score'!F40="DMD",'Performance Scoring'!$C$9*'Performance Score'!C40,'Performance Scoring'!$C$10)))))))),0)</f>
        <v>7</v>
      </c>
      <c r="I40">
        <f>ROUND(IF(F40="Deputy Head",'Performance Scoring'!$D$7*'Performance Score'!D40,IF('Performance Score'!F40="Head",'Performance Scoring'!$D$8*'Performance Score'!D40,IF('Performance Score'!F40="Level 1",'Performance Scoring'!$D$2*'Performance Score'!D40,IF('Performance Score'!F40="Level 2",'Performance Scoring'!$D$3*'Performance Score'!D40,IF('Performance Score'!F40="Level 3",'Performance Scoring'!$D$4*'Performance Score'!D40,IF('Performance Score'!F40="Level 4",'Performance Scoring'!$D$5*'Performance Score'!D40,IF('Performance Score'!F40="Level 5",'Performance Scoring'!$D$6*'Performance Score'!D40,IF('Performance Score'!F40="DMD",'Performance Scoring'!$D$9*'Performance Score'!D40,'Performance Scoring'!$D$10)))))))),0)</f>
        <v>37</v>
      </c>
      <c r="J40">
        <f>SUM(G40:I40)+ROUND(IF(F40="Deputy Head",'Performance Scoring'!$E$7*'Performance Score'!$E$200,IF('Performance Score'!F40="Head",'Performance Scoring'!$E$8*'Performance Score'!$E$200,IF('Performance Score'!F40="DMD",'Performance Scoring'!$E$9*'Performance Score'!$E$200,IF('Performance Score'!F40="MD",'Performance Scoring'!$E$10*'Performance Score'!E238,'Performance Scoring'!$D$10)))),0)</f>
        <v>83</v>
      </c>
    </row>
    <row r="41" spans="1:10" x14ac:dyDescent="0.25">
      <c r="A41" s="1" t="s">
        <v>512</v>
      </c>
      <c r="B41">
        <v>34</v>
      </c>
      <c r="C41">
        <v>54</v>
      </c>
      <c r="D41">
        <v>70</v>
      </c>
      <c r="E41">
        <f t="shared" si="0"/>
        <v>53</v>
      </c>
      <c r="F41" t="str">
        <f>VLOOKUP(A41:A238,'Consolidated Table'!$A$2:$G$200,7,FALSE)</f>
        <v>Level 1</v>
      </c>
      <c r="G41">
        <f>ROUND(IF(F41="Deputy Head",'Performance Scoring'!$B$7*'Performance Score'!B41,IF('Performance Score'!F41="Head",'Performance Scoring'!$B$8*'Performance Score'!B41,IF('Performance Score'!F41="Level 1",'Performance Scoring'!$B$2*'Performance Score'!B41,IF(F41="Level 2",'Performance Scoring'!$B$3*'Performance Score'!B41,IF('Performance Score'!F41="Level 3",'Performance Scoring'!$B$4*'Performance Score'!B41,IF('Performance Score'!F41="Level 4",'Performance Scoring'!$B$5*'Performance Score'!B41,IF('Performance Score'!F41="Level 5",'Performance Scoring'!$B$6*'Performance Score'!B41,IF('Performance Score'!F41="Deputy Head",'Performance Scoring'!$B$7*'Performance Score'!B41,IF('Performance Score'!F41="Head",'Performance Scoring'!$B$8*'Performance Score'!B41,IF('Performance Score'!F41="DMD",'Performance Scoring'!$B$9*'Performance Score'!B41,'Performance Scoring'!$B$10)))))))))),0)</f>
        <v>5</v>
      </c>
      <c r="H41">
        <f>ROUND(IF(F41="Deputy Head",'Performance Scoring'!$C$7*'Performance Score'!C41,IF('Performance Score'!F41="Head",'Performance Scoring'!$C$8*'Performance Score'!C41,IF('Performance Score'!F41="Level 1",'Performance Scoring'!$C$2*'Performance Score'!C41,IF('Performance Score'!F41="Level 2",'Performance Scoring'!$C$3*'Performance Score'!C41,IF('Performance Score'!F41="Level 3",'Performance Scoring'!$C$4*'Performance Score'!C41,IF('Performance Score'!F41="Level 4",'Performance Scoring'!$C$5*'Performance Score'!C41,IF('Performance Score'!F41="Level 5",'Performance Scoring'!$C$6*'Performance Score'!C41,IF('Performance Score'!F41="DMD",'Performance Scoring'!$C$9*'Performance Score'!C41,'Performance Scoring'!$C$10)))))))),0)</f>
        <v>8</v>
      </c>
      <c r="I41">
        <f>ROUND(IF(F41="Deputy Head",'Performance Scoring'!$D$7*'Performance Score'!D41,IF('Performance Score'!F41="Head",'Performance Scoring'!$D$8*'Performance Score'!D41,IF('Performance Score'!F41="Level 1",'Performance Scoring'!$D$2*'Performance Score'!D41,IF('Performance Score'!F41="Level 2",'Performance Scoring'!$D$3*'Performance Score'!D41,IF('Performance Score'!F41="Level 3",'Performance Scoring'!$D$4*'Performance Score'!D41,IF('Performance Score'!F41="Level 4",'Performance Scoring'!$D$5*'Performance Score'!D41,IF('Performance Score'!F41="Level 5",'Performance Scoring'!$D$6*'Performance Score'!D41,IF('Performance Score'!F41="DMD",'Performance Scoring'!$D$9*'Performance Score'!D41,'Performance Scoring'!$D$10)))))))),0)</f>
        <v>49</v>
      </c>
      <c r="J41">
        <f>SUM(G41:I41)+ROUND(IF(F41="Deputy Head",'Performance Scoring'!$E$7*'Performance Score'!$E$200,IF('Performance Score'!F41="Head",'Performance Scoring'!$E$8*'Performance Score'!$E$200,IF('Performance Score'!F41="DMD",'Performance Scoring'!$E$9*'Performance Score'!$E$200,IF('Performance Score'!F41="MD",'Performance Scoring'!$E$10*'Performance Score'!E239,'Performance Scoring'!$D$10)))),0)</f>
        <v>62</v>
      </c>
    </row>
    <row r="42" spans="1:10" x14ac:dyDescent="0.25">
      <c r="A42" s="1" t="s">
        <v>521</v>
      </c>
      <c r="B42">
        <v>96</v>
      </c>
      <c r="C42">
        <v>55</v>
      </c>
      <c r="D42">
        <v>61</v>
      </c>
      <c r="E42">
        <f t="shared" si="0"/>
        <v>71</v>
      </c>
      <c r="F42" t="str">
        <f>VLOOKUP(A42:A239,'Consolidated Table'!$A$2:$G$200,7,FALSE)</f>
        <v>Level 1</v>
      </c>
      <c r="G42">
        <f>ROUND(IF(F42="Deputy Head",'Performance Scoring'!$B$7*'Performance Score'!B42,IF('Performance Score'!F42="Head",'Performance Scoring'!$B$8*'Performance Score'!B42,IF('Performance Score'!F42="Level 1",'Performance Scoring'!$B$2*'Performance Score'!B42,IF(F42="Level 2",'Performance Scoring'!$B$3*'Performance Score'!B42,IF('Performance Score'!F42="Level 3",'Performance Scoring'!$B$4*'Performance Score'!B42,IF('Performance Score'!F42="Level 4",'Performance Scoring'!$B$5*'Performance Score'!B42,IF('Performance Score'!F42="Level 5",'Performance Scoring'!$B$6*'Performance Score'!B42,IF('Performance Score'!F42="Deputy Head",'Performance Scoring'!$B$7*'Performance Score'!B42,IF('Performance Score'!F42="Head",'Performance Scoring'!$B$8*'Performance Score'!B42,IF('Performance Score'!F42="DMD",'Performance Scoring'!$B$9*'Performance Score'!B42,'Performance Scoring'!$B$10)))))))))),0)</f>
        <v>14</v>
      </c>
      <c r="H42">
        <f>ROUND(IF(F42="Deputy Head",'Performance Scoring'!$C$7*'Performance Score'!C42,IF('Performance Score'!F42="Head",'Performance Scoring'!$C$8*'Performance Score'!C42,IF('Performance Score'!F42="Level 1",'Performance Scoring'!$C$2*'Performance Score'!C42,IF('Performance Score'!F42="Level 2",'Performance Scoring'!$C$3*'Performance Score'!C42,IF('Performance Score'!F42="Level 3",'Performance Scoring'!$C$4*'Performance Score'!C42,IF('Performance Score'!F42="Level 4",'Performance Scoring'!$C$5*'Performance Score'!C42,IF('Performance Score'!F42="Level 5",'Performance Scoring'!$C$6*'Performance Score'!C42,IF('Performance Score'!F42="DMD",'Performance Scoring'!$C$9*'Performance Score'!C42,'Performance Scoring'!$C$10)))))))),0)</f>
        <v>8</v>
      </c>
      <c r="I42">
        <f>ROUND(IF(F42="Deputy Head",'Performance Scoring'!$D$7*'Performance Score'!D42,IF('Performance Score'!F42="Head",'Performance Scoring'!$D$8*'Performance Score'!D42,IF('Performance Score'!F42="Level 1",'Performance Scoring'!$D$2*'Performance Score'!D42,IF('Performance Score'!F42="Level 2",'Performance Scoring'!$D$3*'Performance Score'!D42,IF('Performance Score'!F42="Level 3",'Performance Scoring'!$D$4*'Performance Score'!D42,IF('Performance Score'!F42="Level 4",'Performance Scoring'!$D$5*'Performance Score'!D42,IF('Performance Score'!F42="Level 5",'Performance Scoring'!$D$6*'Performance Score'!D42,IF('Performance Score'!F42="DMD",'Performance Scoring'!$D$9*'Performance Score'!D42,'Performance Scoring'!$D$10)))))))),0)</f>
        <v>43</v>
      </c>
      <c r="J42">
        <f>SUM(G42:I42)+ROUND(IF(F42="Deputy Head",'Performance Scoring'!$E$7*'Performance Score'!$E$200,IF('Performance Score'!F42="Head",'Performance Scoring'!$E$8*'Performance Score'!$E$200,IF('Performance Score'!F42="DMD",'Performance Scoring'!$E$9*'Performance Score'!$E$200,IF('Performance Score'!F42="MD",'Performance Scoring'!$E$10*'Performance Score'!E240,'Performance Scoring'!$D$10)))),0)</f>
        <v>65</v>
      </c>
    </row>
    <row r="43" spans="1:10" x14ac:dyDescent="0.25">
      <c r="A43" s="1" t="s">
        <v>523</v>
      </c>
      <c r="B43">
        <v>35</v>
      </c>
      <c r="C43">
        <v>61</v>
      </c>
      <c r="D43">
        <v>74</v>
      </c>
      <c r="E43">
        <f t="shared" si="0"/>
        <v>57</v>
      </c>
      <c r="F43" t="str">
        <f>VLOOKUP(A43:A240,'Consolidated Table'!$A$2:$G$200,7,FALSE)</f>
        <v>Level 1</v>
      </c>
      <c r="G43">
        <f>ROUND(IF(F43="Deputy Head",'Performance Scoring'!$B$7*'Performance Score'!B43,IF('Performance Score'!F43="Head",'Performance Scoring'!$B$8*'Performance Score'!B43,IF('Performance Score'!F43="Level 1",'Performance Scoring'!$B$2*'Performance Score'!B43,IF(F43="Level 2",'Performance Scoring'!$B$3*'Performance Score'!B43,IF('Performance Score'!F43="Level 3",'Performance Scoring'!$B$4*'Performance Score'!B43,IF('Performance Score'!F43="Level 4",'Performance Scoring'!$B$5*'Performance Score'!B43,IF('Performance Score'!F43="Level 5",'Performance Scoring'!$B$6*'Performance Score'!B43,IF('Performance Score'!F43="Deputy Head",'Performance Scoring'!$B$7*'Performance Score'!B43,IF('Performance Score'!F43="Head",'Performance Scoring'!$B$8*'Performance Score'!B43,IF('Performance Score'!F43="DMD",'Performance Scoring'!$B$9*'Performance Score'!B43,'Performance Scoring'!$B$10)))))))))),0)</f>
        <v>5</v>
      </c>
      <c r="H43">
        <f>ROUND(IF(F43="Deputy Head",'Performance Scoring'!$C$7*'Performance Score'!C43,IF('Performance Score'!F43="Head",'Performance Scoring'!$C$8*'Performance Score'!C43,IF('Performance Score'!F43="Level 1",'Performance Scoring'!$C$2*'Performance Score'!C43,IF('Performance Score'!F43="Level 2",'Performance Scoring'!$C$3*'Performance Score'!C43,IF('Performance Score'!F43="Level 3",'Performance Scoring'!$C$4*'Performance Score'!C43,IF('Performance Score'!F43="Level 4",'Performance Scoring'!$C$5*'Performance Score'!C43,IF('Performance Score'!F43="Level 5",'Performance Scoring'!$C$6*'Performance Score'!C43,IF('Performance Score'!F43="DMD",'Performance Scoring'!$C$9*'Performance Score'!C43,'Performance Scoring'!$C$10)))))))),0)</f>
        <v>9</v>
      </c>
      <c r="I43">
        <f>ROUND(IF(F43="Deputy Head",'Performance Scoring'!$D$7*'Performance Score'!D43,IF('Performance Score'!F43="Head",'Performance Scoring'!$D$8*'Performance Score'!D43,IF('Performance Score'!F43="Level 1",'Performance Scoring'!$D$2*'Performance Score'!D43,IF('Performance Score'!F43="Level 2",'Performance Scoring'!$D$3*'Performance Score'!D43,IF('Performance Score'!F43="Level 3",'Performance Scoring'!$D$4*'Performance Score'!D43,IF('Performance Score'!F43="Level 4",'Performance Scoring'!$D$5*'Performance Score'!D43,IF('Performance Score'!F43="Level 5",'Performance Scoring'!$D$6*'Performance Score'!D43,IF('Performance Score'!F43="DMD",'Performance Scoring'!$D$9*'Performance Score'!D43,'Performance Scoring'!$D$10)))))))),0)</f>
        <v>52</v>
      </c>
      <c r="J43">
        <f>SUM(G43:I43)+ROUND(IF(F43="Deputy Head",'Performance Scoring'!$E$7*'Performance Score'!$E$200,IF('Performance Score'!F43="Head",'Performance Scoring'!$E$8*'Performance Score'!$E$200,IF('Performance Score'!F43="DMD",'Performance Scoring'!$E$9*'Performance Score'!$E$200,IF('Performance Score'!F43="MD",'Performance Scoring'!$E$10*'Performance Score'!E241,'Performance Scoring'!$D$10)))),0)</f>
        <v>66</v>
      </c>
    </row>
    <row r="44" spans="1:10" x14ac:dyDescent="0.25">
      <c r="A44" s="1" t="s">
        <v>526</v>
      </c>
      <c r="B44">
        <v>76</v>
      </c>
      <c r="C44">
        <v>53</v>
      </c>
      <c r="D44">
        <v>99</v>
      </c>
      <c r="E44">
        <f t="shared" si="0"/>
        <v>76</v>
      </c>
      <c r="F44" t="str">
        <f>VLOOKUP(A44:A241,'Consolidated Table'!$A$2:$G$200,7,FALSE)</f>
        <v>Level 1</v>
      </c>
      <c r="G44">
        <f>ROUND(IF(F44="Deputy Head",'Performance Scoring'!$B$7*'Performance Score'!B44,IF('Performance Score'!F44="Head",'Performance Scoring'!$B$8*'Performance Score'!B44,IF('Performance Score'!F44="Level 1",'Performance Scoring'!$B$2*'Performance Score'!B44,IF(F44="Level 2",'Performance Scoring'!$B$3*'Performance Score'!B44,IF('Performance Score'!F44="Level 3",'Performance Scoring'!$B$4*'Performance Score'!B44,IF('Performance Score'!F44="Level 4",'Performance Scoring'!$B$5*'Performance Score'!B44,IF('Performance Score'!F44="Level 5",'Performance Scoring'!$B$6*'Performance Score'!B44,IF('Performance Score'!F44="Deputy Head",'Performance Scoring'!$B$7*'Performance Score'!B44,IF('Performance Score'!F44="Head",'Performance Scoring'!$B$8*'Performance Score'!B44,IF('Performance Score'!F44="DMD",'Performance Scoring'!$B$9*'Performance Score'!B44,'Performance Scoring'!$B$10)))))))))),0)</f>
        <v>11</v>
      </c>
      <c r="H44">
        <f>ROUND(IF(F44="Deputy Head",'Performance Scoring'!$C$7*'Performance Score'!C44,IF('Performance Score'!F44="Head",'Performance Scoring'!$C$8*'Performance Score'!C44,IF('Performance Score'!F44="Level 1",'Performance Scoring'!$C$2*'Performance Score'!C44,IF('Performance Score'!F44="Level 2",'Performance Scoring'!$C$3*'Performance Score'!C44,IF('Performance Score'!F44="Level 3",'Performance Scoring'!$C$4*'Performance Score'!C44,IF('Performance Score'!F44="Level 4",'Performance Scoring'!$C$5*'Performance Score'!C44,IF('Performance Score'!F44="Level 5",'Performance Scoring'!$C$6*'Performance Score'!C44,IF('Performance Score'!F44="DMD",'Performance Scoring'!$C$9*'Performance Score'!C44,'Performance Scoring'!$C$10)))))))),0)</f>
        <v>8</v>
      </c>
      <c r="I44">
        <f>ROUND(IF(F44="Deputy Head",'Performance Scoring'!$D$7*'Performance Score'!D44,IF('Performance Score'!F44="Head",'Performance Scoring'!$D$8*'Performance Score'!D44,IF('Performance Score'!F44="Level 1",'Performance Scoring'!$D$2*'Performance Score'!D44,IF('Performance Score'!F44="Level 2",'Performance Scoring'!$D$3*'Performance Score'!D44,IF('Performance Score'!F44="Level 3",'Performance Scoring'!$D$4*'Performance Score'!D44,IF('Performance Score'!F44="Level 4",'Performance Scoring'!$D$5*'Performance Score'!D44,IF('Performance Score'!F44="Level 5",'Performance Scoring'!$D$6*'Performance Score'!D44,IF('Performance Score'!F44="DMD",'Performance Scoring'!$D$9*'Performance Score'!D44,'Performance Scoring'!$D$10)))))))),0)</f>
        <v>69</v>
      </c>
      <c r="J44">
        <f>SUM(G44:I44)+ROUND(IF(F44="Deputy Head",'Performance Scoring'!$E$7*'Performance Score'!$E$200,IF('Performance Score'!F44="Head",'Performance Scoring'!$E$8*'Performance Score'!$E$200,IF('Performance Score'!F44="DMD",'Performance Scoring'!$E$9*'Performance Score'!$E$200,IF('Performance Score'!F44="MD",'Performance Scoring'!$E$10*'Performance Score'!E242,'Performance Scoring'!$D$10)))),0)</f>
        <v>88</v>
      </c>
    </row>
    <row r="45" spans="1:10" x14ac:dyDescent="0.25">
      <c r="A45" s="1" t="s">
        <v>529</v>
      </c>
      <c r="B45">
        <v>48</v>
      </c>
      <c r="C45">
        <v>84</v>
      </c>
      <c r="D45">
        <v>80</v>
      </c>
      <c r="E45">
        <f t="shared" si="0"/>
        <v>71</v>
      </c>
      <c r="F45" t="str">
        <f>VLOOKUP(A45:A242,'Consolidated Table'!$A$2:$G$200,7,FALSE)</f>
        <v>Level 1</v>
      </c>
      <c r="G45">
        <f>ROUND(IF(F45="Deputy Head",'Performance Scoring'!$B$7*'Performance Score'!B45,IF('Performance Score'!F45="Head",'Performance Scoring'!$B$8*'Performance Score'!B45,IF('Performance Score'!F45="Level 1",'Performance Scoring'!$B$2*'Performance Score'!B45,IF(F45="Level 2",'Performance Scoring'!$B$3*'Performance Score'!B45,IF('Performance Score'!F45="Level 3",'Performance Scoring'!$B$4*'Performance Score'!B45,IF('Performance Score'!F45="Level 4",'Performance Scoring'!$B$5*'Performance Score'!B45,IF('Performance Score'!F45="Level 5",'Performance Scoring'!$B$6*'Performance Score'!B45,IF('Performance Score'!F45="Deputy Head",'Performance Scoring'!$B$7*'Performance Score'!B45,IF('Performance Score'!F45="Head",'Performance Scoring'!$B$8*'Performance Score'!B45,IF('Performance Score'!F45="DMD",'Performance Scoring'!$B$9*'Performance Score'!B45,'Performance Scoring'!$B$10)))))))))),0)</f>
        <v>7</v>
      </c>
      <c r="H45">
        <f>ROUND(IF(F45="Deputy Head",'Performance Scoring'!$C$7*'Performance Score'!C45,IF('Performance Score'!F45="Head",'Performance Scoring'!$C$8*'Performance Score'!C45,IF('Performance Score'!F45="Level 1",'Performance Scoring'!$C$2*'Performance Score'!C45,IF('Performance Score'!F45="Level 2",'Performance Scoring'!$C$3*'Performance Score'!C45,IF('Performance Score'!F45="Level 3",'Performance Scoring'!$C$4*'Performance Score'!C45,IF('Performance Score'!F45="Level 4",'Performance Scoring'!$C$5*'Performance Score'!C45,IF('Performance Score'!F45="Level 5",'Performance Scoring'!$C$6*'Performance Score'!C45,IF('Performance Score'!F45="DMD",'Performance Scoring'!$C$9*'Performance Score'!C45,'Performance Scoring'!$C$10)))))))),0)</f>
        <v>13</v>
      </c>
      <c r="I45">
        <f>ROUND(IF(F45="Deputy Head",'Performance Scoring'!$D$7*'Performance Score'!D45,IF('Performance Score'!F45="Head",'Performance Scoring'!$D$8*'Performance Score'!D45,IF('Performance Score'!F45="Level 1",'Performance Scoring'!$D$2*'Performance Score'!D45,IF('Performance Score'!F45="Level 2",'Performance Scoring'!$D$3*'Performance Score'!D45,IF('Performance Score'!F45="Level 3",'Performance Scoring'!$D$4*'Performance Score'!D45,IF('Performance Score'!F45="Level 4",'Performance Scoring'!$D$5*'Performance Score'!D45,IF('Performance Score'!F45="Level 5",'Performance Scoring'!$D$6*'Performance Score'!D45,IF('Performance Score'!F45="DMD",'Performance Scoring'!$D$9*'Performance Score'!D45,'Performance Scoring'!$D$10)))))))),0)</f>
        <v>56</v>
      </c>
      <c r="J45">
        <f>SUM(G45:I45)+ROUND(IF(F45="Deputy Head",'Performance Scoring'!$E$7*'Performance Score'!$E$200,IF('Performance Score'!F45="Head",'Performance Scoring'!$E$8*'Performance Score'!$E$200,IF('Performance Score'!F45="DMD",'Performance Scoring'!$E$9*'Performance Score'!$E$200,IF('Performance Score'!F45="MD",'Performance Scoring'!$E$10*'Performance Score'!E243,'Performance Scoring'!$D$10)))),0)</f>
        <v>76</v>
      </c>
    </row>
    <row r="46" spans="1:10" x14ac:dyDescent="0.25">
      <c r="A46" s="1" t="s">
        <v>543</v>
      </c>
      <c r="B46">
        <v>73</v>
      </c>
      <c r="C46">
        <v>83</v>
      </c>
      <c r="D46">
        <v>83</v>
      </c>
      <c r="E46">
        <f t="shared" si="0"/>
        <v>80</v>
      </c>
      <c r="F46" t="str">
        <f>VLOOKUP(A46:A243,'Consolidated Table'!$A$2:$G$200,7,FALSE)</f>
        <v>Level 1</v>
      </c>
      <c r="G46">
        <f>ROUND(IF(F46="Deputy Head",'Performance Scoring'!$B$7*'Performance Score'!B46,IF('Performance Score'!F46="Head",'Performance Scoring'!$B$8*'Performance Score'!B46,IF('Performance Score'!F46="Level 1",'Performance Scoring'!$B$2*'Performance Score'!B46,IF(F46="Level 2",'Performance Scoring'!$B$3*'Performance Score'!B46,IF('Performance Score'!F46="Level 3",'Performance Scoring'!$B$4*'Performance Score'!B46,IF('Performance Score'!F46="Level 4",'Performance Scoring'!$B$5*'Performance Score'!B46,IF('Performance Score'!F46="Level 5",'Performance Scoring'!$B$6*'Performance Score'!B46,IF('Performance Score'!F46="Deputy Head",'Performance Scoring'!$B$7*'Performance Score'!B46,IF('Performance Score'!F46="Head",'Performance Scoring'!$B$8*'Performance Score'!B46,IF('Performance Score'!F46="DMD",'Performance Scoring'!$B$9*'Performance Score'!B46,'Performance Scoring'!$B$10)))))))))),0)</f>
        <v>11</v>
      </c>
      <c r="H46">
        <f>ROUND(IF(F46="Deputy Head",'Performance Scoring'!$C$7*'Performance Score'!C46,IF('Performance Score'!F46="Head",'Performance Scoring'!$C$8*'Performance Score'!C46,IF('Performance Score'!F46="Level 1",'Performance Scoring'!$C$2*'Performance Score'!C46,IF('Performance Score'!F46="Level 2",'Performance Scoring'!$C$3*'Performance Score'!C46,IF('Performance Score'!F46="Level 3",'Performance Scoring'!$C$4*'Performance Score'!C46,IF('Performance Score'!F46="Level 4",'Performance Scoring'!$C$5*'Performance Score'!C46,IF('Performance Score'!F46="Level 5",'Performance Scoring'!$C$6*'Performance Score'!C46,IF('Performance Score'!F46="DMD",'Performance Scoring'!$C$9*'Performance Score'!C46,'Performance Scoring'!$C$10)))))))),0)</f>
        <v>12</v>
      </c>
      <c r="I46">
        <f>ROUND(IF(F46="Deputy Head",'Performance Scoring'!$D$7*'Performance Score'!D46,IF('Performance Score'!F46="Head",'Performance Scoring'!$D$8*'Performance Score'!D46,IF('Performance Score'!F46="Level 1",'Performance Scoring'!$D$2*'Performance Score'!D46,IF('Performance Score'!F46="Level 2",'Performance Scoring'!$D$3*'Performance Score'!D46,IF('Performance Score'!F46="Level 3",'Performance Scoring'!$D$4*'Performance Score'!D46,IF('Performance Score'!F46="Level 4",'Performance Scoring'!$D$5*'Performance Score'!D46,IF('Performance Score'!F46="Level 5",'Performance Scoring'!$D$6*'Performance Score'!D46,IF('Performance Score'!F46="DMD",'Performance Scoring'!$D$9*'Performance Score'!D46,'Performance Scoring'!$D$10)))))))),0)</f>
        <v>58</v>
      </c>
      <c r="J46">
        <f>SUM(G46:I46)+ROUND(IF(F46="Deputy Head",'Performance Scoring'!$E$7*'Performance Score'!$E$200,IF('Performance Score'!F46="Head",'Performance Scoring'!$E$8*'Performance Score'!$E$200,IF('Performance Score'!F46="DMD",'Performance Scoring'!$E$9*'Performance Score'!$E$200,IF('Performance Score'!F46="MD",'Performance Scoring'!$E$10*'Performance Score'!E244,'Performance Scoring'!$D$10)))),0)</f>
        <v>81</v>
      </c>
    </row>
    <row r="47" spans="1:10" x14ac:dyDescent="0.25">
      <c r="A47" s="1" t="s">
        <v>495</v>
      </c>
      <c r="B47">
        <v>84</v>
      </c>
      <c r="C47">
        <v>67</v>
      </c>
      <c r="D47">
        <v>97</v>
      </c>
      <c r="E47">
        <f t="shared" si="0"/>
        <v>83</v>
      </c>
      <c r="F47" t="str">
        <f>VLOOKUP(A47:A244,'Consolidated Table'!$A$2:$G$200,7,FALSE)</f>
        <v>Level 1</v>
      </c>
      <c r="G47">
        <f>ROUND(IF(F47="Deputy Head",'Performance Scoring'!$B$7*'Performance Score'!B47,IF('Performance Score'!F47="Head",'Performance Scoring'!$B$8*'Performance Score'!B47,IF('Performance Score'!F47="Level 1",'Performance Scoring'!$B$2*'Performance Score'!B47,IF(F47="Level 2",'Performance Scoring'!$B$3*'Performance Score'!B47,IF('Performance Score'!F47="Level 3",'Performance Scoring'!$B$4*'Performance Score'!B47,IF('Performance Score'!F47="Level 4",'Performance Scoring'!$B$5*'Performance Score'!B47,IF('Performance Score'!F47="Level 5",'Performance Scoring'!$B$6*'Performance Score'!B47,IF('Performance Score'!F47="Deputy Head",'Performance Scoring'!$B$7*'Performance Score'!B47,IF('Performance Score'!F47="Head",'Performance Scoring'!$B$8*'Performance Score'!B47,IF('Performance Score'!F47="DMD",'Performance Scoring'!$B$9*'Performance Score'!B47,'Performance Scoring'!$B$10)))))))))),0)</f>
        <v>13</v>
      </c>
      <c r="H47">
        <f>ROUND(IF(F47="Deputy Head",'Performance Scoring'!$C$7*'Performance Score'!C47,IF('Performance Score'!F47="Head",'Performance Scoring'!$C$8*'Performance Score'!C47,IF('Performance Score'!F47="Level 1",'Performance Scoring'!$C$2*'Performance Score'!C47,IF('Performance Score'!F47="Level 2",'Performance Scoring'!$C$3*'Performance Score'!C47,IF('Performance Score'!F47="Level 3",'Performance Scoring'!$C$4*'Performance Score'!C47,IF('Performance Score'!F47="Level 4",'Performance Scoring'!$C$5*'Performance Score'!C47,IF('Performance Score'!F47="Level 5",'Performance Scoring'!$C$6*'Performance Score'!C47,IF('Performance Score'!F47="DMD",'Performance Scoring'!$C$9*'Performance Score'!C47,'Performance Scoring'!$C$10)))))))),0)</f>
        <v>10</v>
      </c>
      <c r="I47">
        <f>ROUND(IF(F47="Deputy Head",'Performance Scoring'!$D$7*'Performance Score'!D47,IF('Performance Score'!F47="Head",'Performance Scoring'!$D$8*'Performance Score'!D47,IF('Performance Score'!F47="Level 1",'Performance Scoring'!$D$2*'Performance Score'!D47,IF('Performance Score'!F47="Level 2",'Performance Scoring'!$D$3*'Performance Score'!D47,IF('Performance Score'!F47="Level 3",'Performance Scoring'!$D$4*'Performance Score'!D47,IF('Performance Score'!F47="Level 4",'Performance Scoring'!$D$5*'Performance Score'!D47,IF('Performance Score'!F47="Level 5",'Performance Scoring'!$D$6*'Performance Score'!D47,IF('Performance Score'!F47="DMD",'Performance Scoring'!$D$9*'Performance Score'!D47,'Performance Scoring'!$D$10)))))))),0)</f>
        <v>68</v>
      </c>
      <c r="J47">
        <f>SUM(G47:I47)+ROUND(IF(F47="Deputy Head",'Performance Scoring'!$E$7*'Performance Score'!$E$200,IF('Performance Score'!F47="Head",'Performance Scoring'!$E$8*'Performance Score'!$E$200,IF('Performance Score'!F47="DMD",'Performance Scoring'!$E$9*'Performance Score'!$E$200,IF('Performance Score'!F47="MD",'Performance Scoring'!$E$10*'Performance Score'!E245,'Performance Scoring'!$D$10)))),0)</f>
        <v>91</v>
      </c>
    </row>
    <row r="48" spans="1:10" x14ac:dyDescent="0.25">
      <c r="A48" s="1" t="s">
        <v>408</v>
      </c>
      <c r="B48">
        <v>75</v>
      </c>
      <c r="C48">
        <v>66</v>
      </c>
      <c r="D48">
        <v>64</v>
      </c>
      <c r="E48">
        <f t="shared" si="0"/>
        <v>68</v>
      </c>
      <c r="F48" t="str">
        <f>VLOOKUP(A48:A245,'Consolidated Table'!$A$2:$G$200,7,FALSE)</f>
        <v>Level 2</v>
      </c>
      <c r="G48">
        <f>ROUND(IF(F48="Deputy Head",'Performance Scoring'!$B$7*'Performance Score'!B48,IF('Performance Score'!F48="Head",'Performance Scoring'!$B$8*'Performance Score'!B48,IF('Performance Score'!F48="Level 1",'Performance Scoring'!$B$2*'Performance Score'!B48,IF(F48="Level 2",'Performance Scoring'!$B$3*'Performance Score'!B48,IF('Performance Score'!F48="Level 3",'Performance Scoring'!$B$4*'Performance Score'!B48,IF('Performance Score'!F48="Level 4",'Performance Scoring'!$B$5*'Performance Score'!B48,IF('Performance Score'!F48="Level 5",'Performance Scoring'!$B$6*'Performance Score'!B48,IF('Performance Score'!F48="Deputy Head",'Performance Scoring'!$B$7*'Performance Score'!B48,IF('Performance Score'!F48="Head",'Performance Scoring'!$B$8*'Performance Score'!B48,IF('Performance Score'!F48="DMD",'Performance Scoring'!$B$9*'Performance Score'!B48,'Performance Scoring'!$B$10)))))))))),0)</f>
        <v>11</v>
      </c>
      <c r="H48">
        <f>ROUND(IF(F48="Deputy Head",'Performance Scoring'!$C$7*'Performance Score'!C48,IF('Performance Score'!F48="Head",'Performance Scoring'!$C$8*'Performance Score'!C48,IF('Performance Score'!F48="Level 1",'Performance Scoring'!$C$2*'Performance Score'!C48,IF('Performance Score'!F48="Level 2",'Performance Scoring'!$C$3*'Performance Score'!C48,IF('Performance Score'!F48="Level 3",'Performance Scoring'!$C$4*'Performance Score'!C48,IF('Performance Score'!F48="Level 4",'Performance Scoring'!$C$5*'Performance Score'!C48,IF('Performance Score'!F48="Level 5",'Performance Scoring'!$C$6*'Performance Score'!C48,IF('Performance Score'!F48="DMD",'Performance Scoring'!$C$9*'Performance Score'!C48,'Performance Scoring'!$C$10)))))))),0)</f>
        <v>10</v>
      </c>
      <c r="I48">
        <f>ROUND(IF(F48="Deputy Head",'Performance Scoring'!$D$7*'Performance Score'!D48,IF('Performance Score'!F48="Head",'Performance Scoring'!$D$8*'Performance Score'!D48,IF('Performance Score'!F48="Level 1",'Performance Scoring'!$D$2*'Performance Score'!D48,IF('Performance Score'!F48="Level 2",'Performance Scoring'!$D$3*'Performance Score'!D48,IF('Performance Score'!F48="Level 3",'Performance Scoring'!$D$4*'Performance Score'!D48,IF('Performance Score'!F48="Level 4",'Performance Scoring'!$D$5*'Performance Score'!D48,IF('Performance Score'!F48="Level 5",'Performance Scoring'!$D$6*'Performance Score'!D48,IF('Performance Score'!F48="DMD",'Performance Scoring'!$D$9*'Performance Score'!D48,'Performance Scoring'!$D$10)))))))),0)</f>
        <v>45</v>
      </c>
      <c r="J48">
        <f>SUM(G48:I48)+ROUND(IF(F48="Deputy Head",'Performance Scoring'!$E$7*'Performance Score'!$E$200,IF('Performance Score'!F48="Head",'Performance Scoring'!$E$8*'Performance Score'!$E$200,IF('Performance Score'!F48="DMD",'Performance Scoring'!$E$9*'Performance Score'!$E$200,IF('Performance Score'!F48="MD",'Performance Scoring'!$E$10*'Performance Score'!E246,'Performance Scoring'!$D$10)))),0)</f>
        <v>66</v>
      </c>
    </row>
    <row r="49" spans="1:10" x14ac:dyDescent="0.25">
      <c r="A49" s="1" t="s">
        <v>402</v>
      </c>
      <c r="B49">
        <v>87</v>
      </c>
      <c r="C49">
        <v>86</v>
      </c>
      <c r="D49">
        <v>96</v>
      </c>
      <c r="E49">
        <f t="shared" si="0"/>
        <v>90</v>
      </c>
      <c r="F49" t="str">
        <f>VLOOKUP(A49:A246,'Consolidated Table'!$A$2:$G$200,7,FALSE)</f>
        <v>Level 2</v>
      </c>
      <c r="G49">
        <f>ROUND(IF(F49="Deputy Head",'Performance Scoring'!$B$7*'Performance Score'!B49,IF('Performance Score'!F49="Head",'Performance Scoring'!$B$8*'Performance Score'!B49,IF('Performance Score'!F49="Level 1",'Performance Scoring'!$B$2*'Performance Score'!B49,IF(F49="Level 2",'Performance Scoring'!$B$3*'Performance Score'!B49,IF('Performance Score'!F49="Level 3",'Performance Scoring'!$B$4*'Performance Score'!B49,IF('Performance Score'!F49="Level 4",'Performance Scoring'!$B$5*'Performance Score'!B49,IF('Performance Score'!F49="Level 5",'Performance Scoring'!$B$6*'Performance Score'!B49,IF('Performance Score'!F49="Deputy Head",'Performance Scoring'!$B$7*'Performance Score'!B49,IF('Performance Score'!F49="Head",'Performance Scoring'!$B$8*'Performance Score'!B49,IF('Performance Score'!F49="DMD",'Performance Scoring'!$B$9*'Performance Score'!B49,'Performance Scoring'!$B$10)))))))))),0)</f>
        <v>13</v>
      </c>
      <c r="H49">
        <f>ROUND(IF(F49="Deputy Head",'Performance Scoring'!$C$7*'Performance Score'!C49,IF('Performance Score'!F49="Head",'Performance Scoring'!$C$8*'Performance Score'!C49,IF('Performance Score'!F49="Level 1",'Performance Scoring'!$C$2*'Performance Score'!C49,IF('Performance Score'!F49="Level 2",'Performance Scoring'!$C$3*'Performance Score'!C49,IF('Performance Score'!F49="Level 3",'Performance Scoring'!$C$4*'Performance Score'!C49,IF('Performance Score'!F49="Level 4",'Performance Scoring'!$C$5*'Performance Score'!C49,IF('Performance Score'!F49="Level 5",'Performance Scoring'!$C$6*'Performance Score'!C49,IF('Performance Score'!F49="DMD",'Performance Scoring'!$C$9*'Performance Score'!C49,'Performance Scoring'!$C$10)))))))),0)</f>
        <v>13</v>
      </c>
      <c r="I49">
        <f>ROUND(IF(F49="Deputy Head",'Performance Scoring'!$D$7*'Performance Score'!D49,IF('Performance Score'!F49="Head",'Performance Scoring'!$D$8*'Performance Score'!D49,IF('Performance Score'!F49="Level 1",'Performance Scoring'!$D$2*'Performance Score'!D49,IF('Performance Score'!F49="Level 2",'Performance Scoring'!$D$3*'Performance Score'!D49,IF('Performance Score'!F49="Level 3",'Performance Scoring'!$D$4*'Performance Score'!D49,IF('Performance Score'!F49="Level 4",'Performance Scoring'!$D$5*'Performance Score'!D49,IF('Performance Score'!F49="Level 5",'Performance Scoring'!$D$6*'Performance Score'!D49,IF('Performance Score'!F49="DMD",'Performance Scoring'!$D$9*'Performance Score'!D49,'Performance Scoring'!$D$10)))))))),0)</f>
        <v>67</v>
      </c>
      <c r="J49">
        <f>SUM(G49:I49)+ROUND(IF(F49="Deputy Head",'Performance Scoring'!$E$7*'Performance Score'!$E$200,IF('Performance Score'!F49="Head",'Performance Scoring'!$E$8*'Performance Score'!$E$200,IF('Performance Score'!F49="DMD",'Performance Scoring'!$E$9*'Performance Score'!$E$200,IF('Performance Score'!F49="MD",'Performance Scoring'!$E$10*'Performance Score'!E247,'Performance Scoring'!$D$10)))),0)</f>
        <v>93</v>
      </c>
    </row>
    <row r="50" spans="1:10" x14ac:dyDescent="0.25">
      <c r="A50" s="1" t="s">
        <v>427</v>
      </c>
      <c r="B50">
        <v>88</v>
      </c>
      <c r="C50">
        <v>85</v>
      </c>
      <c r="D50">
        <v>87</v>
      </c>
      <c r="E50">
        <f t="shared" si="0"/>
        <v>87</v>
      </c>
      <c r="F50" t="str">
        <f>VLOOKUP(A50:A247,'Consolidated Table'!$A$2:$G$200,7,FALSE)</f>
        <v>Level 2</v>
      </c>
      <c r="G50">
        <f>ROUND(IF(F50="Deputy Head",'Performance Scoring'!$B$7*'Performance Score'!B50,IF('Performance Score'!F50="Head",'Performance Scoring'!$B$8*'Performance Score'!B50,IF('Performance Score'!F50="Level 1",'Performance Scoring'!$B$2*'Performance Score'!B50,IF(F50="Level 2",'Performance Scoring'!$B$3*'Performance Score'!B50,IF('Performance Score'!F50="Level 3",'Performance Scoring'!$B$4*'Performance Score'!B50,IF('Performance Score'!F50="Level 4",'Performance Scoring'!$B$5*'Performance Score'!B50,IF('Performance Score'!F50="Level 5",'Performance Scoring'!$B$6*'Performance Score'!B50,IF('Performance Score'!F50="Deputy Head",'Performance Scoring'!$B$7*'Performance Score'!B50,IF('Performance Score'!F50="Head",'Performance Scoring'!$B$8*'Performance Score'!B50,IF('Performance Score'!F50="DMD",'Performance Scoring'!$B$9*'Performance Score'!B50,'Performance Scoring'!$B$10)))))))))),0)</f>
        <v>13</v>
      </c>
      <c r="H50">
        <f>ROUND(IF(F50="Deputy Head",'Performance Scoring'!$C$7*'Performance Score'!C50,IF('Performance Score'!F50="Head",'Performance Scoring'!$C$8*'Performance Score'!C50,IF('Performance Score'!F50="Level 1",'Performance Scoring'!$C$2*'Performance Score'!C50,IF('Performance Score'!F50="Level 2",'Performance Scoring'!$C$3*'Performance Score'!C50,IF('Performance Score'!F50="Level 3",'Performance Scoring'!$C$4*'Performance Score'!C50,IF('Performance Score'!F50="Level 4",'Performance Scoring'!$C$5*'Performance Score'!C50,IF('Performance Score'!F50="Level 5",'Performance Scoring'!$C$6*'Performance Score'!C50,IF('Performance Score'!F50="DMD",'Performance Scoring'!$C$9*'Performance Score'!C50,'Performance Scoring'!$C$10)))))))),0)</f>
        <v>13</v>
      </c>
      <c r="I50">
        <f>ROUND(IF(F50="Deputy Head",'Performance Scoring'!$D$7*'Performance Score'!D50,IF('Performance Score'!F50="Head",'Performance Scoring'!$D$8*'Performance Score'!D50,IF('Performance Score'!F50="Level 1",'Performance Scoring'!$D$2*'Performance Score'!D50,IF('Performance Score'!F50="Level 2",'Performance Scoring'!$D$3*'Performance Score'!D50,IF('Performance Score'!F50="Level 3",'Performance Scoring'!$D$4*'Performance Score'!D50,IF('Performance Score'!F50="Level 4",'Performance Scoring'!$D$5*'Performance Score'!D50,IF('Performance Score'!F50="Level 5",'Performance Scoring'!$D$6*'Performance Score'!D50,IF('Performance Score'!F50="DMD",'Performance Scoring'!$D$9*'Performance Score'!D50,'Performance Scoring'!$D$10)))))))),0)</f>
        <v>61</v>
      </c>
      <c r="J50">
        <f>SUM(G50:I50)+ROUND(IF(F50="Deputy Head",'Performance Scoring'!$E$7*'Performance Score'!$E$200,IF('Performance Score'!F50="Head",'Performance Scoring'!$E$8*'Performance Score'!$E$200,IF('Performance Score'!F50="DMD",'Performance Scoring'!$E$9*'Performance Score'!$E$200,IF('Performance Score'!F50="MD",'Performance Scoring'!$E$10*'Performance Score'!E248,'Performance Scoring'!$D$10)))),0)</f>
        <v>87</v>
      </c>
    </row>
    <row r="51" spans="1:10" x14ac:dyDescent="0.25">
      <c r="A51" s="1" t="s">
        <v>426</v>
      </c>
      <c r="B51">
        <v>86</v>
      </c>
      <c r="C51">
        <v>94</v>
      </c>
      <c r="D51">
        <v>63</v>
      </c>
      <c r="E51">
        <f t="shared" si="0"/>
        <v>81</v>
      </c>
      <c r="F51" t="str">
        <f>VLOOKUP(A51:A248,'Consolidated Table'!$A$2:$G$200,7,FALSE)</f>
        <v>Level 2</v>
      </c>
      <c r="G51">
        <f>ROUND(IF(F51="Deputy Head",'Performance Scoring'!$B$7*'Performance Score'!B51,IF('Performance Score'!F51="Head",'Performance Scoring'!$B$8*'Performance Score'!B51,IF('Performance Score'!F51="Level 1",'Performance Scoring'!$B$2*'Performance Score'!B51,IF(F51="Level 2",'Performance Scoring'!$B$3*'Performance Score'!B51,IF('Performance Score'!F51="Level 3",'Performance Scoring'!$B$4*'Performance Score'!B51,IF('Performance Score'!F51="Level 4",'Performance Scoring'!$B$5*'Performance Score'!B51,IF('Performance Score'!F51="Level 5",'Performance Scoring'!$B$6*'Performance Score'!B51,IF('Performance Score'!F51="Deputy Head",'Performance Scoring'!$B$7*'Performance Score'!B51,IF('Performance Score'!F51="Head",'Performance Scoring'!$B$8*'Performance Score'!B51,IF('Performance Score'!F51="DMD",'Performance Scoring'!$B$9*'Performance Score'!B51,'Performance Scoring'!$B$10)))))))))),0)</f>
        <v>13</v>
      </c>
      <c r="H51">
        <f>ROUND(IF(F51="Deputy Head",'Performance Scoring'!$C$7*'Performance Score'!C51,IF('Performance Score'!F51="Head",'Performance Scoring'!$C$8*'Performance Score'!C51,IF('Performance Score'!F51="Level 1",'Performance Scoring'!$C$2*'Performance Score'!C51,IF('Performance Score'!F51="Level 2",'Performance Scoring'!$C$3*'Performance Score'!C51,IF('Performance Score'!F51="Level 3",'Performance Scoring'!$C$4*'Performance Score'!C51,IF('Performance Score'!F51="Level 4",'Performance Scoring'!$C$5*'Performance Score'!C51,IF('Performance Score'!F51="Level 5",'Performance Scoring'!$C$6*'Performance Score'!C51,IF('Performance Score'!F51="DMD",'Performance Scoring'!$C$9*'Performance Score'!C51,'Performance Scoring'!$C$10)))))))),0)</f>
        <v>14</v>
      </c>
      <c r="I51">
        <f>ROUND(IF(F51="Deputy Head",'Performance Scoring'!$D$7*'Performance Score'!D51,IF('Performance Score'!F51="Head",'Performance Scoring'!$D$8*'Performance Score'!D51,IF('Performance Score'!F51="Level 1",'Performance Scoring'!$D$2*'Performance Score'!D51,IF('Performance Score'!F51="Level 2",'Performance Scoring'!$D$3*'Performance Score'!D51,IF('Performance Score'!F51="Level 3",'Performance Scoring'!$D$4*'Performance Score'!D51,IF('Performance Score'!F51="Level 4",'Performance Scoring'!$D$5*'Performance Score'!D51,IF('Performance Score'!F51="Level 5",'Performance Scoring'!$D$6*'Performance Score'!D51,IF('Performance Score'!F51="DMD",'Performance Scoring'!$D$9*'Performance Score'!D51,'Performance Scoring'!$D$10)))))))),0)</f>
        <v>44</v>
      </c>
      <c r="J51">
        <f>SUM(G51:I51)+ROUND(IF(F51="Deputy Head",'Performance Scoring'!$E$7*'Performance Score'!$E$200,IF('Performance Score'!F51="Head",'Performance Scoring'!$E$8*'Performance Score'!$E$200,IF('Performance Score'!F51="DMD",'Performance Scoring'!$E$9*'Performance Score'!$E$200,IF('Performance Score'!F51="MD",'Performance Scoring'!$E$10*'Performance Score'!E249,'Performance Scoring'!$D$10)))),0)</f>
        <v>71</v>
      </c>
    </row>
    <row r="52" spans="1:10" x14ac:dyDescent="0.25">
      <c r="A52" s="1" t="s">
        <v>530</v>
      </c>
      <c r="B52">
        <v>41</v>
      </c>
      <c r="C52">
        <v>63</v>
      </c>
      <c r="D52">
        <v>99</v>
      </c>
      <c r="E52">
        <f t="shared" si="0"/>
        <v>68</v>
      </c>
      <c r="F52" t="str">
        <f>VLOOKUP(A52:A249,'Consolidated Table'!$A$2:$G$200,7,FALSE)</f>
        <v>Level 2</v>
      </c>
      <c r="G52">
        <f>ROUND(IF(F52="Deputy Head",'Performance Scoring'!$B$7*'Performance Score'!B52,IF('Performance Score'!F52="Head",'Performance Scoring'!$B$8*'Performance Score'!B52,IF('Performance Score'!F52="Level 1",'Performance Scoring'!$B$2*'Performance Score'!B52,IF(F52="Level 2",'Performance Scoring'!$B$3*'Performance Score'!B52,IF('Performance Score'!F52="Level 3",'Performance Scoring'!$B$4*'Performance Score'!B52,IF('Performance Score'!F52="Level 4",'Performance Scoring'!$B$5*'Performance Score'!B52,IF('Performance Score'!F52="Level 5",'Performance Scoring'!$B$6*'Performance Score'!B52,IF('Performance Score'!F52="Deputy Head",'Performance Scoring'!$B$7*'Performance Score'!B52,IF('Performance Score'!F52="Head",'Performance Scoring'!$B$8*'Performance Score'!B52,IF('Performance Score'!F52="DMD",'Performance Scoring'!$B$9*'Performance Score'!B52,'Performance Scoring'!$B$10)))))))))),0)</f>
        <v>6</v>
      </c>
      <c r="H52">
        <f>ROUND(IF(F52="Deputy Head",'Performance Scoring'!$C$7*'Performance Score'!C52,IF('Performance Score'!F52="Head",'Performance Scoring'!$C$8*'Performance Score'!C52,IF('Performance Score'!F52="Level 1",'Performance Scoring'!$C$2*'Performance Score'!C52,IF('Performance Score'!F52="Level 2",'Performance Scoring'!$C$3*'Performance Score'!C52,IF('Performance Score'!F52="Level 3",'Performance Scoring'!$C$4*'Performance Score'!C52,IF('Performance Score'!F52="Level 4",'Performance Scoring'!$C$5*'Performance Score'!C52,IF('Performance Score'!F52="Level 5",'Performance Scoring'!$C$6*'Performance Score'!C52,IF('Performance Score'!F52="DMD",'Performance Scoring'!$C$9*'Performance Score'!C52,'Performance Scoring'!$C$10)))))))),0)</f>
        <v>9</v>
      </c>
      <c r="I52">
        <f>ROUND(IF(F52="Deputy Head",'Performance Scoring'!$D$7*'Performance Score'!D52,IF('Performance Score'!F52="Head",'Performance Scoring'!$D$8*'Performance Score'!D52,IF('Performance Score'!F52="Level 1",'Performance Scoring'!$D$2*'Performance Score'!D52,IF('Performance Score'!F52="Level 2",'Performance Scoring'!$D$3*'Performance Score'!D52,IF('Performance Score'!F52="Level 3",'Performance Scoring'!$D$4*'Performance Score'!D52,IF('Performance Score'!F52="Level 4",'Performance Scoring'!$D$5*'Performance Score'!D52,IF('Performance Score'!F52="Level 5",'Performance Scoring'!$D$6*'Performance Score'!D52,IF('Performance Score'!F52="DMD",'Performance Scoring'!$D$9*'Performance Score'!D52,'Performance Scoring'!$D$10)))))))),0)</f>
        <v>69</v>
      </c>
      <c r="J52">
        <f>SUM(G52:I52)+ROUND(IF(F52="Deputy Head",'Performance Scoring'!$E$7*'Performance Score'!$E$200,IF('Performance Score'!F52="Head",'Performance Scoring'!$E$8*'Performance Score'!$E$200,IF('Performance Score'!F52="DMD",'Performance Scoring'!$E$9*'Performance Score'!$E$200,IF('Performance Score'!F52="MD",'Performance Scoring'!$E$10*'Performance Score'!E250,'Performance Scoring'!$D$10)))),0)</f>
        <v>84</v>
      </c>
    </row>
    <row r="53" spans="1:10" x14ac:dyDescent="0.25">
      <c r="A53" s="1" t="s">
        <v>532</v>
      </c>
      <c r="B53">
        <v>65</v>
      </c>
      <c r="C53">
        <v>70</v>
      </c>
      <c r="D53">
        <v>62</v>
      </c>
      <c r="E53">
        <f t="shared" si="0"/>
        <v>66</v>
      </c>
      <c r="F53" t="str">
        <f>VLOOKUP(A53:A250,'Consolidated Table'!$A$2:$G$200,7,FALSE)</f>
        <v>Level 2</v>
      </c>
      <c r="G53">
        <f>ROUND(IF(F53="Deputy Head",'Performance Scoring'!$B$7*'Performance Score'!B53,IF('Performance Score'!F53="Head",'Performance Scoring'!$B$8*'Performance Score'!B53,IF('Performance Score'!F53="Level 1",'Performance Scoring'!$B$2*'Performance Score'!B53,IF(F53="Level 2",'Performance Scoring'!$B$3*'Performance Score'!B53,IF('Performance Score'!F53="Level 3",'Performance Scoring'!$B$4*'Performance Score'!B53,IF('Performance Score'!F53="Level 4",'Performance Scoring'!$B$5*'Performance Score'!B53,IF('Performance Score'!F53="Level 5",'Performance Scoring'!$B$6*'Performance Score'!B53,IF('Performance Score'!F53="Deputy Head",'Performance Scoring'!$B$7*'Performance Score'!B53,IF('Performance Score'!F53="Head",'Performance Scoring'!$B$8*'Performance Score'!B53,IF('Performance Score'!F53="DMD",'Performance Scoring'!$B$9*'Performance Score'!B53,'Performance Scoring'!$B$10)))))))))),0)</f>
        <v>10</v>
      </c>
      <c r="H53">
        <f>ROUND(IF(F53="Deputy Head",'Performance Scoring'!$C$7*'Performance Score'!C53,IF('Performance Score'!F53="Head",'Performance Scoring'!$C$8*'Performance Score'!C53,IF('Performance Score'!F53="Level 1",'Performance Scoring'!$C$2*'Performance Score'!C53,IF('Performance Score'!F53="Level 2",'Performance Scoring'!$C$3*'Performance Score'!C53,IF('Performance Score'!F53="Level 3",'Performance Scoring'!$C$4*'Performance Score'!C53,IF('Performance Score'!F53="Level 4",'Performance Scoring'!$C$5*'Performance Score'!C53,IF('Performance Score'!F53="Level 5",'Performance Scoring'!$C$6*'Performance Score'!C53,IF('Performance Score'!F53="DMD",'Performance Scoring'!$C$9*'Performance Score'!C53,'Performance Scoring'!$C$10)))))))),0)</f>
        <v>11</v>
      </c>
      <c r="I53">
        <f>ROUND(IF(F53="Deputy Head",'Performance Scoring'!$D$7*'Performance Score'!D53,IF('Performance Score'!F53="Head",'Performance Scoring'!$D$8*'Performance Score'!D53,IF('Performance Score'!F53="Level 1",'Performance Scoring'!$D$2*'Performance Score'!D53,IF('Performance Score'!F53="Level 2",'Performance Scoring'!$D$3*'Performance Score'!D53,IF('Performance Score'!F53="Level 3",'Performance Scoring'!$D$4*'Performance Score'!D53,IF('Performance Score'!F53="Level 4",'Performance Scoring'!$D$5*'Performance Score'!D53,IF('Performance Score'!F53="Level 5",'Performance Scoring'!$D$6*'Performance Score'!D53,IF('Performance Score'!F53="DMD",'Performance Scoring'!$D$9*'Performance Score'!D53,'Performance Scoring'!$D$10)))))))),0)</f>
        <v>43</v>
      </c>
      <c r="J53">
        <f>SUM(G53:I53)+ROUND(IF(F53="Deputy Head",'Performance Scoring'!$E$7*'Performance Score'!$E$200,IF('Performance Score'!F53="Head",'Performance Scoring'!$E$8*'Performance Score'!$E$200,IF('Performance Score'!F53="DMD",'Performance Scoring'!$E$9*'Performance Score'!$E$200,IF('Performance Score'!F53="MD",'Performance Scoring'!$E$10*'Performance Score'!E251,'Performance Scoring'!$D$10)))),0)</f>
        <v>64</v>
      </c>
    </row>
    <row r="54" spans="1:10" x14ac:dyDescent="0.25">
      <c r="A54" s="1" t="s">
        <v>535</v>
      </c>
      <c r="B54">
        <v>85</v>
      </c>
      <c r="C54">
        <v>54</v>
      </c>
      <c r="D54">
        <v>71</v>
      </c>
      <c r="E54">
        <f t="shared" si="0"/>
        <v>70</v>
      </c>
      <c r="F54" t="str">
        <f>VLOOKUP(A54:A251,'Consolidated Table'!$A$2:$G$200,7,FALSE)</f>
        <v>Level 2</v>
      </c>
      <c r="G54">
        <f>ROUND(IF(F54="Deputy Head",'Performance Scoring'!$B$7*'Performance Score'!B54,IF('Performance Score'!F54="Head",'Performance Scoring'!$B$8*'Performance Score'!B54,IF('Performance Score'!F54="Level 1",'Performance Scoring'!$B$2*'Performance Score'!B54,IF(F54="Level 2",'Performance Scoring'!$B$3*'Performance Score'!B54,IF('Performance Score'!F54="Level 3",'Performance Scoring'!$B$4*'Performance Score'!B54,IF('Performance Score'!F54="Level 4",'Performance Scoring'!$B$5*'Performance Score'!B54,IF('Performance Score'!F54="Level 5",'Performance Scoring'!$B$6*'Performance Score'!B54,IF('Performance Score'!F54="Deputy Head",'Performance Scoring'!$B$7*'Performance Score'!B54,IF('Performance Score'!F54="Head",'Performance Scoring'!$B$8*'Performance Score'!B54,IF('Performance Score'!F54="DMD",'Performance Scoring'!$B$9*'Performance Score'!B54,'Performance Scoring'!$B$10)))))))))),0)</f>
        <v>13</v>
      </c>
      <c r="H54">
        <f>ROUND(IF(F54="Deputy Head",'Performance Scoring'!$C$7*'Performance Score'!C54,IF('Performance Score'!F54="Head",'Performance Scoring'!$C$8*'Performance Score'!C54,IF('Performance Score'!F54="Level 1",'Performance Scoring'!$C$2*'Performance Score'!C54,IF('Performance Score'!F54="Level 2",'Performance Scoring'!$C$3*'Performance Score'!C54,IF('Performance Score'!F54="Level 3",'Performance Scoring'!$C$4*'Performance Score'!C54,IF('Performance Score'!F54="Level 4",'Performance Scoring'!$C$5*'Performance Score'!C54,IF('Performance Score'!F54="Level 5",'Performance Scoring'!$C$6*'Performance Score'!C54,IF('Performance Score'!F54="DMD",'Performance Scoring'!$C$9*'Performance Score'!C54,'Performance Scoring'!$C$10)))))))),0)</f>
        <v>8</v>
      </c>
      <c r="I54">
        <f>ROUND(IF(F54="Deputy Head",'Performance Scoring'!$D$7*'Performance Score'!D54,IF('Performance Score'!F54="Head",'Performance Scoring'!$D$8*'Performance Score'!D54,IF('Performance Score'!F54="Level 1",'Performance Scoring'!$D$2*'Performance Score'!D54,IF('Performance Score'!F54="Level 2",'Performance Scoring'!$D$3*'Performance Score'!D54,IF('Performance Score'!F54="Level 3",'Performance Scoring'!$D$4*'Performance Score'!D54,IF('Performance Score'!F54="Level 4",'Performance Scoring'!$D$5*'Performance Score'!D54,IF('Performance Score'!F54="Level 5",'Performance Scoring'!$D$6*'Performance Score'!D54,IF('Performance Score'!F54="DMD",'Performance Scoring'!$D$9*'Performance Score'!D54,'Performance Scoring'!$D$10)))))))),0)</f>
        <v>50</v>
      </c>
      <c r="J54">
        <f>SUM(G54:I54)+ROUND(IF(F54="Deputy Head",'Performance Scoring'!$E$7*'Performance Score'!$E$200,IF('Performance Score'!F54="Head",'Performance Scoring'!$E$8*'Performance Score'!$E$200,IF('Performance Score'!F54="DMD",'Performance Scoring'!$E$9*'Performance Score'!$E$200,IF('Performance Score'!F54="MD",'Performance Scoring'!$E$10*'Performance Score'!E252,'Performance Scoring'!$D$10)))),0)</f>
        <v>71</v>
      </c>
    </row>
    <row r="55" spans="1:10" x14ac:dyDescent="0.25">
      <c r="A55" s="1" t="s">
        <v>423</v>
      </c>
      <c r="B55">
        <v>50</v>
      </c>
      <c r="C55">
        <v>66</v>
      </c>
      <c r="D55">
        <v>77</v>
      </c>
      <c r="E55">
        <f t="shared" si="0"/>
        <v>64</v>
      </c>
      <c r="F55" t="str">
        <f>VLOOKUP(A55:A252,'Consolidated Table'!$A$2:$G$200,7,FALSE)</f>
        <v>Level 2</v>
      </c>
      <c r="G55">
        <f>ROUND(IF(F55="Deputy Head",'Performance Scoring'!$B$7*'Performance Score'!B55,IF('Performance Score'!F55="Head",'Performance Scoring'!$B$8*'Performance Score'!B55,IF('Performance Score'!F55="Level 1",'Performance Scoring'!$B$2*'Performance Score'!B55,IF(F55="Level 2",'Performance Scoring'!$B$3*'Performance Score'!B55,IF('Performance Score'!F55="Level 3",'Performance Scoring'!$B$4*'Performance Score'!B55,IF('Performance Score'!F55="Level 4",'Performance Scoring'!$B$5*'Performance Score'!B55,IF('Performance Score'!F55="Level 5",'Performance Scoring'!$B$6*'Performance Score'!B55,IF('Performance Score'!F55="Deputy Head",'Performance Scoring'!$B$7*'Performance Score'!B55,IF('Performance Score'!F55="Head",'Performance Scoring'!$B$8*'Performance Score'!B55,IF('Performance Score'!F55="DMD",'Performance Scoring'!$B$9*'Performance Score'!B55,'Performance Scoring'!$B$10)))))))))),0)</f>
        <v>8</v>
      </c>
      <c r="H55">
        <f>ROUND(IF(F55="Deputy Head",'Performance Scoring'!$C$7*'Performance Score'!C55,IF('Performance Score'!F55="Head",'Performance Scoring'!$C$8*'Performance Score'!C55,IF('Performance Score'!F55="Level 1",'Performance Scoring'!$C$2*'Performance Score'!C55,IF('Performance Score'!F55="Level 2",'Performance Scoring'!$C$3*'Performance Score'!C55,IF('Performance Score'!F55="Level 3",'Performance Scoring'!$C$4*'Performance Score'!C55,IF('Performance Score'!F55="Level 4",'Performance Scoring'!$C$5*'Performance Score'!C55,IF('Performance Score'!F55="Level 5",'Performance Scoring'!$C$6*'Performance Score'!C55,IF('Performance Score'!F55="DMD",'Performance Scoring'!$C$9*'Performance Score'!C55,'Performance Scoring'!$C$10)))))))),0)</f>
        <v>10</v>
      </c>
      <c r="I55">
        <f>ROUND(IF(F55="Deputy Head",'Performance Scoring'!$D$7*'Performance Score'!D55,IF('Performance Score'!F55="Head",'Performance Scoring'!$D$8*'Performance Score'!D55,IF('Performance Score'!F55="Level 1",'Performance Scoring'!$D$2*'Performance Score'!D55,IF('Performance Score'!F55="Level 2",'Performance Scoring'!$D$3*'Performance Score'!D55,IF('Performance Score'!F55="Level 3",'Performance Scoring'!$D$4*'Performance Score'!D55,IF('Performance Score'!F55="Level 4",'Performance Scoring'!$D$5*'Performance Score'!D55,IF('Performance Score'!F55="Level 5",'Performance Scoring'!$D$6*'Performance Score'!D55,IF('Performance Score'!F55="DMD",'Performance Scoring'!$D$9*'Performance Score'!D55,'Performance Scoring'!$D$10)))))))),0)</f>
        <v>54</v>
      </c>
      <c r="J55">
        <f>SUM(G55:I55)+ROUND(IF(F55="Deputy Head",'Performance Scoring'!$E$7*'Performance Score'!$E$200,IF('Performance Score'!F55="Head",'Performance Scoring'!$E$8*'Performance Score'!$E$200,IF('Performance Score'!F55="DMD",'Performance Scoring'!$E$9*'Performance Score'!$E$200,IF('Performance Score'!F55="MD",'Performance Scoring'!$E$10*'Performance Score'!E253,'Performance Scoring'!$D$10)))),0)</f>
        <v>72</v>
      </c>
    </row>
    <row r="56" spans="1:10" x14ac:dyDescent="0.25">
      <c r="A56" s="1" t="s">
        <v>445</v>
      </c>
      <c r="B56">
        <v>38</v>
      </c>
      <c r="C56">
        <v>65</v>
      </c>
      <c r="D56">
        <v>63</v>
      </c>
      <c r="E56">
        <f t="shared" si="0"/>
        <v>55</v>
      </c>
      <c r="F56" t="str">
        <f>VLOOKUP(A56:A253,'Consolidated Table'!$A$2:$G$200,7,FALSE)</f>
        <v>Level 2</v>
      </c>
      <c r="G56">
        <f>ROUND(IF(F56="Deputy Head",'Performance Scoring'!$B$7*'Performance Score'!B56,IF('Performance Score'!F56="Head",'Performance Scoring'!$B$8*'Performance Score'!B56,IF('Performance Score'!F56="Level 1",'Performance Scoring'!$B$2*'Performance Score'!B56,IF(F56="Level 2",'Performance Scoring'!$B$3*'Performance Score'!B56,IF('Performance Score'!F56="Level 3",'Performance Scoring'!$B$4*'Performance Score'!B56,IF('Performance Score'!F56="Level 4",'Performance Scoring'!$B$5*'Performance Score'!B56,IF('Performance Score'!F56="Level 5",'Performance Scoring'!$B$6*'Performance Score'!B56,IF('Performance Score'!F56="Deputy Head",'Performance Scoring'!$B$7*'Performance Score'!B56,IF('Performance Score'!F56="Head",'Performance Scoring'!$B$8*'Performance Score'!B56,IF('Performance Score'!F56="DMD",'Performance Scoring'!$B$9*'Performance Score'!B56,'Performance Scoring'!$B$10)))))))))),0)</f>
        <v>6</v>
      </c>
      <c r="H56">
        <f>ROUND(IF(F56="Deputy Head",'Performance Scoring'!$C$7*'Performance Score'!C56,IF('Performance Score'!F56="Head",'Performance Scoring'!$C$8*'Performance Score'!C56,IF('Performance Score'!F56="Level 1",'Performance Scoring'!$C$2*'Performance Score'!C56,IF('Performance Score'!F56="Level 2",'Performance Scoring'!$C$3*'Performance Score'!C56,IF('Performance Score'!F56="Level 3",'Performance Scoring'!$C$4*'Performance Score'!C56,IF('Performance Score'!F56="Level 4",'Performance Scoring'!$C$5*'Performance Score'!C56,IF('Performance Score'!F56="Level 5",'Performance Scoring'!$C$6*'Performance Score'!C56,IF('Performance Score'!F56="DMD",'Performance Scoring'!$C$9*'Performance Score'!C56,'Performance Scoring'!$C$10)))))))),0)</f>
        <v>10</v>
      </c>
      <c r="I56">
        <f>ROUND(IF(F56="Deputy Head",'Performance Scoring'!$D$7*'Performance Score'!D56,IF('Performance Score'!F56="Head",'Performance Scoring'!$D$8*'Performance Score'!D56,IF('Performance Score'!F56="Level 1",'Performance Scoring'!$D$2*'Performance Score'!D56,IF('Performance Score'!F56="Level 2",'Performance Scoring'!$D$3*'Performance Score'!D56,IF('Performance Score'!F56="Level 3",'Performance Scoring'!$D$4*'Performance Score'!D56,IF('Performance Score'!F56="Level 4",'Performance Scoring'!$D$5*'Performance Score'!D56,IF('Performance Score'!F56="Level 5",'Performance Scoring'!$D$6*'Performance Score'!D56,IF('Performance Score'!F56="DMD",'Performance Scoring'!$D$9*'Performance Score'!D56,'Performance Scoring'!$D$10)))))))),0)</f>
        <v>44</v>
      </c>
      <c r="J56">
        <f>SUM(G56:I56)+ROUND(IF(F56="Deputy Head",'Performance Scoring'!$E$7*'Performance Score'!$E$200,IF('Performance Score'!F56="Head",'Performance Scoring'!$E$8*'Performance Score'!$E$200,IF('Performance Score'!F56="DMD",'Performance Scoring'!$E$9*'Performance Score'!$E$200,IF('Performance Score'!F56="MD",'Performance Scoring'!$E$10*'Performance Score'!E254,'Performance Scoring'!$D$10)))),0)</f>
        <v>60</v>
      </c>
    </row>
    <row r="57" spans="1:10" x14ac:dyDescent="0.25">
      <c r="A57" s="1" t="s">
        <v>446</v>
      </c>
      <c r="B57">
        <v>69</v>
      </c>
      <c r="C57">
        <v>95</v>
      </c>
      <c r="D57">
        <v>78</v>
      </c>
      <c r="E57">
        <f t="shared" si="0"/>
        <v>81</v>
      </c>
      <c r="F57" t="str">
        <f>VLOOKUP(A57:A254,'Consolidated Table'!$A$2:$G$200,7,FALSE)</f>
        <v>Level 2</v>
      </c>
      <c r="G57">
        <f>ROUND(IF(F57="Deputy Head",'Performance Scoring'!$B$7*'Performance Score'!B57,IF('Performance Score'!F57="Head",'Performance Scoring'!$B$8*'Performance Score'!B57,IF('Performance Score'!F57="Level 1",'Performance Scoring'!$B$2*'Performance Score'!B57,IF(F57="Level 2",'Performance Scoring'!$B$3*'Performance Score'!B57,IF('Performance Score'!F57="Level 3",'Performance Scoring'!$B$4*'Performance Score'!B57,IF('Performance Score'!F57="Level 4",'Performance Scoring'!$B$5*'Performance Score'!B57,IF('Performance Score'!F57="Level 5",'Performance Scoring'!$B$6*'Performance Score'!B57,IF('Performance Score'!F57="Deputy Head",'Performance Scoring'!$B$7*'Performance Score'!B57,IF('Performance Score'!F57="Head",'Performance Scoring'!$B$8*'Performance Score'!B57,IF('Performance Score'!F57="DMD",'Performance Scoring'!$B$9*'Performance Score'!B57,'Performance Scoring'!$B$10)))))))))),0)</f>
        <v>10</v>
      </c>
      <c r="H57">
        <f>ROUND(IF(F57="Deputy Head",'Performance Scoring'!$C$7*'Performance Score'!C57,IF('Performance Score'!F57="Head",'Performance Scoring'!$C$8*'Performance Score'!C57,IF('Performance Score'!F57="Level 1",'Performance Scoring'!$C$2*'Performance Score'!C57,IF('Performance Score'!F57="Level 2",'Performance Scoring'!$C$3*'Performance Score'!C57,IF('Performance Score'!F57="Level 3",'Performance Scoring'!$C$4*'Performance Score'!C57,IF('Performance Score'!F57="Level 4",'Performance Scoring'!$C$5*'Performance Score'!C57,IF('Performance Score'!F57="Level 5",'Performance Scoring'!$C$6*'Performance Score'!C57,IF('Performance Score'!F57="DMD",'Performance Scoring'!$C$9*'Performance Score'!C57,'Performance Scoring'!$C$10)))))))),0)</f>
        <v>14</v>
      </c>
      <c r="I57">
        <f>ROUND(IF(F57="Deputy Head",'Performance Scoring'!$D$7*'Performance Score'!D57,IF('Performance Score'!F57="Head",'Performance Scoring'!$D$8*'Performance Score'!D57,IF('Performance Score'!F57="Level 1",'Performance Scoring'!$D$2*'Performance Score'!D57,IF('Performance Score'!F57="Level 2",'Performance Scoring'!$D$3*'Performance Score'!D57,IF('Performance Score'!F57="Level 3",'Performance Scoring'!$D$4*'Performance Score'!D57,IF('Performance Score'!F57="Level 4",'Performance Scoring'!$D$5*'Performance Score'!D57,IF('Performance Score'!F57="Level 5",'Performance Scoring'!$D$6*'Performance Score'!D57,IF('Performance Score'!F57="DMD",'Performance Scoring'!$D$9*'Performance Score'!D57,'Performance Scoring'!$D$10)))))))),0)</f>
        <v>55</v>
      </c>
      <c r="J57">
        <f>SUM(G57:I57)+ROUND(IF(F57="Deputy Head",'Performance Scoring'!$E$7*'Performance Score'!$E$200,IF('Performance Score'!F57="Head",'Performance Scoring'!$E$8*'Performance Score'!$E$200,IF('Performance Score'!F57="DMD",'Performance Scoring'!$E$9*'Performance Score'!$E$200,IF('Performance Score'!F57="MD",'Performance Scoring'!$E$10*'Performance Score'!E255,'Performance Scoring'!$D$10)))),0)</f>
        <v>79</v>
      </c>
    </row>
    <row r="58" spans="1:10" x14ac:dyDescent="0.25">
      <c r="A58" s="1" t="s">
        <v>485</v>
      </c>
      <c r="B58">
        <v>91</v>
      </c>
      <c r="C58">
        <v>73</v>
      </c>
      <c r="D58">
        <v>93</v>
      </c>
      <c r="E58">
        <f t="shared" si="0"/>
        <v>86</v>
      </c>
      <c r="F58" t="str">
        <f>VLOOKUP(A58:A255,'Consolidated Table'!$A$2:$G$200,7,FALSE)</f>
        <v>Level 3</v>
      </c>
      <c r="G58">
        <f>ROUND(IF(F58="Deputy Head",'Performance Scoring'!$B$7*'Performance Score'!B58,IF('Performance Score'!F58="Head",'Performance Scoring'!$B$8*'Performance Score'!B58,IF('Performance Score'!F58="Level 1",'Performance Scoring'!$B$2*'Performance Score'!B58,IF(F58="Level 2",'Performance Scoring'!$B$3*'Performance Score'!B58,IF('Performance Score'!F58="Level 3",'Performance Scoring'!$B$4*'Performance Score'!B58,IF('Performance Score'!F58="Level 4",'Performance Scoring'!$B$5*'Performance Score'!B58,IF('Performance Score'!F58="Level 5",'Performance Scoring'!$B$6*'Performance Score'!B58,IF('Performance Score'!F58="Deputy Head",'Performance Scoring'!$B$7*'Performance Score'!B58,IF('Performance Score'!F58="Head",'Performance Scoring'!$B$8*'Performance Score'!B58,IF('Performance Score'!F58="DMD",'Performance Scoring'!$B$9*'Performance Score'!B58,'Performance Scoring'!$B$10)))))))))),0)</f>
        <v>14</v>
      </c>
      <c r="H58">
        <f>ROUND(IF(F58="Deputy Head",'Performance Scoring'!$C$7*'Performance Score'!C58,IF('Performance Score'!F58="Head",'Performance Scoring'!$C$8*'Performance Score'!C58,IF('Performance Score'!F58="Level 1",'Performance Scoring'!$C$2*'Performance Score'!C58,IF('Performance Score'!F58="Level 2",'Performance Scoring'!$C$3*'Performance Score'!C58,IF('Performance Score'!F58="Level 3",'Performance Scoring'!$C$4*'Performance Score'!C58,IF('Performance Score'!F58="Level 4",'Performance Scoring'!$C$5*'Performance Score'!C58,IF('Performance Score'!F58="Level 5",'Performance Scoring'!$C$6*'Performance Score'!C58,IF('Performance Score'!F58="DMD",'Performance Scoring'!$C$9*'Performance Score'!C58,'Performance Scoring'!$C$10)))))))),0)</f>
        <v>11</v>
      </c>
      <c r="I58">
        <f>ROUND(IF(F58="Deputy Head",'Performance Scoring'!$D$7*'Performance Score'!D58,IF('Performance Score'!F58="Head",'Performance Scoring'!$D$8*'Performance Score'!D58,IF('Performance Score'!F58="Level 1",'Performance Scoring'!$D$2*'Performance Score'!D58,IF('Performance Score'!F58="Level 2",'Performance Scoring'!$D$3*'Performance Score'!D58,IF('Performance Score'!F58="Level 3",'Performance Scoring'!$D$4*'Performance Score'!D58,IF('Performance Score'!F58="Level 4",'Performance Scoring'!$D$5*'Performance Score'!D58,IF('Performance Score'!F58="Level 5",'Performance Scoring'!$D$6*'Performance Score'!D58,IF('Performance Score'!F58="DMD",'Performance Scoring'!$D$9*'Performance Score'!D58,'Performance Scoring'!$D$10)))))))),0)</f>
        <v>65</v>
      </c>
      <c r="J58">
        <f>SUM(G58:I58)+ROUND(IF(F58="Deputy Head",'Performance Scoring'!$E$7*'Performance Score'!$E$200,IF('Performance Score'!F58="Head",'Performance Scoring'!$E$8*'Performance Score'!$E$200,IF('Performance Score'!F58="DMD",'Performance Scoring'!$E$9*'Performance Score'!$E$200,IF('Performance Score'!F58="MD",'Performance Scoring'!$E$10*'Performance Score'!E256,'Performance Scoring'!$D$10)))),0)</f>
        <v>90</v>
      </c>
    </row>
    <row r="59" spans="1:10" x14ac:dyDescent="0.25">
      <c r="A59" s="1" t="s">
        <v>537</v>
      </c>
      <c r="B59">
        <v>46</v>
      </c>
      <c r="C59">
        <v>84</v>
      </c>
      <c r="D59">
        <v>94</v>
      </c>
      <c r="E59">
        <f t="shared" si="0"/>
        <v>75</v>
      </c>
      <c r="F59" t="str">
        <f>VLOOKUP(A59:A256,'Consolidated Table'!$A$2:$G$200,7,FALSE)</f>
        <v>Level 3</v>
      </c>
      <c r="G59">
        <f>ROUND(IF(F59="Deputy Head",'Performance Scoring'!$B$7*'Performance Score'!B59,IF('Performance Score'!F59="Head",'Performance Scoring'!$B$8*'Performance Score'!B59,IF('Performance Score'!F59="Level 1",'Performance Scoring'!$B$2*'Performance Score'!B59,IF(F59="Level 2",'Performance Scoring'!$B$3*'Performance Score'!B59,IF('Performance Score'!F59="Level 3",'Performance Scoring'!$B$4*'Performance Score'!B59,IF('Performance Score'!F59="Level 4",'Performance Scoring'!$B$5*'Performance Score'!B59,IF('Performance Score'!F59="Level 5",'Performance Scoring'!$B$6*'Performance Score'!B59,IF('Performance Score'!F59="Deputy Head",'Performance Scoring'!$B$7*'Performance Score'!B59,IF('Performance Score'!F59="Head",'Performance Scoring'!$B$8*'Performance Score'!B59,IF('Performance Score'!F59="DMD",'Performance Scoring'!$B$9*'Performance Score'!B59,'Performance Scoring'!$B$10)))))))))),0)</f>
        <v>7</v>
      </c>
      <c r="H59">
        <f>ROUND(IF(F59="Deputy Head",'Performance Scoring'!$C$7*'Performance Score'!C59,IF('Performance Score'!F59="Head",'Performance Scoring'!$C$8*'Performance Score'!C59,IF('Performance Score'!F59="Level 1",'Performance Scoring'!$C$2*'Performance Score'!C59,IF('Performance Score'!F59="Level 2",'Performance Scoring'!$C$3*'Performance Score'!C59,IF('Performance Score'!F59="Level 3",'Performance Scoring'!$C$4*'Performance Score'!C59,IF('Performance Score'!F59="Level 4",'Performance Scoring'!$C$5*'Performance Score'!C59,IF('Performance Score'!F59="Level 5",'Performance Scoring'!$C$6*'Performance Score'!C59,IF('Performance Score'!F59="DMD",'Performance Scoring'!$C$9*'Performance Score'!C59,'Performance Scoring'!$C$10)))))))),0)</f>
        <v>13</v>
      </c>
      <c r="I59">
        <f>ROUND(IF(F59="Deputy Head",'Performance Scoring'!$D$7*'Performance Score'!D59,IF('Performance Score'!F59="Head",'Performance Scoring'!$D$8*'Performance Score'!D59,IF('Performance Score'!F59="Level 1",'Performance Scoring'!$D$2*'Performance Score'!D59,IF('Performance Score'!F59="Level 2",'Performance Scoring'!$D$3*'Performance Score'!D59,IF('Performance Score'!F59="Level 3",'Performance Scoring'!$D$4*'Performance Score'!D59,IF('Performance Score'!F59="Level 4",'Performance Scoring'!$D$5*'Performance Score'!D59,IF('Performance Score'!F59="Level 5",'Performance Scoring'!$D$6*'Performance Score'!D59,IF('Performance Score'!F59="DMD",'Performance Scoring'!$D$9*'Performance Score'!D59,'Performance Scoring'!$D$10)))))))),0)</f>
        <v>66</v>
      </c>
      <c r="J59">
        <f>SUM(G59:I59)+ROUND(IF(F59="Deputy Head",'Performance Scoring'!$E$7*'Performance Score'!$E$200,IF('Performance Score'!F59="Head",'Performance Scoring'!$E$8*'Performance Score'!$E$200,IF('Performance Score'!F59="DMD",'Performance Scoring'!$E$9*'Performance Score'!$E$200,IF('Performance Score'!F59="MD",'Performance Scoring'!$E$10*'Performance Score'!E257,'Performance Scoring'!$D$10)))),0)</f>
        <v>86</v>
      </c>
    </row>
    <row r="60" spans="1:10" x14ac:dyDescent="0.25">
      <c r="A60" s="1" t="s">
        <v>538</v>
      </c>
      <c r="B60">
        <v>74</v>
      </c>
      <c r="C60">
        <v>58</v>
      </c>
      <c r="D60">
        <v>85</v>
      </c>
      <c r="E60">
        <f t="shared" si="0"/>
        <v>72</v>
      </c>
      <c r="F60" t="str">
        <f>VLOOKUP(A60:A257,'Consolidated Table'!$A$2:$G$200,7,FALSE)</f>
        <v>Level 3</v>
      </c>
      <c r="G60">
        <f>ROUND(IF(F60="Deputy Head",'Performance Scoring'!$B$7*'Performance Score'!B60,IF('Performance Score'!F60="Head",'Performance Scoring'!$B$8*'Performance Score'!B60,IF('Performance Score'!F60="Level 1",'Performance Scoring'!$B$2*'Performance Score'!B60,IF(F60="Level 2",'Performance Scoring'!$B$3*'Performance Score'!B60,IF('Performance Score'!F60="Level 3",'Performance Scoring'!$B$4*'Performance Score'!B60,IF('Performance Score'!F60="Level 4",'Performance Scoring'!$B$5*'Performance Score'!B60,IF('Performance Score'!F60="Level 5",'Performance Scoring'!$B$6*'Performance Score'!B60,IF('Performance Score'!F60="Deputy Head",'Performance Scoring'!$B$7*'Performance Score'!B60,IF('Performance Score'!F60="Head",'Performance Scoring'!$B$8*'Performance Score'!B60,IF('Performance Score'!F60="DMD",'Performance Scoring'!$B$9*'Performance Score'!B60,'Performance Scoring'!$B$10)))))))))),0)</f>
        <v>11</v>
      </c>
      <c r="H60">
        <f>ROUND(IF(F60="Deputy Head",'Performance Scoring'!$C$7*'Performance Score'!C60,IF('Performance Score'!F60="Head",'Performance Scoring'!$C$8*'Performance Score'!C60,IF('Performance Score'!F60="Level 1",'Performance Scoring'!$C$2*'Performance Score'!C60,IF('Performance Score'!F60="Level 2",'Performance Scoring'!$C$3*'Performance Score'!C60,IF('Performance Score'!F60="Level 3",'Performance Scoring'!$C$4*'Performance Score'!C60,IF('Performance Score'!F60="Level 4",'Performance Scoring'!$C$5*'Performance Score'!C60,IF('Performance Score'!F60="Level 5",'Performance Scoring'!$C$6*'Performance Score'!C60,IF('Performance Score'!F60="DMD",'Performance Scoring'!$C$9*'Performance Score'!C60,'Performance Scoring'!$C$10)))))))),0)</f>
        <v>9</v>
      </c>
      <c r="I60">
        <f>ROUND(IF(F60="Deputy Head",'Performance Scoring'!$D$7*'Performance Score'!D60,IF('Performance Score'!F60="Head",'Performance Scoring'!$D$8*'Performance Score'!D60,IF('Performance Score'!F60="Level 1",'Performance Scoring'!$D$2*'Performance Score'!D60,IF('Performance Score'!F60="Level 2",'Performance Scoring'!$D$3*'Performance Score'!D60,IF('Performance Score'!F60="Level 3",'Performance Scoring'!$D$4*'Performance Score'!D60,IF('Performance Score'!F60="Level 4",'Performance Scoring'!$D$5*'Performance Score'!D60,IF('Performance Score'!F60="Level 5",'Performance Scoring'!$D$6*'Performance Score'!D60,IF('Performance Score'!F60="DMD",'Performance Scoring'!$D$9*'Performance Score'!D60,'Performance Scoring'!$D$10)))))))),0)</f>
        <v>60</v>
      </c>
      <c r="J60">
        <f>SUM(G60:I60)+ROUND(IF(F60="Deputy Head",'Performance Scoring'!$E$7*'Performance Score'!$E$200,IF('Performance Score'!F60="Head",'Performance Scoring'!$E$8*'Performance Score'!$E$200,IF('Performance Score'!F60="DMD",'Performance Scoring'!$E$9*'Performance Score'!$E$200,IF('Performance Score'!F60="MD",'Performance Scoring'!$E$10*'Performance Score'!E258,'Performance Scoring'!$D$10)))),0)</f>
        <v>80</v>
      </c>
    </row>
    <row r="61" spans="1:10" x14ac:dyDescent="0.25">
      <c r="A61" s="1" t="s">
        <v>540</v>
      </c>
      <c r="B61">
        <v>76</v>
      </c>
      <c r="C61">
        <v>85</v>
      </c>
      <c r="D61">
        <v>88</v>
      </c>
      <c r="E61">
        <f t="shared" si="0"/>
        <v>83</v>
      </c>
      <c r="F61" t="str">
        <f>VLOOKUP(A61:A258,'Consolidated Table'!$A$2:$G$200,7,FALSE)</f>
        <v>Level 4</v>
      </c>
      <c r="G61">
        <f>ROUND(IF(F61="Deputy Head",'Performance Scoring'!$B$7*'Performance Score'!B61,IF('Performance Score'!F61="Head",'Performance Scoring'!$B$8*'Performance Score'!B61,IF('Performance Score'!F61="Level 1",'Performance Scoring'!$B$2*'Performance Score'!B61,IF(F61="Level 2",'Performance Scoring'!$B$3*'Performance Score'!B61,IF('Performance Score'!F61="Level 3",'Performance Scoring'!$B$4*'Performance Score'!B61,IF('Performance Score'!F61="Level 4",'Performance Scoring'!$B$5*'Performance Score'!B61,IF('Performance Score'!F61="Level 5",'Performance Scoring'!$B$6*'Performance Score'!B61,IF('Performance Score'!F61="Deputy Head",'Performance Scoring'!$B$7*'Performance Score'!B61,IF('Performance Score'!F61="Head",'Performance Scoring'!$B$8*'Performance Score'!B61,IF('Performance Score'!F61="DMD",'Performance Scoring'!$B$9*'Performance Score'!B61,'Performance Scoring'!$B$10)))))))))),0)</f>
        <v>11</v>
      </c>
      <c r="H61">
        <f>ROUND(IF(F61="Deputy Head",'Performance Scoring'!$C$7*'Performance Score'!C61,IF('Performance Score'!F61="Head",'Performance Scoring'!$C$8*'Performance Score'!C61,IF('Performance Score'!F61="Level 1",'Performance Scoring'!$C$2*'Performance Score'!C61,IF('Performance Score'!F61="Level 2",'Performance Scoring'!$C$3*'Performance Score'!C61,IF('Performance Score'!F61="Level 3",'Performance Scoring'!$C$4*'Performance Score'!C61,IF('Performance Score'!F61="Level 4",'Performance Scoring'!$C$5*'Performance Score'!C61,IF('Performance Score'!F61="Level 5",'Performance Scoring'!$C$6*'Performance Score'!C61,IF('Performance Score'!F61="DMD",'Performance Scoring'!$C$9*'Performance Score'!C61,'Performance Scoring'!$C$10)))))))),0)</f>
        <v>21</v>
      </c>
      <c r="I61">
        <f>ROUND(IF(F61="Deputy Head",'Performance Scoring'!$D$7*'Performance Score'!D61,IF('Performance Score'!F61="Head",'Performance Scoring'!$D$8*'Performance Score'!D61,IF('Performance Score'!F61="Level 1",'Performance Scoring'!$D$2*'Performance Score'!D61,IF('Performance Score'!F61="Level 2",'Performance Scoring'!$D$3*'Performance Score'!D61,IF('Performance Score'!F61="Level 3",'Performance Scoring'!$D$4*'Performance Score'!D61,IF('Performance Score'!F61="Level 4",'Performance Scoring'!$D$5*'Performance Score'!D61,IF('Performance Score'!F61="Level 5",'Performance Scoring'!$D$6*'Performance Score'!D61,IF('Performance Score'!F61="DMD",'Performance Scoring'!$D$9*'Performance Score'!D61,'Performance Scoring'!$D$10)))))))),0)</f>
        <v>53</v>
      </c>
      <c r="J61">
        <f>SUM(G61:I61)+ROUND(IF(F61="Deputy Head",'Performance Scoring'!$E$7*'Performance Score'!$E$200,IF('Performance Score'!F61="Head",'Performance Scoring'!$E$8*'Performance Score'!$E$200,IF('Performance Score'!F61="DMD",'Performance Scoring'!$E$9*'Performance Score'!$E$200,IF('Performance Score'!F61="MD",'Performance Scoring'!$E$10*'Performance Score'!E259,'Performance Scoring'!$D$10)))),0)</f>
        <v>85</v>
      </c>
    </row>
    <row r="62" spans="1:10" x14ac:dyDescent="0.25">
      <c r="A62" s="1" t="s">
        <v>442</v>
      </c>
      <c r="B62">
        <v>45</v>
      </c>
      <c r="C62">
        <v>74</v>
      </c>
      <c r="D62">
        <v>77</v>
      </c>
      <c r="E62">
        <f t="shared" si="0"/>
        <v>65</v>
      </c>
      <c r="F62" t="str">
        <f>VLOOKUP(A62:A259,'Consolidated Table'!$A$2:$G$200,7,FALSE)</f>
        <v>Level 4</v>
      </c>
      <c r="G62">
        <f>ROUND(IF(F62="Deputy Head",'Performance Scoring'!$B$7*'Performance Score'!B62,IF('Performance Score'!F62="Head",'Performance Scoring'!$B$8*'Performance Score'!B62,IF('Performance Score'!F62="Level 1",'Performance Scoring'!$B$2*'Performance Score'!B62,IF(F62="Level 2",'Performance Scoring'!$B$3*'Performance Score'!B62,IF('Performance Score'!F62="Level 3",'Performance Scoring'!$B$4*'Performance Score'!B62,IF('Performance Score'!F62="Level 4",'Performance Scoring'!$B$5*'Performance Score'!B62,IF('Performance Score'!F62="Level 5",'Performance Scoring'!$B$6*'Performance Score'!B62,IF('Performance Score'!F62="Deputy Head",'Performance Scoring'!$B$7*'Performance Score'!B62,IF('Performance Score'!F62="Head",'Performance Scoring'!$B$8*'Performance Score'!B62,IF('Performance Score'!F62="DMD",'Performance Scoring'!$B$9*'Performance Score'!B62,'Performance Scoring'!$B$10)))))))))),0)</f>
        <v>7</v>
      </c>
      <c r="H62">
        <f>ROUND(IF(F62="Deputy Head",'Performance Scoring'!$C$7*'Performance Score'!C62,IF('Performance Score'!F62="Head",'Performance Scoring'!$C$8*'Performance Score'!C62,IF('Performance Score'!F62="Level 1",'Performance Scoring'!$C$2*'Performance Score'!C62,IF('Performance Score'!F62="Level 2",'Performance Scoring'!$C$3*'Performance Score'!C62,IF('Performance Score'!F62="Level 3",'Performance Scoring'!$C$4*'Performance Score'!C62,IF('Performance Score'!F62="Level 4",'Performance Scoring'!$C$5*'Performance Score'!C62,IF('Performance Score'!F62="Level 5",'Performance Scoring'!$C$6*'Performance Score'!C62,IF('Performance Score'!F62="DMD",'Performance Scoring'!$C$9*'Performance Score'!C62,'Performance Scoring'!$C$10)))))))),0)</f>
        <v>19</v>
      </c>
      <c r="I62">
        <f>ROUND(IF(F62="Deputy Head",'Performance Scoring'!$D$7*'Performance Score'!D62,IF('Performance Score'!F62="Head",'Performance Scoring'!$D$8*'Performance Score'!D62,IF('Performance Score'!F62="Level 1",'Performance Scoring'!$D$2*'Performance Score'!D62,IF('Performance Score'!F62="Level 2",'Performance Scoring'!$D$3*'Performance Score'!D62,IF('Performance Score'!F62="Level 3",'Performance Scoring'!$D$4*'Performance Score'!D62,IF('Performance Score'!F62="Level 4",'Performance Scoring'!$D$5*'Performance Score'!D62,IF('Performance Score'!F62="Level 5",'Performance Scoring'!$D$6*'Performance Score'!D62,IF('Performance Score'!F62="DMD",'Performance Scoring'!$D$9*'Performance Score'!D62,'Performance Scoring'!$D$10)))))))),0)</f>
        <v>46</v>
      </c>
      <c r="J62">
        <f>SUM(G62:I62)+ROUND(IF(F62="Deputy Head",'Performance Scoring'!$E$7*'Performance Score'!$E$200,IF('Performance Score'!F62="Head",'Performance Scoring'!$E$8*'Performance Score'!$E$200,IF('Performance Score'!F62="DMD",'Performance Scoring'!$E$9*'Performance Score'!$E$200,IF('Performance Score'!F62="MD",'Performance Scoring'!$E$10*'Performance Score'!E260,'Performance Scoring'!$D$10)))),0)</f>
        <v>72</v>
      </c>
    </row>
    <row r="63" spans="1:10" x14ac:dyDescent="0.25">
      <c r="A63" s="1" t="s">
        <v>541</v>
      </c>
      <c r="B63">
        <v>47</v>
      </c>
      <c r="C63">
        <v>80</v>
      </c>
      <c r="D63">
        <v>99</v>
      </c>
      <c r="E63">
        <f t="shared" si="0"/>
        <v>75</v>
      </c>
      <c r="F63" t="str">
        <f>VLOOKUP(A63:A260,'Consolidated Table'!$A$2:$G$200,7,FALSE)</f>
        <v>Level 5</v>
      </c>
      <c r="G63">
        <f>ROUND(IF(F63="Deputy Head",'Performance Scoring'!$B$7*'Performance Score'!B63,IF('Performance Score'!F63="Head",'Performance Scoring'!$B$8*'Performance Score'!B63,IF('Performance Score'!F63="Level 1",'Performance Scoring'!$B$2*'Performance Score'!B63,IF(F63="Level 2",'Performance Scoring'!$B$3*'Performance Score'!B63,IF('Performance Score'!F63="Level 3",'Performance Scoring'!$B$4*'Performance Score'!B63,IF('Performance Score'!F63="Level 4",'Performance Scoring'!$B$5*'Performance Score'!B63,IF('Performance Score'!F63="Level 5",'Performance Scoring'!$B$6*'Performance Score'!B63,IF('Performance Score'!F63="Deputy Head",'Performance Scoring'!$B$7*'Performance Score'!B63,IF('Performance Score'!F63="Head",'Performance Scoring'!$B$8*'Performance Score'!B63,IF('Performance Score'!F63="DMD",'Performance Scoring'!$B$9*'Performance Score'!B63,'Performance Scoring'!$B$10)))))))))),0)</f>
        <v>7</v>
      </c>
      <c r="H63">
        <f>ROUND(IF(F63="Deputy Head",'Performance Scoring'!$C$7*'Performance Score'!C63,IF('Performance Score'!F63="Head",'Performance Scoring'!$C$8*'Performance Score'!C63,IF('Performance Score'!F63="Level 1",'Performance Scoring'!$C$2*'Performance Score'!C63,IF('Performance Score'!F63="Level 2",'Performance Scoring'!$C$3*'Performance Score'!C63,IF('Performance Score'!F63="Level 3",'Performance Scoring'!$C$4*'Performance Score'!C63,IF('Performance Score'!F63="Level 4",'Performance Scoring'!$C$5*'Performance Score'!C63,IF('Performance Score'!F63="Level 5",'Performance Scoring'!$C$6*'Performance Score'!C63,IF('Performance Score'!F63="DMD",'Performance Scoring'!$C$9*'Performance Score'!C63,'Performance Scoring'!$C$10)))))))),0)</f>
        <v>12</v>
      </c>
      <c r="I63">
        <f>ROUND(IF(F63="Deputy Head",'Performance Scoring'!$D$7*'Performance Score'!D63,IF('Performance Score'!F63="Head",'Performance Scoring'!$D$8*'Performance Score'!D63,IF('Performance Score'!F63="Level 1",'Performance Scoring'!$D$2*'Performance Score'!D63,IF('Performance Score'!F63="Level 2",'Performance Scoring'!$D$3*'Performance Score'!D63,IF('Performance Score'!F63="Level 3",'Performance Scoring'!$D$4*'Performance Score'!D63,IF('Performance Score'!F63="Level 4",'Performance Scoring'!$D$5*'Performance Score'!D63,IF('Performance Score'!F63="Level 5",'Performance Scoring'!$D$6*'Performance Score'!D63,IF('Performance Score'!F63="DMD",'Performance Scoring'!$D$9*'Performance Score'!D63,'Performance Scoring'!$D$10)))))))),0)</f>
        <v>59</v>
      </c>
      <c r="J63">
        <f>SUM(G63:I63)+ROUND(IF(F63="Deputy Head",'Performance Scoring'!$E$7*'Performance Score'!$E$200,IF('Performance Score'!F63="Head",'Performance Scoring'!$E$8*'Performance Score'!$E$200,IF('Performance Score'!F63="DMD",'Performance Scoring'!$E$9*'Performance Score'!$E$200,IF('Performance Score'!F63="MD",'Performance Scoring'!$E$10*'Performance Score'!E261,'Performance Scoring'!$D$10)))),0)</f>
        <v>78</v>
      </c>
    </row>
    <row r="64" spans="1:10" x14ac:dyDescent="0.25">
      <c r="A64" s="1" t="s">
        <v>469</v>
      </c>
      <c r="B64">
        <v>30</v>
      </c>
      <c r="C64">
        <v>93</v>
      </c>
      <c r="D64">
        <v>63</v>
      </c>
      <c r="E64">
        <f t="shared" si="0"/>
        <v>62</v>
      </c>
      <c r="F64" t="str">
        <f>VLOOKUP(A64:A261,'Consolidated Table'!$A$2:$G$200,7,FALSE)</f>
        <v>Deputy Head</v>
      </c>
      <c r="G64">
        <f>ROUND(IF(F64="Deputy Head",'Performance Scoring'!$B$7*'Performance Score'!B64,IF('Performance Score'!F64="Head",'Performance Scoring'!$B$8*'Performance Score'!B64,IF('Performance Score'!F64="Level 1",'Performance Scoring'!$B$2*'Performance Score'!B64,IF(F64="Level 2",'Performance Scoring'!$B$3*'Performance Score'!B64,IF('Performance Score'!F64="Level 3",'Performance Scoring'!$B$4*'Performance Score'!B64,IF('Performance Score'!F64="Level 4",'Performance Scoring'!$B$5*'Performance Score'!B64,IF('Performance Score'!F64="Level 5",'Performance Scoring'!$B$6*'Performance Score'!B64,IF('Performance Score'!F64="Deputy Head",'Performance Scoring'!$B$7*'Performance Score'!B64,IF('Performance Score'!F64="Head",'Performance Scoring'!$B$8*'Performance Score'!B64,IF('Performance Score'!F64="DMD",'Performance Scoring'!$B$9*'Performance Score'!B64,'Performance Scoring'!$B$10)))))))))),0)</f>
        <v>3</v>
      </c>
      <c r="H64">
        <f>ROUND(IF(F64="Deputy Head",'Performance Scoring'!$C$7*'Performance Score'!C64,IF('Performance Score'!F64="Head",'Performance Scoring'!$C$8*'Performance Score'!C64,IF('Performance Score'!F64="Level 1",'Performance Scoring'!$C$2*'Performance Score'!C64,IF('Performance Score'!F64="Level 2",'Performance Scoring'!$C$3*'Performance Score'!C64,IF('Performance Score'!F64="Level 3",'Performance Scoring'!$C$4*'Performance Score'!C64,IF('Performance Score'!F64="Level 4",'Performance Scoring'!$C$5*'Performance Score'!C64,IF('Performance Score'!F64="Level 5",'Performance Scoring'!$C$6*'Performance Score'!C64,IF('Performance Score'!F64="DMD",'Performance Scoring'!$C$9*'Performance Score'!C64,'Performance Scoring'!$C$10)))))))),0)</f>
        <v>9</v>
      </c>
      <c r="I64">
        <f>ROUND(IF(F64="Deputy Head",'Performance Scoring'!$D$7*'Performance Score'!D64,IF('Performance Score'!F64="Head",'Performance Scoring'!$D$8*'Performance Score'!D64,IF('Performance Score'!F64="Level 1",'Performance Scoring'!$D$2*'Performance Score'!D64,IF('Performance Score'!F64="Level 2",'Performance Scoring'!$D$3*'Performance Score'!D64,IF('Performance Score'!F64="Level 3",'Performance Scoring'!$D$4*'Performance Score'!D64,IF('Performance Score'!F64="Level 4",'Performance Scoring'!$D$5*'Performance Score'!D64,IF('Performance Score'!F64="Level 5",'Performance Scoring'!$D$6*'Performance Score'!D64,IF('Performance Score'!F64="DMD",'Performance Scoring'!$D$9*'Performance Score'!D64,'Performance Scoring'!$D$10)))))))),0)</f>
        <v>32</v>
      </c>
      <c r="J64">
        <f>SUM(G64:I64)+ROUND(IF(F64="Deputy Head",'Performance Scoring'!$E$7*'Performance Score'!$E$200,IF('Performance Score'!F64="Head",'Performance Scoring'!$E$8*'Performance Score'!$E$200,IF('Performance Score'!F64="DMD",'Performance Scoring'!$E$9*'Performance Score'!$E$200,IF('Performance Score'!F64="MD",'Performance Scoring'!$E$10*'Performance Score'!E262,'Performance Scoring'!$D$10)))),0)</f>
        <v>67</v>
      </c>
    </row>
    <row r="65" spans="1:10" x14ac:dyDescent="0.25">
      <c r="A65" s="1" t="s">
        <v>467</v>
      </c>
      <c r="B65">
        <v>73</v>
      </c>
      <c r="C65">
        <v>92</v>
      </c>
      <c r="D65">
        <v>66</v>
      </c>
      <c r="E65">
        <f t="shared" si="0"/>
        <v>77</v>
      </c>
      <c r="F65" t="str">
        <f>VLOOKUP(A65:A262,'Consolidated Table'!$A$2:$G$200,7,FALSE)</f>
        <v>Head</v>
      </c>
      <c r="G65">
        <f>ROUND(IF(F65="Deputy Head",'Performance Scoring'!$B$7*'Performance Score'!B65,IF('Performance Score'!F65="Head",'Performance Scoring'!$B$8*'Performance Score'!B65,IF('Performance Score'!F65="Level 1",'Performance Scoring'!$B$2*'Performance Score'!B65,IF(F65="Level 2",'Performance Scoring'!$B$3*'Performance Score'!B65,IF('Performance Score'!F65="Level 3",'Performance Scoring'!$B$4*'Performance Score'!B65,IF('Performance Score'!F65="Level 4",'Performance Scoring'!$B$5*'Performance Score'!B65,IF('Performance Score'!F65="Level 5",'Performance Scoring'!$B$6*'Performance Score'!B65,IF('Performance Score'!F65="Deputy Head",'Performance Scoring'!$B$7*'Performance Score'!B65,IF('Performance Score'!F65="Head",'Performance Scoring'!$B$8*'Performance Score'!B65,IF('Performance Score'!F65="DMD",'Performance Scoring'!$B$9*'Performance Score'!B65,'Performance Scoring'!$B$10)))))))))),0)</f>
        <v>4</v>
      </c>
      <c r="H65">
        <f>ROUND(IF(F65="Deputy Head",'Performance Scoring'!$C$7*'Performance Score'!C65,IF('Performance Score'!F65="Head",'Performance Scoring'!$C$8*'Performance Score'!C65,IF('Performance Score'!F65="Level 1",'Performance Scoring'!$C$2*'Performance Score'!C65,IF('Performance Score'!F65="Level 2",'Performance Scoring'!$C$3*'Performance Score'!C65,IF('Performance Score'!F65="Level 3",'Performance Scoring'!$C$4*'Performance Score'!C65,IF('Performance Score'!F65="Level 4",'Performance Scoring'!$C$5*'Performance Score'!C65,IF('Performance Score'!F65="Level 5",'Performance Scoring'!$C$6*'Performance Score'!C65,IF('Performance Score'!F65="DMD",'Performance Scoring'!$C$9*'Performance Score'!C65,'Performance Scoring'!$C$10)))))))),0)</f>
        <v>9</v>
      </c>
      <c r="I65">
        <f>ROUND(IF(F65="Deputy Head",'Performance Scoring'!$D$7*'Performance Score'!D65,IF('Performance Score'!F65="Head",'Performance Scoring'!$D$8*'Performance Score'!D65,IF('Performance Score'!F65="Level 1",'Performance Scoring'!$D$2*'Performance Score'!D65,IF('Performance Score'!F65="Level 2",'Performance Scoring'!$D$3*'Performance Score'!D65,IF('Performance Score'!F65="Level 3",'Performance Scoring'!$D$4*'Performance Score'!D65,IF('Performance Score'!F65="Level 4",'Performance Scoring'!$D$5*'Performance Score'!D65,IF('Performance Score'!F65="Level 5",'Performance Scoring'!$D$6*'Performance Score'!D65,IF('Performance Score'!F65="DMD",'Performance Scoring'!$D$9*'Performance Score'!D65,'Performance Scoring'!$D$10)))))))),0)</f>
        <v>26</v>
      </c>
      <c r="J65">
        <f>SUM(G65:I65)+ROUND(IF(F65="Deputy Head",'Performance Scoring'!$E$7*'Performance Score'!$E$200,IF('Performance Score'!F65="Head",'Performance Scoring'!$E$8*'Performance Score'!$E$200,IF('Performance Score'!F65="DMD",'Performance Scoring'!$E$9*'Performance Score'!$E$200,IF('Performance Score'!F65="MD",'Performance Scoring'!$E$10*'Performance Score'!E263,'Performance Scoring'!$D$10)))),0)</f>
        <v>73</v>
      </c>
    </row>
    <row r="66" spans="1:10" x14ac:dyDescent="0.25">
      <c r="A66" s="1" t="s">
        <v>483</v>
      </c>
      <c r="B66">
        <v>39</v>
      </c>
      <c r="C66">
        <v>72</v>
      </c>
      <c r="D66">
        <v>62</v>
      </c>
      <c r="E66">
        <f t="shared" si="0"/>
        <v>58</v>
      </c>
      <c r="F66" t="str">
        <f>VLOOKUP(A66:A263,'Consolidated Table'!$A$2:$G$200,7,FALSE)</f>
        <v>Level 2</v>
      </c>
      <c r="G66">
        <f>ROUND(IF(F66="Deputy Head",'Performance Scoring'!$B$7*'Performance Score'!B66,IF('Performance Score'!F66="Head",'Performance Scoring'!$B$8*'Performance Score'!B66,IF('Performance Score'!F66="Level 1",'Performance Scoring'!$B$2*'Performance Score'!B66,IF(F66="Level 2",'Performance Scoring'!$B$3*'Performance Score'!B66,IF('Performance Score'!F66="Level 3",'Performance Scoring'!$B$4*'Performance Score'!B66,IF('Performance Score'!F66="Level 4",'Performance Scoring'!$B$5*'Performance Score'!B66,IF('Performance Score'!F66="Level 5",'Performance Scoring'!$B$6*'Performance Score'!B66,IF('Performance Score'!F66="Deputy Head",'Performance Scoring'!$B$7*'Performance Score'!B66,IF('Performance Score'!F66="Head",'Performance Scoring'!$B$8*'Performance Score'!B66,IF('Performance Score'!F66="DMD",'Performance Scoring'!$B$9*'Performance Score'!B66,'Performance Scoring'!$B$10)))))))))),0)</f>
        <v>6</v>
      </c>
      <c r="H66">
        <f>ROUND(IF(F66="Deputy Head",'Performance Scoring'!$C$7*'Performance Score'!C66,IF('Performance Score'!F66="Head",'Performance Scoring'!$C$8*'Performance Score'!C66,IF('Performance Score'!F66="Level 1",'Performance Scoring'!$C$2*'Performance Score'!C66,IF('Performance Score'!F66="Level 2",'Performance Scoring'!$C$3*'Performance Score'!C66,IF('Performance Score'!F66="Level 3",'Performance Scoring'!$C$4*'Performance Score'!C66,IF('Performance Score'!F66="Level 4",'Performance Scoring'!$C$5*'Performance Score'!C66,IF('Performance Score'!F66="Level 5",'Performance Scoring'!$C$6*'Performance Score'!C66,IF('Performance Score'!F66="DMD",'Performance Scoring'!$C$9*'Performance Score'!C66,'Performance Scoring'!$C$10)))))))),0)</f>
        <v>11</v>
      </c>
      <c r="I66">
        <f>ROUND(IF(F66="Deputy Head",'Performance Scoring'!$D$7*'Performance Score'!D66,IF('Performance Score'!F66="Head",'Performance Scoring'!$D$8*'Performance Score'!D66,IF('Performance Score'!F66="Level 1",'Performance Scoring'!$D$2*'Performance Score'!D66,IF('Performance Score'!F66="Level 2",'Performance Scoring'!$D$3*'Performance Score'!D66,IF('Performance Score'!F66="Level 3",'Performance Scoring'!$D$4*'Performance Score'!D66,IF('Performance Score'!F66="Level 4",'Performance Scoring'!$D$5*'Performance Score'!D66,IF('Performance Score'!F66="Level 5",'Performance Scoring'!$D$6*'Performance Score'!D66,IF('Performance Score'!F66="DMD",'Performance Scoring'!$D$9*'Performance Score'!D66,'Performance Scoring'!$D$10)))))))),0)</f>
        <v>43</v>
      </c>
      <c r="J66">
        <f>SUM(G66:I66)+ROUND(IF(F66="Deputy Head",'Performance Scoring'!$E$7*'Performance Score'!$E$200,IF('Performance Score'!F66="Head",'Performance Scoring'!$E$8*'Performance Score'!$E$200,IF('Performance Score'!F66="DMD",'Performance Scoring'!$E$9*'Performance Score'!$E$200,IF('Performance Score'!F66="MD",'Performance Scoring'!$E$10*'Performance Score'!E264,'Performance Scoring'!$D$10)))),0)</f>
        <v>60</v>
      </c>
    </row>
    <row r="67" spans="1:10" x14ac:dyDescent="0.25">
      <c r="A67" s="1" t="s">
        <v>594</v>
      </c>
      <c r="B67">
        <v>90</v>
      </c>
      <c r="C67">
        <v>99</v>
      </c>
      <c r="D67">
        <v>98</v>
      </c>
      <c r="E67">
        <f t="shared" ref="E67:E130" si="1">ROUND(((B67+C67+D67)/3),0)</f>
        <v>96</v>
      </c>
      <c r="F67" t="str">
        <f>VLOOKUP(A67:A264,'Consolidated Table'!$A$2:$G$200,7,FALSE)</f>
        <v>Level 2</v>
      </c>
      <c r="G67">
        <f>ROUND(IF(F67="Deputy Head",'Performance Scoring'!$B$7*'Performance Score'!B67,IF('Performance Score'!F67="Head",'Performance Scoring'!$B$8*'Performance Score'!B67,IF('Performance Score'!F67="Level 1",'Performance Scoring'!$B$2*'Performance Score'!B67,IF(F67="Level 2",'Performance Scoring'!$B$3*'Performance Score'!B67,IF('Performance Score'!F67="Level 3",'Performance Scoring'!$B$4*'Performance Score'!B67,IF('Performance Score'!F67="Level 4",'Performance Scoring'!$B$5*'Performance Score'!B67,IF('Performance Score'!F67="Level 5",'Performance Scoring'!$B$6*'Performance Score'!B67,IF('Performance Score'!F67="Deputy Head",'Performance Scoring'!$B$7*'Performance Score'!B67,IF('Performance Score'!F67="Head",'Performance Scoring'!$B$8*'Performance Score'!B67,IF('Performance Score'!F67="DMD",'Performance Scoring'!$B$9*'Performance Score'!B67,'Performance Scoring'!$B$10)))))))))),0)</f>
        <v>14</v>
      </c>
      <c r="H67">
        <f>ROUND(IF(F67="Deputy Head",'Performance Scoring'!$C$7*'Performance Score'!C67,IF('Performance Score'!F67="Head",'Performance Scoring'!$C$8*'Performance Score'!C67,IF('Performance Score'!F67="Level 1",'Performance Scoring'!$C$2*'Performance Score'!C67,IF('Performance Score'!F67="Level 2",'Performance Scoring'!$C$3*'Performance Score'!C67,IF('Performance Score'!F67="Level 3",'Performance Scoring'!$C$4*'Performance Score'!C67,IF('Performance Score'!F67="Level 4",'Performance Scoring'!$C$5*'Performance Score'!C67,IF('Performance Score'!F67="Level 5",'Performance Scoring'!$C$6*'Performance Score'!C67,IF('Performance Score'!F67="DMD",'Performance Scoring'!$C$9*'Performance Score'!C67,'Performance Scoring'!$C$10)))))))),0)</f>
        <v>15</v>
      </c>
      <c r="I67">
        <f>ROUND(IF(F67="Deputy Head",'Performance Scoring'!$D$7*'Performance Score'!D67,IF('Performance Score'!F67="Head",'Performance Scoring'!$D$8*'Performance Score'!D67,IF('Performance Score'!F67="Level 1",'Performance Scoring'!$D$2*'Performance Score'!D67,IF('Performance Score'!F67="Level 2",'Performance Scoring'!$D$3*'Performance Score'!D67,IF('Performance Score'!F67="Level 3",'Performance Scoring'!$D$4*'Performance Score'!D67,IF('Performance Score'!F67="Level 4",'Performance Scoring'!$D$5*'Performance Score'!D67,IF('Performance Score'!F67="Level 5",'Performance Scoring'!$D$6*'Performance Score'!D67,IF('Performance Score'!F67="DMD",'Performance Scoring'!$D$9*'Performance Score'!D67,'Performance Scoring'!$D$10)))))))),0)</f>
        <v>69</v>
      </c>
      <c r="J67">
        <f>SUM(G67:I67)+ROUND(IF(F67="Deputy Head",'Performance Scoring'!$E$7*'Performance Score'!$E$200,IF('Performance Score'!F67="Head",'Performance Scoring'!$E$8*'Performance Score'!$E$200,IF('Performance Score'!F67="DMD",'Performance Scoring'!$E$9*'Performance Score'!$E$200,IF('Performance Score'!F67="MD",'Performance Scoring'!$E$10*'Performance Score'!E265,'Performance Scoring'!$D$10)))),0)</f>
        <v>98</v>
      </c>
    </row>
    <row r="68" spans="1:10" x14ac:dyDescent="0.25">
      <c r="A68" s="1" t="s">
        <v>480</v>
      </c>
      <c r="B68">
        <v>48</v>
      </c>
      <c r="C68">
        <v>61</v>
      </c>
      <c r="D68">
        <v>99</v>
      </c>
      <c r="E68">
        <f t="shared" si="1"/>
        <v>69</v>
      </c>
      <c r="F68" t="str">
        <f>VLOOKUP(A68:A265,'Consolidated Table'!$A$2:$G$200,7,FALSE)</f>
        <v>Level 3</v>
      </c>
      <c r="G68">
        <f>ROUND(IF(F68="Deputy Head",'Performance Scoring'!$B$7*'Performance Score'!B68,IF('Performance Score'!F68="Head",'Performance Scoring'!$B$8*'Performance Score'!B68,IF('Performance Score'!F68="Level 1",'Performance Scoring'!$B$2*'Performance Score'!B68,IF(F68="Level 2",'Performance Scoring'!$B$3*'Performance Score'!B68,IF('Performance Score'!F68="Level 3",'Performance Scoring'!$B$4*'Performance Score'!B68,IF('Performance Score'!F68="Level 4",'Performance Scoring'!$B$5*'Performance Score'!B68,IF('Performance Score'!F68="Level 5",'Performance Scoring'!$B$6*'Performance Score'!B68,IF('Performance Score'!F68="Deputy Head",'Performance Scoring'!$B$7*'Performance Score'!B68,IF('Performance Score'!F68="Head",'Performance Scoring'!$B$8*'Performance Score'!B68,IF('Performance Score'!F68="DMD",'Performance Scoring'!$B$9*'Performance Score'!B68,'Performance Scoring'!$B$10)))))))))),0)</f>
        <v>7</v>
      </c>
      <c r="H68">
        <f>ROUND(IF(F68="Deputy Head",'Performance Scoring'!$C$7*'Performance Score'!C68,IF('Performance Score'!F68="Head",'Performance Scoring'!$C$8*'Performance Score'!C68,IF('Performance Score'!F68="Level 1",'Performance Scoring'!$C$2*'Performance Score'!C68,IF('Performance Score'!F68="Level 2",'Performance Scoring'!$C$3*'Performance Score'!C68,IF('Performance Score'!F68="Level 3",'Performance Scoring'!$C$4*'Performance Score'!C68,IF('Performance Score'!F68="Level 4",'Performance Scoring'!$C$5*'Performance Score'!C68,IF('Performance Score'!F68="Level 5",'Performance Scoring'!$C$6*'Performance Score'!C68,IF('Performance Score'!F68="DMD",'Performance Scoring'!$C$9*'Performance Score'!C68,'Performance Scoring'!$C$10)))))))),0)</f>
        <v>9</v>
      </c>
      <c r="I68">
        <f>ROUND(IF(F68="Deputy Head",'Performance Scoring'!$D$7*'Performance Score'!D68,IF('Performance Score'!F68="Head",'Performance Scoring'!$D$8*'Performance Score'!D68,IF('Performance Score'!F68="Level 1",'Performance Scoring'!$D$2*'Performance Score'!D68,IF('Performance Score'!F68="Level 2",'Performance Scoring'!$D$3*'Performance Score'!D68,IF('Performance Score'!F68="Level 3",'Performance Scoring'!$D$4*'Performance Score'!D68,IF('Performance Score'!F68="Level 4",'Performance Scoring'!$D$5*'Performance Score'!D68,IF('Performance Score'!F68="Level 5",'Performance Scoring'!$D$6*'Performance Score'!D68,IF('Performance Score'!F68="DMD",'Performance Scoring'!$D$9*'Performance Score'!D68,'Performance Scoring'!$D$10)))))))),0)</f>
        <v>69</v>
      </c>
      <c r="J68">
        <f>SUM(G68:I68)+ROUND(IF(F68="Deputy Head",'Performance Scoring'!$E$7*'Performance Score'!$E$200,IF('Performance Score'!F68="Head",'Performance Scoring'!$E$8*'Performance Score'!$E$200,IF('Performance Score'!F68="DMD",'Performance Scoring'!$E$9*'Performance Score'!$E$200,IF('Performance Score'!F68="MD",'Performance Scoring'!$E$10*'Performance Score'!E266,'Performance Scoring'!$D$10)))),0)</f>
        <v>85</v>
      </c>
    </row>
    <row r="69" spans="1:10" x14ac:dyDescent="0.25">
      <c r="A69" s="1" t="s">
        <v>472</v>
      </c>
      <c r="B69">
        <v>60</v>
      </c>
      <c r="C69">
        <v>80</v>
      </c>
      <c r="D69">
        <v>78</v>
      </c>
      <c r="E69">
        <f t="shared" si="1"/>
        <v>73</v>
      </c>
      <c r="F69" t="str">
        <f>VLOOKUP(A69:A266,'Consolidated Table'!$A$2:$G$200,7,FALSE)</f>
        <v>Level 3</v>
      </c>
      <c r="G69">
        <f>ROUND(IF(F69="Deputy Head",'Performance Scoring'!$B$7*'Performance Score'!B69,IF('Performance Score'!F69="Head",'Performance Scoring'!$B$8*'Performance Score'!B69,IF('Performance Score'!F69="Level 1",'Performance Scoring'!$B$2*'Performance Score'!B69,IF(F69="Level 2",'Performance Scoring'!$B$3*'Performance Score'!B69,IF('Performance Score'!F69="Level 3",'Performance Scoring'!$B$4*'Performance Score'!B69,IF('Performance Score'!F69="Level 4",'Performance Scoring'!$B$5*'Performance Score'!B69,IF('Performance Score'!F69="Level 5",'Performance Scoring'!$B$6*'Performance Score'!B69,IF('Performance Score'!F69="Deputy Head",'Performance Scoring'!$B$7*'Performance Score'!B69,IF('Performance Score'!F69="Head",'Performance Scoring'!$B$8*'Performance Score'!B69,IF('Performance Score'!F69="DMD",'Performance Scoring'!$B$9*'Performance Score'!B69,'Performance Scoring'!$B$10)))))))))),0)</f>
        <v>9</v>
      </c>
      <c r="H69">
        <f>ROUND(IF(F69="Deputy Head",'Performance Scoring'!$C$7*'Performance Score'!C69,IF('Performance Score'!F69="Head",'Performance Scoring'!$C$8*'Performance Score'!C69,IF('Performance Score'!F69="Level 1",'Performance Scoring'!$C$2*'Performance Score'!C69,IF('Performance Score'!F69="Level 2",'Performance Scoring'!$C$3*'Performance Score'!C69,IF('Performance Score'!F69="Level 3",'Performance Scoring'!$C$4*'Performance Score'!C69,IF('Performance Score'!F69="Level 4",'Performance Scoring'!$C$5*'Performance Score'!C69,IF('Performance Score'!F69="Level 5",'Performance Scoring'!$C$6*'Performance Score'!C69,IF('Performance Score'!F69="DMD",'Performance Scoring'!$C$9*'Performance Score'!C69,'Performance Scoring'!$C$10)))))))),0)</f>
        <v>12</v>
      </c>
      <c r="I69">
        <f>ROUND(IF(F69="Deputy Head",'Performance Scoring'!$D$7*'Performance Score'!D69,IF('Performance Score'!F69="Head",'Performance Scoring'!$D$8*'Performance Score'!D69,IF('Performance Score'!F69="Level 1",'Performance Scoring'!$D$2*'Performance Score'!D69,IF('Performance Score'!F69="Level 2",'Performance Scoring'!$D$3*'Performance Score'!D69,IF('Performance Score'!F69="Level 3",'Performance Scoring'!$D$4*'Performance Score'!D69,IF('Performance Score'!F69="Level 4",'Performance Scoring'!$D$5*'Performance Score'!D69,IF('Performance Score'!F69="Level 5",'Performance Scoring'!$D$6*'Performance Score'!D69,IF('Performance Score'!F69="DMD",'Performance Scoring'!$D$9*'Performance Score'!D69,'Performance Scoring'!$D$10)))))))),0)</f>
        <v>55</v>
      </c>
      <c r="J69">
        <f>SUM(G69:I69)+ROUND(IF(F69="Deputy Head",'Performance Scoring'!$E$7*'Performance Score'!$E$200,IF('Performance Score'!F69="Head",'Performance Scoring'!$E$8*'Performance Score'!$E$200,IF('Performance Score'!F69="DMD",'Performance Scoring'!$E$9*'Performance Score'!$E$200,IF('Performance Score'!F69="MD",'Performance Scoring'!$E$10*'Performance Score'!E267,'Performance Scoring'!$D$10)))),0)</f>
        <v>76</v>
      </c>
    </row>
    <row r="70" spans="1:10" x14ac:dyDescent="0.25">
      <c r="A70" s="1" t="s">
        <v>404</v>
      </c>
      <c r="B70">
        <v>96</v>
      </c>
      <c r="C70">
        <v>90</v>
      </c>
      <c r="D70">
        <v>88</v>
      </c>
      <c r="E70">
        <f t="shared" si="1"/>
        <v>91</v>
      </c>
      <c r="F70" t="str">
        <f>VLOOKUP(A70:A267,'Consolidated Table'!$A$2:$G$200,7,FALSE)</f>
        <v>Level 3</v>
      </c>
      <c r="G70">
        <f>ROUND(IF(F70="Deputy Head",'Performance Scoring'!$B$7*'Performance Score'!B70,IF('Performance Score'!F70="Head",'Performance Scoring'!$B$8*'Performance Score'!B70,IF('Performance Score'!F70="Level 1",'Performance Scoring'!$B$2*'Performance Score'!B70,IF(F70="Level 2",'Performance Scoring'!$B$3*'Performance Score'!B70,IF('Performance Score'!F70="Level 3",'Performance Scoring'!$B$4*'Performance Score'!B70,IF('Performance Score'!F70="Level 4",'Performance Scoring'!$B$5*'Performance Score'!B70,IF('Performance Score'!F70="Level 5",'Performance Scoring'!$B$6*'Performance Score'!B70,IF('Performance Score'!F70="Deputy Head",'Performance Scoring'!$B$7*'Performance Score'!B70,IF('Performance Score'!F70="Head",'Performance Scoring'!$B$8*'Performance Score'!B70,IF('Performance Score'!F70="DMD",'Performance Scoring'!$B$9*'Performance Score'!B70,'Performance Scoring'!$B$10)))))))))),0)</f>
        <v>14</v>
      </c>
      <c r="H70">
        <f>ROUND(IF(F70="Deputy Head",'Performance Scoring'!$C$7*'Performance Score'!C70,IF('Performance Score'!F70="Head",'Performance Scoring'!$C$8*'Performance Score'!C70,IF('Performance Score'!F70="Level 1",'Performance Scoring'!$C$2*'Performance Score'!C70,IF('Performance Score'!F70="Level 2",'Performance Scoring'!$C$3*'Performance Score'!C70,IF('Performance Score'!F70="Level 3",'Performance Scoring'!$C$4*'Performance Score'!C70,IF('Performance Score'!F70="Level 4",'Performance Scoring'!$C$5*'Performance Score'!C70,IF('Performance Score'!F70="Level 5",'Performance Scoring'!$C$6*'Performance Score'!C70,IF('Performance Score'!F70="DMD",'Performance Scoring'!$C$9*'Performance Score'!C70,'Performance Scoring'!$C$10)))))))),0)</f>
        <v>14</v>
      </c>
      <c r="I70">
        <f>ROUND(IF(F70="Deputy Head",'Performance Scoring'!$D$7*'Performance Score'!D70,IF('Performance Score'!F70="Head",'Performance Scoring'!$D$8*'Performance Score'!D70,IF('Performance Score'!F70="Level 1",'Performance Scoring'!$D$2*'Performance Score'!D70,IF('Performance Score'!F70="Level 2",'Performance Scoring'!$D$3*'Performance Score'!D70,IF('Performance Score'!F70="Level 3",'Performance Scoring'!$D$4*'Performance Score'!D70,IF('Performance Score'!F70="Level 4",'Performance Scoring'!$D$5*'Performance Score'!D70,IF('Performance Score'!F70="Level 5",'Performance Scoring'!$D$6*'Performance Score'!D70,IF('Performance Score'!F70="DMD",'Performance Scoring'!$D$9*'Performance Score'!D70,'Performance Scoring'!$D$10)))))))),0)</f>
        <v>62</v>
      </c>
      <c r="J70">
        <f>SUM(G70:I70)+ROUND(IF(F70="Deputy Head",'Performance Scoring'!$E$7*'Performance Score'!$E$200,IF('Performance Score'!F70="Head",'Performance Scoring'!$E$8*'Performance Score'!$E$200,IF('Performance Score'!F70="DMD",'Performance Scoring'!$E$9*'Performance Score'!$E$200,IF('Performance Score'!F70="MD",'Performance Scoring'!$E$10*'Performance Score'!E268,'Performance Scoring'!$D$10)))),0)</f>
        <v>90</v>
      </c>
    </row>
    <row r="71" spans="1:10" x14ac:dyDescent="0.25">
      <c r="A71" s="1" t="s">
        <v>400</v>
      </c>
      <c r="B71">
        <v>76</v>
      </c>
      <c r="C71">
        <v>92</v>
      </c>
      <c r="D71">
        <v>62</v>
      </c>
      <c r="E71">
        <f t="shared" si="1"/>
        <v>77</v>
      </c>
      <c r="F71" t="str">
        <f>VLOOKUP(A71:A268,'Consolidated Table'!$A$2:$G$200,7,FALSE)</f>
        <v>Level 3</v>
      </c>
      <c r="G71">
        <f>ROUND(IF(F71="Deputy Head",'Performance Scoring'!$B$7*'Performance Score'!B71,IF('Performance Score'!F71="Head",'Performance Scoring'!$B$8*'Performance Score'!B71,IF('Performance Score'!F71="Level 1",'Performance Scoring'!$B$2*'Performance Score'!B71,IF(F71="Level 2",'Performance Scoring'!$B$3*'Performance Score'!B71,IF('Performance Score'!F71="Level 3",'Performance Scoring'!$B$4*'Performance Score'!B71,IF('Performance Score'!F71="Level 4",'Performance Scoring'!$B$5*'Performance Score'!B71,IF('Performance Score'!F71="Level 5",'Performance Scoring'!$B$6*'Performance Score'!B71,IF('Performance Score'!F71="Deputy Head",'Performance Scoring'!$B$7*'Performance Score'!B71,IF('Performance Score'!F71="Head",'Performance Scoring'!$B$8*'Performance Score'!B71,IF('Performance Score'!F71="DMD",'Performance Scoring'!$B$9*'Performance Score'!B71,'Performance Scoring'!$B$10)))))))))),0)</f>
        <v>11</v>
      </c>
      <c r="H71">
        <f>ROUND(IF(F71="Deputy Head",'Performance Scoring'!$C$7*'Performance Score'!C71,IF('Performance Score'!F71="Head",'Performance Scoring'!$C$8*'Performance Score'!C71,IF('Performance Score'!F71="Level 1",'Performance Scoring'!$C$2*'Performance Score'!C71,IF('Performance Score'!F71="Level 2",'Performance Scoring'!$C$3*'Performance Score'!C71,IF('Performance Score'!F71="Level 3",'Performance Scoring'!$C$4*'Performance Score'!C71,IF('Performance Score'!F71="Level 4",'Performance Scoring'!$C$5*'Performance Score'!C71,IF('Performance Score'!F71="Level 5",'Performance Scoring'!$C$6*'Performance Score'!C71,IF('Performance Score'!F71="DMD",'Performance Scoring'!$C$9*'Performance Score'!C71,'Performance Scoring'!$C$10)))))))),0)</f>
        <v>14</v>
      </c>
      <c r="I71">
        <f>ROUND(IF(F71="Deputy Head",'Performance Scoring'!$D$7*'Performance Score'!D71,IF('Performance Score'!F71="Head",'Performance Scoring'!$D$8*'Performance Score'!D71,IF('Performance Score'!F71="Level 1",'Performance Scoring'!$D$2*'Performance Score'!D71,IF('Performance Score'!F71="Level 2",'Performance Scoring'!$D$3*'Performance Score'!D71,IF('Performance Score'!F71="Level 3",'Performance Scoring'!$D$4*'Performance Score'!D71,IF('Performance Score'!F71="Level 4",'Performance Scoring'!$D$5*'Performance Score'!D71,IF('Performance Score'!F71="Level 5",'Performance Scoring'!$D$6*'Performance Score'!D71,IF('Performance Score'!F71="DMD",'Performance Scoring'!$D$9*'Performance Score'!D71,'Performance Scoring'!$D$10)))))))),0)</f>
        <v>43</v>
      </c>
      <c r="J71">
        <f>SUM(G71:I71)+ROUND(IF(F71="Deputy Head",'Performance Scoring'!$E$7*'Performance Score'!$E$200,IF('Performance Score'!F71="Head",'Performance Scoring'!$E$8*'Performance Score'!$E$200,IF('Performance Score'!F71="DMD",'Performance Scoring'!$E$9*'Performance Score'!$E$200,IF('Performance Score'!F71="MD",'Performance Scoring'!$E$10*'Performance Score'!E269,'Performance Scoring'!$D$10)))),0)</f>
        <v>68</v>
      </c>
    </row>
    <row r="72" spans="1:10" x14ac:dyDescent="0.25">
      <c r="A72" s="1" t="s">
        <v>413</v>
      </c>
      <c r="B72">
        <v>78</v>
      </c>
      <c r="C72">
        <v>62</v>
      </c>
      <c r="D72">
        <v>70</v>
      </c>
      <c r="E72">
        <f t="shared" si="1"/>
        <v>70</v>
      </c>
      <c r="F72" t="str">
        <f>VLOOKUP(A72:A269,'Consolidated Table'!$A$2:$G$200,7,FALSE)</f>
        <v>Level 3</v>
      </c>
      <c r="G72">
        <f>ROUND(IF(F72="Deputy Head",'Performance Scoring'!$B$7*'Performance Score'!B72,IF('Performance Score'!F72="Head",'Performance Scoring'!$B$8*'Performance Score'!B72,IF('Performance Score'!F72="Level 1",'Performance Scoring'!$B$2*'Performance Score'!B72,IF(F72="Level 2",'Performance Scoring'!$B$3*'Performance Score'!B72,IF('Performance Score'!F72="Level 3",'Performance Scoring'!$B$4*'Performance Score'!B72,IF('Performance Score'!F72="Level 4",'Performance Scoring'!$B$5*'Performance Score'!B72,IF('Performance Score'!F72="Level 5",'Performance Scoring'!$B$6*'Performance Score'!B72,IF('Performance Score'!F72="Deputy Head",'Performance Scoring'!$B$7*'Performance Score'!B72,IF('Performance Score'!F72="Head",'Performance Scoring'!$B$8*'Performance Score'!B72,IF('Performance Score'!F72="DMD",'Performance Scoring'!$B$9*'Performance Score'!B72,'Performance Scoring'!$B$10)))))))))),0)</f>
        <v>12</v>
      </c>
      <c r="H72">
        <f>ROUND(IF(F72="Deputy Head",'Performance Scoring'!$C$7*'Performance Score'!C72,IF('Performance Score'!F72="Head",'Performance Scoring'!$C$8*'Performance Score'!C72,IF('Performance Score'!F72="Level 1",'Performance Scoring'!$C$2*'Performance Score'!C72,IF('Performance Score'!F72="Level 2",'Performance Scoring'!$C$3*'Performance Score'!C72,IF('Performance Score'!F72="Level 3",'Performance Scoring'!$C$4*'Performance Score'!C72,IF('Performance Score'!F72="Level 4",'Performance Scoring'!$C$5*'Performance Score'!C72,IF('Performance Score'!F72="Level 5",'Performance Scoring'!$C$6*'Performance Score'!C72,IF('Performance Score'!F72="DMD",'Performance Scoring'!$C$9*'Performance Score'!C72,'Performance Scoring'!$C$10)))))))),0)</f>
        <v>9</v>
      </c>
      <c r="I72">
        <f>ROUND(IF(F72="Deputy Head",'Performance Scoring'!$D$7*'Performance Score'!D72,IF('Performance Score'!F72="Head",'Performance Scoring'!$D$8*'Performance Score'!D72,IF('Performance Score'!F72="Level 1",'Performance Scoring'!$D$2*'Performance Score'!D72,IF('Performance Score'!F72="Level 2",'Performance Scoring'!$D$3*'Performance Score'!D72,IF('Performance Score'!F72="Level 3",'Performance Scoring'!$D$4*'Performance Score'!D72,IF('Performance Score'!F72="Level 4",'Performance Scoring'!$D$5*'Performance Score'!D72,IF('Performance Score'!F72="Level 5",'Performance Scoring'!$D$6*'Performance Score'!D72,IF('Performance Score'!F72="DMD",'Performance Scoring'!$D$9*'Performance Score'!D72,'Performance Scoring'!$D$10)))))))),0)</f>
        <v>49</v>
      </c>
      <c r="J72">
        <f>SUM(G72:I72)+ROUND(IF(F72="Deputy Head",'Performance Scoring'!$E$7*'Performance Score'!$E$200,IF('Performance Score'!F72="Head",'Performance Scoring'!$E$8*'Performance Score'!$E$200,IF('Performance Score'!F72="DMD",'Performance Scoring'!$E$9*'Performance Score'!$E$200,IF('Performance Score'!F72="MD",'Performance Scoring'!$E$10*'Performance Score'!E270,'Performance Scoring'!$D$10)))),0)</f>
        <v>70</v>
      </c>
    </row>
    <row r="73" spans="1:10" x14ac:dyDescent="0.25">
      <c r="A73" s="1" t="s">
        <v>411</v>
      </c>
      <c r="B73">
        <v>64</v>
      </c>
      <c r="C73">
        <v>74</v>
      </c>
      <c r="D73">
        <v>86</v>
      </c>
      <c r="E73">
        <f t="shared" si="1"/>
        <v>75</v>
      </c>
      <c r="F73" t="str">
        <f>VLOOKUP(A73:A270,'Consolidated Table'!$A$2:$G$200,7,FALSE)</f>
        <v>Level 3</v>
      </c>
      <c r="G73">
        <f>ROUND(IF(F73="Deputy Head",'Performance Scoring'!$B$7*'Performance Score'!B73,IF('Performance Score'!F73="Head",'Performance Scoring'!$B$8*'Performance Score'!B73,IF('Performance Score'!F73="Level 1",'Performance Scoring'!$B$2*'Performance Score'!B73,IF(F73="Level 2",'Performance Scoring'!$B$3*'Performance Score'!B73,IF('Performance Score'!F73="Level 3",'Performance Scoring'!$B$4*'Performance Score'!B73,IF('Performance Score'!F73="Level 4",'Performance Scoring'!$B$5*'Performance Score'!B73,IF('Performance Score'!F73="Level 5",'Performance Scoring'!$B$6*'Performance Score'!B73,IF('Performance Score'!F73="Deputy Head",'Performance Scoring'!$B$7*'Performance Score'!B73,IF('Performance Score'!F73="Head",'Performance Scoring'!$B$8*'Performance Score'!B73,IF('Performance Score'!F73="DMD",'Performance Scoring'!$B$9*'Performance Score'!B73,'Performance Scoring'!$B$10)))))))))),0)</f>
        <v>10</v>
      </c>
      <c r="H73">
        <f>ROUND(IF(F73="Deputy Head",'Performance Scoring'!$C$7*'Performance Score'!C73,IF('Performance Score'!F73="Head",'Performance Scoring'!$C$8*'Performance Score'!C73,IF('Performance Score'!F73="Level 1",'Performance Scoring'!$C$2*'Performance Score'!C73,IF('Performance Score'!F73="Level 2",'Performance Scoring'!$C$3*'Performance Score'!C73,IF('Performance Score'!F73="Level 3",'Performance Scoring'!$C$4*'Performance Score'!C73,IF('Performance Score'!F73="Level 4",'Performance Scoring'!$C$5*'Performance Score'!C73,IF('Performance Score'!F73="Level 5",'Performance Scoring'!$C$6*'Performance Score'!C73,IF('Performance Score'!F73="DMD",'Performance Scoring'!$C$9*'Performance Score'!C73,'Performance Scoring'!$C$10)))))))),0)</f>
        <v>11</v>
      </c>
      <c r="I73">
        <f>ROUND(IF(F73="Deputy Head",'Performance Scoring'!$D$7*'Performance Score'!D73,IF('Performance Score'!F73="Head",'Performance Scoring'!$D$8*'Performance Score'!D73,IF('Performance Score'!F73="Level 1",'Performance Scoring'!$D$2*'Performance Score'!D73,IF('Performance Score'!F73="Level 2",'Performance Scoring'!$D$3*'Performance Score'!D73,IF('Performance Score'!F73="Level 3",'Performance Scoring'!$D$4*'Performance Score'!D73,IF('Performance Score'!F73="Level 4",'Performance Scoring'!$D$5*'Performance Score'!D73,IF('Performance Score'!F73="Level 5",'Performance Scoring'!$D$6*'Performance Score'!D73,IF('Performance Score'!F73="DMD",'Performance Scoring'!$D$9*'Performance Score'!D73,'Performance Scoring'!$D$10)))))))),0)</f>
        <v>60</v>
      </c>
      <c r="J73">
        <f>SUM(G73:I73)+ROUND(IF(F73="Deputy Head",'Performance Scoring'!$E$7*'Performance Score'!$E$200,IF('Performance Score'!F73="Head",'Performance Scoring'!$E$8*'Performance Score'!$E$200,IF('Performance Score'!F73="DMD",'Performance Scoring'!$E$9*'Performance Score'!$E$200,IF('Performance Score'!F73="MD",'Performance Scoring'!$E$10*'Performance Score'!E271,'Performance Scoring'!$D$10)))),0)</f>
        <v>81</v>
      </c>
    </row>
    <row r="74" spans="1:10" x14ac:dyDescent="0.25">
      <c r="A74" s="1" t="s">
        <v>464</v>
      </c>
      <c r="B74">
        <v>95</v>
      </c>
      <c r="C74">
        <v>95</v>
      </c>
      <c r="D74">
        <v>66</v>
      </c>
      <c r="E74">
        <f t="shared" si="1"/>
        <v>85</v>
      </c>
      <c r="F74" t="str">
        <f>VLOOKUP(A74:A271,'Consolidated Table'!$A$2:$G$200,7,FALSE)</f>
        <v>Level 4</v>
      </c>
      <c r="G74">
        <f>ROUND(IF(F74="Deputy Head",'Performance Scoring'!$B$7*'Performance Score'!B74,IF('Performance Score'!F74="Head",'Performance Scoring'!$B$8*'Performance Score'!B74,IF('Performance Score'!F74="Level 1",'Performance Scoring'!$B$2*'Performance Score'!B74,IF(F74="Level 2",'Performance Scoring'!$B$3*'Performance Score'!B74,IF('Performance Score'!F74="Level 3",'Performance Scoring'!$B$4*'Performance Score'!B74,IF('Performance Score'!F74="Level 4",'Performance Scoring'!$B$5*'Performance Score'!B74,IF('Performance Score'!F74="Level 5",'Performance Scoring'!$B$6*'Performance Score'!B74,IF('Performance Score'!F74="Deputy Head",'Performance Scoring'!$B$7*'Performance Score'!B74,IF('Performance Score'!F74="Head",'Performance Scoring'!$B$8*'Performance Score'!B74,IF('Performance Score'!F74="DMD",'Performance Scoring'!$B$9*'Performance Score'!B74,'Performance Scoring'!$B$10)))))))))),0)</f>
        <v>14</v>
      </c>
      <c r="H74">
        <f>ROUND(IF(F74="Deputy Head",'Performance Scoring'!$C$7*'Performance Score'!C74,IF('Performance Score'!F74="Head",'Performance Scoring'!$C$8*'Performance Score'!C74,IF('Performance Score'!F74="Level 1",'Performance Scoring'!$C$2*'Performance Score'!C74,IF('Performance Score'!F74="Level 2",'Performance Scoring'!$C$3*'Performance Score'!C74,IF('Performance Score'!F74="Level 3",'Performance Scoring'!$C$4*'Performance Score'!C74,IF('Performance Score'!F74="Level 4",'Performance Scoring'!$C$5*'Performance Score'!C74,IF('Performance Score'!F74="Level 5",'Performance Scoring'!$C$6*'Performance Score'!C74,IF('Performance Score'!F74="DMD",'Performance Scoring'!$C$9*'Performance Score'!C74,'Performance Scoring'!$C$10)))))))),0)</f>
        <v>24</v>
      </c>
      <c r="I74">
        <f>ROUND(IF(F74="Deputy Head",'Performance Scoring'!$D$7*'Performance Score'!D74,IF('Performance Score'!F74="Head",'Performance Scoring'!$D$8*'Performance Score'!D74,IF('Performance Score'!F74="Level 1",'Performance Scoring'!$D$2*'Performance Score'!D74,IF('Performance Score'!F74="Level 2",'Performance Scoring'!$D$3*'Performance Score'!D74,IF('Performance Score'!F74="Level 3",'Performance Scoring'!$D$4*'Performance Score'!D74,IF('Performance Score'!F74="Level 4",'Performance Scoring'!$D$5*'Performance Score'!D74,IF('Performance Score'!F74="Level 5",'Performance Scoring'!$D$6*'Performance Score'!D74,IF('Performance Score'!F74="DMD",'Performance Scoring'!$D$9*'Performance Score'!D74,'Performance Scoring'!$D$10)))))))),0)</f>
        <v>40</v>
      </c>
      <c r="J74">
        <f>SUM(G74:I74)+ROUND(IF(F74="Deputy Head",'Performance Scoring'!$E$7*'Performance Score'!$E$200,IF('Performance Score'!F74="Head",'Performance Scoring'!$E$8*'Performance Score'!$E$200,IF('Performance Score'!F74="DMD",'Performance Scoring'!$E$9*'Performance Score'!$E$200,IF('Performance Score'!F74="MD",'Performance Scoring'!$E$10*'Performance Score'!E272,'Performance Scoring'!$D$10)))),0)</f>
        <v>78</v>
      </c>
    </row>
    <row r="75" spans="1:10" x14ac:dyDescent="0.25">
      <c r="A75" s="1" t="s">
        <v>476</v>
      </c>
      <c r="B75">
        <v>83</v>
      </c>
      <c r="C75">
        <v>91</v>
      </c>
      <c r="D75">
        <v>70</v>
      </c>
      <c r="E75">
        <f t="shared" si="1"/>
        <v>81</v>
      </c>
      <c r="F75" t="str">
        <f>VLOOKUP(A75:A272,'Consolidated Table'!$A$2:$G$200,7,FALSE)</f>
        <v>Level 4</v>
      </c>
      <c r="G75">
        <f>ROUND(IF(F75="Deputy Head",'Performance Scoring'!$B$7*'Performance Score'!B75,IF('Performance Score'!F75="Head",'Performance Scoring'!$B$8*'Performance Score'!B75,IF('Performance Score'!F75="Level 1",'Performance Scoring'!$B$2*'Performance Score'!B75,IF(F75="Level 2",'Performance Scoring'!$B$3*'Performance Score'!B75,IF('Performance Score'!F75="Level 3",'Performance Scoring'!$B$4*'Performance Score'!B75,IF('Performance Score'!F75="Level 4",'Performance Scoring'!$B$5*'Performance Score'!B75,IF('Performance Score'!F75="Level 5",'Performance Scoring'!$B$6*'Performance Score'!B75,IF('Performance Score'!F75="Deputy Head",'Performance Scoring'!$B$7*'Performance Score'!B75,IF('Performance Score'!F75="Head",'Performance Scoring'!$B$8*'Performance Score'!B75,IF('Performance Score'!F75="DMD",'Performance Scoring'!$B$9*'Performance Score'!B75,'Performance Scoring'!$B$10)))))))))),0)</f>
        <v>12</v>
      </c>
      <c r="H75">
        <f>ROUND(IF(F75="Deputy Head",'Performance Scoring'!$C$7*'Performance Score'!C75,IF('Performance Score'!F75="Head",'Performance Scoring'!$C$8*'Performance Score'!C75,IF('Performance Score'!F75="Level 1",'Performance Scoring'!$C$2*'Performance Score'!C75,IF('Performance Score'!F75="Level 2",'Performance Scoring'!$C$3*'Performance Score'!C75,IF('Performance Score'!F75="Level 3",'Performance Scoring'!$C$4*'Performance Score'!C75,IF('Performance Score'!F75="Level 4",'Performance Scoring'!$C$5*'Performance Score'!C75,IF('Performance Score'!F75="Level 5",'Performance Scoring'!$C$6*'Performance Score'!C75,IF('Performance Score'!F75="DMD",'Performance Scoring'!$C$9*'Performance Score'!C75,'Performance Scoring'!$C$10)))))))),0)</f>
        <v>23</v>
      </c>
      <c r="I75">
        <f>ROUND(IF(F75="Deputy Head",'Performance Scoring'!$D$7*'Performance Score'!D75,IF('Performance Score'!F75="Head",'Performance Scoring'!$D$8*'Performance Score'!D75,IF('Performance Score'!F75="Level 1",'Performance Scoring'!$D$2*'Performance Score'!D75,IF('Performance Score'!F75="Level 2",'Performance Scoring'!$D$3*'Performance Score'!D75,IF('Performance Score'!F75="Level 3",'Performance Scoring'!$D$4*'Performance Score'!D75,IF('Performance Score'!F75="Level 4",'Performance Scoring'!$D$5*'Performance Score'!D75,IF('Performance Score'!F75="Level 5",'Performance Scoring'!$D$6*'Performance Score'!D75,IF('Performance Score'!F75="DMD",'Performance Scoring'!$D$9*'Performance Score'!D75,'Performance Scoring'!$D$10)))))))),0)</f>
        <v>42</v>
      </c>
      <c r="J75">
        <f>SUM(G75:I75)+ROUND(IF(F75="Deputy Head",'Performance Scoring'!$E$7*'Performance Score'!$E$200,IF('Performance Score'!F75="Head",'Performance Scoring'!$E$8*'Performance Score'!$E$200,IF('Performance Score'!F75="DMD",'Performance Scoring'!$E$9*'Performance Score'!$E$200,IF('Performance Score'!F75="MD",'Performance Scoring'!$E$10*'Performance Score'!E273,'Performance Scoring'!$D$10)))),0)</f>
        <v>77</v>
      </c>
    </row>
    <row r="76" spans="1:10" x14ac:dyDescent="0.25">
      <c r="A76" s="1" t="s">
        <v>593</v>
      </c>
      <c r="B76">
        <v>99</v>
      </c>
      <c r="C76">
        <v>95</v>
      </c>
      <c r="D76">
        <v>74</v>
      </c>
      <c r="E76">
        <f t="shared" si="1"/>
        <v>89</v>
      </c>
      <c r="F76" t="str">
        <f>VLOOKUP(A76:A273,'Consolidated Table'!$A$2:$G$200,7,FALSE)</f>
        <v>Level 4</v>
      </c>
      <c r="G76">
        <f>ROUND(IF(F76="Deputy Head",'Performance Scoring'!$B$7*'Performance Score'!B76,IF('Performance Score'!F76="Head",'Performance Scoring'!$B$8*'Performance Score'!B76,IF('Performance Score'!F76="Level 1",'Performance Scoring'!$B$2*'Performance Score'!B76,IF(F76="Level 2",'Performance Scoring'!$B$3*'Performance Score'!B76,IF('Performance Score'!F76="Level 3",'Performance Scoring'!$B$4*'Performance Score'!B76,IF('Performance Score'!F76="Level 4",'Performance Scoring'!$B$5*'Performance Score'!B76,IF('Performance Score'!F76="Level 5",'Performance Scoring'!$B$6*'Performance Score'!B76,IF('Performance Score'!F76="Deputy Head",'Performance Scoring'!$B$7*'Performance Score'!B76,IF('Performance Score'!F76="Head",'Performance Scoring'!$B$8*'Performance Score'!B76,IF('Performance Score'!F76="DMD",'Performance Scoring'!$B$9*'Performance Score'!B76,'Performance Scoring'!$B$10)))))))))),0)</f>
        <v>15</v>
      </c>
      <c r="H76">
        <f>ROUND(IF(F76="Deputy Head",'Performance Scoring'!$C$7*'Performance Score'!C76,IF('Performance Score'!F76="Head",'Performance Scoring'!$C$8*'Performance Score'!C76,IF('Performance Score'!F76="Level 1",'Performance Scoring'!$C$2*'Performance Score'!C76,IF('Performance Score'!F76="Level 2",'Performance Scoring'!$C$3*'Performance Score'!C76,IF('Performance Score'!F76="Level 3",'Performance Scoring'!$C$4*'Performance Score'!C76,IF('Performance Score'!F76="Level 4",'Performance Scoring'!$C$5*'Performance Score'!C76,IF('Performance Score'!F76="Level 5",'Performance Scoring'!$C$6*'Performance Score'!C76,IF('Performance Score'!F76="DMD",'Performance Scoring'!$C$9*'Performance Score'!C76,'Performance Scoring'!$C$10)))))))),0)</f>
        <v>24</v>
      </c>
      <c r="I76">
        <f>ROUND(IF(F76="Deputy Head",'Performance Scoring'!$D$7*'Performance Score'!D76,IF('Performance Score'!F76="Head",'Performance Scoring'!$D$8*'Performance Score'!D76,IF('Performance Score'!F76="Level 1",'Performance Scoring'!$D$2*'Performance Score'!D76,IF('Performance Score'!F76="Level 2",'Performance Scoring'!$D$3*'Performance Score'!D76,IF('Performance Score'!F76="Level 3",'Performance Scoring'!$D$4*'Performance Score'!D76,IF('Performance Score'!F76="Level 4",'Performance Scoring'!$D$5*'Performance Score'!D76,IF('Performance Score'!F76="Level 5",'Performance Scoring'!$D$6*'Performance Score'!D76,IF('Performance Score'!F76="DMD",'Performance Scoring'!$D$9*'Performance Score'!D76,'Performance Scoring'!$D$10)))))))),0)</f>
        <v>44</v>
      </c>
      <c r="J76">
        <f>SUM(G76:I76)+ROUND(IF(F76="Deputy Head",'Performance Scoring'!$E$7*'Performance Score'!$E$200,IF('Performance Score'!F76="Head",'Performance Scoring'!$E$8*'Performance Score'!$E$200,IF('Performance Score'!F76="DMD",'Performance Scoring'!$E$9*'Performance Score'!$E$200,IF('Performance Score'!F76="MD",'Performance Scoring'!$E$10*'Performance Score'!E274,'Performance Scoring'!$D$10)))),0)</f>
        <v>83</v>
      </c>
    </row>
    <row r="77" spans="1:10" x14ac:dyDescent="0.25">
      <c r="A77" s="1" t="s">
        <v>500</v>
      </c>
      <c r="B77">
        <v>44</v>
      </c>
      <c r="C77">
        <v>74</v>
      </c>
      <c r="D77">
        <v>90</v>
      </c>
      <c r="E77">
        <f t="shared" si="1"/>
        <v>69</v>
      </c>
      <c r="F77" t="str">
        <f>VLOOKUP(A77:A274,'Consolidated Table'!$A$2:$G$200,7,FALSE)</f>
        <v>Deputy Head</v>
      </c>
      <c r="G77">
        <f>ROUND(IF(F77="Deputy Head",'Performance Scoring'!$B$7*'Performance Score'!B77,IF('Performance Score'!F77="Head",'Performance Scoring'!$B$8*'Performance Score'!B77,IF('Performance Score'!F77="Level 1",'Performance Scoring'!$B$2*'Performance Score'!B77,IF(F77="Level 2",'Performance Scoring'!$B$3*'Performance Score'!B77,IF('Performance Score'!F77="Level 3",'Performance Scoring'!$B$4*'Performance Score'!B77,IF('Performance Score'!F77="Level 4",'Performance Scoring'!$B$5*'Performance Score'!B77,IF('Performance Score'!F77="Level 5",'Performance Scoring'!$B$6*'Performance Score'!B77,IF('Performance Score'!F77="Deputy Head",'Performance Scoring'!$B$7*'Performance Score'!B77,IF('Performance Score'!F77="Head",'Performance Scoring'!$B$8*'Performance Score'!B77,IF('Performance Score'!F77="DMD",'Performance Scoring'!$B$9*'Performance Score'!B77,'Performance Scoring'!$B$10)))))))))),0)</f>
        <v>4</v>
      </c>
      <c r="H77">
        <f>ROUND(IF(F77="Deputy Head",'Performance Scoring'!$C$7*'Performance Score'!C77,IF('Performance Score'!F77="Head",'Performance Scoring'!$C$8*'Performance Score'!C77,IF('Performance Score'!F77="Level 1",'Performance Scoring'!$C$2*'Performance Score'!C77,IF('Performance Score'!F77="Level 2",'Performance Scoring'!$C$3*'Performance Score'!C77,IF('Performance Score'!F77="Level 3",'Performance Scoring'!$C$4*'Performance Score'!C77,IF('Performance Score'!F77="Level 4",'Performance Scoring'!$C$5*'Performance Score'!C77,IF('Performance Score'!F77="Level 5",'Performance Scoring'!$C$6*'Performance Score'!C77,IF('Performance Score'!F77="DMD",'Performance Scoring'!$C$9*'Performance Score'!C77,'Performance Scoring'!$C$10)))))))),0)</f>
        <v>7</v>
      </c>
      <c r="I77">
        <f>ROUND(IF(F77="Deputy Head",'Performance Scoring'!$D$7*'Performance Score'!D77,IF('Performance Score'!F77="Head",'Performance Scoring'!$D$8*'Performance Score'!D77,IF('Performance Score'!F77="Level 1",'Performance Scoring'!$D$2*'Performance Score'!D77,IF('Performance Score'!F77="Level 2",'Performance Scoring'!$D$3*'Performance Score'!D77,IF('Performance Score'!F77="Level 3",'Performance Scoring'!$D$4*'Performance Score'!D77,IF('Performance Score'!F77="Level 4",'Performance Scoring'!$D$5*'Performance Score'!D77,IF('Performance Score'!F77="Level 5",'Performance Scoring'!$D$6*'Performance Score'!D77,IF('Performance Score'!F77="DMD",'Performance Scoring'!$D$9*'Performance Score'!D77,'Performance Scoring'!$D$10)))))))),0)</f>
        <v>45</v>
      </c>
      <c r="J77">
        <f>SUM(G77:I77)+ROUND(IF(F77="Deputy Head",'Performance Scoring'!$E$7*'Performance Score'!$E$200,IF('Performance Score'!F77="Head",'Performance Scoring'!$E$8*'Performance Score'!$E$200,IF('Performance Score'!F77="DMD",'Performance Scoring'!$E$9*'Performance Score'!$E$200,IF('Performance Score'!F77="MD",'Performance Scoring'!$E$10*'Performance Score'!E275,'Performance Scoring'!$D$10)))),0)</f>
        <v>79</v>
      </c>
    </row>
    <row r="78" spans="1:10" x14ac:dyDescent="0.25">
      <c r="A78" s="1" t="s">
        <v>499</v>
      </c>
      <c r="B78">
        <v>49</v>
      </c>
      <c r="C78">
        <v>60</v>
      </c>
      <c r="D78">
        <v>62</v>
      </c>
      <c r="E78">
        <f t="shared" si="1"/>
        <v>57</v>
      </c>
      <c r="F78" t="str">
        <f>VLOOKUP(A78:A275,'Consolidated Table'!$A$2:$G$200,7,FALSE)</f>
        <v>Head</v>
      </c>
      <c r="G78">
        <f>ROUND(IF(F78="Deputy Head",'Performance Scoring'!$B$7*'Performance Score'!B78,IF('Performance Score'!F78="Head",'Performance Scoring'!$B$8*'Performance Score'!B78,IF('Performance Score'!F78="Level 1",'Performance Scoring'!$B$2*'Performance Score'!B78,IF(F78="Level 2",'Performance Scoring'!$B$3*'Performance Score'!B78,IF('Performance Score'!F78="Level 3",'Performance Scoring'!$B$4*'Performance Score'!B78,IF('Performance Score'!F78="Level 4",'Performance Scoring'!$B$5*'Performance Score'!B78,IF('Performance Score'!F78="Level 5",'Performance Scoring'!$B$6*'Performance Score'!B78,IF('Performance Score'!F78="Deputy Head",'Performance Scoring'!$B$7*'Performance Score'!B78,IF('Performance Score'!F78="Head",'Performance Scoring'!$B$8*'Performance Score'!B78,IF('Performance Score'!F78="DMD",'Performance Scoring'!$B$9*'Performance Score'!B78,'Performance Scoring'!$B$10)))))))))),0)</f>
        <v>2</v>
      </c>
      <c r="H78">
        <f>ROUND(IF(F78="Deputy Head",'Performance Scoring'!$C$7*'Performance Score'!C78,IF('Performance Score'!F78="Head",'Performance Scoring'!$C$8*'Performance Score'!C78,IF('Performance Score'!F78="Level 1",'Performance Scoring'!$C$2*'Performance Score'!C78,IF('Performance Score'!F78="Level 2",'Performance Scoring'!$C$3*'Performance Score'!C78,IF('Performance Score'!F78="Level 3",'Performance Scoring'!$C$4*'Performance Score'!C78,IF('Performance Score'!F78="Level 4",'Performance Scoring'!$C$5*'Performance Score'!C78,IF('Performance Score'!F78="Level 5",'Performance Scoring'!$C$6*'Performance Score'!C78,IF('Performance Score'!F78="DMD",'Performance Scoring'!$C$9*'Performance Score'!C78,'Performance Scoring'!$C$10)))))))),0)</f>
        <v>6</v>
      </c>
      <c r="I78">
        <f>ROUND(IF(F78="Deputy Head",'Performance Scoring'!$D$7*'Performance Score'!D78,IF('Performance Score'!F78="Head",'Performance Scoring'!$D$8*'Performance Score'!D78,IF('Performance Score'!F78="Level 1",'Performance Scoring'!$D$2*'Performance Score'!D78,IF('Performance Score'!F78="Level 2",'Performance Scoring'!$D$3*'Performance Score'!D78,IF('Performance Score'!F78="Level 3",'Performance Scoring'!$D$4*'Performance Score'!D78,IF('Performance Score'!F78="Level 4",'Performance Scoring'!$D$5*'Performance Score'!D78,IF('Performance Score'!F78="Level 5",'Performance Scoring'!$D$6*'Performance Score'!D78,IF('Performance Score'!F78="DMD",'Performance Scoring'!$D$9*'Performance Score'!D78,'Performance Scoring'!$D$10)))))))),0)</f>
        <v>25</v>
      </c>
      <c r="J78">
        <f>SUM(G78:I78)+ROUND(IF(F78="Deputy Head",'Performance Scoring'!$E$7*'Performance Score'!$E$200,IF('Performance Score'!F78="Head",'Performance Scoring'!$E$8*'Performance Score'!$E$200,IF('Performance Score'!F78="DMD",'Performance Scoring'!$E$9*'Performance Score'!$E$200,IF('Performance Score'!F78="MD",'Performance Scoring'!$E$10*'Performance Score'!E276,'Performance Scoring'!$D$10)))),0)</f>
        <v>67</v>
      </c>
    </row>
    <row r="79" spans="1:10" x14ac:dyDescent="0.25">
      <c r="A79" s="1" t="s">
        <v>448</v>
      </c>
      <c r="B79">
        <v>84</v>
      </c>
      <c r="C79">
        <v>98</v>
      </c>
      <c r="D79">
        <v>94</v>
      </c>
      <c r="E79">
        <f t="shared" si="1"/>
        <v>92</v>
      </c>
      <c r="F79" t="str">
        <f>VLOOKUP(A79:A276,'Consolidated Table'!$A$2:$G$200,7,FALSE)</f>
        <v>Level 1</v>
      </c>
      <c r="G79">
        <f>ROUND(IF(F79="Deputy Head",'Performance Scoring'!$B$7*'Performance Score'!B79,IF('Performance Score'!F79="Head",'Performance Scoring'!$B$8*'Performance Score'!B79,IF('Performance Score'!F79="Level 1",'Performance Scoring'!$B$2*'Performance Score'!B79,IF(F79="Level 2",'Performance Scoring'!$B$3*'Performance Score'!B79,IF('Performance Score'!F79="Level 3",'Performance Scoring'!$B$4*'Performance Score'!B79,IF('Performance Score'!F79="Level 4",'Performance Scoring'!$B$5*'Performance Score'!B79,IF('Performance Score'!F79="Level 5",'Performance Scoring'!$B$6*'Performance Score'!B79,IF('Performance Score'!F79="Deputy Head",'Performance Scoring'!$B$7*'Performance Score'!B79,IF('Performance Score'!F79="Head",'Performance Scoring'!$B$8*'Performance Score'!B79,IF('Performance Score'!F79="DMD",'Performance Scoring'!$B$9*'Performance Score'!B79,'Performance Scoring'!$B$10)))))))))),0)</f>
        <v>13</v>
      </c>
      <c r="H79">
        <f>ROUND(IF(F79="Deputy Head",'Performance Scoring'!$C$7*'Performance Score'!C79,IF('Performance Score'!F79="Head",'Performance Scoring'!$C$8*'Performance Score'!C79,IF('Performance Score'!F79="Level 1",'Performance Scoring'!$C$2*'Performance Score'!C79,IF('Performance Score'!F79="Level 2",'Performance Scoring'!$C$3*'Performance Score'!C79,IF('Performance Score'!F79="Level 3",'Performance Scoring'!$C$4*'Performance Score'!C79,IF('Performance Score'!F79="Level 4",'Performance Scoring'!$C$5*'Performance Score'!C79,IF('Performance Score'!F79="Level 5",'Performance Scoring'!$C$6*'Performance Score'!C79,IF('Performance Score'!F79="DMD",'Performance Scoring'!$C$9*'Performance Score'!C79,'Performance Scoring'!$C$10)))))))),0)</f>
        <v>15</v>
      </c>
      <c r="I79">
        <f>ROUND(IF(F79="Deputy Head",'Performance Scoring'!$D$7*'Performance Score'!D79,IF('Performance Score'!F79="Head",'Performance Scoring'!$D$8*'Performance Score'!D79,IF('Performance Score'!F79="Level 1",'Performance Scoring'!$D$2*'Performance Score'!D79,IF('Performance Score'!F79="Level 2",'Performance Scoring'!$D$3*'Performance Score'!D79,IF('Performance Score'!F79="Level 3",'Performance Scoring'!$D$4*'Performance Score'!D79,IF('Performance Score'!F79="Level 4",'Performance Scoring'!$D$5*'Performance Score'!D79,IF('Performance Score'!F79="Level 5",'Performance Scoring'!$D$6*'Performance Score'!D79,IF('Performance Score'!F79="DMD",'Performance Scoring'!$D$9*'Performance Score'!D79,'Performance Scoring'!$D$10)))))))),0)</f>
        <v>66</v>
      </c>
      <c r="J79">
        <f>SUM(G79:I79)+ROUND(IF(F79="Deputy Head",'Performance Scoring'!$E$7*'Performance Score'!$E$200,IF('Performance Score'!F79="Head",'Performance Scoring'!$E$8*'Performance Score'!$E$200,IF('Performance Score'!F79="DMD",'Performance Scoring'!$E$9*'Performance Score'!$E$200,IF('Performance Score'!F79="MD",'Performance Scoring'!$E$10*'Performance Score'!E277,'Performance Scoring'!$D$10)))),0)</f>
        <v>94</v>
      </c>
    </row>
    <row r="80" spans="1:10" x14ac:dyDescent="0.25">
      <c r="A80" s="1" t="s">
        <v>410</v>
      </c>
      <c r="B80">
        <v>90</v>
      </c>
      <c r="C80">
        <v>59</v>
      </c>
      <c r="D80">
        <v>78</v>
      </c>
      <c r="E80">
        <f t="shared" si="1"/>
        <v>76</v>
      </c>
      <c r="F80" t="str">
        <f>VLOOKUP(A80:A277,'Consolidated Table'!$A$2:$G$200,7,FALSE)</f>
        <v>Level 1</v>
      </c>
      <c r="G80">
        <f>ROUND(IF(F80="Deputy Head",'Performance Scoring'!$B$7*'Performance Score'!B80,IF('Performance Score'!F80="Head",'Performance Scoring'!$B$8*'Performance Score'!B80,IF('Performance Score'!F80="Level 1",'Performance Scoring'!$B$2*'Performance Score'!B80,IF(F80="Level 2",'Performance Scoring'!$B$3*'Performance Score'!B80,IF('Performance Score'!F80="Level 3",'Performance Scoring'!$B$4*'Performance Score'!B80,IF('Performance Score'!F80="Level 4",'Performance Scoring'!$B$5*'Performance Score'!B80,IF('Performance Score'!F80="Level 5",'Performance Scoring'!$B$6*'Performance Score'!B80,IF('Performance Score'!F80="Deputy Head",'Performance Scoring'!$B$7*'Performance Score'!B80,IF('Performance Score'!F80="Head",'Performance Scoring'!$B$8*'Performance Score'!B80,IF('Performance Score'!F80="DMD",'Performance Scoring'!$B$9*'Performance Score'!B80,'Performance Scoring'!$B$10)))))))))),0)</f>
        <v>14</v>
      </c>
      <c r="H80">
        <f>ROUND(IF(F80="Deputy Head",'Performance Scoring'!$C$7*'Performance Score'!C80,IF('Performance Score'!F80="Head",'Performance Scoring'!$C$8*'Performance Score'!C80,IF('Performance Score'!F80="Level 1",'Performance Scoring'!$C$2*'Performance Score'!C80,IF('Performance Score'!F80="Level 2",'Performance Scoring'!$C$3*'Performance Score'!C80,IF('Performance Score'!F80="Level 3",'Performance Scoring'!$C$4*'Performance Score'!C80,IF('Performance Score'!F80="Level 4",'Performance Scoring'!$C$5*'Performance Score'!C80,IF('Performance Score'!F80="Level 5",'Performance Scoring'!$C$6*'Performance Score'!C80,IF('Performance Score'!F80="DMD",'Performance Scoring'!$C$9*'Performance Score'!C80,'Performance Scoring'!$C$10)))))))),0)</f>
        <v>9</v>
      </c>
      <c r="I80">
        <f>ROUND(IF(F80="Deputy Head",'Performance Scoring'!$D$7*'Performance Score'!D80,IF('Performance Score'!F80="Head",'Performance Scoring'!$D$8*'Performance Score'!D80,IF('Performance Score'!F80="Level 1",'Performance Scoring'!$D$2*'Performance Score'!D80,IF('Performance Score'!F80="Level 2",'Performance Scoring'!$D$3*'Performance Score'!D80,IF('Performance Score'!F80="Level 3",'Performance Scoring'!$D$4*'Performance Score'!D80,IF('Performance Score'!F80="Level 4",'Performance Scoring'!$D$5*'Performance Score'!D80,IF('Performance Score'!F80="Level 5",'Performance Scoring'!$D$6*'Performance Score'!D80,IF('Performance Score'!F80="DMD",'Performance Scoring'!$D$9*'Performance Score'!D80,'Performance Scoring'!$D$10)))))))),0)</f>
        <v>55</v>
      </c>
      <c r="J80">
        <f>SUM(G80:I80)+ROUND(IF(F80="Deputy Head",'Performance Scoring'!$E$7*'Performance Score'!$E$200,IF('Performance Score'!F80="Head",'Performance Scoring'!$E$8*'Performance Score'!$E$200,IF('Performance Score'!F80="DMD",'Performance Scoring'!$E$9*'Performance Score'!$E$200,IF('Performance Score'!F80="MD",'Performance Scoring'!$E$10*'Performance Score'!E278,'Performance Scoring'!$D$10)))),0)</f>
        <v>78</v>
      </c>
    </row>
    <row r="81" spans="1:10" x14ac:dyDescent="0.25">
      <c r="A81" s="1" t="s">
        <v>439</v>
      </c>
      <c r="B81">
        <v>41</v>
      </c>
      <c r="C81">
        <v>81</v>
      </c>
      <c r="D81">
        <v>90</v>
      </c>
      <c r="E81">
        <f t="shared" si="1"/>
        <v>71</v>
      </c>
      <c r="F81" t="str">
        <f>VLOOKUP(A81:A278,'Consolidated Table'!$A$2:$G$200,7,FALSE)</f>
        <v>Level 1</v>
      </c>
      <c r="G81">
        <f>ROUND(IF(F81="Deputy Head",'Performance Scoring'!$B$7*'Performance Score'!B81,IF('Performance Score'!F81="Head",'Performance Scoring'!$B$8*'Performance Score'!B81,IF('Performance Score'!F81="Level 1",'Performance Scoring'!$B$2*'Performance Score'!B81,IF(F81="Level 2",'Performance Scoring'!$B$3*'Performance Score'!B81,IF('Performance Score'!F81="Level 3",'Performance Scoring'!$B$4*'Performance Score'!B81,IF('Performance Score'!F81="Level 4",'Performance Scoring'!$B$5*'Performance Score'!B81,IF('Performance Score'!F81="Level 5",'Performance Scoring'!$B$6*'Performance Score'!B81,IF('Performance Score'!F81="Deputy Head",'Performance Scoring'!$B$7*'Performance Score'!B81,IF('Performance Score'!F81="Head",'Performance Scoring'!$B$8*'Performance Score'!B81,IF('Performance Score'!F81="DMD",'Performance Scoring'!$B$9*'Performance Score'!B81,'Performance Scoring'!$B$10)))))))))),0)</f>
        <v>6</v>
      </c>
      <c r="H81">
        <f>ROUND(IF(F81="Deputy Head",'Performance Scoring'!$C$7*'Performance Score'!C81,IF('Performance Score'!F81="Head",'Performance Scoring'!$C$8*'Performance Score'!C81,IF('Performance Score'!F81="Level 1",'Performance Scoring'!$C$2*'Performance Score'!C81,IF('Performance Score'!F81="Level 2",'Performance Scoring'!$C$3*'Performance Score'!C81,IF('Performance Score'!F81="Level 3",'Performance Scoring'!$C$4*'Performance Score'!C81,IF('Performance Score'!F81="Level 4",'Performance Scoring'!$C$5*'Performance Score'!C81,IF('Performance Score'!F81="Level 5",'Performance Scoring'!$C$6*'Performance Score'!C81,IF('Performance Score'!F81="DMD",'Performance Scoring'!$C$9*'Performance Score'!C81,'Performance Scoring'!$C$10)))))))),0)</f>
        <v>12</v>
      </c>
      <c r="I81">
        <f>ROUND(IF(F81="Deputy Head",'Performance Scoring'!$D$7*'Performance Score'!D81,IF('Performance Score'!F81="Head",'Performance Scoring'!$D$8*'Performance Score'!D81,IF('Performance Score'!F81="Level 1",'Performance Scoring'!$D$2*'Performance Score'!D81,IF('Performance Score'!F81="Level 2",'Performance Scoring'!$D$3*'Performance Score'!D81,IF('Performance Score'!F81="Level 3",'Performance Scoring'!$D$4*'Performance Score'!D81,IF('Performance Score'!F81="Level 4",'Performance Scoring'!$D$5*'Performance Score'!D81,IF('Performance Score'!F81="Level 5",'Performance Scoring'!$D$6*'Performance Score'!D81,IF('Performance Score'!F81="DMD",'Performance Scoring'!$D$9*'Performance Score'!D81,'Performance Scoring'!$D$10)))))))),0)</f>
        <v>63</v>
      </c>
      <c r="J81">
        <f>SUM(G81:I81)+ROUND(IF(F81="Deputy Head",'Performance Scoring'!$E$7*'Performance Score'!$E$200,IF('Performance Score'!F81="Head",'Performance Scoring'!$E$8*'Performance Score'!$E$200,IF('Performance Score'!F81="DMD",'Performance Scoring'!$E$9*'Performance Score'!$E$200,IF('Performance Score'!F81="MD",'Performance Scoring'!$E$10*'Performance Score'!E279,'Performance Scoring'!$D$10)))),0)</f>
        <v>81</v>
      </c>
    </row>
    <row r="82" spans="1:10" x14ac:dyDescent="0.25">
      <c r="A82" s="1" t="s">
        <v>507</v>
      </c>
      <c r="B82">
        <v>95</v>
      </c>
      <c r="C82">
        <v>78</v>
      </c>
      <c r="D82">
        <v>81</v>
      </c>
      <c r="E82">
        <f t="shared" si="1"/>
        <v>85</v>
      </c>
      <c r="F82" t="str">
        <f>VLOOKUP(A82:A279,'Consolidated Table'!$A$2:$G$200,7,FALSE)</f>
        <v>Level 1</v>
      </c>
      <c r="G82">
        <f>ROUND(IF(F82="Deputy Head",'Performance Scoring'!$B$7*'Performance Score'!B82,IF('Performance Score'!F82="Head",'Performance Scoring'!$B$8*'Performance Score'!B82,IF('Performance Score'!F82="Level 1",'Performance Scoring'!$B$2*'Performance Score'!B82,IF(F82="Level 2",'Performance Scoring'!$B$3*'Performance Score'!B82,IF('Performance Score'!F82="Level 3",'Performance Scoring'!$B$4*'Performance Score'!B82,IF('Performance Score'!F82="Level 4",'Performance Scoring'!$B$5*'Performance Score'!B82,IF('Performance Score'!F82="Level 5",'Performance Scoring'!$B$6*'Performance Score'!B82,IF('Performance Score'!F82="Deputy Head",'Performance Scoring'!$B$7*'Performance Score'!B82,IF('Performance Score'!F82="Head",'Performance Scoring'!$B$8*'Performance Score'!B82,IF('Performance Score'!F82="DMD",'Performance Scoring'!$B$9*'Performance Score'!B82,'Performance Scoring'!$B$10)))))))))),0)</f>
        <v>14</v>
      </c>
      <c r="H82">
        <f>ROUND(IF(F82="Deputy Head",'Performance Scoring'!$C$7*'Performance Score'!C82,IF('Performance Score'!F82="Head",'Performance Scoring'!$C$8*'Performance Score'!C82,IF('Performance Score'!F82="Level 1",'Performance Scoring'!$C$2*'Performance Score'!C82,IF('Performance Score'!F82="Level 2",'Performance Scoring'!$C$3*'Performance Score'!C82,IF('Performance Score'!F82="Level 3",'Performance Scoring'!$C$4*'Performance Score'!C82,IF('Performance Score'!F82="Level 4",'Performance Scoring'!$C$5*'Performance Score'!C82,IF('Performance Score'!F82="Level 5",'Performance Scoring'!$C$6*'Performance Score'!C82,IF('Performance Score'!F82="DMD",'Performance Scoring'!$C$9*'Performance Score'!C82,'Performance Scoring'!$C$10)))))))),0)</f>
        <v>12</v>
      </c>
      <c r="I82">
        <f>ROUND(IF(F82="Deputy Head",'Performance Scoring'!$D$7*'Performance Score'!D82,IF('Performance Score'!F82="Head",'Performance Scoring'!$D$8*'Performance Score'!D82,IF('Performance Score'!F82="Level 1",'Performance Scoring'!$D$2*'Performance Score'!D82,IF('Performance Score'!F82="Level 2",'Performance Scoring'!$D$3*'Performance Score'!D82,IF('Performance Score'!F82="Level 3",'Performance Scoring'!$D$4*'Performance Score'!D82,IF('Performance Score'!F82="Level 4",'Performance Scoring'!$D$5*'Performance Score'!D82,IF('Performance Score'!F82="Level 5",'Performance Scoring'!$D$6*'Performance Score'!D82,IF('Performance Score'!F82="DMD",'Performance Scoring'!$D$9*'Performance Score'!D82,'Performance Scoring'!$D$10)))))))),0)</f>
        <v>57</v>
      </c>
      <c r="J82">
        <f>SUM(G82:I82)+ROUND(IF(F82="Deputy Head",'Performance Scoring'!$E$7*'Performance Score'!$E$200,IF('Performance Score'!F82="Head",'Performance Scoring'!$E$8*'Performance Score'!$E$200,IF('Performance Score'!F82="DMD",'Performance Scoring'!$E$9*'Performance Score'!$E$200,IF('Performance Score'!F82="MD",'Performance Scoring'!$E$10*'Performance Score'!E280,'Performance Scoring'!$D$10)))),0)</f>
        <v>83</v>
      </c>
    </row>
    <row r="83" spans="1:10" x14ac:dyDescent="0.25">
      <c r="A83" s="1" t="s">
        <v>508</v>
      </c>
      <c r="B83">
        <v>99</v>
      </c>
      <c r="C83">
        <v>63</v>
      </c>
      <c r="D83">
        <v>63</v>
      </c>
      <c r="E83">
        <f t="shared" si="1"/>
        <v>75</v>
      </c>
      <c r="F83" t="str">
        <f>VLOOKUP(A83:A280,'Consolidated Table'!$A$2:$G$200,7,FALSE)</f>
        <v>Level 1</v>
      </c>
      <c r="G83">
        <f>ROUND(IF(F83="Deputy Head",'Performance Scoring'!$B$7*'Performance Score'!B83,IF('Performance Score'!F83="Head",'Performance Scoring'!$B$8*'Performance Score'!B83,IF('Performance Score'!F83="Level 1",'Performance Scoring'!$B$2*'Performance Score'!B83,IF(F83="Level 2",'Performance Scoring'!$B$3*'Performance Score'!B83,IF('Performance Score'!F83="Level 3",'Performance Scoring'!$B$4*'Performance Score'!B83,IF('Performance Score'!F83="Level 4",'Performance Scoring'!$B$5*'Performance Score'!B83,IF('Performance Score'!F83="Level 5",'Performance Scoring'!$B$6*'Performance Score'!B83,IF('Performance Score'!F83="Deputy Head",'Performance Scoring'!$B$7*'Performance Score'!B83,IF('Performance Score'!F83="Head",'Performance Scoring'!$B$8*'Performance Score'!B83,IF('Performance Score'!F83="DMD",'Performance Scoring'!$B$9*'Performance Score'!B83,'Performance Scoring'!$B$10)))))))))),0)</f>
        <v>15</v>
      </c>
      <c r="H83">
        <f>ROUND(IF(F83="Deputy Head",'Performance Scoring'!$C$7*'Performance Score'!C83,IF('Performance Score'!F83="Head",'Performance Scoring'!$C$8*'Performance Score'!C83,IF('Performance Score'!F83="Level 1",'Performance Scoring'!$C$2*'Performance Score'!C83,IF('Performance Score'!F83="Level 2",'Performance Scoring'!$C$3*'Performance Score'!C83,IF('Performance Score'!F83="Level 3",'Performance Scoring'!$C$4*'Performance Score'!C83,IF('Performance Score'!F83="Level 4",'Performance Scoring'!$C$5*'Performance Score'!C83,IF('Performance Score'!F83="Level 5",'Performance Scoring'!$C$6*'Performance Score'!C83,IF('Performance Score'!F83="DMD",'Performance Scoring'!$C$9*'Performance Score'!C83,'Performance Scoring'!$C$10)))))))),0)</f>
        <v>9</v>
      </c>
      <c r="I83">
        <f>ROUND(IF(F83="Deputy Head",'Performance Scoring'!$D$7*'Performance Score'!D83,IF('Performance Score'!F83="Head",'Performance Scoring'!$D$8*'Performance Score'!D83,IF('Performance Score'!F83="Level 1",'Performance Scoring'!$D$2*'Performance Score'!D83,IF('Performance Score'!F83="Level 2",'Performance Scoring'!$D$3*'Performance Score'!D83,IF('Performance Score'!F83="Level 3",'Performance Scoring'!$D$4*'Performance Score'!D83,IF('Performance Score'!F83="Level 4",'Performance Scoring'!$D$5*'Performance Score'!D83,IF('Performance Score'!F83="Level 5",'Performance Scoring'!$D$6*'Performance Score'!D83,IF('Performance Score'!F83="DMD",'Performance Scoring'!$D$9*'Performance Score'!D83,'Performance Scoring'!$D$10)))))))),0)</f>
        <v>44</v>
      </c>
      <c r="J83">
        <f>SUM(G83:I83)+ROUND(IF(F83="Deputy Head",'Performance Scoring'!$E$7*'Performance Score'!$E$200,IF('Performance Score'!F83="Head",'Performance Scoring'!$E$8*'Performance Score'!$E$200,IF('Performance Score'!F83="DMD",'Performance Scoring'!$E$9*'Performance Score'!$E$200,IF('Performance Score'!F83="MD",'Performance Scoring'!$E$10*'Performance Score'!E281,'Performance Scoring'!$D$10)))),0)</f>
        <v>68</v>
      </c>
    </row>
    <row r="84" spans="1:10" x14ac:dyDescent="0.25">
      <c r="A84" s="1" t="s">
        <v>436</v>
      </c>
      <c r="B84">
        <v>38</v>
      </c>
      <c r="C84">
        <v>73</v>
      </c>
      <c r="D84">
        <v>89</v>
      </c>
      <c r="E84">
        <f t="shared" si="1"/>
        <v>67</v>
      </c>
      <c r="F84" t="str">
        <f>VLOOKUP(A84:A281,'Consolidated Table'!$A$2:$G$200,7,FALSE)</f>
        <v>Level 1</v>
      </c>
      <c r="G84">
        <f>ROUND(IF(F84="Deputy Head",'Performance Scoring'!$B$7*'Performance Score'!B84,IF('Performance Score'!F84="Head",'Performance Scoring'!$B$8*'Performance Score'!B84,IF('Performance Score'!F84="Level 1",'Performance Scoring'!$B$2*'Performance Score'!B84,IF(F84="Level 2",'Performance Scoring'!$B$3*'Performance Score'!B84,IF('Performance Score'!F84="Level 3",'Performance Scoring'!$B$4*'Performance Score'!B84,IF('Performance Score'!F84="Level 4",'Performance Scoring'!$B$5*'Performance Score'!B84,IF('Performance Score'!F84="Level 5",'Performance Scoring'!$B$6*'Performance Score'!B84,IF('Performance Score'!F84="Deputy Head",'Performance Scoring'!$B$7*'Performance Score'!B84,IF('Performance Score'!F84="Head",'Performance Scoring'!$B$8*'Performance Score'!B84,IF('Performance Score'!F84="DMD",'Performance Scoring'!$B$9*'Performance Score'!B84,'Performance Scoring'!$B$10)))))))))),0)</f>
        <v>6</v>
      </c>
      <c r="H84">
        <f>ROUND(IF(F84="Deputy Head",'Performance Scoring'!$C$7*'Performance Score'!C84,IF('Performance Score'!F84="Head",'Performance Scoring'!$C$8*'Performance Score'!C84,IF('Performance Score'!F84="Level 1",'Performance Scoring'!$C$2*'Performance Score'!C84,IF('Performance Score'!F84="Level 2",'Performance Scoring'!$C$3*'Performance Score'!C84,IF('Performance Score'!F84="Level 3",'Performance Scoring'!$C$4*'Performance Score'!C84,IF('Performance Score'!F84="Level 4",'Performance Scoring'!$C$5*'Performance Score'!C84,IF('Performance Score'!F84="Level 5",'Performance Scoring'!$C$6*'Performance Score'!C84,IF('Performance Score'!F84="DMD",'Performance Scoring'!$C$9*'Performance Score'!C84,'Performance Scoring'!$C$10)))))))),0)</f>
        <v>11</v>
      </c>
      <c r="I84">
        <f>ROUND(IF(F84="Deputy Head",'Performance Scoring'!$D$7*'Performance Score'!D84,IF('Performance Score'!F84="Head",'Performance Scoring'!$D$8*'Performance Score'!D84,IF('Performance Score'!F84="Level 1",'Performance Scoring'!$D$2*'Performance Score'!D84,IF('Performance Score'!F84="Level 2",'Performance Scoring'!$D$3*'Performance Score'!D84,IF('Performance Score'!F84="Level 3",'Performance Scoring'!$D$4*'Performance Score'!D84,IF('Performance Score'!F84="Level 4",'Performance Scoring'!$D$5*'Performance Score'!D84,IF('Performance Score'!F84="Level 5",'Performance Scoring'!$D$6*'Performance Score'!D84,IF('Performance Score'!F84="DMD",'Performance Scoring'!$D$9*'Performance Score'!D84,'Performance Scoring'!$D$10)))))))),0)</f>
        <v>62</v>
      </c>
      <c r="J84">
        <f>SUM(G84:I84)+ROUND(IF(F84="Deputy Head",'Performance Scoring'!$E$7*'Performance Score'!$E$200,IF('Performance Score'!F84="Head",'Performance Scoring'!$E$8*'Performance Score'!$E$200,IF('Performance Score'!F84="DMD",'Performance Scoring'!$E$9*'Performance Score'!$E$200,IF('Performance Score'!F84="MD",'Performance Scoring'!$E$10*'Performance Score'!E282,'Performance Scoring'!$D$10)))),0)</f>
        <v>79</v>
      </c>
    </row>
    <row r="85" spans="1:10" x14ac:dyDescent="0.25">
      <c r="A85" s="1" t="s">
        <v>452</v>
      </c>
      <c r="B85">
        <v>92</v>
      </c>
      <c r="C85">
        <v>76</v>
      </c>
      <c r="D85">
        <v>69</v>
      </c>
      <c r="E85">
        <f t="shared" si="1"/>
        <v>79</v>
      </c>
      <c r="F85" t="str">
        <f>VLOOKUP(A85:A282,'Consolidated Table'!$A$2:$G$200,7,FALSE)</f>
        <v>Level 1</v>
      </c>
      <c r="G85">
        <f>ROUND(IF(F85="Deputy Head",'Performance Scoring'!$B$7*'Performance Score'!B85,IF('Performance Score'!F85="Head",'Performance Scoring'!$B$8*'Performance Score'!B85,IF('Performance Score'!F85="Level 1",'Performance Scoring'!$B$2*'Performance Score'!B85,IF(F85="Level 2",'Performance Scoring'!$B$3*'Performance Score'!B85,IF('Performance Score'!F85="Level 3",'Performance Scoring'!$B$4*'Performance Score'!B85,IF('Performance Score'!F85="Level 4",'Performance Scoring'!$B$5*'Performance Score'!B85,IF('Performance Score'!F85="Level 5",'Performance Scoring'!$B$6*'Performance Score'!B85,IF('Performance Score'!F85="Deputy Head",'Performance Scoring'!$B$7*'Performance Score'!B85,IF('Performance Score'!F85="Head",'Performance Scoring'!$B$8*'Performance Score'!B85,IF('Performance Score'!F85="DMD",'Performance Scoring'!$B$9*'Performance Score'!B85,'Performance Scoring'!$B$10)))))))))),0)</f>
        <v>14</v>
      </c>
      <c r="H85">
        <f>ROUND(IF(F85="Deputy Head",'Performance Scoring'!$C$7*'Performance Score'!C85,IF('Performance Score'!F85="Head",'Performance Scoring'!$C$8*'Performance Score'!C85,IF('Performance Score'!F85="Level 1",'Performance Scoring'!$C$2*'Performance Score'!C85,IF('Performance Score'!F85="Level 2",'Performance Scoring'!$C$3*'Performance Score'!C85,IF('Performance Score'!F85="Level 3",'Performance Scoring'!$C$4*'Performance Score'!C85,IF('Performance Score'!F85="Level 4",'Performance Scoring'!$C$5*'Performance Score'!C85,IF('Performance Score'!F85="Level 5",'Performance Scoring'!$C$6*'Performance Score'!C85,IF('Performance Score'!F85="DMD",'Performance Scoring'!$C$9*'Performance Score'!C85,'Performance Scoring'!$C$10)))))))),0)</f>
        <v>11</v>
      </c>
      <c r="I85">
        <f>ROUND(IF(F85="Deputy Head",'Performance Scoring'!$D$7*'Performance Score'!D85,IF('Performance Score'!F85="Head",'Performance Scoring'!$D$8*'Performance Score'!D85,IF('Performance Score'!F85="Level 1",'Performance Scoring'!$D$2*'Performance Score'!D85,IF('Performance Score'!F85="Level 2",'Performance Scoring'!$D$3*'Performance Score'!D85,IF('Performance Score'!F85="Level 3",'Performance Scoring'!$D$4*'Performance Score'!D85,IF('Performance Score'!F85="Level 4",'Performance Scoring'!$D$5*'Performance Score'!D85,IF('Performance Score'!F85="Level 5",'Performance Scoring'!$D$6*'Performance Score'!D85,IF('Performance Score'!F85="DMD",'Performance Scoring'!$D$9*'Performance Score'!D85,'Performance Scoring'!$D$10)))))))),0)</f>
        <v>48</v>
      </c>
      <c r="J85">
        <f>SUM(G85:I85)+ROUND(IF(F85="Deputy Head",'Performance Scoring'!$E$7*'Performance Score'!$E$200,IF('Performance Score'!F85="Head",'Performance Scoring'!$E$8*'Performance Score'!$E$200,IF('Performance Score'!F85="DMD",'Performance Scoring'!$E$9*'Performance Score'!$E$200,IF('Performance Score'!F85="MD",'Performance Scoring'!$E$10*'Performance Score'!E283,'Performance Scoring'!$D$10)))),0)</f>
        <v>73</v>
      </c>
    </row>
    <row r="86" spans="1:10" x14ac:dyDescent="0.25">
      <c r="A86" s="1" t="s">
        <v>431</v>
      </c>
      <c r="B86">
        <v>43</v>
      </c>
      <c r="C86">
        <v>70</v>
      </c>
      <c r="D86">
        <v>80</v>
      </c>
      <c r="E86">
        <f t="shared" si="1"/>
        <v>64</v>
      </c>
      <c r="F86" t="str">
        <f>VLOOKUP(A86:A283,'Consolidated Table'!$A$2:$G$200,7,FALSE)</f>
        <v>Level 2</v>
      </c>
      <c r="G86">
        <f>ROUND(IF(F86="Deputy Head",'Performance Scoring'!$B$7*'Performance Score'!B86,IF('Performance Score'!F86="Head",'Performance Scoring'!$B$8*'Performance Score'!B86,IF('Performance Score'!F86="Level 1",'Performance Scoring'!$B$2*'Performance Score'!B86,IF(F86="Level 2",'Performance Scoring'!$B$3*'Performance Score'!B86,IF('Performance Score'!F86="Level 3",'Performance Scoring'!$B$4*'Performance Score'!B86,IF('Performance Score'!F86="Level 4",'Performance Scoring'!$B$5*'Performance Score'!B86,IF('Performance Score'!F86="Level 5",'Performance Scoring'!$B$6*'Performance Score'!B86,IF('Performance Score'!F86="Deputy Head",'Performance Scoring'!$B$7*'Performance Score'!B86,IF('Performance Score'!F86="Head",'Performance Scoring'!$B$8*'Performance Score'!B86,IF('Performance Score'!F86="DMD",'Performance Scoring'!$B$9*'Performance Score'!B86,'Performance Scoring'!$B$10)))))))))),0)</f>
        <v>6</v>
      </c>
      <c r="H86">
        <f>ROUND(IF(F86="Deputy Head",'Performance Scoring'!$C$7*'Performance Score'!C86,IF('Performance Score'!F86="Head",'Performance Scoring'!$C$8*'Performance Score'!C86,IF('Performance Score'!F86="Level 1",'Performance Scoring'!$C$2*'Performance Score'!C86,IF('Performance Score'!F86="Level 2",'Performance Scoring'!$C$3*'Performance Score'!C86,IF('Performance Score'!F86="Level 3",'Performance Scoring'!$C$4*'Performance Score'!C86,IF('Performance Score'!F86="Level 4",'Performance Scoring'!$C$5*'Performance Score'!C86,IF('Performance Score'!F86="Level 5",'Performance Scoring'!$C$6*'Performance Score'!C86,IF('Performance Score'!F86="DMD",'Performance Scoring'!$C$9*'Performance Score'!C86,'Performance Scoring'!$C$10)))))))),0)</f>
        <v>11</v>
      </c>
      <c r="I86">
        <f>ROUND(IF(F86="Deputy Head",'Performance Scoring'!$D$7*'Performance Score'!D86,IF('Performance Score'!F86="Head",'Performance Scoring'!$D$8*'Performance Score'!D86,IF('Performance Score'!F86="Level 1",'Performance Scoring'!$D$2*'Performance Score'!D86,IF('Performance Score'!F86="Level 2",'Performance Scoring'!$D$3*'Performance Score'!D86,IF('Performance Score'!F86="Level 3",'Performance Scoring'!$D$4*'Performance Score'!D86,IF('Performance Score'!F86="Level 4",'Performance Scoring'!$D$5*'Performance Score'!D86,IF('Performance Score'!F86="Level 5",'Performance Scoring'!$D$6*'Performance Score'!D86,IF('Performance Score'!F86="DMD",'Performance Scoring'!$D$9*'Performance Score'!D86,'Performance Scoring'!$D$10)))))))),0)</f>
        <v>56</v>
      </c>
      <c r="J86">
        <f>SUM(G86:I86)+ROUND(IF(F86="Deputy Head",'Performance Scoring'!$E$7*'Performance Score'!$E$200,IF('Performance Score'!F86="Head",'Performance Scoring'!$E$8*'Performance Score'!$E$200,IF('Performance Score'!F86="DMD",'Performance Scoring'!$E$9*'Performance Score'!$E$200,IF('Performance Score'!F86="MD",'Performance Scoring'!$E$10*'Performance Score'!E284,'Performance Scoring'!$D$10)))),0)</f>
        <v>73</v>
      </c>
    </row>
    <row r="87" spans="1:10" x14ac:dyDescent="0.25">
      <c r="A87" s="1" t="s">
        <v>496</v>
      </c>
      <c r="B87">
        <v>60</v>
      </c>
      <c r="C87">
        <v>93</v>
      </c>
      <c r="D87">
        <v>84</v>
      </c>
      <c r="E87">
        <f t="shared" si="1"/>
        <v>79</v>
      </c>
      <c r="F87" t="str">
        <f>VLOOKUP(A87:A284,'Consolidated Table'!$A$2:$G$200,7,FALSE)</f>
        <v>Level 2</v>
      </c>
      <c r="G87">
        <f>ROUND(IF(F87="Deputy Head",'Performance Scoring'!$B$7*'Performance Score'!B87,IF('Performance Score'!F87="Head",'Performance Scoring'!$B$8*'Performance Score'!B87,IF('Performance Score'!F87="Level 1",'Performance Scoring'!$B$2*'Performance Score'!B87,IF(F87="Level 2",'Performance Scoring'!$B$3*'Performance Score'!B87,IF('Performance Score'!F87="Level 3",'Performance Scoring'!$B$4*'Performance Score'!B87,IF('Performance Score'!F87="Level 4",'Performance Scoring'!$B$5*'Performance Score'!B87,IF('Performance Score'!F87="Level 5",'Performance Scoring'!$B$6*'Performance Score'!B87,IF('Performance Score'!F87="Deputy Head",'Performance Scoring'!$B$7*'Performance Score'!B87,IF('Performance Score'!F87="Head",'Performance Scoring'!$B$8*'Performance Score'!B87,IF('Performance Score'!F87="DMD",'Performance Scoring'!$B$9*'Performance Score'!B87,'Performance Scoring'!$B$10)))))))))),0)</f>
        <v>9</v>
      </c>
      <c r="H87">
        <f>ROUND(IF(F87="Deputy Head",'Performance Scoring'!$C$7*'Performance Score'!C87,IF('Performance Score'!F87="Head",'Performance Scoring'!$C$8*'Performance Score'!C87,IF('Performance Score'!F87="Level 1",'Performance Scoring'!$C$2*'Performance Score'!C87,IF('Performance Score'!F87="Level 2",'Performance Scoring'!$C$3*'Performance Score'!C87,IF('Performance Score'!F87="Level 3",'Performance Scoring'!$C$4*'Performance Score'!C87,IF('Performance Score'!F87="Level 4",'Performance Scoring'!$C$5*'Performance Score'!C87,IF('Performance Score'!F87="Level 5",'Performance Scoring'!$C$6*'Performance Score'!C87,IF('Performance Score'!F87="DMD",'Performance Scoring'!$C$9*'Performance Score'!C87,'Performance Scoring'!$C$10)))))))),0)</f>
        <v>14</v>
      </c>
      <c r="I87">
        <f>ROUND(IF(F87="Deputy Head",'Performance Scoring'!$D$7*'Performance Score'!D87,IF('Performance Score'!F87="Head",'Performance Scoring'!$D$8*'Performance Score'!D87,IF('Performance Score'!F87="Level 1",'Performance Scoring'!$D$2*'Performance Score'!D87,IF('Performance Score'!F87="Level 2",'Performance Scoring'!$D$3*'Performance Score'!D87,IF('Performance Score'!F87="Level 3",'Performance Scoring'!$D$4*'Performance Score'!D87,IF('Performance Score'!F87="Level 4",'Performance Scoring'!$D$5*'Performance Score'!D87,IF('Performance Score'!F87="Level 5",'Performance Scoring'!$D$6*'Performance Score'!D87,IF('Performance Score'!F87="DMD",'Performance Scoring'!$D$9*'Performance Score'!D87,'Performance Scoring'!$D$10)))))))),0)</f>
        <v>59</v>
      </c>
      <c r="J87">
        <f>SUM(G87:I87)+ROUND(IF(F87="Deputy Head",'Performance Scoring'!$E$7*'Performance Score'!$E$200,IF('Performance Score'!F87="Head",'Performance Scoring'!$E$8*'Performance Score'!$E$200,IF('Performance Score'!F87="DMD",'Performance Scoring'!$E$9*'Performance Score'!$E$200,IF('Performance Score'!F87="MD",'Performance Scoring'!$E$10*'Performance Score'!E285,'Performance Scoring'!$D$10)))),0)</f>
        <v>82</v>
      </c>
    </row>
    <row r="88" spans="1:10" x14ac:dyDescent="0.25">
      <c r="A88" s="1" t="s">
        <v>516</v>
      </c>
      <c r="B88">
        <v>72</v>
      </c>
      <c r="C88">
        <v>52</v>
      </c>
      <c r="D88">
        <v>83</v>
      </c>
      <c r="E88">
        <f t="shared" si="1"/>
        <v>69</v>
      </c>
      <c r="F88" t="str">
        <f>VLOOKUP(A88:A285,'Consolidated Table'!$A$2:$G$200,7,FALSE)</f>
        <v>Level 2</v>
      </c>
      <c r="G88">
        <f>ROUND(IF(F88="Deputy Head",'Performance Scoring'!$B$7*'Performance Score'!B88,IF('Performance Score'!F88="Head",'Performance Scoring'!$B$8*'Performance Score'!B88,IF('Performance Score'!F88="Level 1",'Performance Scoring'!$B$2*'Performance Score'!B88,IF(F88="Level 2",'Performance Scoring'!$B$3*'Performance Score'!B88,IF('Performance Score'!F88="Level 3",'Performance Scoring'!$B$4*'Performance Score'!B88,IF('Performance Score'!F88="Level 4",'Performance Scoring'!$B$5*'Performance Score'!B88,IF('Performance Score'!F88="Level 5",'Performance Scoring'!$B$6*'Performance Score'!B88,IF('Performance Score'!F88="Deputy Head",'Performance Scoring'!$B$7*'Performance Score'!B88,IF('Performance Score'!F88="Head",'Performance Scoring'!$B$8*'Performance Score'!B88,IF('Performance Score'!F88="DMD",'Performance Scoring'!$B$9*'Performance Score'!B88,'Performance Scoring'!$B$10)))))))))),0)</f>
        <v>11</v>
      </c>
      <c r="H88">
        <f>ROUND(IF(F88="Deputy Head",'Performance Scoring'!$C$7*'Performance Score'!C88,IF('Performance Score'!F88="Head",'Performance Scoring'!$C$8*'Performance Score'!C88,IF('Performance Score'!F88="Level 1",'Performance Scoring'!$C$2*'Performance Score'!C88,IF('Performance Score'!F88="Level 2",'Performance Scoring'!$C$3*'Performance Score'!C88,IF('Performance Score'!F88="Level 3",'Performance Scoring'!$C$4*'Performance Score'!C88,IF('Performance Score'!F88="Level 4",'Performance Scoring'!$C$5*'Performance Score'!C88,IF('Performance Score'!F88="Level 5",'Performance Scoring'!$C$6*'Performance Score'!C88,IF('Performance Score'!F88="DMD",'Performance Scoring'!$C$9*'Performance Score'!C88,'Performance Scoring'!$C$10)))))))),0)</f>
        <v>8</v>
      </c>
      <c r="I88">
        <f>ROUND(IF(F88="Deputy Head",'Performance Scoring'!$D$7*'Performance Score'!D88,IF('Performance Score'!F88="Head",'Performance Scoring'!$D$8*'Performance Score'!D88,IF('Performance Score'!F88="Level 1",'Performance Scoring'!$D$2*'Performance Score'!D88,IF('Performance Score'!F88="Level 2",'Performance Scoring'!$D$3*'Performance Score'!D88,IF('Performance Score'!F88="Level 3",'Performance Scoring'!$D$4*'Performance Score'!D88,IF('Performance Score'!F88="Level 4",'Performance Scoring'!$D$5*'Performance Score'!D88,IF('Performance Score'!F88="Level 5",'Performance Scoring'!$D$6*'Performance Score'!D88,IF('Performance Score'!F88="DMD",'Performance Scoring'!$D$9*'Performance Score'!D88,'Performance Scoring'!$D$10)))))))),0)</f>
        <v>58</v>
      </c>
      <c r="J88">
        <f>SUM(G88:I88)+ROUND(IF(F88="Deputy Head",'Performance Scoring'!$E$7*'Performance Score'!$E$200,IF('Performance Score'!F88="Head",'Performance Scoring'!$E$8*'Performance Score'!$E$200,IF('Performance Score'!F88="DMD",'Performance Scoring'!$E$9*'Performance Score'!$E$200,IF('Performance Score'!F88="MD",'Performance Scoring'!$E$10*'Performance Score'!E286,'Performance Scoring'!$D$10)))),0)</f>
        <v>77</v>
      </c>
    </row>
    <row r="89" spans="1:10" x14ac:dyDescent="0.25">
      <c r="A89" s="1" t="s">
        <v>486</v>
      </c>
      <c r="B89">
        <v>81</v>
      </c>
      <c r="C89">
        <v>57</v>
      </c>
      <c r="D89">
        <v>77</v>
      </c>
      <c r="E89">
        <f t="shared" si="1"/>
        <v>72</v>
      </c>
      <c r="F89" t="str">
        <f>VLOOKUP(A89:A286,'Consolidated Table'!$A$2:$G$200,7,FALSE)</f>
        <v>Level 3</v>
      </c>
      <c r="G89">
        <f>ROUND(IF(F89="Deputy Head",'Performance Scoring'!$B$7*'Performance Score'!B89,IF('Performance Score'!F89="Head",'Performance Scoring'!$B$8*'Performance Score'!B89,IF('Performance Score'!F89="Level 1",'Performance Scoring'!$B$2*'Performance Score'!B89,IF(F89="Level 2",'Performance Scoring'!$B$3*'Performance Score'!B89,IF('Performance Score'!F89="Level 3",'Performance Scoring'!$B$4*'Performance Score'!B89,IF('Performance Score'!F89="Level 4",'Performance Scoring'!$B$5*'Performance Score'!B89,IF('Performance Score'!F89="Level 5",'Performance Scoring'!$B$6*'Performance Score'!B89,IF('Performance Score'!F89="Deputy Head",'Performance Scoring'!$B$7*'Performance Score'!B89,IF('Performance Score'!F89="Head",'Performance Scoring'!$B$8*'Performance Score'!B89,IF('Performance Score'!F89="DMD",'Performance Scoring'!$B$9*'Performance Score'!B89,'Performance Scoring'!$B$10)))))))))),0)</f>
        <v>12</v>
      </c>
      <c r="H89">
        <f>ROUND(IF(F89="Deputy Head",'Performance Scoring'!$C$7*'Performance Score'!C89,IF('Performance Score'!F89="Head",'Performance Scoring'!$C$8*'Performance Score'!C89,IF('Performance Score'!F89="Level 1",'Performance Scoring'!$C$2*'Performance Score'!C89,IF('Performance Score'!F89="Level 2",'Performance Scoring'!$C$3*'Performance Score'!C89,IF('Performance Score'!F89="Level 3",'Performance Scoring'!$C$4*'Performance Score'!C89,IF('Performance Score'!F89="Level 4",'Performance Scoring'!$C$5*'Performance Score'!C89,IF('Performance Score'!F89="Level 5",'Performance Scoring'!$C$6*'Performance Score'!C89,IF('Performance Score'!F89="DMD",'Performance Scoring'!$C$9*'Performance Score'!C89,'Performance Scoring'!$C$10)))))))),0)</f>
        <v>9</v>
      </c>
      <c r="I89">
        <f>ROUND(IF(F89="Deputy Head",'Performance Scoring'!$D$7*'Performance Score'!D89,IF('Performance Score'!F89="Head",'Performance Scoring'!$D$8*'Performance Score'!D89,IF('Performance Score'!F89="Level 1",'Performance Scoring'!$D$2*'Performance Score'!D89,IF('Performance Score'!F89="Level 2",'Performance Scoring'!$D$3*'Performance Score'!D89,IF('Performance Score'!F89="Level 3",'Performance Scoring'!$D$4*'Performance Score'!D89,IF('Performance Score'!F89="Level 4",'Performance Scoring'!$D$5*'Performance Score'!D89,IF('Performance Score'!F89="Level 5",'Performance Scoring'!$D$6*'Performance Score'!D89,IF('Performance Score'!F89="DMD",'Performance Scoring'!$D$9*'Performance Score'!D89,'Performance Scoring'!$D$10)))))))),0)</f>
        <v>54</v>
      </c>
      <c r="J89">
        <f>SUM(G89:I89)+ROUND(IF(F89="Deputy Head",'Performance Scoring'!$E$7*'Performance Score'!$E$200,IF('Performance Score'!F89="Head",'Performance Scoring'!$E$8*'Performance Score'!$E$200,IF('Performance Score'!F89="DMD",'Performance Scoring'!$E$9*'Performance Score'!$E$200,IF('Performance Score'!F89="MD",'Performance Scoring'!$E$10*'Performance Score'!E287,'Performance Scoring'!$D$10)))),0)</f>
        <v>75</v>
      </c>
    </row>
    <row r="90" spans="1:10" x14ac:dyDescent="0.25">
      <c r="A90" s="1" t="s">
        <v>503</v>
      </c>
      <c r="B90">
        <v>83</v>
      </c>
      <c r="C90">
        <v>94</v>
      </c>
      <c r="D90">
        <v>79</v>
      </c>
      <c r="E90">
        <f t="shared" si="1"/>
        <v>85</v>
      </c>
      <c r="F90" t="str">
        <f>VLOOKUP(A90:A287,'Consolidated Table'!$A$2:$G$200,7,FALSE)</f>
        <v>Level 3</v>
      </c>
      <c r="G90">
        <f>ROUND(IF(F90="Deputy Head",'Performance Scoring'!$B$7*'Performance Score'!B90,IF('Performance Score'!F90="Head",'Performance Scoring'!$B$8*'Performance Score'!B90,IF('Performance Score'!F90="Level 1",'Performance Scoring'!$B$2*'Performance Score'!B90,IF(F90="Level 2",'Performance Scoring'!$B$3*'Performance Score'!B90,IF('Performance Score'!F90="Level 3",'Performance Scoring'!$B$4*'Performance Score'!B90,IF('Performance Score'!F90="Level 4",'Performance Scoring'!$B$5*'Performance Score'!B90,IF('Performance Score'!F90="Level 5",'Performance Scoring'!$B$6*'Performance Score'!B90,IF('Performance Score'!F90="Deputy Head",'Performance Scoring'!$B$7*'Performance Score'!B90,IF('Performance Score'!F90="Head",'Performance Scoring'!$B$8*'Performance Score'!B90,IF('Performance Score'!F90="DMD",'Performance Scoring'!$B$9*'Performance Score'!B90,'Performance Scoring'!$B$10)))))))))),0)</f>
        <v>12</v>
      </c>
      <c r="H90">
        <f>ROUND(IF(F90="Deputy Head",'Performance Scoring'!$C$7*'Performance Score'!C90,IF('Performance Score'!F90="Head",'Performance Scoring'!$C$8*'Performance Score'!C90,IF('Performance Score'!F90="Level 1",'Performance Scoring'!$C$2*'Performance Score'!C90,IF('Performance Score'!F90="Level 2",'Performance Scoring'!$C$3*'Performance Score'!C90,IF('Performance Score'!F90="Level 3",'Performance Scoring'!$C$4*'Performance Score'!C90,IF('Performance Score'!F90="Level 4",'Performance Scoring'!$C$5*'Performance Score'!C90,IF('Performance Score'!F90="Level 5",'Performance Scoring'!$C$6*'Performance Score'!C90,IF('Performance Score'!F90="DMD",'Performance Scoring'!$C$9*'Performance Score'!C90,'Performance Scoring'!$C$10)))))))),0)</f>
        <v>14</v>
      </c>
      <c r="I90">
        <f>ROUND(IF(F90="Deputy Head",'Performance Scoring'!$D$7*'Performance Score'!D90,IF('Performance Score'!F90="Head",'Performance Scoring'!$D$8*'Performance Score'!D90,IF('Performance Score'!F90="Level 1",'Performance Scoring'!$D$2*'Performance Score'!D90,IF('Performance Score'!F90="Level 2",'Performance Scoring'!$D$3*'Performance Score'!D90,IF('Performance Score'!F90="Level 3",'Performance Scoring'!$D$4*'Performance Score'!D90,IF('Performance Score'!F90="Level 4",'Performance Scoring'!$D$5*'Performance Score'!D90,IF('Performance Score'!F90="Level 5",'Performance Scoring'!$D$6*'Performance Score'!D90,IF('Performance Score'!F90="DMD",'Performance Scoring'!$D$9*'Performance Score'!D90,'Performance Scoring'!$D$10)))))))),0)</f>
        <v>55</v>
      </c>
      <c r="J90">
        <f>SUM(G90:I90)+ROUND(IF(F90="Deputy Head",'Performance Scoring'!$E$7*'Performance Score'!$E$200,IF('Performance Score'!F90="Head",'Performance Scoring'!$E$8*'Performance Score'!$E$200,IF('Performance Score'!F90="DMD",'Performance Scoring'!$E$9*'Performance Score'!$E$200,IF('Performance Score'!F90="MD",'Performance Scoring'!$E$10*'Performance Score'!E288,'Performance Scoring'!$D$10)))),0)</f>
        <v>81</v>
      </c>
    </row>
    <row r="91" spans="1:10" x14ac:dyDescent="0.25">
      <c r="A91" s="1" t="s">
        <v>506</v>
      </c>
      <c r="B91">
        <v>46</v>
      </c>
      <c r="C91">
        <v>59</v>
      </c>
      <c r="D91">
        <v>65</v>
      </c>
      <c r="E91">
        <f t="shared" si="1"/>
        <v>57</v>
      </c>
      <c r="F91" t="str">
        <f>VLOOKUP(A91:A288,'Consolidated Table'!$A$2:$G$200,7,FALSE)</f>
        <v>Level 3</v>
      </c>
      <c r="G91">
        <f>ROUND(IF(F91="Deputy Head",'Performance Scoring'!$B$7*'Performance Score'!B91,IF('Performance Score'!F91="Head",'Performance Scoring'!$B$8*'Performance Score'!B91,IF('Performance Score'!F91="Level 1",'Performance Scoring'!$B$2*'Performance Score'!B91,IF(F91="Level 2",'Performance Scoring'!$B$3*'Performance Score'!B91,IF('Performance Score'!F91="Level 3",'Performance Scoring'!$B$4*'Performance Score'!B91,IF('Performance Score'!F91="Level 4",'Performance Scoring'!$B$5*'Performance Score'!B91,IF('Performance Score'!F91="Level 5",'Performance Scoring'!$B$6*'Performance Score'!B91,IF('Performance Score'!F91="Deputy Head",'Performance Scoring'!$B$7*'Performance Score'!B91,IF('Performance Score'!F91="Head",'Performance Scoring'!$B$8*'Performance Score'!B91,IF('Performance Score'!F91="DMD",'Performance Scoring'!$B$9*'Performance Score'!B91,'Performance Scoring'!$B$10)))))))))),0)</f>
        <v>7</v>
      </c>
      <c r="H91">
        <f>ROUND(IF(F91="Deputy Head",'Performance Scoring'!$C$7*'Performance Score'!C91,IF('Performance Score'!F91="Head",'Performance Scoring'!$C$8*'Performance Score'!C91,IF('Performance Score'!F91="Level 1",'Performance Scoring'!$C$2*'Performance Score'!C91,IF('Performance Score'!F91="Level 2",'Performance Scoring'!$C$3*'Performance Score'!C91,IF('Performance Score'!F91="Level 3",'Performance Scoring'!$C$4*'Performance Score'!C91,IF('Performance Score'!F91="Level 4",'Performance Scoring'!$C$5*'Performance Score'!C91,IF('Performance Score'!F91="Level 5",'Performance Scoring'!$C$6*'Performance Score'!C91,IF('Performance Score'!F91="DMD",'Performance Scoring'!$C$9*'Performance Score'!C91,'Performance Scoring'!$C$10)))))))),0)</f>
        <v>9</v>
      </c>
      <c r="I91">
        <f>ROUND(IF(F91="Deputy Head",'Performance Scoring'!$D$7*'Performance Score'!D91,IF('Performance Score'!F91="Head",'Performance Scoring'!$D$8*'Performance Score'!D91,IF('Performance Score'!F91="Level 1",'Performance Scoring'!$D$2*'Performance Score'!D91,IF('Performance Score'!F91="Level 2",'Performance Scoring'!$D$3*'Performance Score'!D91,IF('Performance Score'!F91="Level 3",'Performance Scoring'!$D$4*'Performance Score'!D91,IF('Performance Score'!F91="Level 4",'Performance Scoring'!$D$5*'Performance Score'!D91,IF('Performance Score'!F91="Level 5",'Performance Scoring'!$D$6*'Performance Score'!D91,IF('Performance Score'!F91="DMD",'Performance Scoring'!$D$9*'Performance Score'!D91,'Performance Scoring'!$D$10)))))))),0)</f>
        <v>46</v>
      </c>
      <c r="J91">
        <f>SUM(G91:I91)+ROUND(IF(F91="Deputy Head",'Performance Scoring'!$E$7*'Performance Score'!$E$200,IF('Performance Score'!F91="Head",'Performance Scoring'!$E$8*'Performance Score'!$E$200,IF('Performance Score'!F91="DMD",'Performance Scoring'!$E$9*'Performance Score'!$E$200,IF('Performance Score'!F91="MD",'Performance Scoring'!$E$10*'Performance Score'!E289,'Performance Scoring'!$D$10)))),0)</f>
        <v>62</v>
      </c>
    </row>
    <row r="92" spans="1:10" x14ac:dyDescent="0.25">
      <c r="A92" s="1" t="s">
        <v>447</v>
      </c>
      <c r="B92">
        <v>82</v>
      </c>
      <c r="C92">
        <v>59</v>
      </c>
      <c r="D92">
        <v>67</v>
      </c>
      <c r="E92">
        <f t="shared" si="1"/>
        <v>69</v>
      </c>
      <c r="F92" t="str">
        <f>VLOOKUP(A92:A289,'Consolidated Table'!$A$2:$G$200,7,FALSE)</f>
        <v>Level 3</v>
      </c>
      <c r="G92">
        <f>ROUND(IF(F92="Deputy Head",'Performance Scoring'!$B$7*'Performance Score'!B92,IF('Performance Score'!F92="Head",'Performance Scoring'!$B$8*'Performance Score'!B92,IF('Performance Score'!F92="Level 1",'Performance Scoring'!$B$2*'Performance Score'!B92,IF(F92="Level 2",'Performance Scoring'!$B$3*'Performance Score'!B92,IF('Performance Score'!F92="Level 3",'Performance Scoring'!$B$4*'Performance Score'!B92,IF('Performance Score'!F92="Level 4",'Performance Scoring'!$B$5*'Performance Score'!B92,IF('Performance Score'!F92="Level 5",'Performance Scoring'!$B$6*'Performance Score'!B92,IF('Performance Score'!F92="Deputy Head",'Performance Scoring'!$B$7*'Performance Score'!B92,IF('Performance Score'!F92="Head",'Performance Scoring'!$B$8*'Performance Score'!B92,IF('Performance Score'!F92="DMD",'Performance Scoring'!$B$9*'Performance Score'!B92,'Performance Scoring'!$B$10)))))))))),0)</f>
        <v>12</v>
      </c>
      <c r="H92">
        <f>ROUND(IF(F92="Deputy Head",'Performance Scoring'!$C$7*'Performance Score'!C92,IF('Performance Score'!F92="Head",'Performance Scoring'!$C$8*'Performance Score'!C92,IF('Performance Score'!F92="Level 1",'Performance Scoring'!$C$2*'Performance Score'!C92,IF('Performance Score'!F92="Level 2",'Performance Scoring'!$C$3*'Performance Score'!C92,IF('Performance Score'!F92="Level 3",'Performance Scoring'!$C$4*'Performance Score'!C92,IF('Performance Score'!F92="Level 4",'Performance Scoring'!$C$5*'Performance Score'!C92,IF('Performance Score'!F92="Level 5",'Performance Scoring'!$C$6*'Performance Score'!C92,IF('Performance Score'!F92="DMD",'Performance Scoring'!$C$9*'Performance Score'!C92,'Performance Scoring'!$C$10)))))))),0)</f>
        <v>9</v>
      </c>
      <c r="I92">
        <f>ROUND(IF(F92="Deputy Head",'Performance Scoring'!$D$7*'Performance Score'!D92,IF('Performance Score'!F92="Head",'Performance Scoring'!$D$8*'Performance Score'!D92,IF('Performance Score'!F92="Level 1",'Performance Scoring'!$D$2*'Performance Score'!D92,IF('Performance Score'!F92="Level 2",'Performance Scoring'!$D$3*'Performance Score'!D92,IF('Performance Score'!F92="Level 3",'Performance Scoring'!$D$4*'Performance Score'!D92,IF('Performance Score'!F92="Level 4",'Performance Scoring'!$D$5*'Performance Score'!D92,IF('Performance Score'!F92="Level 5",'Performance Scoring'!$D$6*'Performance Score'!D92,IF('Performance Score'!F92="DMD",'Performance Scoring'!$D$9*'Performance Score'!D92,'Performance Scoring'!$D$10)))))))),0)</f>
        <v>47</v>
      </c>
      <c r="J92">
        <f>SUM(G92:I92)+ROUND(IF(F92="Deputy Head",'Performance Scoring'!$E$7*'Performance Score'!$E$200,IF('Performance Score'!F92="Head",'Performance Scoring'!$E$8*'Performance Score'!$E$200,IF('Performance Score'!F92="DMD",'Performance Scoring'!$E$9*'Performance Score'!$E$200,IF('Performance Score'!F92="MD",'Performance Scoring'!$E$10*'Performance Score'!E290,'Performance Scoring'!$D$10)))),0)</f>
        <v>68</v>
      </c>
    </row>
    <row r="93" spans="1:10" x14ac:dyDescent="0.25">
      <c r="A93" s="1" t="s">
        <v>412</v>
      </c>
      <c r="B93">
        <v>69</v>
      </c>
      <c r="C93">
        <v>62</v>
      </c>
      <c r="D93">
        <v>61</v>
      </c>
      <c r="E93">
        <f t="shared" si="1"/>
        <v>64</v>
      </c>
      <c r="F93" t="str">
        <f>VLOOKUP(A93:A290,'Consolidated Table'!$A$2:$G$200,7,FALSE)</f>
        <v>Deputy Head</v>
      </c>
      <c r="G93">
        <f>ROUND(IF(F93="Deputy Head",'Performance Scoring'!$B$7*'Performance Score'!B93,IF('Performance Score'!F93="Head",'Performance Scoring'!$B$8*'Performance Score'!B93,IF('Performance Score'!F93="Level 1",'Performance Scoring'!$B$2*'Performance Score'!B93,IF(F93="Level 2",'Performance Scoring'!$B$3*'Performance Score'!B93,IF('Performance Score'!F93="Level 3",'Performance Scoring'!$B$4*'Performance Score'!B93,IF('Performance Score'!F93="Level 4",'Performance Scoring'!$B$5*'Performance Score'!B93,IF('Performance Score'!F93="Level 5",'Performance Scoring'!$B$6*'Performance Score'!B93,IF('Performance Score'!F93="Deputy Head",'Performance Scoring'!$B$7*'Performance Score'!B93,IF('Performance Score'!F93="Head",'Performance Scoring'!$B$8*'Performance Score'!B93,IF('Performance Score'!F93="DMD",'Performance Scoring'!$B$9*'Performance Score'!B93,'Performance Scoring'!$B$10)))))))))),0)</f>
        <v>7</v>
      </c>
      <c r="H93">
        <f>ROUND(IF(F93="Deputy Head",'Performance Scoring'!$C$7*'Performance Score'!C93,IF('Performance Score'!F93="Head",'Performance Scoring'!$C$8*'Performance Score'!C93,IF('Performance Score'!F93="Level 1",'Performance Scoring'!$C$2*'Performance Score'!C93,IF('Performance Score'!F93="Level 2",'Performance Scoring'!$C$3*'Performance Score'!C93,IF('Performance Score'!F93="Level 3",'Performance Scoring'!$C$4*'Performance Score'!C93,IF('Performance Score'!F93="Level 4",'Performance Scoring'!$C$5*'Performance Score'!C93,IF('Performance Score'!F93="Level 5",'Performance Scoring'!$C$6*'Performance Score'!C93,IF('Performance Score'!F93="DMD",'Performance Scoring'!$C$9*'Performance Score'!C93,'Performance Scoring'!$C$10)))))))),0)</f>
        <v>6</v>
      </c>
      <c r="I93">
        <f>ROUND(IF(F93="Deputy Head",'Performance Scoring'!$D$7*'Performance Score'!D93,IF('Performance Score'!F93="Head",'Performance Scoring'!$D$8*'Performance Score'!D93,IF('Performance Score'!F93="Level 1",'Performance Scoring'!$D$2*'Performance Score'!D93,IF('Performance Score'!F93="Level 2",'Performance Scoring'!$D$3*'Performance Score'!D93,IF('Performance Score'!F93="Level 3",'Performance Scoring'!$D$4*'Performance Score'!D93,IF('Performance Score'!F93="Level 4",'Performance Scoring'!$D$5*'Performance Score'!D93,IF('Performance Score'!F93="Level 5",'Performance Scoring'!$D$6*'Performance Score'!D93,IF('Performance Score'!F93="DMD",'Performance Scoring'!$D$9*'Performance Score'!D93,'Performance Scoring'!$D$10)))))))),0)</f>
        <v>31</v>
      </c>
      <c r="J93">
        <f>SUM(G93:I93)+ROUND(IF(F93="Deputy Head",'Performance Scoring'!$E$7*'Performance Score'!$E$200,IF('Performance Score'!F93="Head",'Performance Scoring'!$E$8*'Performance Score'!$E$200,IF('Performance Score'!F93="DMD",'Performance Scoring'!$E$9*'Performance Score'!$E$200,IF('Performance Score'!F93="MD",'Performance Scoring'!$E$10*'Performance Score'!E291,'Performance Scoring'!$D$10)))),0)</f>
        <v>67</v>
      </c>
    </row>
    <row r="94" spans="1:10" x14ac:dyDescent="0.25">
      <c r="A94" s="1" t="s">
        <v>428</v>
      </c>
      <c r="B94">
        <v>96</v>
      </c>
      <c r="C94">
        <v>65</v>
      </c>
      <c r="D94">
        <v>85</v>
      </c>
      <c r="E94">
        <f t="shared" si="1"/>
        <v>82</v>
      </c>
      <c r="F94" t="str">
        <f>VLOOKUP(A94:A291,'Consolidated Table'!$A$2:$G$200,7,FALSE)</f>
        <v>Deputy Head</v>
      </c>
      <c r="G94">
        <f>ROUND(IF(F94="Deputy Head",'Performance Scoring'!$B$7*'Performance Score'!B94,IF('Performance Score'!F94="Head",'Performance Scoring'!$B$8*'Performance Score'!B94,IF('Performance Score'!F94="Level 1",'Performance Scoring'!$B$2*'Performance Score'!B94,IF(F94="Level 2",'Performance Scoring'!$B$3*'Performance Score'!B94,IF('Performance Score'!F94="Level 3",'Performance Scoring'!$B$4*'Performance Score'!B94,IF('Performance Score'!F94="Level 4",'Performance Scoring'!$B$5*'Performance Score'!B94,IF('Performance Score'!F94="Level 5",'Performance Scoring'!$B$6*'Performance Score'!B94,IF('Performance Score'!F94="Deputy Head",'Performance Scoring'!$B$7*'Performance Score'!B94,IF('Performance Score'!F94="Head",'Performance Scoring'!$B$8*'Performance Score'!B94,IF('Performance Score'!F94="DMD",'Performance Scoring'!$B$9*'Performance Score'!B94,'Performance Scoring'!$B$10)))))))))),0)</f>
        <v>10</v>
      </c>
      <c r="H94">
        <f>ROUND(IF(F94="Deputy Head",'Performance Scoring'!$C$7*'Performance Score'!C94,IF('Performance Score'!F94="Head",'Performance Scoring'!$C$8*'Performance Score'!C94,IF('Performance Score'!F94="Level 1",'Performance Scoring'!$C$2*'Performance Score'!C94,IF('Performance Score'!F94="Level 2",'Performance Scoring'!$C$3*'Performance Score'!C94,IF('Performance Score'!F94="Level 3",'Performance Scoring'!$C$4*'Performance Score'!C94,IF('Performance Score'!F94="Level 4",'Performance Scoring'!$C$5*'Performance Score'!C94,IF('Performance Score'!F94="Level 5",'Performance Scoring'!$C$6*'Performance Score'!C94,IF('Performance Score'!F94="DMD",'Performance Scoring'!$C$9*'Performance Score'!C94,'Performance Scoring'!$C$10)))))))),0)</f>
        <v>7</v>
      </c>
      <c r="I94">
        <f>ROUND(IF(F94="Deputy Head",'Performance Scoring'!$D$7*'Performance Score'!D94,IF('Performance Score'!F94="Head",'Performance Scoring'!$D$8*'Performance Score'!D94,IF('Performance Score'!F94="Level 1",'Performance Scoring'!$D$2*'Performance Score'!D94,IF('Performance Score'!F94="Level 2",'Performance Scoring'!$D$3*'Performance Score'!D94,IF('Performance Score'!F94="Level 3",'Performance Scoring'!$D$4*'Performance Score'!D94,IF('Performance Score'!F94="Level 4",'Performance Scoring'!$D$5*'Performance Score'!D94,IF('Performance Score'!F94="Level 5",'Performance Scoring'!$D$6*'Performance Score'!D94,IF('Performance Score'!F94="DMD",'Performance Scoring'!$D$9*'Performance Score'!D94,'Performance Scoring'!$D$10)))))))),0)</f>
        <v>43</v>
      </c>
      <c r="J94">
        <f>SUM(G94:I94)+ROUND(IF(F94="Deputy Head",'Performance Scoring'!$E$7*'Performance Score'!$E$200,IF('Performance Score'!F94="Head",'Performance Scoring'!$E$8*'Performance Score'!$E$200,IF('Performance Score'!F94="DMD",'Performance Scoring'!$E$9*'Performance Score'!$E$200,IF('Performance Score'!F94="MD",'Performance Scoring'!$E$10*'Performance Score'!E292,'Performance Scoring'!$D$10)))),0)</f>
        <v>83</v>
      </c>
    </row>
    <row r="95" spans="1:10" x14ac:dyDescent="0.25">
      <c r="A95" s="1" t="s">
        <v>522</v>
      </c>
      <c r="B95">
        <v>52</v>
      </c>
      <c r="C95">
        <v>75</v>
      </c>
      <c r="D95">
        <v>82</v>
      </c>
      <c r="E95">
        <f t="shared" si="1"/>
        <v>70</v>
      </c>
      <c r="F95" t="str">
        <f>VLOOKUP(A95:A292,'Consolidated Table'!$A$2:$G$200,7,FALSE)</f>
        <v>DMD</v>
      </c>
      <c r="G95">
        <f>ROUND(IF(F95="Deputy Head",'Performance Scoring'!$B$7*'Performance Score'!B95,IF('Performance Score'!F95="Head",'Performance Scoring'!$B$8*'Performance Score'!B95,IF('Performance Score'!F95="Level 1",'Performance Scoring'!$B$2*'Performance Score'!B95,IF(F95="Level 2",'Performance Scoring'!$B$3*'Performance Score'!B95,IF('Performance Score'!F95="Level 3",'Performance Scoring'!$B$4*'Performance Score'!B95,IF('Performance Score'!F95="Level 4",'Performance Scoring'!$B$5*'Performance Score'!B95,IF('Performance Score'!F95="Level 5",'Performance Scoring'!$B$6*'Performance Score'!B95,IF('Performance Score'!F95="Deputy Head",'Performance Scoring'!$B$7*'Performance Score'!B95,IF('Performance Score'!F95="Head",'Performance Scoring'!$B$8*'Performance Score'!B95,IF('Performance Score'!F95="DMD",'Performance Scoring'!$B$9*'Performance Score'!B95,'Performance Scoring'!$B$10)))))))))),0)</f>
        <v>3</v>
      </c>
      <c r="H95">
        <f>ROUND(IF(F95="Deputy Head",'Performance Scoring'!$C$7*'Performance Score'!C95,IF('Performance Score'!F95="Head",'Performance Scoring'!$C$8*'Performance Score'!C95,IF('Performance Score'!F95="Level 1",'Performance Scoring'!$C$2*'Performance Score'!C95,IF('Performance Score'!F95="Level 2",'Performance Scoring'!$C$3*'Performance Score'!C95,IF('Performance Score'!F95="Level 3",'Performance Scoring'!$C$4*'Performance Score'!C95,IF('Performance Score'!F95="Level 4",'Performance Scoring'!$C$5*'Performance Score'!C95,IF('Performance Score'!F95="Level 5",'Performance Scoring'!$C$6*'Performance Score'!C95,IF('Performance Score'!F95="DMD",'Performance Scoring'!$C$9*'Performance Score'!C95,'Performance Scoring'!$C$10)))))))),0)</f>
        <v>4</v>
      </c>
      <c r="I95">
        <f>ROUND(IF(F95="Deputy Head",'Performance Scoring'!$D$7*'Performance Score'!D95,IF('Performance Score'!F95="Head",'Performance Scoring'!$D$8*'Performance Score'!D95,IF('Performance Score'!F95="Level 1",'Performance Scoring'!$D$2*'Performance Score'!D95,IF('Performance Score'!F95="Level 2",'Performance Scoring'!$D$3*'Performance Score'!D95,IF('Performance Score'!F95="Level 3",'Performance Scoring'!$D$4*'Performance Score'!D95,IF('Performance Score'!F95="Level 4",'Performance Scoring'!$D$5*'Performance Score'!D95,IF('Performance Score'!F95="Level 5",'Performance Scoring'!$D$6*'Performance Score'!D95,IF('Performance Score'!F95="DMD",'Performance Scoring'!$D$9*'Performance Score'!D95,'Performance Scoring'!$D$10)))))))),0)</f>
        <v>33</v>
      </c>
      <c r="J95">
        <f>SUM(G95:I95)+ROUND(IF(F95="Deputy Head",'Performance Scoring'!$E$7*'Performance Score'!$E$200,IF('Performance Score'!F95="Head",'Performance Scoring'!$E$8*'Performance Score'!$E$200,IF('Performance Score'!F95="DMD",'Performance Scoring'!$E$9*'Performance Score'!$E$200,IF('Performance Score'!F95="MD",'Performance Scoring'!$E$10*'Performance Score'!E293,'Performance Scoring'!$D$10)))),0)</f>
        <v>78</v>
      </c>
    </row>
    <row r="96" spans="1:10" x14ac:dyDescent="0.25">
      <c r="A96" s="1" t="s">
        <v>405</v>
      </c>
      <c r="B96">
        <v>40</v>
      </c>
      <c r="C96">
        <v>82</v>
      </c>
      <c r="D96">
        <v>91</v>
      </c>
      <c r="E96">
        <f t="shared" si="1"/>
        <v>71</v>
      </c>
      <c r="F96" t="str">
        <f>VLOOKUP(A96:A293,'Consolidated Table'!$A$2:$G$200,7,FALSE)</f>
        <v>Deputy Head</v>
      </c>
      <c r="G96">
        <f>ROUND(IF(F96="Deputy Head",'Performance Scoring'!$B$7*'Performance Score'!B96,IF('Performance Score'!F96="Head",'Performance Scoring'!$B$8*'Performance Score'!B96,IF('Performance Score'!F96="Level 1",'Performance Scoring'!$B$2*'Performance Score'!B96,IF(F96="Level 2",'Performance Scoring'!$B$3*'Performance Score'!B96,IF('Performance Score'!F96="Level 3",'Performance Scoring'!$B$4*'Performance Score'!B96,IF('Performance Score'!F96="Level 4",'Performance Scoring'!$B$5*'Performance Score'!B96,IF('Performance Score'!F96="Level 5",'Performance Scoring'!$B$6*'Performance Score'!B96,IF('Performance Score'!F96="Deputy Head",'Performance Scoring'!$B$7*'Performance Score'!B96,IF('Performance Score'!F96="Head",'Performance Scoring'!$B$8*'Performance Score'!B96,IF('Performance Score'!F96="DMD",'Performance Scoring'!$B$9*'Performance Score'!B96,'Performance Scoring'!$B$10)))))))))),0)</f>
        <v>4</v>
      </c>
      <c r="H96">
        <f>ROUND(IF(F96="Deputy Head",'Performance Scoring'!$C$7*'Performance Score'!C96,IF('Performance Score'!F96="Head",'Performance Scoring'!$C$8*'Performance Score'!C96,IF('Performance Score'!F96="Level 1",'Performance Scoring'!$C$2*'Performance Score'!C96,IF('Performance Score'!F96="Level 2",'Performance Scoring'!$C$3*'Performance Score'!C96,IF('Performance Score'!F96="Level 3",'Performance Scoring'!$C$4*'Performance Score'!C96,IF('Performance Score'!F96="Level 4",'Performance Scoring'!$C$5*'Performance Score'!C96,IF('Performance Score'!F96="Level 5",'Performance Scoring'!$C$6*'Performance Score'!C96,IF('Performance Score'!F96="DMD",'Performance Scoring'!$C$9*'Performance Score'!C96,'Performance Scoring'!$C$10)))))))),0)</f>
        <v>8</v>
      </c>
      <c r="I96">
        <f>ROUND(IF(F96="Deputy Head",'Performance Scoring'!$D$7*'Performance Score'!D96,IF('Performance Score'!F96="Head",'Performance Scoring'!$D$8*'Performance Score'!D96,IF('Performance Score'!F96="Level 1",'Performance Scoring'!$D$2*'Performance Score'!D96,IF('Performance Score'!F96="Level 2",'Performance Scoring'!$D$3*'Performance Score'!D96,IF('Performance Score'!F96="Level 3",'Performance Scoring'!$D$4*'Performance Score'!D96,IF('Performance Score'!F96="Level 4",'Performance Scoring'!$D$5*'Performance Score'!D96,IF('Performance Score'!F96="Level 5",'Performance Scoring'!$D$6*'Performance Score'!D96,IF('Performance Score'!F96="DMD",'Performance Scoring'!$D$9*'Performance Score'!D96,'Performance Scoring'!$D$10)))))))),0)</f>
        <v>46</v>
      </c>
      <c r="J96">
        <f>SUM(G96:I96)+ROUND(IF(F96="Deputy Head",'Performance Scoring'!$E$7*'Performance Score'!$E$200,IF('Performance Score'!F96="Head",'Performance Scoring'!$E$8*'Performance Score'!$E$200,IF('Performance Score'!F96="DMD",'Performance Scoring'!$E$9*'Performance Score'!$E$200,IF('Performance Score'!F96="MD",'Performance Scoring'!$E$10*'Performance Score'!E294,'Performance Scoring'!$D$10)))),0)</f>
        <v>81</v>
      </c>
    </row>
    <row r="97" spans="1:10" x14ac:dyDescent="0.25">
      <c r="A97" s="1" t="s">
        <v>434</v>
      </c>
      <c r="B97">
        <v>33</v>
      </c>
      <c r="C97">
        <v>72</v>
      </c>
      <c r="D97">
        <v>62</v>
      </c>
      <c r="E97">
        <f t="shared" si="1"/>
        <v>56</v>
      </c>
      <c r="F97" t="str">
        <f>VLOOKUP(A97:A294,'Consolidated Table'!$A$2:$G$200,7,FALSE)</f>
        <v>Level 1</v>
      </c>
      <c r="G97">
        <f>ROUND(IF(F97="Deputy Head",'Performance Scoring'!$B$7*'Performance Score'!B97,IF('Performance Score'!F97="Head",'Performance Scoring'!$B$8*'Performance Score'!B97,IF('Performance Score'!F97="Level 1",'Performance Scoring'!$B$2*'Performance Score'!B97,IF(F97="Level 2",'Performance Scoring'!$B$3*'Performance Score'!B97,IF('Performance Score'!F97="Level 3",'Performance Scoring'!$B$4*'Performance Score'!B97,IF('Performance Score'!F97="Level 4",'Performance Scoring'!$B$5*'Performance Score'!B97,IF('Performance Score'!F97="Level 5",'Performance Scoring'!$B$6*'Performance Score'!B97,IF('Performance Score'!F97="Deputy Head",'Performance Scoring'!$B$7*'Performance Score'!B97,IF('Performance Score'!F97="Head",'Performance Scoring'!$B$8*'Performance Score'!B97,IF('Performance Score'!F97="DMD",'Performance Scoring'!$B$9*'Performance Score'!B97,'Performance Scoring'!$B$10)))))))))),0)</f>
        <v>5</v>
      </c>
      <c r="H97">
        <f>ROUND(IF(F97="Deputy Head",'Performance Scoring'!$C$7*'Performance Score'!C97,IF('Performance Score'!F97="Head",'Performance Scoring'!$C$8*'Performance Score'!C97,IF('Performance Score'!F97="Level 1",'Performance Scoring'!$C$2*'Performance Score'!C97,IF('Performance Score'!F97="Level 2",'Performance Scoring'!$C$3*'Performance Score'!C97,IF('Performance Score'!F97="Level 3",'Performance Scoring'!$C$4*'Performance Score'!C97,IF('Performance Score'!F97="Level 4",'Performance Scoring'!$C$5*'Performance Score'!C97,IF('Performance Score'!F97="Level 5",'Performance Scoring'!$C$6*'Performance Score'!C97,IF('Performance Score'!F97="DMD",'Performance Scoring'!$C$9*'Performance Score'!C97,'Performance Scoring'!$C$10)))))))),0)</f>
        <v>11</v>
      </c>
      <c r="I97">
        <f>ROUND(IF(F97="Deputy Head",'Performance Scoring'!$D$7*'Performance Score'!D97,IF('Performance Score'!F97="Head",'Performance Scoring'!$D$8*'Performance Score'!D97,IF('Performance Score'!F97="Level 1",'Performance Scoring'!$D$2*'Performance Score'!D97,IF('Performance Score'!F97="Level 2",'Performance Scoring'!$D$3*'Performance Score'!D97,IF('Performance Score'!F97="Level 3",'Performance Scoring'!$D$4*'Performance Score'!D97,IF('Performance Score'!F97="Level 4",'Performance Scoring'!$D$5*'Performance Score'!D97,IF('Performance Score'!F97="Level 5",'Performance Scoring'!$D$6*'Performance Score'!D97,IF('Performance Score'!F97="DMD",'Performance Scoring'!$D$9*'Performance Score'!D97,'Performance Scoring'!$D$10)))))))),0)</f>
        <v>43</v>
      </c>
      <c r="J97">
        <f>SUM(G97:I97)+ROUND(IF(F97="Deputy Head",'Performance Scoring'!$E$7*'Performance Score'!$E$200,IF('Performance Score'!F97="Head",'Performance Scoring'!$E$8*'Performance Score'!$E$200,IF('Performance Score'!F97="DMD",'Performance Scoring'!$E$9*'Performance Score'!$E$200,IF('Performance Score'!F97="MD",'Performance Scoring'!$E$10*'Performance Score'!E295,'Performance Scoring'!$D$10)))),0)</f>
        <v>59</v>
      </c>
    </row>
    <row r="98" spans="1:10" x14ac:dyDescent="0.25">
      <c r="A98" s="1" t="s">
        <v>443</v>
      </c>
      <c r="B98">
        <v>94</v>
      </c>
      <c r="C98">
        <v>99</v>
      </c>
      <c r="D98">
        <v>69</v>
      </c>
      <c r="E98">
        <f t="shared" si="1"/>
        <v>87</v>
      </c>
      <c r="F98" t="str">
        <f>VLOOKUP(A98:A295,'Consolidated Table'!$A$2:$G$200,7,FALSE)</f>
        <v>Level 1</v>
      </c>
      <c r="G98">
        <f>ROUND(IF(F98="Deputy Head",'Performance Scoring'!$B$7*'Performance Score'!B98,IF('Performance Score'!F98="Head",'Performance Scoring'!$B$8*'Performance Score'!B98,IF('Performance Score'!F98="Level 1",'Performance Scoring'!$B$2*'Performance Score'!B98,IF(F98="Level 2",'Performance Scoring'!$B$3*'Performance Score'!B98,IF('Performance Score'!F98="Level 3",'Performance Scoring'!$B$4*'Performance Score'!B98,IF('Performance Score'!F98="Level 4",'Performance Scoring'!$B$5*'Performance Score'!B98,IF('Performance Score'!F98="Level 5",'Performance Scoring'!$B$6*'Performance Score'!B98,IF('Performance Score'!F98="Deputy Head",'Performance Scoring'!$B$7*'Performance Score'!B98,IF('Performance Score'!F98="Head",'Performance Scoring'!$B$8*'Performance Score'!B98,IF('Performance Score'!F98="DMD",'Performance Scoring'!$B$9*'Performance Score'!B98,'Performance Scoring'!$B$10)))))))))),0)</f>
        <v>14</v>
      </c>
      <c r="H98">
        <f>ROUND(IF(F98="Deputy Head",'Performance Scoring'!$C$7*'Performance Score'!C98,IF('Performance Score'!F98="Head",'Performance Scoring'!$C$8*'Performance Score'!C98,IF('Performance Score'!F98="Level 1",'Performance Scoring'!$C$2*'Performance Score'!C98,IF('Performance Score'!F98="Level 2",'Performance Scoring'!$C$3*'Performance Score'!C98,IF('Performance Score'!F98="Level 3",'Performance Scoring'!$C$4*'Performance Score'!C98,IF('Performance Score'!F98="Level 4",'Performance Scoring'!$C$5*'Performance Score'!C98,IF('Performance Score'!F98="Level 5",'Performance Scoring'!$C$6*'Performance Score'!C98,IF('Performance Score'!F98="DMD",'Performance Scoring'!$C$9*'Performance Score'!C98,'Performance Scoring'!$C$10)))))))),0)</f>
        <v>15</v>
      </c>
      <c r="I98">
        <f>ROUND(IF(F98="Deputy Head",'Performance Scoring'!$D$7*'Performance Score'!D98,IF('Performance Score'!F98="Head",'Performance Scoring'!$D$8*'Performance Score'!D98,IF('Performance Score'!F98="Level 1",'Performance Scoring'!$D$2*'Performance Score'!D98,IF('Performance Score'!F98="Level 2",'Performance Scoring'!$D$3*'Performance Score'!D98,IF('Performance Score'!F98="Level 3",'Performance Scoring'!$D$4*'Performance Score'!D98,IF('Performance Score'!F98="Level 4",'Performance Scoring'!$D$5*'Performance Score'!D98,IF('Performance Score'!F98="Level 5",'Performance Scoring'!$D$6*'Performance Score'!D98,IF('Performance Score'!F98="DMD",'Performance Scoring'!$D$9*'Performance Score'!D98,'Performance Scoring'!$D$10)))))))),0)</f>
        <v>48</v>
      </c>
      <c r="J98">
        <f>SUM(G98:I98)+ROUND(IF(F98="Deputy Head",'Performance Scoring'!$E$7*'Performance Score'!$E$200,IF('Performance Score'!F98="Head",'Performance Scoring'!$E$8*'Performance Score'!$E$200,IF('Performance Score'!F98="DMD",'Performance Scoring'!$E$9*'Performance Score'!$E$200,IF('Performance Score'!F98="MD",'Performance Scoring'!$E$10*'Performance Score'!E296,'Performance Scoring'!$D$10)))),0)</f>
        <v>77</v>
      </c>
    </row>
    <row r="99" spans="1:10" x14ac:dyDescent="0.25">
      <c r="A99" s="1" t="s">
        <v>444</v>
      </c>
      <c r="B99">
        <v>72</v>
      </c>
      <c r="C99">
        <v>93</v>
      </c>
      <c r="D99">
        <v>71</v>
      </c>
      <c r="E99">
        <f t="shared" si="1"/>
        <v>79</v>
      </c>
      <c r="F99" t="str">
        <f>VLOOKUP(A99:A296,'Consolidated Table'!$A$2:$G$200,7,FALSE)</f>
        <v>Level 1</v>
      </c>
      <c r="G99">
        <f>ROUND(IF(F99="Deputy Head",'Performance Scoring'!$B$7*'Performance Score'!B99,IF('Performance Score'!F99="Head",'Performance Scoring'!$B$8*'Performance Score'!B99,IF('Performance Score'!F99="Level 1",'Performance Scoring'!$B$2*'Performance Score'!B99,IF(F99="Level 2",'Performance Scoring'!$B$3*'Performance Score'!B99,IF('Performance Score'!F99="Level 3",'Performance Scoring'!$B$4*'Performance Score'!B99,IF('Performance Score'!F99="Level 4",'Performance Scoring'!$B$5*'Performance Score'!B99,IF('Performance Score'!F99="Level 5",'Performance Scoring'!$B$6*'Performance Score'!B99,IF('Performance Score'!F99="Deputy Head",'Performance Scoring'!$B$7*'Performance Score'!B99,IF('Performance Score'!F99="Head",'Performance Scoring'!$B$8*'Performance Score'!B99,IF('Performance Score'!F99="DMD",'Performance Scoring'!$B$9*'Performance Score'!B99,'Performance Scoring'!$B$10)))))))))),0)</f>
        <v>11</v>
      </c>
      <c r="H99">
        <f>ROUND(IF(F99="Deputy Head",'Performance Scoring'!$C$7*'Performance Score'!C99,IF('Performance Score'!F99="Head",'Performance Scoring'!$C$8*'Performance Score'!C99,IF('Performance Score'!F99="Level 1",'Performance Scoring'!$C$2*'Performance Score'!C99,IF('Performance Score'!F99="Level 2",'Performance Scoring'!$C$3*'Performance Score'!C99,IF('Performance Score'!F99="Level 3",'Performance Scoring'!$C$4*'Performance Score'!C99,IF('Performance Score'!F99="Level 4",'Performance Scoring'!$C$5*'Performance Score'!C99,IF('Performance Score'!F99="Level 5",'Performance Scoring'!$C$6*'Performance Score'!C99,IF('Performance Score'!F99="DMD",'Performance Scoring'!$C$9*'Performance Score'!C99,'Performance Scoring'!$C$10)))))))),0)</f>
        <v>14</v>
      </c>
      <c r="I99">
        <f>ROUND(IF(F99="Deputy Head",'Performance Scoring'!$D$7*'Performance Score'!D99,IF('Performance Score'!F99="Head",'Performance Scoring'!$D$8*'Performance Score'!D99,IF('Performance Score'!F99="Level 1",'Performance Scoring'!$D$2*'Performance Score'!D99,IF('Performance Score'!F99="Level 2",'Performance Scoring'!$D$3*'Performance Score'!D99,IF('Performance Score'!F99="Level 3",'Performance Scoring'!$D$4*'Performance Score'!D99,IF('Performance Score'!F99="Level 4",'Performance Scoring'!$D$5*'Performance Score'!D99,IF('Performance Score'!F99="Level 5",'Performance Scoring'!$D$6*'Performance Score'!D99,IF('Performance Score'!F99="DMD",'Performance Scoring'!$D$9*'Performance Score'!D99,'Performance Scoring'!$D$10)))))))),0)</f>
        <v>50</v>
      </c>
      <c r="J99">
        <f>SUM(G99:I99)+ROUND(IF(F99="Deputy Head",'Performance Scoring'!$E$7*'Performance Score'!$E$200,IF('Performance Score'!F99="Head",'Performance Scoring'!$E$8*'Performance Score'!$E$200,IF('Performance Score'!F99="DMD",'Performance Scoring'!$E$9*'Performance Score'!$E$200,IF('Performance Score'!F99="MD",'Performance Scoring'!$E$10*'Performance Score'!E297,'Performance Scoring'!$D$10)))),0)</f>
        <v>75</v>
      </c>
    </row>
    <row r="100" spans="1:10" x14ac:dyDescent="0.25">
      <c r="A100" s="1" t="s">
        <v>489</v>
      </c>
      <c r="B100">
        <v>89</v>
      </c>
      <c r="C100">
        <v>74</v>
      </c>
      <c r="D100">
        <v>83</v>
      </c>
      <c r="E100">
        <f t="shared" si="1"/>
        <v>82</v>
      </c>
      <c r="F100" t="str">
        <f>VLOOKUP(A100:A297,'Consolidated Table'!$A$2:$G$200,7,FALSE)</f>
        <v>Level 1</v>
      </c>
      <c r="G100">
        <f>ROUND(IF(F100="Deputy Head",'Performance Scoring'!$B$7*'Performance Score'!B100,IF('Performance Score'!F100="Head",'Performance Scoring'!$B$8*'Performance Score'!B100,IF('Performance Score'!F100="Level 1",'Performance Scoring'!$B$2*'Performance Score'!B100,IF(F100="Level 2",'Performance Scoring'!$B$3*'Performance Score'!B100,IF('Performance Score'!F100="Level 3",'Performance Scoring'!$B$4*'Performance Score'!B100,IF('Performance Score'!F100="Level 4",'Performance Scoring'!$B$5*'Performance Score'!B100,IF('Performance Score'!F100="Level 5",'Performance Scoring'!$B$6*'Performance Score'!B100,IF('Performance Score'!F100="Deputy Head",'Performance Scoring'!$B$7*'Performance Score'!B100,IF('Performance Score'!F100="Head",'Performance Scoring'!$B$8*'Performance Score'!B100,IF('Performance Score'!F100="DMD",'Performance Scoring'!$B$9*'Performance Score'!B100,'Performance Scoring'!$B$10)))))))))),0)</f>
        <v>13</v>
      </c>
      <c r="H100">
        <f>ROUND(IF(F100="Deputy Head",'Performance Scoring'!$C$7*'Performance Score'!C100,IF('Performance Score'!F100="Head",'Performance Scoring'!$C$8*'Performance Score'!C100,IF('Performance Score'!F100="Level 1",'Performance Scoring'!$C$2*'Performance Score'!C100,IF('Performance Score'!F100="Level 2",'Performance Scoring'!$C$3*'Performance Score'!C100,IF('Performance Score'!F100="Level 3",'Performance Scoring'!$C$4*'Performance Score'!C100,IF('Performance Score'!F100="Level 4",'Performance Scoring'!$C$5*'Performance Score'!C100,IF('Performance Score'!F100="Level 5",'Performance Scoring'!$C$6*'Performance Score'!C100,IF('Performance Score'!F100="DMD",'Performance Scoring'!$C$9*'Performance Score'!C100,'Performance Scoring'!$C$10)))))))),0)</f>
        <v>11</v>
      </c>
      <c r="I100">
        <f>ROUND(IF(F100="Deputy Head",'Performance Scoring'!$D$7*'Performance Score'!D100,IF('Performance Score'!F100="Head",'Performance Scoring'!$D$8*'Performance Score'!D100,IF('Performance Score'!F100="Level 1",'Performance Scoring'!$D$2*'Performance Score'!D100,IF('Performance Score'!F100="Level 2",'Performance Scoring'!$D$3*'Performance Score'!D100,IF('Performance Score'!F100="Level 3",'Performance Scoring'!$D$4*'Performance Score'!D100,IF('Performance Score'!F100="Level 4",'Performance Scoring'!$D$5*'Performance Score'!D100,IF('Performance Score'!F100="Level 5",'Performance Scoring'!$D$6*'Performance Score'!D100,IF('Performance Score'!F100="DMD",'Performance Scoring'!$D$9*'Performance Score'!D100,'Performance Scoring'!$D$10)))))))),0)</f>
        <v>58</v>
      </c>
      <c r="J100">
        <f>SUM(G100:I100)+ROUND(IF(F100="Deputy Head",'Performance Scoring'!$E$7*'Performance Score'!$E$200,IF('Performance Score'!F100="Head",'Performance Scoring'!$E$8*'Performance Score'!$E$200,IF('Performance Score'!F100="DMD",'Performance Scoring'!$E$9*'Performance Score'!$E$200,IF('Performance Score'!F100="MD",'Performance Scoring'!$E$10*'Performance Score'!E298,'Performance Scoring'!$D$10)))),0)</f>
        <v>82</v>
      </c>
    </row>
    <row r="101" spans="1:10" x14ac:dyDescent="0.25">
      <c r="A101" s="1" t="s">
        <v>494</v>
      </c>
      <c r="B101">
        <v>46</v>
      </c>
      <c r="C101">
        <v>67</v>
      </c>
      <c r="D101">
        <v>70</v>
      </c>
      <c r="E101">
        <f t="shared" si="1"/>
        <v>61</v>
      </c>
      <c r="F101" t="str">
        <f>VLOOKUP(A101:A298,'Consolidated Table'!$A$2:$G$200,7,FALSE)</f>
        <v>Level 1</v>
      </c>
      <c r="G101">
        <f>ROUND(IF(F101="Deputy Head",'Performance Scoring'!$B$7*'Performance Score'!B101,IF('Performance Score'!F101="Head",'Performance Scoring'!$B$8*'Performance Score'!B101,IF('Performance Score'!F101="Level 1",'Performance Scoring'!$B$2*'Performance Score'!B101,IF(F101="Level 2",'Performance Scoring'!$B$3*'Performance Score'!B101,IF('Performance Score'!F101="Level 3",'Performance Scoring'!$B$4*'Performance Score'!B101,IF('Performance Score'!F101="Level 4",'Performance Scoring'!$B$5*'Performance Score'!B101,IF('Performance Score'!F101="Level 5",'Performance Scoring'!$B$6*'Performance Score'!B101,IF('Performance Score'!F101="Deputy Head",'Performance Scoring'!$B$7*'Performance Score'!B101,IF('Performance Score'!F101="Head",'Performance Scoring'!$B$8*'Performance Score'!B101,IF('Performance Score'!F101="DMD",'Performance Scoring'!$B$9*'Performance Score'!B101,'Performance Scoring'!$B$10)))))))))),0)</f>
        <v>7</v>
      </c>
      <c r="H101">
        <f>ROUND(IF(F101="Deputy Head",'Performance Scoring'!$C$7*'Performance Score'!C101,IF('Performance Score'!F101="Head",'Performance Scoring'!$C$8*'Performance Score'!C101,IF('Performance Score'!F101="Level 1",'Performance Scoring'!$C$2*'Performance Score'!C101,IF('Performance Score'!F101="Level 2",'Performance Scoring'!$C$3*'Performance Score'!C101,IF('Performance Score'!F101="Level 3",'Performance Scoring'!$C$4*'Performance Score'!C101,IF('Performance Score'!F101="Level 4",'Performance Scoring'!$C$5*'Performance Score'!C101,IF('Performance Score'!F101="Level 5",'Performance Scoring'!$C$6*'Performance Score'!C101,IF('Performance Score'!F101="DMD",'Performance Scoring'!$C$9*'Performance Score'!C101,'Performance Scoring'!$C$10)))))))),0)</f>
        <v>10</v>
      </c>
      <c r="I101">
        <f>ROUND(IF(F101="Deputy Head",'Performance Scoring'!$D$7*'Performance Score'!D101,IF('Performance Score'!F101="Head",'Performance Scoring'!$D$8*'Performance Score'!D101,IF('Performance Score'!F101="Level 1",'Performance Scoring'!$D$2*'Performance Score'!D101,IF('Performance Score'!F101="Level 2",'Performance Scoring'!$D$3*'Performance Score'!D101,IF('Performance Score'!F101="Level 3",'Performance Scoring'!$D$4*'Performance Score'!D101,IF('Performance Score'!F101="Level 4",'Performance Scoring'!$D$5*'Performance Score'!D101,IF('Performance Score'!F101="Level 5",'Performance Scoring'!$D$6*'Performance Score'!D101,IF('Performance Score'!F101="DMD",'Performance Scoring'!$D$9*'Performance Score'!D101,'Performance Scoring'!$D$10)))))))),0)</f>
        <v>49</v>
      </c>
      <c r="J101">
        <f>SUM(G101:I101)+ROUND(IF(F101="Deputy Head",'Performance Scoring'!$E$7*'Performance Score'!$E$200,IF('Performance Score'!F101="Head",'Performance Scoring'!$E$8*'Performance Score'!$E$200,IF('Performance Score'!F101="DMD",'Performance Scoring'!$E$9*'Performance Score'!$E$200,IF('Performance Score'!F101="MD",'Performance Scoring'!$E$10*'Performance Score'!E299,'Performance Scoring'!$D$10)))),0)</f>
        <v>66</v>
      </c>
    </row>
    <row r="102" spans="1:10" x14ac:dyDescent="0.25">
      <c r="A102" s="1" t="s">
        <v>545</v>
      </c>
      <c r="B102">
        <v>93</v>
      </c>
      <c r="C102">
        <v>66</v>
      </c>
      <c r="D102">
        <v>66</v>
      </c>
      <c r="E102">
        <f t="shared" si="1"/>
        <v>75</v>
      </c>
      <c r="F102" t="str">
        <f>VLOOKUP(A102:A299,'Consolidated Table'!$A$2:$G$200,7,FALSE)</f>
        <v>Level 1</v>
      </c>
      <c r="G102">
        <f>ROUND(IF(F102="Deputy Head",'Performance Scoring'!$B$7*'Performance Score'!B102,IF('Performance Score'!F102="Head",'Performance Scoring'!$B$8*'Performance Score'!B102,IF('Performance Score'!F102="Level 1",'Performance Scoring'!$B$2*'Performance Score'!B102,IF(F102="Level 2",'Performance Scoring'!$B$3*'Performance Score'!B102,IF('Performance Score'!F102="Level 3",'Performance Scoring'!$B$4*'Performance Score'!B102,IF('Performance Score'!F102="Level 4",'Performance Scoring'!$B$5*'Performance Score'!B102,IF('Performance Score'!F102="Level 5",'Performance Scoring'!$B$6*'Performance Score'!B102,IF('Performance Score'!F102="Deputy Head",'Performance Scoring'!$B$7*'Performance Score'!B102,IF('Performance Score'!F102="Head",'Performance Scoring'!$B$8*'Performance Score'!B102,IF('Performance Score'!F102="DMD",'Performance Scoring'!$B$9*'Performance Score'!B102,'Performance Scoring'!$B$10)))))))))),0)</f>
        <v>14</v>
      </c>
      <c r="H102">
        <f>ROUND(IF(F102="Deputy Head",'Performance Scoring'!$C$7*'Performance Score'!C102,IF('Performance Score'!F102="Head",'Performance Scoring'!$C$8*'Performance Score'!C102,IF('Performance Score'!F102="Level 1",'Performance Scoring'!$C$2*'Performance Score'!C102,IF('Performance Score'!F102="Level 2",'Performance Scoring'!$C$3*'Performance Score'!C102,IF('Performance Score'!F102="Level 3",'Performance Scoring'!$C$4*'Performance Score'!C102,IF('Performance Score'!F102="Level 4",'Performance Scoring'!$C$5*'Performance Score'!C102,IF('Performance Score'!F102="Level 5",'Performance Scoring'!$C$6*'Performance Score'!C102,IF('Performance Score'!F102="DMD",'Performance Scoring'!$C$9*'Performance Score'!C102,'Performance Scoring'!$C$10)))))))),0)</f>
        <v>10</v>
      </c>
      <c r="I102">
        <f>ROUND(IF(F102="Deputy Head",'Performance Scoring'!$D$7*'Performance Score'!D102,IF('Performance Score'!F102="Head",'Performance Scoring'!$D$8*'Performance Score'!D102,IF('Performance Score'!F102="Level 1",'Performance Scoring'!$D$2*'Performance Score'!D102,IF('Performance Score'!F102="Level 2",'Performance Scoring'!$D$3*'Performance Score'!D102,IF('Performance Score'!F102="Level 3",'Performance Scoring'!$D$4*'Performance Score'!D102,IF('Performance Score'!F102="Level 4",'Performance Scoring'!$D$5*'Performance Score'!D102,IF('Performance Score'!F102="Level 5",'Performance Scoring'!$D$6*'Performance Score'!D102,IF('Performance Score'!F102="DMD",'Performance Scoring'!$D$9*'Performance Score'!D102,'Performance Scoring'!$D$10)))))))),0)</f>
        <v>46</v>
      </c>
      <c r="J102">
        <f>SUM(G102:I102)+ROUND(IF(F102="Deputy Head",'Performance Scoring'!$E$7*'Performance Score'!$E$200,IF('Performance Score'!F102="Head",'Performance Scoring'!$E$8*'Performance Score'!$E$200,IF('Performance Score'!F102="DMD",'Performance Scoring'!$E$9*'Performance Score'!$E$200,IF('Performance Score'!F102="MD",'Performance Scoring'!$E$10*'Performance Score'!E300,'Performance Scoring'!$D$10)))),0)</f>
        <v>70</v>
      </c>
    </row>
    <row r="103" spans="1:10" x14ac:dyDescent="0.25">
      <c r="A103" s="1" t="s">
        <v>548</v>
      </c>
      <c r="B103">
        <v>76</v>
      </c>
      <c r="C103">
        <v>75</v>
      </c>
      <c r="D103">
        <v>95</v>
      </c>
      <c r="E103">
        <f t="shared" si="1"/>
        <v>82</v>
      </c>
      <c r="F103" t="str">
        <f>VLOOKUP(A103:A300,'Consolidated Table'!$A$2:$G$200,7,FALSE)</f>
        <v>Level 1</v>
      </c>
      <c r="G103">
        <f>ROUND(IF(F103="Deputy Head",'Performance Scoring'!$B$7*'Performance Score'!B103,IF('Performance Score'!F103="Head",'Performance Scoring'!$B$8*'Performance Score'!B103,IF('Performance Score'!F103="Level 1",'Performance Scoring'!$B$2*'Performance Score'!B103,IF(F103="Level 2",'Performance Scoring'!$B$3*'Performance Score'!B103,IF('Performance Score'!F103="Level 3",'Performance Scoring'!$B$4*'Performance Score'!B103,IF('Performance Score'!F103="Level 4",'Performance Scoring'!$B$5*'Performance Score'!B103,IF('Performance Score'!F103="Level 5",'Performance Scoring'!$B$6*'Performance Score'!B103,IF('Performance Score'!F103="Deputy Head",'Performance Scoring'!$B$7*'Performance Score'!B103,IF('Performance Score'!F103="Head",'Performance Scoring'!$B$8*'Performance Score'!B103,IF('Performance Score'!F103="DMD",'Performance Scoring'!$B$9*'Performance Score'!B103,'Performance Scoring'!$B$10)))))))))),0)</f>
        <v>11</v>
      </c>
      <c r="H103">
        <f>ROUND(IF(F103="Deputy Head",'Performance Scoring'!$C$7*'Performance Score'!C103,IF('Performance Score'!F103="Head",'Performance Scoring'!$C$8*'Performance Score'!C103,IF('Performance Score'!F103="Level 1",'Performance Scoring'!$C$2*'Performance Score'!C103,IF('Performance Score'!F103="Level 2",'Performance Scoring'!$C$3*'Performance Score'!C103,IF('Performance Score'!F103="Level 3",'Performance Scoring'!$C$4*'Performance Score'!C103,IF('Performance Score'!F103="Level 4",'Performance Scoring'!$C$5*'Performance Score'!C103,IF('Performance Score'!F103="Level 5",'Performance Scoring'!$C$6*'Performance Score'!C103,IF('Performance Score'!F103="DMD",'Performance Scoring'!$C$9*'Performance Score'!C103,'Performance Scoring'!$C$10)))))))),0)</f>
        <v>11</v>
      </c>
      <c r="I103">
        <f>ROUND(IF(F103="Deputy Head",'Performance Scoring'!$D$7*'Performance Score'!D103,IF('Performance Score'!F103="Head",'Performance Scoring'!$D$8*'Performance Score'!D103,IF('Performance Score'!F103="Level 1",'Performance Scoring'!$D$2*'Performance Score'!D103,IF('Performance Score'!F103="Level 2",'Performance Scoring'!$D$3*'Performance Score'!D103,IF('Performance Score'!F103="Level 3",'Performance Scoring'!$D$4*'Performance Score'!D103,IF('Performance Score'!F103="Level 4",'Performance Scoring'!$D$5*'Performance Score'!D103,IF('Performance Score'!F103="Level 5",'Performance Scoring'!$D$6*'Performance Score'!D103,IF('Performance Score'!F103="DMD",'Performance Scoring'!$D$9*'Performance Score'!D103,'Performance Scoring'!$D$10)))))))),0)</f>
        <v>67</v>
      </c>
      <c r="J103">
        <f>SUM(G103:I103)+ROUND(IF(F103="Deputy Head",'Performance Scoring'!$E$7*'Performance Score'!$E$200,IF('Performance Score'!F103="Head",'Performance Scoring'!$E$8*'Performance Score'!$E$200,IF('Performance Score'!F103="DMD",'Performance Scoring'!$E$9*'Performance Score'!$E$200,IF('Performance Score'!F103="MD",'Performance Scoring'!$E$10*'Performance Score'!E301,'Performance Scoring'!$D$10)))),0)</f>
        <v>89</v>
      </c>
    </row>
    <row r="104" spans="1:10" x14ac:dyDescent="0.25">
      <c r="A104" s="1" t="s">
        <v>552</v>
      </c>
      <c r="B104">
        <v>84</v>
      </c>
      <c r="C104">
        <v>82</v>
      </c>
      <c r="D104">
        <v>78</v>
      </c>
      <c r="E104">
        <f t="shared" si="1"/>
        <v>81</v>
      </c>
      <c r="F104" t="str">
        <f>VLOOKUP(A104:A301,'Consolidated Table'!$A$2:$G$200,7,FALSE)</f>
        <v>Level 1</v>
      </c>
      <c r="G104">
        <f>ROUND(IF(F104="Deputy Head",'Performance Scoring'!$B$7*'Performance Score'!B104,IF('Performance Score'!F104="Head",'Performance Scoring'!$B$8*'Performance Score'!B104,IF('Performance Score'!F104="Level 1",'Performance Scoring'!$B$2*'Performance Score'!B104,IF(F104="Level 2",'Performance Scoring'!$B$3*'Performance Score'!B104,IF('Performance Score'!F104="Level 3",'Performance Scoring'!$B$4*'Performance Score'!B104,IF('Performance Score'!F104="Level 4",'Performance Scoring'!$B$5*'Performance Score'!B104,IF('Performance Score'!F104="Level 5",'Performance Scoring'!$B$6*'Performance Score'!B104,IF('Performance Score'!F104="Deputy Head",'Performance Scoring'!$B$7*'Performance Score'!B104,IF('Performance Score'!F104="Head",'Performance Scoring'!$B$8*'Performance Score'!B104,IF('Performance Score'!F104="DMD",'Performance Scoring'!$B$9*'Performance Score'!B104,'Performance Scoring'!$B$10)))))))))),0)</f>
        <v>13</v>
      </c>
      <c r="H104">
        <f>ROUND(IF(F104="Deputy Head",'Performance Scoring'!$C$7*'Performance Score'!C104,IF('Performance Score'!F104="Head",'Performance Scoring'!$C$8*'Performance Score'!C104,IF('Performance Score'!F104="Level 1",'Performance Scoring'!$C$2*'Performance Score'!C104,IF('Performance Score'!F104="Level 2",'Performance Scoring'!$C$3*'Performance Score'!C104,IF('Performance Score'!F104="Level 3",'Performance Scoring'!$C$4*'Performance Score'!C104,IF('Performance Score'!F104="Level 4",'Performance Scoring'!$C$5*'Performance Score'!C104,IF('Performance Score'!F104="Level 5",'Performance Scoring'!$C$6*'Performance Score'!C104,IF('Performance Score'!F104="DMD",'Performance Scoring'!$C$9*'Performance Score'!C104,'Performance Scoring'!$C$10)))))))),0)</f>
        <v>12</v>
      </c>
      <c r="I104">
        <f>ROUND(IF(F104="Deputy Head",'Performance Scoring'!$D$7*'Performance Score'!D104,IF('Performance Score'!F104="Head",'Performance Scoring'!$D$8*'Performance Score'!D104,IF('Performance Score'!F104="Level 1",'Performance Scoring'!$D$2*'Performance Score'!D104,IF('Performance Score'!F104="Level 2",'Performance Scoring'!$D$3*'Performance Score'!D104,IF('Performance Score'!F104="Level 3",'Performance Scoring'!$D$4*'Performance Score'!D104,IF('Performance Score'!F104="Level 4",'Performance Scoring'!$D$5*'Performance Score'!D104,IF('Performance Score'!F104="Level 5",'Performance Scoring'!$D$6*'Performance Score'!D104,IF('Performance Score'!F104="DMD",'Performance Scoring'!$D$9*'Performance Score'!D104,'Performance Scoring'!$D$10)))))))),0)</f>
        <v>55</v>
      </c>
      <c r="J104">
        <f>SUM(G104:I104)+ROUND(IF(F104="Deputy Head",'Performance Scoring'!$E$7*'Performance Score'!$E$200,IF('Performance Score'!F104="Head",'Performance Scoring'!$E$8*'Performance Score'!$E$200,IF('Performance Score'!F104="DMD",'Performance Scoring'!$E$9*'Performance Score'!$E$200,IF('Performance Score'!F104="MD",'Performance Scoring'!$E$10*'Performance Score'!E302,'Performance Scoring'!$D$10)))),0)</f>
        <v>80</v>
      </c>
    </row>
    <row r="105" spans="1:10" x14ac:dyDescent="0.25">
      <c r="A105" s="1" t="s">
        <v>466</v>
      </c>
      <c r="B105">
        <v>93</v>
      </c>
      <c r="C105">
        <v>50</v>
      </c>
      <c r="D105">
        <v>69</v>
      </c>
      <c r="E105">
        <f t="shared" si="1"/>
        <v>71</v>
      </c>
      <c r="F105" t="str">
        <f>VLOOKUP(A105:A302,'Consolidated Table'!$A$2:$G$200,7,FALSE)</f>
        <v>Level 1</v>
      </c>
      <c r="G105">
        <f>ROUND(IF(F105="Deputy Head",'Performance Scoring'!$B$7*'Performance Score'!B105,IF('Performance Score'!F105="Head",'Performance Scoring'!$B$8*'Performance Score'!B105,IF('Performance Score'!F105="Level 1",'Performance Scoring'!$B$2*'Performance Score'!B105,IF(F105="Level 2",'Performance Scoring'!$B$3*'Performance Score'!B105,IF('Performance Score'!F105="Level 3",'Performance Scoring'!$B$4*'Performance Score'!B105,IF('Performance Score'!F105="Level 4",'Performance Scoring'!$B$5*'Performance Score'!B105,IF('Performance Score'!F105="Level 5",'Performance Scoring'!$B$6*'Performance Score'!B105,IF('Performance Score'!F105="Deputy Head",'Performance Scoring'!$B$7*'Performance Score'!B105,IF('Performance Score'!F105="Head",'Performance Scoring'!$B$8*'Performance Score'!B105,IF('Performance Score'!F105="DMD",'Performance Scoring'!$B$9*'Performance Score'!B105,'Performance Scoring'!$B$10)))))))))),0)</f>
        <v>14</v>
      </c>
      <c r="H105">
        <f>ROUND(IF(F105="Deputy Head",'Performance Scoring'!$C$7*'Performance Score'!C105,IF('Performance Score'!F105="Head",'Performance Scoring'!$C$8*'Performance Score'!C105,IF('Performance Score'!F105="Level 1",'Performance Scoring'!$C$2*'Performance Score'!C105,IF('Performance Score'!F105="Level 2",'Performance Scoring'!$C$3*'Performance Score'!C105,IF('Performance Score'!F105="Level 3",'Performance Scoring'!$C$4*'Performance Score'!C105,IF('Performance Score'!F105="Level 4",'Performance Scoring'!$C$5*'Performance Score'!C105,IF('Performance Score'!F105="Level 5",'Performance Scoring'!$C$6*'Performance Score'!C105,IF('Performance Score'!F105="DMD",'Performance Scoring'!$C$9*'Performance Score'!C105,'Performance Scoring'!$C$10)))))))),0)</f>
        <v>8</v>
      </c>
      <c r="I105">
        <f>ROUND(IF(F105="Deputy Head",'Performance Scoring'!$D$7*'Performance Score'!D105,IF('Performance Score'!F105="Head",'Performance Scoring'!$D$8*'Performance Score'!D105,IF('Performance Score'!F105="Level 1",'Performance Scoring'!$D$2*'Performance Score'!D105,IF('Performance Score'!F105="Level 2",'Performance Scoring'!$D$3*'Performance Score'!D105,IF('Performance Score'!F105="Level 3",'Performance Scoring'!$D$4*'Performance Score'!D105,IF('Performance Score'!F105="Level 4",'Performance Scoring'!$D$5*'Performance Score'!D105,IF('Performance Score'!F105="Level 5",'Performance Scoring'!$D$6*'Performance Score'!D105,IF('Performance Score'!F105="DMD",'Performance Scoring'!$D$9*'Performance Score'!D105,'Performance Scoring'!$D$10)))))))),0)</f>
        <v>48</v>
      </c>
      <c r="J105">
        <f>SUM(G105:I105)+ROUND(IF(F105="Deputy Head",'Performance Scoring'!$E$7*'Performance Score'!$E$200,IF('Performance Score'!F105="Head",'Performance Scoring'!$E$8*'Performance Score'!$E$200,IF('Performance Score'!F105="DMD",'Performance Scoring'!$E$9*'Performance Score'!$E$200,IF('Performance Score'!F105="MD",'Performance Scoring'!$E$10*'Performance Score'!E303,'Performance Scoring'!$D$10)))),0)</f>
        <v>70</v>
      </c>
    </row>
    <row r="106" spans="1:10" x14ac:dyDescent="0.25">
      <c r="A106" s="1" t="s">
        <v>487</v>
      </c>
      <c r="B106">
        <v>32</v>
      </c>
      <c r="C106">
        <v>62</v>
      </c>
      <c r="D106">
        <v>99</v>
      </c>
      <c r="E106">
        <f t="shared" si="1"/>
        <v>64</v>
      </c>
      <c r="F106" t="str">
        <f>VLOOKUP(A106:A303,'Consolidated Table'!$A$2:$G$200,7,FALSE)</f>
        <v>Level 1</v>
      </c>
      <c r="G106">
        <f>ROUND(IF(F106="Deputy Head",'Performance Scoring'!$B$7*'Performance Score'!B106,IF('Performance Score'!F106="Head",'Performance Scoring'!$B$8*'Performance Score'!B106,IF('Performance Score'!F106="Level 1",'Performance Scoring'!$B$2*'Performance Score'!B106,IF(F106="Level 2",'Performance Scoring'!$B$3*'Performance Score'!B106,IF('Performance Score'!F106="Level 3",'Performance Scoring'!$B$4*'Performance Score'!B106,IF('Performance Score'!F106="Level 4",'Performance Scoring'!$B$5*'Performance Score'!B106,IF('Performance Score'!F106="Level 5",'Performance Scoring'!$B$6*'Performance Score'!B106,IF('Performance Score'!F106="Deputy Head",'Performance Scoring'!$B$7*'Performance Score'!B106,IF('Performance Score'!F106="Head",'Performance Scoring'!$B$8*'Performance Score'!B106,IF('Performance Score'!F106="DMD",'Performance Scoring'!$B$9*'Performance Score'!B106,'Performance Scoring'!$B$10)))))))))),0)</f>
        <v>5</v>
      </c>
      <c r="H106">
        <f>ROUND(IF(F106="Deputy Head",'Performance Scoring'!$C$7*'Performance Score'!C106,IF('Performance Score'!F106="Head",'Performance Scoring'!$C$8*'Performance Score'!C106,IF('Performance Score'!F106="Level 1",'Performance Scoring'!$C$2*'Performance Score'!C106,IF('Performance Score'!F106="Level 2",'Performance Scoring'!$C$3*'Performance Score'!C106,IF('Performance Score'!F106="Level 3",'Performance Scoring'!$C$4*'Performance Score'!C106,IF('Performance Score'!F106="Level 4",'Performance Scoring'!$C$5*'Performance Score'!C106,IF('Performance Score'!F106="Level 5",'Performance Scoring'!$C$6*'Performance Score'!C106,IF('Performance Score'!F106="DMD",'Performance Scoring'!$C$9*'Performance Score'!C106,'Performance Scoring'!$C$10)))))))),0)</f>
        <v>9</v>
      </c>
      <c r="I106">
        <f>ROUND(IF(F106="Deputy Head",'Performance Scoring'!$D$7*'Performance Score'!D106,IF('Performance Score'!F106="Head",'Performance Scoring'!$D$8*'Performance Score'!D106,IF('Performance Score'!F106="Level 1",'Performance Scoring'!$D$2*'Performance Score'!D106,IF('Performance Score'!F106="Level 2",'Performance Scoring'!$D$3*'Performance Score'!D106,IF('Performance Score'!F106="Level 3",'Performance Scoring'!$D$4*'Performance Score'!D106,IF('Performance Score'!F106="Level 4",'Performance Scoring'!$D$5*'Performance Score'!D106,IF('Performance Score'!F106="Level 5",'Performance Scoring'!$D$6*'Performance Score'!D106,IF('Performance Score'!F106="DMD",'Performance Scoring'!$D$9*'Performance Score'!D106,'Performance Scoring'!$D$10)))))))),0)</f>
        <v>69</v>
      </c>
      <c r="J106">
        <f>SUM(G106:I106)+ROUND(IF(F106="Deputy Head",'Performance Scoring'!$E$7*'Performance Score'!$E$200,IF('Performance Score'!F106="Head",'Performance Scoring'!$E$8*'Performance Score'!$E$200,IF('Performance Score'!F106="DMD",'Performance Scoring'!$E$9*'Performance Score'!$E$200,IF('Performance Score'!F106="MD",'Performance Scoring'!$E$10*'Performance Score'!E304,'Performance Scoring'!$D$10)))),0)</f>
        <v>83</v>
      </c>
    </row>
    <row r="107" spans="1:10" x14ac:dyDescent="0.25">
      <c r="A107" s="1" t="s">
        <v>490</v>
      </c>
      <c r="B107">
        <v>68</v>
      </c>
      <c r="C107">
        <v>66</v>
      </c>
      <c r="D107">
        <v>71</v>
      </c>
      <c r="E107">
        <f t="shared" si="1"/>
        <v>68</v>
      </c>
      <c r="F107" t="str">
        <f>VLOOKUP(A107:A304,'Consolidated Table'!$A$2:$G$200,7,FALSE)</f>
        <v>Level 1</v>
      </c>
      <c r="G107">
        <f>ROUND(IF(F107="Deputy Head",'Performance Scoring'!$B$7*'Performance Score'!B107,IF('Performance Score'!F107="Head",'Performance Scoring'!$B$8*'Performance Score'!B107,IF('Performance Score'!F107="Level 1",'Performance Scoring'!$B$2*'Performance Score'!B107,IF(F107="Level 2",'Performance Scoring'!$B$3*'Performance Score'!B107,IF('Performance Score'!F107="Level 3",'Performance Scoring'!$B$4*'Performance Score'!B107,IF('Performance Score'!F107="Level 4",'Performance Scoring'!$B$5*'Performance Score'!B107,IF('Performance Score'!F107="Level 5",'Performance Scoring'!$B$6*'Performance Score'!B107,IF('Performance Score'!F107="Deputy Head",'Performance Scoring'!$B$7*'Performance Score'!B107,IF('Performance Score'!F107="Head",'Performance Scoring'!$B$8*'Performance Score'!B107,IF('Performance Score'!F107="DMD",'Performance Scoring'!$B$9*'Performance Score'!B107,'Performance Scoring'!$B$10)))))))))),0)</f>
        <v>10</v>
      </c>
      <c r="H107">
        <f>ROUND(IF(F107="Deputy Head",'Performance Scoring'!$C$7*'Performance Score'!C107,IF('Performance Score'!F107="Head",'Performance Scoring'!$C$8*'Performance Score'!C107,IF('Performance Score'!F107="Level 1",'Performance Scoring'!$C$2*'Performance Score'!C107,IF('Performance Score'!F107="Level 2",'Performance Scoring'!$C$3*'Performance Score'!C107,IF('Performance Score'!F107="Level 3",'Performance Scoring'!$C$4*'Performance Score'!C107,IF('Performance Score'!F107="Level 4",'Performance Scoring'!$C$5*'Performance Score'!C107,IF('Performance Score'!F107="Level 5",'Performance Scoring'!$C$6*'Performance Score'!C107,IF('Performance Score'!F107="DMD",'Performance Scoring'!$C$9*'Performance Score'!C107,'Performance Scoring'!$C$10)))))))),0)</f>
        <v>10</v>
      </c>
      <c r="I107">
        <f>ROUND(IF(F107="Deputy Head",'Performance Scoring'!$D$7*'Performance Score'!D107,IF('Performance Score'!F107="Head",'Performance Scoring'!$D$8*'Performance Score'!D107,IF('Performance Score'!F107="Level 1",'Performance Scoring'!$D$2*'Performance Score'!D107,IF('Performance Score'!F107="Level 2",'Performance Scoring'!$D$3*'Performance Score'!D107,IF('Performance Score'!F107="Level 3",'Performance Scoring'!$D$4*'Performance Score'!D107,IF('Performance Score'!F107="Level 4",'Performance Scoring'!$D$5*'Performance Score'!D107,IF('Performance Score'!F107="Level 5",'Performance Scoring'!$D$6*'Performance Score'!D107,IF('Performance Score'!F107="DMD",'Performance Scoring'!$D$9*'Performance Score'!D107,'Performance Scoring'!$D$10)))))))),0)</f>
        <v>50</v>
      </c>
      <c r="J107">
        <f>SUM(G107:I107)+ROUND(IF(F107="Deputy Head",'Performance Scoring'!$E$7*'Performance Score'!$E$200,IF('Performance Score'!F107="Head",'Performance Scoring'!$E$8*'Performance Score'!$E$200,IF('Performance Score'!F107="DMD",'Performance Scoring'!$E$9*'Performance Score'!$E$200,IF('Performance Score'!F107="MD",'Performance Scoring'!$E$10*'Performance Score'!E305,'Performance Scoring'!$D$10)))),0)</f>
        <v>70</v>
      </c>
    </row>
    <row r="108" spans="1:10" x14ac:dyDescent="0.25">
      <c r="A108" s="1" t="s">
        <v>450</v>
      </c>
      <c r="B108">
        <v>94</v>
      </c>
      <c r="C108">
        <v>79</v>
      </c>
      <c r="D108">
        <v>62</v>
      </c>
      <c r="E108">
        <f t="shared" si="1"/>
        <v>78</v>
      </c>
      <c r="F108" t="str">
        <f>VLOOKUP(A108:A305,'Consolidated Table'!$A$2:$G$200,7,FALSE)</f>
        <v>Level 2</v>
      </c>
      <c r="G108">
        <f>ROUND(IF(F108="Deputy Head",'Performance Scoring'!$B$7*'Performance Score'!B108,IF('Performance Score'!F108="Head",'Performance Scoring'!$B$8*'Performance Score'!B108,IF('Performance Score'!F108="Level 1",'Performance Scoring'!$B$2*'Performance Score'!B108,IF(F108="Level 2",'Performance Scoring'!$B$3*'Performance Score'!B108,IF('Performance Score'!F108="Level 3",'Performance Scoring'!$B$4*'Performance Score'!B108,IF('Performance Score'!F108="Level 4",'Performance Scoring'!$B$5*'Performance Score'!B108,IF('Performance Score'!F108="Level 5",'Performance Scoring'!$B$6*'Performance Score'!B108,IF('Performance Score'!F108="Deputy Head",'Performance Scoring'!$B$7*'Performance Score'!B108,IF('Performance Score'!F108="Head",'Performance Scoring'!$B$8*'Performance Score'!B108,IF('Performance Score'!F108="DMD",'Performance Scoring'!$B$9*'Performance Score'!B108,'Performance Scoring'!$B$10)))))))))),0)</f>
        <v>14</v>
      </c>
      <c r="H108">
        <f>ROUND(IF(F108="Deputy Head",'Performance Scoring'!$C$7*'Performance Score'!C108,IF('Performance Score'!F108="Head",'Performance Scoring'!$C$8*'Performance Score'!C108,IF('Performance Score'!F108="Level 1",'Performance Scoring'!$C$2*'Performance Score'!C108,IF('Performance Score'!F108="Level 2",'Performance Scoring'!$C$3*'Performance Score'!C108,IF('Performance Score'!F108="Level 3",'Performance Scoring'!$C$4*'Performance Score'!C108,IF('Performance Score'!F108="Level 4",'Performance Scoring'!$C$5*'Performance Score'!C108,IF('Performance Score'!F108="Level 5",'Performance Scoring'!$C$6*'Performance Score'!C108,IF('Performance Score'!F108="DMD",'Performance Scoring'!$C$9*'Performance Score'!C108,'Performance Scoring'!$C$10)))))))),0)</f>
        <v>12</v>
      </c>
      <c r="I108">
        <f>ROUND(IF(F108="Deputy Head",'Performance Scoring'!$D$7*'Performance Score'!D108,IF('Performance Score'!F108="Head",'Performance Scoring'!$D$8*'Performance Score'!D108,IF('Performance Score'!F108="Level 1",'Performance Scoring'!$D$2*'Performance Score'!D108,IF('Performance Score'!F108="Level 2",'Performance Scoring'!$D$3*'Performance Score'!D108,IF('Performance Score'!F108="Level 3",'Performance Scoring'!$D$4*'Performance Score'!D108,IF('Performance Score'!F108="Level 4",'Performance Scoring'!$D$5*'Performance Score'!D108,IF('Performance Score'!F108="Level 5",'Performance Scoring'!$D$6*'Performance Score'!D108,IF('Performance Score'!F108="DMD",'Performance Scoring'!$D$9*'Performance Score'!D108,'Performance Scoring'!$D$10)))))))),0)</f>
        <v>43</v>
      </c>
      <c r="J108">
        <f>SUM(G108:I108)+ROUND(IF(F108="Deputy Head",'Performance Scoring'!$E$7*'Performance Score'!$E$200,IF('Performance Score'!F108="Head",'Performance Scoring'!$E$8*'Performance Score'!$E$200,IF('Performance Score'!F108="DMD",'Performance Scoring'!$E$9*'Performance Score'!$E$200,IF('Performance Score'!F108="MD",'Performance Scoring'!$E$10*'Performance Score'!E306,'Performance Scoring'!$D$10)))),0)</f>
        <v>69</v>
      </c>
    </row>
    <row r="109" spans="1:10" x14ac:dyDescent="0.25">
      <c r="A109" s="1" t="s">
        <v>420</v>
      </c>
      <c r="B109">
        <v>67</v>
      </c>
      <c r="C109">
        <v>82</v>
      </c>
      <c r="D109">
        <v>98</v>
      </c>
      <c r="E109">
        <f t="shared" si="1"/>
        <v>82</v>
      </c>
      <c r="F109" t="str">
        <f>VLOOKUP(A109:A306,'Consolidated Table'!$A$2:$G$200,7,FALSE)</f>
        <v>Level 2</v>
      </c>
      <c r="G109">
        <f>ROUND(IF(F109="Deputy Head",'Performance Scoring'!$B$7*'Performance Score'!B109,IF('Performance Score'!F109="Head",'Performance Scoring'!$B$8*'Performance Score'!B109,IF('Performance Score'!F109="Level 1",'Performance Scoring'!$B$2*'Performance Score'!B109,IF(F109="Level 2",'Performance Scoring'!$B$3*'Performance Score'!B109,IF('Performance Score'!F109="Level 3",'Performance Scoring'!$B$4*'Performance Score'!B109,IF('Performance Score'!F109="Level 4",'Performance Scoring'!$B$5*'Performance Score'!B109,IF('Performance Score'!F109="Level 5",'Performance Scoring'!$B$6*'Performance Score'!B109,IF('Performance Score'!F109="Deputy Head",'Performance Scoring'!$B$7*'Performance Score'!B109,IF('Performance Score'!F109="Head",'Performance Scoring'!$B$8*'Performance Score'!B109,IF('Performance Score'!F109="DMD",'Performance Scoring'!$B$9*'Performance Score'!B109,'Performance Scoring'!$B$10)))))))))),0)</f>
        <v>10</v>
      </c>
      <c r="H109">
        <f>ROUND(IF(F109="Deputy Head",'Performance Scoring'!$C$7*'Performance Score'!C109,IF('Performance Score'!F109="Head",'Performance Scoring'!$C$8*'Performance Score'!C109,IF('Performance Score'!F109="Level 1",'Performance Scoring'!$C$2*'Performance Score'!C109,IF('Performance Score'!F109="Level 2",'Performance Scoring'!$C$3*'Performance Score'!C109,IF('Performance Score'!F109="Level 3",'Performance Scoring'!$C$4*'Performance Score'!C109,IF('Performance Score'!F109="Level 4",'Performance Scoring'!$C$5*'Performance Score'!C109,IF('Performance Score'!F109="Level 5",'Performance Scoring'!$C$6*'Performance Score'!C109,IF('Performance Score'!F109="DMD",'Performance Scoring'!$C$9*'Performance Score'!C109,'Performance Scoring'!$C$10)))))))),0)</f>
        <v>12</v>
      </c>
      <c r="I109">
        <f>ROUND(IF(F109="Deputy Head",'Performance Scoring'!$D$7*'Performance Score'!D109,IF('Performance Score'!F109="Head",'Performance Scoring'!$D$8*'Performance Score'!D109,IF('Performance Score'!F109="Level 1",'Performance Scoring'!$D$2*'Performance Score'!D109,IF('Performance Score'!F109="Level 2",'Performance Scoring'!$D$3*'Performance Score'!D109,IF('Performance Score'!F109="Level 3",'Performance Scoring'!$D$4*'Performance Score'!D109,IF('Performance Score'!F109="Level 4",'Performance Scoring'!$D$5*'Performance Score'!D109,IF('Performance Score'!F109="Level 5",'Performance Scoring'!$D$6*'Performance Score'!D109,IF('Performance Score'!F109="DMD",'Performance Scoring'!$D$9*'Performance Score'!D109,'Performance Scoring'!$D$10)))))))),0)</f>
        <v>69</v>
      </c>
      <c r="J109">
        <f>SUM(G109:I109)+ROUND(IF(F109="Deputy Head",'Performance Scoring'!$E$7*'Performance Score'!$E$200,IF('Performance Score'!F109="Head",'Performance Scoring'!$E$8*'Performance Score'!$E$200,IF('Performance Score'!F109="DMD",'Performance Scoring'!$E$9*'Performance Score'!$E$200,IF('Performance Score'!F109="MD",'Performance Scoring'!$E$10*'Performance Score'!E307,'Performance Scoring'!$D$10)))),0)</f>
        <v>91</v>
      </c>
    </row>
    <row r="110" spans="1:10" x14ac:dyDescent="0.25">
      <c r="A110" s="1" t="s">
        <v>440</v>
      </c>
      <c r="B110">
        <v>38</v>
      </c>
      <c r="C110">
        <v>64</v>
      </c>
      <c r="D110">
        <v>76</v>
      </c>
      <c r="E110">
        <f t="shared" si="1"/>
        <v>59</v>
      </c>
      <c r="F110" t="str">
        <f>VLOOKUP(A110:A307,'Consolidated Table'!$A$2:$G$200,7,FALSE)</f>
        <v>Level 2</v>
      </c>
      <c r="G110">
        <f>ROUND(IF(F110="Deputy Head",'Performance Scoring'!$B$7*'Performance Score'!B110,IF('Performance Score'!F110="Head",'Performance Scoring'!$B$8*'Performance Score'!B110,IF('Performance Score'!F110="Level 1",'Performance Scoring'!$B$2*'Performance Score'!B110,IF(F110="Level 2",'Performance Scoring'!$B$3*'Performance Score'!B110,IF('Performance Score'!F110="Level 3",'Performance Scoring'!$B$4*'Performance Score'!B110,IF('Performance Score'!F110="Level 4",'Performance Scoring'!$B$5*'Performance Score'!B110,IF('Performance Score'!F110="Level 5",'Performance Scoring'!$B$6*'Performance Score'!B110,IF('Performance Score'!F110="Deputy Head",'Performance Scoring'!$B$7*'Performance Score'!B110,IF('Performance Score'!F110="Head",'Performance Scoring'!$B$8*'Performance Score'!B110,IF('Performance Score'!F110="DMD",'Performance Scoring'!$B$9*'Performance Score'!B110,'Performance Scoring'!$B$10)))))))))),0)</f>
        <v>6</v>
      </c>
      <c r="H110">
        <f>ROUND(IF(F110="Deputy Head",'Performance Scoring'!$C$7*'Performance Score'!C110,IF('Performance Score'!F110="Head",'Performance Scoring'!$C$8*'Performance Score'!C110,IF('Performance Score'!F110="Level 1",'Performance Scoring'!$C$2*'Performance Score'!C110,IF('Performance Score'!F110="Level 2",'Performance Scoring'!$C$3*'Performance Score'!C110,IF('Performance Score'!F110="Level 3",'Performance Scoring'!$C$4*'Performance Score'!C110,IF('Performance Score'!F110="Level 4",'Performance Scoring'!$C$5*'Performance Score'!C110,IF('Performance Score'!F110="Level 5",'Performance Scoring'!$C$6*'Performance Score'!C110,IF('Performance Score'!F110="DMD",'Performance Scoring'!$C$9*'Performance Score'!C110,'Performance Scoring'!$C$10)))))))),0)</f>
        <v>10</v>
      </c>
      <c r="I110">
        <f>ROUND(IF(F110="Deputy Head",'Performance Scoring'!$D$7*'Performance Score'!D110,IF('Performance Score'!F110="Head",'Performance Scoring'!$D$8*'Performance Score'!D110,IF('Performance Score'!F110="Level 1",'Performance Scoring'!$D$2*'Performance Score'!D110,IF('Performance Score'!F110="Level 2",'Performance Scoring'!$D$3*'Performance Score'!D110,IF('Performance Score'!F110="Level 3",'Performance Scoring'!$D$4*'Performance Score'!D110,IF('Performance Score'!F110="Level 4",'Performance Scoring'!$D$5*'Performance Score'!D110,IF('Performance Score'!F110="Level 5",'Performance Scoring'!$D$6*'Performance Score'!D110,IF('Performance Score'!F110="DMD",'Performance Scoring'!$D$9*'Performance Score'!D110,'Performance Scoring'!$D$10)))))))),0)</f>
        <v>53</v>
      </c>
      <c r="J110">
        <f>SUM(G110:I110)+ROUND(IF(F110="Deputy Head",'Performance Scoring'!$E$7*'Performance Score'!$E$200,IF('Performance Score'!F110="Head",'Performance Scoring'!$E$8*'Performance Score'!$E$200,IF('Performance Score'!F110="DMD",'Performance Scoring'!$E$9*'Performance Score'!$E$200,IF('Performance Score'!F110="MD",'Performance Scoring'!$E$10*'Performance Score'!E308,'Performance Scoring'!$D$10)))),0)</f>
        <v>69</v>
      </c>
    </row>
    <row r="111" spans="1:10" x14ac:dyDescent="0.25">
      <c r="A111" s="1" t="s">
        <v>473</v>
      </c>
      <c r="B111">
        <v>89</v>
      </c>
      <c r="C111">
        <v>88</v>
      </c>
      <c r="D111">
        <v>70</v>
      </c>
      <c r="E111">
        <f t="shared" si="1"/>
        <v>82</v>
      </c>
      <c r="F111" t="str">
        <f>VLOOKUP(A111:A308,'Consolidated Table'!$A$2:$G$200,7,FALSE)</f>
        <v>Level 2</v>
      </c>
      <c r="G111">
        <f>ROUND(IF(F111="Deputy Head",'Performance Scoring'!$B$7*'Performance Score'!B111,IF('Performance Score'!F111="Head",'Performance Scoring'!$B$8*'Performance Score'!B111,IF('Performance Score'!F111="Level 1",'Performance Scoring'!$B$2*'Performance Score'!B111,IF(F111="Level 2",'Performance Scoring'!$B$3*'Performance Score'!B111,IF('Performance Score'!F111="Level 3",'Performance Scoring'!$B$4*'Performance Score'!B111,IF('Performance Score'!F111="Level 4",'Performance Scoring'!$B$5*'Performance Score'!B111,IF('Performance Score'!F111="Level 5",'Performance Scoring'!$B$6*'Performance Score'!B111,IF('Performance Score'!F111="Deputy Head",'Performance Scoring'!$B$7*'Performance Score'!B111,IF('Performance Score'!F111="Head",'Performance Scoring'!$B$8*'Performance Score'!B111,IF('Performance Score'!F111="DMD",'Performance Scoring'!$B$9*'Performance Score'!B111,'Performance Scoring'!$B$10)))))))))),0)</f>
        <v>13</v>
      </c>
      <c r="H111">
        <f>ROUND(IF(F111="Deputy Head",'Performance Scoring'!$C$7*'Performance Score'!C111,IF('Performance Score'!F111="Head",'Performance Scoring'!$C$8*'Performance Score'!C111,IF('Performance Score'!F111="Level 1",'Performance Scoring'!$C$2*'Performance Score'!C111,IF('Performance Score'!F111="Level 2",'Performance Scoring'!$C$3*'Performance Score'!C111,IF('Performance Score'!F111="Level 3",'Performance Scoring'!$C$4*'Performance Score'!C111,IF('Performance Score'!F111="Level 4",'Performance Scoring'!$C$5*'Performance Score'!C111,IF('Performance Score'!F111="Level 5",'Performance Scoring'!$C$6*'Performance Score'!C111,IF('Performance Score'!F111="DMD",'Performance Scoring'!$C$9*'Performance Score'!C111,'Performance Scoring'!$C$10)))))))),0)</f>
        <v>13</v>
      </c>
      <c r="I111">
        <f>ROUND(IF(F111="Deputy Head",'Performance Scoring'!$D$7*'Performance Score'!D111,IF('Performance Score'!F111="Head",'Performance Scoring'!$D$8*'Performance Score'!D111,IF('Performance Score'!F111="Level 1",'Performance Scoring'!$D$2*'Performance Score'!D111,IF('Performance Score'!F111="Level 2",'Performance Scoring'!$D$3*'Performance Score'!D111,IF('Performance Score'!F111="Level 3",'Performance Scoring'!$D$4*'Performance Score'!D111,IF('Performance Score'!F111="Level 4",'Performance Scoring'!$D$5*'Performance Score'!D111,IF('Performance Score'!F111="Level 5",'Performance Scoring'!$D$6*'Performance Score'!D111,IF('Performance Score'!F111="DMD",'Performance Scoring'!$D$9*'Performance Score'!D111,'Performance Scoring'!$D$10)))))))),0)</f>
        <v>49</v>
      </c>
      <c r="J111">
        <f>SUM(G111:I111)+ROUND(IF(F111="Deputy Head",'Performance Scoring'!$E$7*'Performance Score'!$E$200,IF('Performance Score'!F111="Head",'Performance Scoring'!$E$8*'Performance Score'!$E$200,IF('Performance Score'!F111="DMD",'Performance Scoring'!$E$9*'Performance Score'!$E$200,IF('Performance Score'!F111="MD",'Performance Scoring'!$E$10*'Performance Score'!E309,'Performance Scoring'!$D$10)))),0)</f>
        <v>75</v>
      </c>
    </row>
    <row r="112" spans="1:10" x14ac:dyDescent="0.25">
      <c r="A112" s="1" t="s">
        <v>554</v>
      </c>
      <c r="B112">
        <v>97</v>
      </c>
      <c r="C112">
        <v>77</v>
      </c>
      <c r="D112">
        <v>84</v>
      </c>
      <c r="E112">
        <f t="shared" si="1"/>
        <v>86</v>
      </c>
      <c r="F112" t="str">
        <f>VLOOKUP(A112:A309,'Consolidated Table'!$A$2:$G$200,7,FALSE)</f>
        <v>Level 2</v>
      </c>
      <c r="G112">
        <f>ROUND(IF(F112="Deputy Head",'Performance Scoring'!$B$7*'Performance Score'!B112,IF('Performance Score'!F112="Head",'Performance Scoring'!$B$8*'Performance Score'!B112,IF('Performance Score'!F112="Level 1",'Performance Scoring'!$B$2*'Performance Score'!B112,IF(F112="Level 2",'Performance Scoring'!$B$3*'Performance Score'!B112,IF('Performance Score'!F112="Level 3",'Performance Scoring'!$B$4*'Performance Score'!B112,IF('Performance Score'!F112="Level 4",'Performance Scoring'!$B$5*'Performance Score'!B112,IF('Performance Score'!F112="Level 5",'Performance Scoring'!$B$6*'Performance Score'!B112,IF('Performance Score'!F112="Deputy Head",'Performance Scoring'!$B$7*'Performance Score'!B112,IF('Performance Score'!F112="Head",'Performance Scoring'!$B$8*'Performance Score'!B112,IF('Performance Score'!F112="DMD",'Performance Scoring'!$B$9*'Performance Score'!B112,'Performance Scoring'!$B$10)))))))))),0)</f>
        <v>15</v>
      </c>
      <c r="H112">
        <f>ROUND(IF(F112="Deputy Head",'Performance Scoring'!$C$7*'Performance Score'!C112,IF('Performance Score'!F112="Head",'Performance Scoring'!$C$8*'Performance Score'!C112,IF('Performance Score'!F112="Level 1",'Performance Scoring'!$C$2*'Performance Score'!C112,IF('Performance Score'!F112="Level 2",'Performance Scoring'!$C$3*'Performance Score'!C112,IF('Performance Score'!F112="Level 3",'Performance Scoring'!$C$4*'Performance Score'!C112,IF('Performance Score'!F112="Level 4",'Performance Scoring'!$C$5*'Performance Score'!C112,IF('Performance Score'!F112="Level 5",'Performance Scoring'!$C$6*'Performance Score'!C112,IF('Performance Score'!F112="DMD",'Performance Scoring'!$C$9*'Performance Score'!C112,'Performance Scoring'!$C$10)))))))),0)</f>
        <v>12</v>
      </c>
      <c r="I112">
        <f>ROUND(IF(F112="Deputy Head",'Performance Scoring'!$D$7*'Performance Score'!D112,IF('Performance Score'!F112="Head",'Performance Scoring'!$D$8*'Performance Score'!D112,IF('Performance Score'!F112="Level 1",'Performance Scoring'!$D$2*'Performance Score'!D112,IF('Performance Score'!F112="Level 2",'Performance Scoring'!$D$3*'Performance Score'!D112,IF('Performance Score'!F112="Level 3",'Performance Scoring'!$D$4*'Performance Score'!D112,IF('Performance Score'!F112="Level 4",'Performance Scoring'!$D$5*'Performance Score'!D112,IF('Performance Score'!F112="Level 5",'Performance Scoring'!$D$6*'Performance Score'!D112,IF('Performance Score'!F112="DMD",'Performance Scoring'!$D$9*'Performance Score'!D112,'Performance Scoring'!$D$10)))))))),0)</f>
        <v>59</v>
      </c>
      <c r="J112">
        <f>SUM(G112:I112)+ROUND(IF(F112="Deputy Head",'Performance Scoring'!$E$7*'Performance Score'!$E$200,IF('Performance Score'!F112="Head",'Performance Scoring'!$E$8*'Performance Score'!$E$200,IF('Performance Score'!F112="DMD",'Performance Scoring'!$E$9*'Performance Score'!$E$200,IF('Performance Score'!F112="MD",'Performance Scoring'!$E$10*'Performance Score'!E310,'Performance Scoring'!$D$10)))),0)</f>
        <v>86</v>
      </c>
    </row>
    <row r="113" spans="1:10" x14ac:dyDescent="0.25">
      <c r="A113" s="1" t="s">
        <v>563</v>
      </c>
      <c r="B113">
        <v>38</v>
      </c>
      <c r="C113">
        <v>90</v>
      </c>
      <c r="D113">
        <v>93</v>
      </c>
      <c r="E113">
        <f t="shared" si="1"/>
        <v>74</v>
      </c>
      <c r="F113" t="str">
        <f>VLOOKUP(A113:A310,'Consolidated Table'!$A$2:$G$200,7,FALSE)</f>
        <v>Level 2</v>
      </c>
      <c r="G113">
        <f>ROUND(IF(F113="Deputy Head",'Performance Scoring'!$B$7*'Performance Score'!B113,IF('Performance Score'!F113="Head",'Performance Scoring'!$B$8*'Performance Score'!B113,IF('Performance Score'!F113="Level 1",'Performance Scoring'!$B$2*'Performance Score'!B113,IF(F113="Level 2",'Performance Scoring'!$B$3*'Performance Score'!B113,IF('Performance Score'!F113="Level 3",'Performance Scoring'!$B$4*'Performance Score'!B113,IF('Performance Score'!F113="Level 4",'Performance Scoring'!$B$5*'Performance Score'!B113,IF('Performance Score'!F113="Level 5",'Performance Scoring'!$B$6*'Performance Score'!B113,IF('Performance Score'!F113="Deputy Head",'Performance Scoring'!$B$7*'Performance Score'!B113,IF('Performance Score'!F113="Head",'Performance Scoring'!$B$8*'Performance Score'!B113,IF('Performance Score'!F113="DMD",'Performance Scoring'!$B$9*'Performance Score'!B113,'Performance Scoring'!$B$10)))))))))),0)</f>
        <v>6</v>
      </c>
      <c r="H113">
        <f>ROUND(IF(F113="Deputy Head",'Performance Scoring'!$C$7*'Performance Score'!C113,IF('Performance Score'!F113="Head",'Performance Scoring'!$C$8*'Performance Score'!C113,IF('Performance Score'!F113="Level 1",'Performance Scoring'!$C$2*'Performance Score'!C113,IF('Performance Score'!F113="Level 2",'Performance Scoring'!$C$3*'Performance Score'!C113,IF('Performance Score'!F113="Level 3",'Performance Scoring'!$C$4*'Performance Score'!C113,IF('Performance Score'!F113="Level 4",'Performance Scoring'!$C$5*'Performance Score'!C113,IF('Performance Score'!F113="Level 5",'Performance Scoring'!$C$6*'Performance Score'!C113,IF('Performance Score'!F113="DMD",'Performance Scoring'!$C$9*'Performance Score'!C113,'Performance Scoring'!$C$10)))))))),0)</f>
        <v>14</v>
      </c>
      <c r="I113">
        <f>ROUND(IF(F113="Deputy Head",'Performance Scoring'!$D$7*'Performance Score'!D113,IF('Performance Score'!F113="Head",'Performance Scoring'!$D$8*'Performance Score'!D113,IF('Performance Score'!F113="Level 1",'Performance Scoring'!$D$2*'Performance Score'!D113,IF('Performance Score'!F113="Level 2",'Performance Scoring'!$D$3*'Performance Score'!D113,IF('Performance Score'!F113="Level 3",'Performance Scoring'!$D$4*'Performance Score'!D113,IF('Performance Score'!F113="Level 4",'Performance Scoring'!$D$5*'Performance Score'!D113,IF('Performance Score'!F113="Level 5",'Performance Scoring'!$D$6*'Performance Score'!D113,IF('Performance Score'!F113="DMD",'Performance Scoring'!$D$9*'Performance Score'!D113,'Performance Scoring'!$D$10)))))))),0)</f>
        <v>65</v>
      </c>
      <c r="J113">
        <f>SUM(G113:I113)+ROUND(IF(F113="Deputy Head",'Performance Scoring'!$E$7*'Performance Score'!$E$200,IF('Performance Score'!F113="Head",'Performance Scoring'!$E$8*'Performance Score'!$E$200,IF('Performance Score'!F113="DMD",'Performance Scoring'!$E$9*'Performance Score'!$E$200,IF('Performance Score'!F113="MD",'Performance Scoring'!$E$10*'Performance Score'!E311,'Performance Scoring'!$D$10)))),0)</f>
        <v>85</v>
      </c>
    </row>
    <row r="114" spans="1:10" x14ac:dyDescent="0.25">
      <c r="A114" s="1" t="s">
        <v>574</v>
      </c>
      <c r="B114">
        <v>85</v>
      </c>
      <c r="C114">
        <v>62</v>
      </c>
      <c r="D114">
        <v>97</v>
      </c>
      <c r="E114">
        <f t="shared" si="1"/>
        <v>81</v>
      </c>
      <c r="F114" t="str">
        <f>VLOOKUP(A114:A311,'Consolidated Table'!$A$2:$G$200,7,FALSE)</f>
        <v>Level 2</v>
      </c>
      <c r="G114">
        <f>ROUND(IF(F114="Deputy Head",'Performance Scoring'!$B$7*'Performance Score'!B114,IF('Performance Score'!F114="Head",'Performance Scoring'!$B$8*'Performance Score'!B114,IF('Performance Score'!F114="Level 1",'Performance Scoring'!$B$2*'Performance Score'!B114,IF(F114="Level 2",'Performance Scoring'!$B$3*'Performance Score'!B114,IF('Performance Score'!F114="Level 3",'Performance Scoring'!$B$4*'Performance Score'!B114,IF('Performance Score'!F114="Level 4",'Performance Scoring'!$B$5*'Performance Score'!B114,IF('Performance Score'!F114="Level 5",'Performance Scoring'!$B$6*'Performance Score'!B114,IF('Performance Score'!F114="Deputy Head",'Performance Scoring'!$B$7*'Performance Score'!B114,IF('Performance Score'!F114="Head",'Performance Scoring'!$B$8*'Performance Score'!B114,IF('Performance Score'!F114="DMD",'Performance Scoring'!$B$9*'Performance Score'!B114,'Performance Scoring'!$B$10)))))))))),0)</f>
        <v>13</v>
      </c>
      <c r="H114">
        <f>ROUND(IF(F114="Deputy Head",'Performance Scoring'!$C$7*'Performance Score'!C114,IF('Performance Score'!F114="Head",'Performance Scoring'!$C$8*'Performance Score'!C114,IF('Performance Score'!F114="Level 1",'Performance Scoring'!$C$2*'Performance Score'!C114,IF('Performance Score'!F114="Level 2",'Performance Scoring'!$C$3*'Performance Score'!C114,IF('Performance Score'!F114="Level 3",'Performance Scoring'!$C$4*'Performance Score'!C114,IF('Performance Score'!F114="Level 4",'Performance Scoring'!$C$5*'Performance Score'!C114,IF('Performance Score'!F114="Level 5",'Performance Scoring'!$C$6*'Performance Score'!C114,IF('Performance Score'!F114="DMD",'Performance Scoring'!$C$9*'Performance Score'!C114,'Performance Scoring'!$C$10)))))))),0)</f>
        <v>9</v>
      </c>
      <c r="I114">
        <f>ROUND(IF(F114="Deputy Head",'Performance Scoring'!$D$7*'Performance Score'!D114,IF('Performance Score'!F114="Head",'Performance Scoring'!$D$8*'Performance Score'!D114,IF('Performance Score'!F114="Level 1",'Performance Scoring'!$D$2*'Performance Score'!D114,IF('Performance Score'!F114="Level 2",'Performance Scoring'!$D$3*'Performance Score'!D114,IF('Performance Score'!F114="Level 3",'Performance Scoring'!$D$4*'Performance Score'!D114,IF('Performance Score'!F114="Level 4",'Performance Scoring'!$D$5*'Performance Score'!D114,IF('Performance Score'!F114="Level 5",'Performance Scoring'!$D$6*'Performance Score'!D114,IF('Performance Score'!F114="DMD",'Performance Scoring'!$D$9*'Performance Score'!D114,'Performance Scoring'!$D$10)))))))),0)</f>
        <v>68</v>
      </c>
      <c r="J114">
        <f>SUM(G114:I114)+ROUND(IF(F114="Deputy Head",'Performance Scoring'!$E$7*'Performance Score'!$E$200,IF('Performance Score'!F114="Head",'Performance Scoring'!$E$8*'Performance Score'!$E$200,IF('Performance Score'!F114="DMD",'Performance Scoring'!$E$9*'Performance Score'!$E$200,IF('Performance Score'!F114="MD",'Performance Scoring'!$E$10*'Performance Score'!E312,'Performance Scoring'!$D$10)))),0)</f>
        <v>90</v>
      </c>
    </row>
    <row r="115" spans="1:10" x14ac:dyDescent="0.25">
      <c r="A115" s="1" t="s">
        <v>458</v>
      </c>
      <c r="B115">
        <v>35</v>
      </c>
      <c r="C115">
        <v>85</v>
      </c>
      <c r="D115">
        <v>77</v>
      </c>
      <c r="E115">
        <f t="shared" si="1"/>
        <v>66</v>
      </c>
      <c r="F115" t="str">
        <f>VLOOKUP(A115:A312,'Consolidated Table'!$A$2:$G$200,7,FALSE)</f>
        <v>Level 2</v>
      </c>
      <c r="G115">
        <f>ROUND(IF(F115="Deputy Head",'Performance Scoring'!$B$7*'Performance Score'!B115,IF('Performance Score'!F115="Head",'Performance Scoring'!$B$8*'Performance Score'!B115,IF('Performance Score'!F115="Level 1",'Performance Scoring'!$B$2*'Performance Score'!B115,IF(F115="Level 2",'Performance Scoring'!$B$3*'Performance Score'!B115,IF('Performance Score'!F115="Level 3",'Performance Scoring'!$B$4*'Performance Score'!B115,IF('Performance Score'!F115="Level 4",'Performance Scoring'!$B$5*'Performance Score'!B115,IF('Performance Score'!F115="Level 5",'Performance Scoring'!$B$6*'Performance Score'!B115,IF('Performance Score'!F115="Deputy Head",'Performance Scoring'!$B$7*'Performance Score'!B115,IF('Performance Score'!F115="Head",'Performance Scoring'!$B$8*'Performance Score'!B115,IF('Performance Score'!F115="DMD",'Performance Scoring'!$B$9*'Performance Score'!B115,'Performance Scoring'!$B$10)))))))))),0)</f>
        <v>5</v>
      </c>
      <c r="H115">
        <f>ROUND(IF(F115="Deputy Head",'Performance Scoring'!$C$7*'Performance Score'!C115,IF('Performance Score'!F115="Head",'Performance Scoring'!$C$8*'Performance Score'!C115,IF('Performance Score'!F115="Level 1",'Performance Scoring'!$C$2*'Performance Score'!C115,IF('Performance Score'!F115="Level 2",'Performance Scoring'!$C$3*'Performance Score'!C115,IF('Performance Score'!F115="Level 3",'Performance Scoring'!$C$4*'Performance Score'!C115,IF('Performance Score'!F115="Level 4",'Performance Scoring'!$C$5*'Performance Score'!C115,IF('Performance Score'!F115="Level 5",'Performance Scoring'!$C$6*'Performance Score'!C115,IF('Performance Score'!F115="DMD",'Performance Scoring'!$C$9*'Performance Score'!C115,'Performance Scoring'!$C$10)))))))),0)</f>
        <v>13</v>
      </c>
      <c r="I115">
        <f>ROUND(IF(F115="Deputy Head",'Performance Scoring'!$D$7*'Performance Score'!D115,IF('Performance Score'!F115="Head",'Performance Scoring'!$D$8*'Performance Score'!D115,IF('Performance Score'!F115="Level 1",'Performance Scoring'!$D$2*'Performance Score'!D115,IF('Performance Score'!F115="Level 2",'Performance Scoring'!$D$3*'Performance Score'!D115,IF('Performance Score'!F115="Level 3",'Performance Scoring'!$D$4*'Performance Score'!D115,IF('Performance Score'!F115="Level 4",'Performance Scoring'!$D$5*'Performance Score'!D115,IF('Performance Score'!F115="Level 5",'Performance Scoring'!$D$6*'Performance Score'!D115,IF('Performance Score'!F115="DMD",'Performance Scoring'!$D$9*'Performance Score'!D115,'Performance Scoring'!$D$10)))))))),0)</f>
        <v>54</v>
      </c>
      <c r="J115">
        <f>SUM(G115:I115)+ROUND(IF(F115="Deputy Head",'Performance Scoring'!$E$7*'Performance Score'!$E$200,IF('Performance Score'!F115="Head",'Performance Scoring'!$E$8*'Performance Score'!$E$200,IF('Performance Score'!F115="DMD",'Performance Scoring'!$E$9*'Performance Score'!$E$200,IF('Performance Score'!F115="MD",'Performance Scoring'!$E$10*'Performance Score'!E313,'Performance Scoring'!$D$10)))),0)</f>
        <v>72</v>
      </c>
    </row>
    <row r="116" spans="1:10" x14ac:dyDescent="0.25">
      <c r="A116" s="1" t="s">
        <v>479</v>
      </c>
      <c r="B116">
        <v>43</v>
      </c>
      <c r="C116">
        <v>67</v>
      </c>
      <c r="D116">
        <v>87</v>
      </c>
      <c r="E116">
        <f t="shared" si="1"/>
        <v>66</v>
      </c>
      <c r="F116" t="str">
        <f>VLOOKUP(A116:A313,'Consolidated Table'!$A$2:$G$200,7,FALSE)</f>
        <v>Level 2</v>
      </c>
      <c r="G116">
        <f>ROUND(IF(F116="Deputy Head",'Performance Scoring'!$B$7*'Performance Score'!B116,IF('Performance Score'!F116="Head",'Performance Scoring'!$B$8*'Performance Score'!B116,IF('Performance Score'!F116="Level 1",'Performance Scoring'!$B$2*'Performance Score'!B116,IF(F116="Level 2",'Performance Scoring'!$B$3*'Performance Score'!B116,IF('Performance Score'!F116="Level 3",'Performance Scoring'!$B$4*'Performance Score'!B116,IF('Performance Score'!F116="Level 4",'Performance Scoring'!$B$5*'Performance Score'!B116,IF('Performance Score'!F116="Level 5",'Performance Scoring'!$B$6*'Performance Score'!B116,IF('Performance Score'!F116="Deputy Head",'Performance Scoring'!$B$7*'Performance Score'!B116,IF('Performance Score'!F116="Head",'Performance Scoring'!$B$8*'Performance Score'!B116,IF('Performance Score'!F116="DMD",'Performance Scoring'!$B$9*'Performance Score'!B116,'Performance Scoring'!$B$10)))))))))),0)</f>
        <v>6</v>
      </c>
      <c r="H116">
        <f>ROUND(IF(F116="Deputy Head",'Performance Scoring'!$C$7*'Performance Score'!C116,IF('Performance Score'!F116="Head",'Performance Scoring'!$C$8*'Performance Score'!C116,IF('Performance Score'!F116="Level 1",'Performance Scoring'!$C$2*'Performance Score'!C116,IF('Performance Score'!F116="Level 2",'Performance Scoring'!$C$3*'Performance Score'!C116,IF('Performance Score'!F116="Level 3",'Performance Scoring'!$C$4*'Performance Score'!C116,IF('Performance Score'!F116="Level 4",'Performance Scoring'!$C$5*'Performance Score'!C116,IF('Performance Score'!F116="Level 5",'Performance Scoring'!$C$6*'Performance Score'!C116,IF('Performance Score'!F116="DMD",'Performance Scoring'!$C$9*'Performance Score'!C116,'Performance Scoring'!$C$10)))))))),0)</f>
        <v>10</v>
      </c>
      <c r="I116">
        <f>ROUND(IF(F116="Deputy Head",'Performance Scoring'!$D$7*'Performance Score'!D116,IF('Performance Score'!F116="Head",'Performance Scoring'!$D$8*'Performance Score'!D116,IF('Performance Score'!F116="Level 1",'Performance Scoring'!$D$2*'Performance Score'!D116,IF('Performance Score'!F116="Level 2",'Performance Scoring'!$D$3*'Performance Score'!D116,IF('Performance Score'!F116="Level 3",'Performance Scoring'!$D$4*'Performance Score'!D116,IF('Performance Score'!F116="Level 4",'Performance Scoring'!$D$5*'Performance Score'!D116,IF('Performance Score'!F116="Level 5",'Performance Scoring'!$D$6*'Performance Score'!D116,IF('Performance Score'!F116="DMD",'Performance Scoring'!$D$9*'Performance Score'!D116,'Performance Scoring'!$D$10)))))))),0)</f>
        <v>61</v>
      </c>
      <c r="J116">
        <f>SUM(G116:I116)+ROUND(IF(F116="Deputy Head",'Performance Scoring'!$E$7*'Performance Score'!$E$200,IF('Performance Score'!F116="Head",'Performance Scoring'!$E$8*'Performance Score'!$E$200,IF('Performance Score'!F116="DMD",'Performance Scoring'!$E$9*'Performance Score'!$E$200,IF('Performance Score'!F116="MD",'Performance Scoring'!$E$10*'Performance Score'!E314,'Performance Scoring'!$D$10)))),0)</f>
        <v>77</v>
      </c>
    </row>
    <row r="117" spans="1:10" x14ac:dyDescent="0.25">
      <c r="A117" s="1" t="s">
        <v>589</v>
      </c>
      <c r="B117">
        <v>31</v>
      </c>
      <c r="C117">
        <v>86</v>
      </c>
      <c r="D117">
        <v>99</v>
      </c>
      <c r="E117">
        <f t="shared" si="1"/>
        <v>72</v>
      </c>
      <c r="F117" t="str">
        <f>VLOOKUP(A117:A314,'Consolidated Table'!$A$2:$G$200,7,FALSE)</f>
        <v>Level 3</v>
      </c>
      <c r="G117">
        <f>ROUND(IF(F117="Deputy Head",'Performance Scoring'!$B$7*'Performance Score'!B117,IF('Performance Score'!F117="Head",'Performance Scoring'!$B$8*'Performance Score'!B117,IF('Performance Score'!F117="Level 1",'Performance Scoring'!$B$2*'Performance Score'!B117,IF(F117="Level 2",'Performance Scoring'!$B$3*'Performance Score'!B117,IF('Performance Score'!F117="Level 3",'Performance Scoring'!$B$4*'Performance Score'!B117,IF('Performance Score'!F117="Level 4",'Performance Scoring'!$B$5*'Performance Score'!B117,IF('Performance Score'!F117="Level 5",'Performance Scoring'!$B$6*'Performance Score'!B117,IF('Performance Score'!F117="Deputy Head",'Performance Scoring'!$B$7*'Performance Score'!B117,IF('Performance Score'!F117="Head",'Performance Scoring'!$B$8*'Performance Score'!B117,IF('Performance Score'!F117="DMD",'Performance Scoring'!$B$9*'Performance Score'!B117,'Performance Scoring'!$B$10)))))))))),0)</f>
        <v>5</v>
      </c>
      <c r="H117">
        <f>ROUND(IF(F117="Deputy Head",'Performance Scoring'!$C$7*'Performance Score'!C117,IF('Performance Score'!F117="Head",'Performance Scoring'!$C$8*'Performance Score'!C117,IF('Performance Score'!F117="Level 1",'Performance Scoring'!$C$2*'Performance Score'!C117,IF('Performance Score'!F117="Level 2",'Performance Scoring'!$C$3*'Performance Score'!C117,IF('Performance Score'!F117="Level 3",'Performance Scoring'!$C$4*'Performance Score'!C117,IF('Performance Score'!F117="Level 4",'Performance Scoring'!$C$5*'Performance Score'!C117,IF('Performance Score'!F117="Level 5",'Performance Scoring'!$C$6*'Performance Score'!C117,IF('Performance Score'!F117="DMD",'Performance Scoring'!$C$9*'Performance Score'!C117,'Performance Scoring'!$C$10)))))))),0)</f>
        <v>13</v>
      </c>
      <c r="I117">
        <f>ROUND(IF(F117="Deputy Head",'Performance Scoring'!$D$7*'Performance Score'!D117,IF('Performance Score'!F117="Head",'Performance Scoring'!$D$8*'Performance Score'!D117,IF('Performance Score'!F117="Level 1",'Performance Scoring'!$D$2*'Performance Score'!D117,IF('Performance Score'!F117="Level 2",'Performance Scoring'!$D$3*'Performance Score'!D117,IF('Performance Score'!F117="Level 3",'Performance Scoring'!$D$4*'Performance Score'!D117,IF('Performance Score'!F117="Level 4",'Performance Scoring'!$D$5*'Performance Score'!D117,IF('Performance Score'!F117="Level 5",'Performance Scoring'!$D$6*'Performance Score'!D117,IF('Performance Score'!F117="DMD",'Performance Scoring'!$D$9*'Performance Score'!D117,'Performance Scoring'!$D$10)))))))),0)</f>
        <v>69</v>
      </c>
      <c r="J117">
        <f>SUM(G117:I117)+ROUND(IF(F117="Deputy Head",'Performance Scoring'!$E$7*'Performance Score'!$E$200,IF('Performance Score'!F117="Head",'Performance Scoring'!$E$8*'Performance Score'!$E$200,IF('Performance Score'!F117="DMD",'Performance Scoring'!$E$9*'Performance Score'!$E$200,IF('Performance Score'!F117="MD",'Performance Scoring'!$E$10*'Performance Score'!E315,'Performance Scoring'!$D$10)))),0)</f>
        <v>87</v>
      </c>
    </row>
    <row r="118" spans="1:10" x14ac:dyDescent="0.25">
      <c r="A118" s="1" t="s">
        <v>456</v>
      </c>
      <c r="B118">
        <v>90</v>
      </c>
      <c r="C118">
        <v>92</v>
      </c>
      <c r="D118">
        <v>62</v>
      </c>
      <c r="E118">
        <f t="shared" si="1"/>
        <v>81</v>
      </c>
      <c r="F118" t="str">
        <f>VLOOKUP(A118:A315,'Consolidated Table'!$A$2:$G$200,7,FALSE)</f>
        <v>Level 3</v>
      </c>
      <c r="G118">
        <f>ROUND(IF(F118="Deputy Head",'Performance Scoring'!$B$7*'Performance Score'!B118,IF('Performance Score'!F118="Head",'Performance Scoring'!$B$8*'Performance Score'!B118,IF('Performance Score'!F118="Level 1",'Performance Scoring'!$B$2*'Performance Score'!B118,IF(F118="Level 2",'Performance Scoring'!$B$3*'Performance Score'!B118,IF('Performance Score'!F118="Level 3",'Performance Scoring'!$B$4*'Performance Score'!B118,IF('Performance Score'!F118="Level 4",'Performance Scoring'!$B$5*'Performance Score'!B118,IF('Performance Score'!F118="Level 5",'Performance Scoring'!$B$6*'Performance Score'!B118,IF('Performance Score'!F118="Deputy Head",'Performance Scoring'!$B$7*'Performance Score'!B118,IF('Performance Score'!F118="Head",'Performance Scoring'!$B$8*'Performance Score'!B118,IF('Performance Score'!F118="DMD",'Performance Scoring'!$B$9*'Performance Score'!B118,'Performance Scoring'!$B$10)))))))))),0)</f>
        <v>14</v>
      </c>
      <c r="H118">
        <f>ROUND(IF(F118="Deputy Head",'Performance Scoring'!$C$7*'Performance Score'!C118,IF('Performance Score'!F118="Head",'Performance Scoring'!$C$8*'Performance Score'!C118,IF('Performance Score'!F118="Level 1",'Performance Scoring'!$C$2*'Performance Score'!C118,IF('Performance Score'!F118="Level 2",'Performance Scoring'!$C$3*'Performance Score'!C118,IF('Performance Score'!F118="Level 3",'Performance Scoring'!$C$4*'Performance Score'!C118,IF('Performance Score'!F118="Level 4",'Performance Scoring'!$C$5*'Performance Score'!C118,IF('Performance Score'!F118="Level 5",'Performance Scoring'!$C$6*'Performance Score'!C118,IF('Performance Score'!F118="DMD",'Performance Scoring'!$C$9*'Performance Score'!C118,'Performance Scoring'!$C$10)))))))),0)</f>
        <v>14</v>
      </c>
      <c r="I118">
        <f>ROUND(IF(F118="Deputy Head",'Performance Scoring'!$D$7*'Performance Score'!D118,IF('Performance Score'!F118="Head",'Performance Scoring'!$D$8*'Performance Score'!D118,IF('Performance Score'!F118="Level 1",'Performance Scoring'!$D$2*'Performance Score'!D118,IF('Performance Score'!F118="Level 2",'Performance Scoring'!$D$3*'Performance Score'!D118,IF('Performance Score'!F118="Level 3",'Performance Scoring'!$D$4*'Performance Score'!D118,IF('Performance Score'!F118="Level 4",'Performance Scoring'!$D$5*'Performance Score'!D118,IF('Performance Score'!F118="Level 5",'Performance Scoring'!$D$6*'Performance Score'!D118,IF('Performance Score'!F118="DMD",'Performance Scoring'!$D$9*'Performance Score'!D118,'Performance Scoring'!$D$10)))))))),0)</f>
        <v>43</v>
      </c>
      <c r="J118">
        <f>SUM(G118:I118)+ROUND(IF(F118="Deputy Head",'Performance Scoring'!$E$7*'Performance Score'!$E$200,IF('Performance Score'!F118="Head",'Performance Scoring'!$E$8*'Performance Score'!$E$200,IF('Performance Score'!F118="DMD",'Performance Scoring'!$E$9*'Performance Score'!$E$200,IF('Performance Score'!F118="MD",'Performance Scoring'!$E$10*'Performance Score'!E316,'Performance Scoring'!$D$10)))),0)</f>
        <v>71</v>
      </c>
    </row>
    <row r="119" spans="1:10" x14ac:dyDescent="0.25">
      <c r="A119" s="1" t="s">
        <v>583</v>
      </c>
      <c r="B119">
        <v>95</v>
      </c>
      <c r="C119">
        <v>55</v>
      </c>
      <c r="D119">
        <v>99</v>
      </c>
      <c r="E119">
        <f t="shared" si="1"/>
        <v>83</v>
      </c>
      <c r="F119" t="str">
        <f>VLOOKUP(A119:A316,'Consolidated Table'!$A$2:$G$200,7,FALSE)</f>
        <v>Level 3</v>
      </c>
      <c r="G119">
        <f>ROUND(IF(F119="Deputy Head",'Performance Scoring'!$B$7*'Performance Score'!B119,IF('Performance Score'!F119="Head",'Performance Scoring'!$B$8*'Performance Score'!B119,IF('Performance Score'!F119="Level 1",'Performance Scoring'!$B$2*'Performance Score'!B119,IF(F119="Level 2",'Performance Scoring'!$B$3*'Performance Score'!B119,IF('Performance Score'!F119="Level 3",'Performance Scoring'!$B$4*'Performance Score'!B119,IF('Performance Score'!F119="Level 4",'Performance Scoring'!$B$5*'Performance Score'!B119,IF('Performance Score'!F119="Level 5",'Performance Scoring'!$B$6*'Performance Score'!B119,IF('Performance Score'!F119="Deputy Head",'Performance Scoring'!$B$7*'Performance Score'!B119,IF('Performance Score'!F119="Head",'Performance Scoring'!$B$8*'Performance Score'!B119,IF('Performance Score'!F119="DMD",'Performance Scoring'!$B$9*'Performance Score'!B119,'Performance Scoring'!$B$10)))))))))),0)</f>
        <v>14</v>
      </c>
      <c r="H119">
        <f>ROUND(IF(F119="Deputy Head",'Performance Scoring'!$C$7*'Performance Score'!C119,IF('Performance Score'!F119="Head",'Performance Scoring'!$C$8*'Performance Score'!C119,IF('Performance Score'!F119="Level 1",'Performance Scoring'!$C$2*'Performance Score'!C119,IF('Performance Score'!F119="Level 2",'Performance Scoring'!$C$3*'Performance Score'!C119,IF('Performance Score'!F119="Level 3",'Performance Scoring'!$C$4*'Performance Score'!C119,IF('Performance Score'!F119="Level 4",'Performance Scoring'!$C$5*'Performance Score'!C119,IF('Performance Score'!F119="Level 5",'Performance Scoring'!$C$6*'Performance Score'!C119,IF('Performance Score'!F119="DMD",'Performance Scoring'!$C$9*'Performance Score'!C119,'Performance Scoring'!$C$10)))))))),0)</f>
        <v>8</v>
      </c>
      <c r="I119">
        <f>ROUND(IF(F119="Deputy Head",'Performance Scoring'!$D$7*'Performance Score'!D119,IF('Performance Score'!F119="Head",'Performance Scoring'!$D$8*'Performance Score'!D119,IF('Performance Score'!F119="Level 1",'Performance Scoring'!$D$2*'Performance Score'!D119,IF('Performance Score'!F119="Level 2",'Performance Scoring'!$D$3*'Performance Score'!D119,IF('Performance Score'!F119="Level 3",'Performance Scoring'!$D$4*'Performance Score'!D119,IF('Performance Score'!F119="Level 4",'Performance Scoring'!$D$5*'Performance Score'!D119,IF('Performance Score'!F119="Level 5",'Performance Scoring'!$D$6*'Performance Score'!D119,IF('Performance Score'!F119="DMD",'Performance Scoring'!$D$9*'Performance Score'!D119,'Performance Scoring'!$D$10)))))))),0)</f>
        <v>69</v>
      </c>
      <c r="J119">
        <f>SUM(G119:I119)+ROUND(IF(F119="Deputy Head",'Performance Scoring'!$E$7*'Performance Score'!$E$200,IF('Performance Score'!F119="Head",'Performance Scoring'!$E$8*'Performance Score'!$E$200,IF('Performance Score'!F119="DMD",'Performance Scoring'!$E$9*'Performance Score'!$E$200,IF('Performance Score'!F119="MD",'Performance Scoring'!$E$10*'Performance Score'!E317,'Performance Scoring'!$D$10)))),0)</f>
        <v>91</v>
      </c>
    </row>
    <row r="120" spans="1:10" x14ac:dyDescent="0.25">
      <c r="A120" s="1" t="s">
        <v>477</v>
      </c>
      <c r="B120">
        <v>38</v>
      </c>
      <c r="C120">
        <v>93</v>
      </c>
      <c r="D120">
        <v>86</v>
      </c>
      <c r="E120">
        <f t="shared" si="1"/>
        <v>72</v>
      </c>
      <c r="F120" t="str">
        <f>VLOOKUP(A120:A317,'Consolidated Table'!$A$2:$G$200,7,FALSE)</f>
        <v>Level 3</v>
      </c>
      <c r="G120">
        <f>ROUND(IF(F120="Deputy Head",'Performance Scoring'!$B$7*'Performance Score'!B120,IF('Performance Score'!F120="Head",'Performance Scoring'!$B$8*'Performance Score'!B120,IF('Performance Score'!F120="Level 1",'Performance Scoring'!$B$2*'Performance Score'!B120,IF(F120="Level 2",'Performance Scoring'!$B$3*'Performance Score'!B120,IF('Performance Score'!F120="Level 3",'Performance Scoring'!$B$4*'Performance Score'!B120,IF('Performance Score'!F120="Level 4",'Performance Scoring'!$B$5*'Performance Score'!B120,IF('Performance Score'!F120="Level 5",'Performance Scoring'!$B$6*'Performance Score'!B120,IF('Performance Score'!F120="Deputy Head",'Performance Scoring'!$B$7*'Performance Score'!B120,IF('Performance Score'!F120="Head",'Performance Scoring'!$B$8*'Performance Score'!B120,IF('Performance Score'!F120="DMD",'Performance Scoring'!$B$9*'Performance Score'!B120,'Performance Scoring'!$B$10)))))))))),0)</f>
        <v>6</v>
      </c>
      <c r="H120">
        <f>ROUND(IF(F120="Deputy Head",'Performance Scoring'!$C$7*'Performance Score'!C120,IF('Performance Score'!F120="Head",'Performance Scoring'!$C$8*'Performance Score'!C120,IF('Performance Score'!F120="Level 1",'Performance Scoring'!$C$2*'Performance Score'!C120,IF('Performance Score'!F120="Level 2",'Performance Scoring'!$C$3*'Performance Score'!C120,IF('Performance Score'!F120="Level 3",'Performance Scoring'!$C$4*'Performance Score'!C120,IF('Performance Score'!F120="Level 4",'Performance Scoring'!$C$5*'Performance Score'!C120,IF('Performance Score'!F120="Level 5",'Performance Scoring'!$C$6*'Performance Score'!C120,IF('Performance Score'!F120="DMD",'Performance Scoring'!$C$9*'Performance Score'!C120,'Performance Scoring'!$C$10)))))))),0)</f>
        <v>14</v>
      </c>
      <c r="I120">
        <f>ROUND(IF(F120="Deputy Head",'Performance Scoring'!$D$7*'Performance Score'!D120,IF('Performance Score'!F120="Head",'Performance Scoring'!$D$8*'Performance Score'!D120,IF('Performance Score'!F120="Level 1",'Performance Scoring'!$D$2*'Performance Score'!D120,IF('Performance Score'!F120="Level 2",'Performance Scoring'!$D$3*'Performance Score'!D120,IF('Performance Score'!F120="Level 3",'Performance Scoring'!$D$4*'Performance Score'!D120,IF('Performance Score'!F120="Level 4",'Performance Scoring'!$D$5*'Performance Score'!D120,IF('Performance Score'!F120="Level 5",'Performance Scoring'!$D$6*'Performance Score'!D120,IF('Performance Score'!F120="DMD",'Performance Scoring'!$D$9*'Performance Score'!D120,'Performance Scoring'!$D$10)))))))),0)</f>
        <v>60</v>
      </c>
      <c r="J120">
        <f>SUM(G120:I120)+ROUND(IF(F120="Deputy Head",'Performance Scoring'!$E$7*'Performance Score'!$E$200,IF('Performance Score'!F120="Head",'Performance Scoring'!$E$8*'Performance Score'!$E$200,IF('Performance Score'!F120="DMD",'Performance Scoring'!$E$9*'Performance Score'!$E$200,IF('Performance Score'!F120="MD",'Performance Scoring'!$E$10*'Performance Score'!E318,'Performance Scoring'!$D$10)))),0)</f>
        <v>80</v>
      </c>
    </row>
    <row r="121" spans="1:10" x14ac:dyDescent="0.25">
      <c r="A121" s="1" t="s">
        <v>481</v>
      </c>
      <c r="B121">
        <v>63</v>
      </c>
      <c r="C121">
        <v>93</v>
      </c>
      <c r="D121">
        <v>95</v>
      </c>
      <c r="E121">
        <f t="shared" si="1"/>
        <v>84</v>
      </c>
      <c r="F121" t="str">
        <f>VLOOKUP(A121:A318,'Consolidated Table'!$A$2:$G$200,7,FALSE)</f>
        <v>Level 3</v>
      </c>
      <c r="G121">
        <f>ROUND(IF(F121="Deputy Head",'Performance Scoring'!$B$7*'Performance Score'!B121,IF('Performance Score'!F121="Head",'Performance Scoring'!$B$8*'Performance Score'!B121,IF('Performance Score'!F121="Level 1",'Performance Scoring'!$B$2*'Performance Score'!B121,IF(F121="Level 2",'Performance Scoring'!$B$3*'Performance Score'!B121,IF('Performance Score'!F121="Level 3",'Performance Scoring'!$B$4*'Performance Score'!B121,IF('Performance Score'!F121="Level 4",'Performance Scoring'!$B$5*'Performance Score'!B121,IF('Performance Score'!F121="Level 5",'Performance Scoring'!$B$6*'Performance Score'!B121,IF('Performance Score'!F121="Deputy Head",'Performance Scoring'!$B$7*'Performance Score'!B121,IF('Performance Score'!F121="Head",'Performance Scoring'!$B$8*'Performance Score'!B121,IF('Performance Score'!F121="DMD",'Performance Scoring'!$B$9*'Performance Score'!B121,'Performance Scoring'!$B$10)))))))))),0)</f>
        <v>9</v>
      </c>
      <c r="H121">
        <f>ROUND(IF(F121="Deputy Head",'Performance Scoring'!$C$7*'Performance Score'!C121,IF('Performance Score'!F121="Head",'Performance Scoring'!$C$8*'Performance Score'!C121,IF('Performance Score'!F121="Level 1",'Performance Scoring'!$C$2*'Performance Score'!C121,IF('Performance Score'!F121="Level 2",'Performance Scoring'!$C$3*'Performance Score'!C121,IF('Performance Score'!F121="Level 3",'Performance Scoring'!$C$4*'Performance Score'!C121,IF('Performance Score'!F121="Level 4",'Performance Scoring'!$C$5*'Performance Score'!C121,IF('Performance Score'!F121="Level 5",'Performance Scoring'!$C$6*'Performance Score'!C121,IF('Performance Score'!F121="DMD",'Performance Scoring'!$C$9*'Performance Score'!C121,'Performance Scoring'!$C$10)))))))),0)</f>
        <v>14</v>
      </c>
      <c r="I121">
        <f>ROUND(IF(F121="Deputy Head",'Performance Scoring'!$D$7*'Performance Score'!D121,IF('Performance Score'!F121="Head",'Performance Scoring'!$D$8*'Performance Score'!D121,IF('Performance Score'!F121="Level 1",'Performance Scoring'!$D$2*'Performance Score'!D121,IF('Performance Score'!F121="Level 2",'Performance Scoring'!$D$3*'Performance Score'!D121,IF('Performance Score'!F121="Level 3",'Performance Scoring'!$D$4*'Performance Score'!D121,IF('Performance Score'!F121="Level 4",'Performance Scoring'!$D$5*'Performance Score'!D121,IF('Performance Score'!F121="Level 5",'Performance Scoring'!$D$6*'Performance Score'!D121,IF('Performance Score'!F121="DMD",'Performance Scoring'!$D$9*'Performance Score'!D121,'Performance Scoring'!$D$10)))))))),0)</f>
        <v>67</v>
      </c>
      <c r="J121">
        <f>SUM(G121:I121)+ROUND(IF(F121="Deputy Head",'Performance Scoring'!$E$7*'Performance Score'!$E$200,IF('Performance Score'!F121="Head",'Performance Scoring'!$E$8*'Performance Score'!$E$200,IF('Performance Score'!F121="DMD",'Performance Scoring'!$E$9*'Performance Score'!$E$200,IF('Performance Score'!F121="MD",'Performance Scoring'!$E$10*'Performance Score'!E319,'Performance Scoring'!$D$10)))),0)</f>
        <v>90</v>
      </c>
    </row>
    <row r="122" spans="1:10" x14ac:dyDescent="0.25">
      <c r="A122" s="1" t="s">
        <v>478</v>
      </c>
      <c r="B122">
        <v>70</v>
      </c>
      <c r="C122">
        <v>96</v>
      </c>
      <c r="D122">
        <v>97</v>
      </c>
      <c r="E122">
        <f t="shared" si="1"/>
        <v>88</v>
      </c>
      <c r="F122" t="str">
        <f>VLOOKUP(A122:A319,'Consolidated Table'!$A$2:$G$200,7,FALSE)</f>
        <v>Level 4</v>
      </c>
      <c r="G122">
        <f>ROUND(IF(F122="Deputy Head",'Performance Scoring'!$B$7*'Performance Score'!B122,IF('Performance Score'!F122="Head",'Performance Scoring'!$B$8*'Performance Score'!B122,IF('Performance Score'!F122="Level 1",'Performance Scoring'!$B$2*'Performance Score'!B122,IF(F122="Level 2",'Performance Scoring'!$B$3*'Performance Score'!B122,IF('Performance Score'!F122="Level 3",'Performance Scoring'!$B$4*'Performance Score'!B122,IF('Performance Score'!F122="Level 4",'Performance Scoring'!$B$5*'Performance Score'!B122,IF('Performance Score'!F122="Level 5",'Performance Scoring'!$B$6*'Performance Score'!B122,IF('Performance Score'!F122="Deputy Head",'Performance Scoring'!$B$7*'Performance Score'!B122,IF('Performance Score'!F122="Head",'Performance Scoring'!$B$8*'Performance Score'!B122,IF('Performance Score'!F122="DMD",'Performance Scoring'!$B$9*'Performance Score'!B122,'Performance Scoring'!$B$10)))))))))),0)</f>
        <v>11</v>
      </c>
      <c r="H122">
        <f>ROUND(IF(F122="Deputy Head",'Performance Scoring'!$C$7*'Performance Score'!C122,IF('Performance Score'!F122="Head",'Performance Scoring'!$C$8*'Performance Score'!C122,IF('Performance Score'!F122="Level 1",'Performance Scoring'!$C$2*'Performance Score'!C122,IF('Performance Score'!F122="Level 2",'Performance Scoring'!$C$3*'Performance Score'!C122,IF('Performance Score'!F122="Level 3",'Performance Scoring'!$C$4*'Performance Score'!C122,IF('Performance Score'!F122="Level 4",'Performance Scoring'!$C$5*'Performance Score'!C122,IF('Performance Score'!F122="Level 5",'Performance Scoring'!$C$6*'Performance Score'!C122,IF('Performance Score'!F122="DMD",'Performance Scoring'!$C$9*'Performance Score'!C122,'Performance Scoring'!$C$10)))))))),0)</f>
        <v>24</v>
      </c>
      <c r="I122">
        <f>ROUND(IF(F122="Deputy Head",'Performance Scoring'!$D$7*'Performance Score'!D122,IF('Performance Score'!F122="Head",'Performance Scoring'!$D$8*'Performance Score'!D122,IF('Performance Score'!F122="Level 1",'Performance Scoring'!$D$2*'Performance Score'!D122,IF('Performance Score'!F122="Level 2",'Performance Scoring'!$D$3*'Performance Score'!D122,IF('Performance Score'!F122="Level 3",'Performance Scoring'!$D$4*'Performance Score'!D122,IF('Performance Score'!F122="Level 4",'Performance Scoring'!$D$5*'Performance Score'!D122,IF('Performance Score'!F122="Level 5",'Performance Scoring'!$D$6*'Performance Score'!D122,IF('Performance Score'!F122="DMD",'Performance Scoring'!$D$9*'Performance Score'!D122,'Performance Scoring'!$D$10)))))))),0)</f>
        <v>58</v>
      </c>
      <c r="J122">
        <f>SUM(G122:I122)+ROUND(IF(F122="Deputy Head",'Performance Scoring'!$E$7*'Performance Score'!$E$200,IF('Performance Score'!F122="Head",'Performance Scoring'!$E$8*'Performance Score'!$E$200,IF('Performance Score'!F122="DMD",'Performance Scoring'!$E$9*'Performance Score'!$E$200,IF('Performance Score'!F122="MD",'Performance Scoring'!$E$10*'Performance Score'!E320,'Performance Scoring'!$D$10)))),0)</f>
        <v>93</v>
      </c>
    </row>
    <row r="123" spans="1:10" x14ac:dyDescent="0.25">
      <c r="A123" s="1" t="s">
        <v>457</v>
      </c>
      <c r="B123">
        <v>50</v>
      </c>
      <c r="C123">
        <v>56</v>
      </c>
      <c r="D123">
        <v>79</v>
      </c>
      <c r="E123">
        <f t="shared" si="1"/>
        <v>62</v>
      </c>
      <c r="F123" t="str">
        <f>VLOOKUP(A123:A320,'Consolidated Table'!$A$2:$G$200,7,FALSE)</f>
        <v>Level 4</v>
      </c>
      <c r="G123">
        <f>ROUND(IF(F123="Deputy Head",'Performance Scoring'!$B$7*'Performance Score'!B123,IF('Performance Score'!F123="Head",'Performance Scoring'!$B$8*'Performance Score'!B123,IF('Performance Score'!F123="Level 1",'Performance Scoring'!$B$2*'Performance Score'!B123,IF(F123="Level 2",'Performance Scoring'!$B$3*'Performance Score'!B123,IF('Performance Score'!F123="Level 3",'Performance Scoring'!$B$4*'Performance Score'!B123,IF('Performance Score'!F123="Level 4",'Performance Scoring'!$B$5*'Performance Score'!B123,IF('Performance Score'!F123="Level 5",'Performance Scoring'!$B$6*'Performance Score'!B123,IF('Performance Score'!F123="Deputy Head",'Performance Scoring'!$B$7*'Performance Score'!B123,IF('Performance Score'!F123="Head",'Performance Scoring'!$B$8*'Performance Score'!B123,IF('Performance Score'!F123="DMD",'Performance Scoring'!$B$9*'Performance Score'!B123,'Performance Scoring'!$B$10)))))))))),0)</f>
        <v>8</v>
      </c>
      <c r="H123">
        <f>ROUND(IF(F123="Deputy Head",'Performance Scoring'!$C$7*'Performance Score'!C123,IF('Performance Score'!F123="Head",'Performance Scoring'!$C$8*'Performance Score'!C123,IF('Performance Score'!F123="Level 1",'Performance Scoring'!$C$2*'Performance Score'!C123,IF('Performance Score'!F123="Level 2",'Performance Scoring'!$C$3*'Performance Score'!C123,IF('Performance Score'!F123="Level 3",'Performance Scoring'!$C$4*'Performance Score'!C123,IF('Performance Score'!F123="Level 4",'Performance Scoring'!$C$5*'Performance Score'!C123,IF('Performance Score'!F123="Level 5",'Performance Scoring'!$C$6*'Performance Score'!C123,IF('Performance Score'!F123="DMD",'Performance Scoring'!$C$9*'Performance Score'!C123,'Performance Scoring'!$C$10)))))))),0)</f>
        <v>14</v>
      </c>
      <c r="I123">
        <f>ROUND(IF(F123="Deputy Head",'Performance Scoring'!$D$7*'Performance Score'!D123,IF('Performance Score'!F123="Head",'Performance Scoring'!$D$8*'Performance Score'!D123,IF('Performance Score'!F123="Level 1",'Performance Scoring'!$D$2*'Performance Score'!D123,IF('Performance Score'!F123="Level 2",'Performance Scoring'!$D$3*'Performance Score'!D123,IF('Performance Score'!F123="Level 3",'Performance Scoring'!$D$4*'Performance Score'!D123,IF('Performance Score'!F123="Level 4",'Performance Scoring'!$D$5*'Performance Score'!D123,IF('Performance Score'!F123="Level 5",'Performance Scoring'!$D$6*'Performance Score'!D123,IF('Performance Score'!F123="DMD",'Performance Scoring'!$D$9*'Performance Score'!D123,'Performance Scoring'!$D$10)))))))),0)</f>
        <v>47</v>
      </c>
      <c r="J123">
        <f>SUM(G123:I123)+ROUND(IF(F123="Deputy Head",'Performance Scoring'!$E$7*'Performance Score'!$E$200,IF('Performance Score'!F123="Head",'Performance Scoring'!$E$8*'Performance Score'!$E$200,IF('Performance Score'!F123="DMD",'Performance Scoring'!$E$9*'Performance Score'!$E$200,IF('Performance Score'!F123="MD",'Performance Scoring'!$E$10*'Performance Score'!E321,'Performance Scoring'!$D$10)))),0)</f>
        <v>69</v>
      </c>
    </row>
    <row r="124" spans="1:10" x14ac:dyDescent="0.25">
      <c r="A124" s="1" t="s">
        <v>465</v>
      </c>
      <c r="B124">
        <v>48</v>
      </c>
      <c r="C124">
        <v>53</v>
      </c>
      <c r="D124">
        <v>75</v>
      </c>
      <c r="E124">
        <f t="shared" si="1"/>
        <v>59</v>
      </c>
      <c r="F124" t="str">
        <f>VLOOKUP(A124:A321,'Consolidated Table'!$A$2:$G$200,7,FALSE)</f>
        <v>Level 4</v>
      </c>
      <c r="G124">
        <f>ROUND(IF(F124="Deputy Head",'Performance Scoring'!$B$7*'Performance Score'!B124,IF('Performance Score'!F124="Head",'Performance Scoring'!$B$8*'Performance Score'!B124,IF('Performance Score'!F124="Level 1",'Performance Scoring'!$B$2*'Performance Score'!B124,IF(F124="Level 2",'Performance Scoring'!$B$3*'Performance Score'!B124,IF('Performance Score'!F124="Level 3",'Performance Scoring'!$B$4*'Performance Score'!B124,IF('Performance Score'!F124="Level 4",'Performance Scoring'!$B$5*'Performance Score'!B124,IF('Performance Score'!F124="Level 5",'Performance Scoring'!$B$6*'Performance Score'!B124,IF('Performance Score'!F124="Deputy Head",'Performance Scoring'!$B$7*'Performance Score'!B124,IF('Performance Score'!F124="Head",'Performance Scoring'!$B$8*'Performance Score'!B124,IF('Performance Score'!F124="DMD",'Performance Scoring'!$B$9*'Performance Score'!B124,'Performance Scoring'!$B$10)))))))))),0)</f>
        <v>7</v>
      </c>
      <c r="H124">
        <f>ROUND(IF(F124="Deputy Head",'Performance Scoring'!$C$7*'Performance Score'!C124,IF('Performance Score'!F124="Head",'Performance Scoring'!$C$8*'Performance Score'!C124,IF('Performance Score'!F124="Level 1",'Performance Scoring'!$C$2*'Performance Score'!C124,IF('Performance Score'!F124="Level 2",'Performance Scoring'!$C$3*'Performance Score'!C124,IF('Performance Score'!F124="Level 3",'Performance Scoring'!$C$4*'Performance Score'!C124,IF('Performance Score'!F124="Level 4",'Performance Scoring'!$C$5*'Performance Score'!C124,IF('Performance Score'!F124="Level 5",'Performance Scoring'!$C$6*'Performance Score'!C124,IF('Performance Score'!F124="DMD",'Performance Scoring'!$C$9*'Performance Score'!C124,'Performance Scoring'!$C$10)))))))),0)</f>
        <v>13</v>
      </c>
      <c r="I124">
        <f>ROUND(IF(F124="Deputy Head",'Performance Scoring'!$D$7*'Performance Score'!D124,IF('Performance Score'!F124="Head",'Performance Scoring'!$D$8*'Performance Score'!D124,IF('Performance Score'!F124="Level 1",'Performance Scoring'!$D$2*'Performance Score'!D124,IF('Performance Score'!F124="Level 2",'Performance Scoring'!$D$3*'Performance Score'!D124,IF('Performance Score'!F124="Level 3",'Performance Scoring'!$D$4*'Performance Score'!D124,IF('Performance Score'!F124="Level 4",'Performance Scoring'!$D$5*'Performance Score'!D124,IF('Performance Score'!F124="Level 5",'Performance Scoring'!$D$6*'Performance Score'!D124,IF('Performance Score'!F124="DMD",'Performance Scoring'!$D$9*'Performance Score'!D124,'Performance Scoring'!$D$10)))))))),0)</f>
        <v>45</v>
      </c>
      <c r="J124">
        <f>SUM(G124:I124)+ROUND(IF(F124="Deputy Head",'Performance Scoring'!$E$7*'Performance Score'!$E$200,IF('Performance Score'!F124="Head",'Performance Scoring'!$E$8*'Performance Score'!$E$200,IF('Performance Score'!F124="DMD",'Performance Scoring'!$E$9*'Performance Score'!$E$200,IF('Performance Score'!F124="MD",'Performance Scoring'!$E$10*'Performance Score'!E322,'Performance Scoring'!$D$10)))),0)</f>
        <v>65</v>
      </c>
    </row>
    <row r="125" spans="1:10" x14ac:dyDescent="0.25">
      <c r="A125" s="1" t="s">
        <v>449</v>
      </c>
      <c r="B125">
        <v>74</v>
      </c>
      <c r="C125">
        <v>67</v>
      </c>
      <c r="D125">
        <v>90</v>
      </c>
      <c r="E125">
        <f t="shared" si="1"/>
        <v>77</v>
      </c>
      <c r="F125" t="str">
        <f>VLOOKUP(A125:A322,'Consolidated Table'!$A$2:$G$200,7,FALSE)</f>
        <v>Level 4</v>
      </c>
      <c r="G125">
        <f>ROUND(IF(F125="Deputy Head",'Performance Scoring'!$B$7*'Performance Score'!B125,IF('Performance Score'!F125="Head",'Performance Scoring'!$B$8*'Performance Score'!B125,IF('Performance Score'!F125="Level 1",'Performance Scoring'!$B$2*'Performance Score'!B125,IF(F125="Level 2",'Performance Scoring'!$B$3*'Performance Score'!B125,IF('Performance Score'!F125="Level 3",'Performance Scoring'!$B$4*'Performance Score'!B125,IF('Performance Score'!F125="Level 4",'Performance Scoring'!$B$5*'Performance Score'!B125,IF('Performance Score'!F125="Level 5",'Performance Scoring'!$B$6*'Performance Score'!B125,IF('Performance Score'!F125="Deputy Head",'Performance Scoring'!$B$7*'Performance Score'!B125,IF('Performance Score'!F125="Head",'Performance Scoring'!$B$8*'Performance Score'!B125,IF('Performance Score'!F125="DMD",'Performance Scoring'!$B$9*'Performance Score'!B125,'Performance Scoring'!$B$10)))))))))),0)</f>
        <v>11</v>
      </c>
      <c r="H125">
        <f>ROUND(IF(F125="Deputy Head",'Performance Scoring'!$C$7*'Performance Score'!C125,IF('Performance Score'!F125="Head",'Performance Scoring'!$C$8*'Performance Score'!C125,IF('Performance Score'!F125="Level 1",'Performance Scoring'!$C$2*'Performance Score'!C125,IF('Performance Score'!F125="Level 2",'Performance Scoring'!$C$3*'Performance Score'!C125,IF('Performance Score'!F125="Level 3",'Performance Scoring'!$C$4*'Performance Score'!C125,IF('Performance Score'!F125="Level 4",'Performance Scoring'!$C$5*'Performance Score'!C125,IF('Performance Score'!F125="Level 5",'Performance Scoring'!$C$6*'Performance Score'!C125,IF('Performance Score'!F125="DMD",'Performance Scoring'!$C$9*'Performance Score'!C125,'Performance Scoring'!$C$10)))))))),0)</f>
        <v>17</v>
      </c>
      <c r="I125">
        <f>ROUND(IF(F125="Deputy Head",'Performance Scoring'!$D$7*'Performance Score'!D125,IF('Performance Score'!F125="Head",'Performance Scoring'!$D$8*'Performance Score'!D125,IF('Performance Score'!F125="Level 1",'Performance Scoring'!$D$2*'Performance Score'!D125,IF('Performance Score'!F125="Level 2",'Performance Scoring'!$D$3*'Performance Score'!D125,IF('Performance Score'!F125="Level 3",'Performance Scoring'!$D$4*'Performance Score'!D125,IF('Performance Score'!F125="Level 4",'Performance Scoring'!$D$5*'Performance Score'!D125,IF('Performance Score'!F125="Level 5",'Performance Scoring'!$D$6*'Performance Score'!D125,IF('Performance Score'!F125="DMD",'Performance Scoring'!$D$9*'Performance Score'!D125,'Performance Scoring'!$D$10)))))))),0)</f>
        <v>54</v>
      </c>
      <c r="J125">
        <f>SUM(G125:I125)+ROUND(IF(F125="Deputy Head",'Performance Scoring'!$E$7*'Performance Score'!$E$200,IF('Performance Score'!F125="Head",'Performance Scoring'!$E$8*'Performance Score'!$E$200,IF('Performance Score'!F125="DMD",'Performance Scoring'!$E$9*'Performance Score'!$E$200,IF('Performance Score'!F125="MD",'Performance Scoring'!$E$10*'Performance Score'!E323,'Performance Scoring'!$D$10)))),0)</f>
        <v>82</v>
      </c>
    </row>
    <row r="126" spans="1:10" x14ac:dyDescent="0.25">
      <c r="A126" s="1" t="s">
        <v>587</v>
      </c>
      <c r="B126">
        <v>38</v>
      </c>
      <c r="C126">
        <v>70</v>
      </c>
      <c r="D126">
        <v>85</v>
      </c>
      <c r="E126">
        <f t="shared" si="1"/>
        <v>64</v>
      </c>
      <c r="F126" t="str">
        <f>VLOOKUP(A126:A323,'Consolidated Table'!$A$2:$G$200,7,FALSE)</f>
        <v>Level 4</v>
      </c>
      <c r="G126">
        <f>ROUND(IF(F126="Deputy Head",'Performance Scoring'!$B$7*'Performance Score'!B126,IF('Performance Score'!F126="Head",'Performance Scoring'!$B$8*'Performance Score'!B126,IF('Performance Score'!F126="Level 1",'Performance Scoring'!$B$2*'Performance Score'!B126,IF(F126="Level 2",'Performance Scoring'!$B$3*'Performance Score'!B126,IF('Performance Score'!F126="Level 3",'Performance Scoring'!$B$4*'Performance Score'!B126,IF('Performance Score'!F126="Level 4",'Performance Scoring'!$B$5*'Performance Score'!B126,IF('Performance Score'!F126="Level 5",'Performance Scoring'!$B$6*'Performance Score'!B126,IF('Performance Score'!F126="Deputy Head",'Performance Scoring'!$B$7*'Performance Score'!B126,IF('Performance Score'!F126="Head",'Performance Scoring'!$B$8*'Performance Score'!B126,IF('Performance Score'!F126="DMD",'Performance Scoring'!$B$9*'Performance Score'!B126,'Performance Scoring'!$B$10)))))))))),0)</f>
        <v>6</v>
      </c>
      <c r="H126">
        <f>ROUND(IF(F126="Deputy Head",'Performance Scoring'!$C$7*'Performance Score'!C126,IF('Performance Score'!F126="Head",'Performance Scoring'!$C$8*'Performance Score'!C126,IF('Performance Score'!F126="Level 1",'Performance Scoring'!$C$2*'Performance Score'!C126,IF('Performance Score'!F126="Level 2",'Performance Scoring'!$C$3*'Performance Score'!C126,IF('Performance Score'!F126="Level 3",'Performance Scoring'!$C$4*'Performance Score'!C126,IF('Performance Score'!F126="Level 4",'Performance Scoring'!$C$5*'Performance Score'!C126,IF('Performance Score'!F126="Level 5",'Performance Scoring'!$C$6*'Performance Score'!C126,IF('Performance Score'!F126="DMD",'Performance Scoring'!$C$9*'Performance Score'!C126,'Performance Scoring'!$C$10)))))))),0)</f>
        <v>18</v>
      </c>
      <c r="I126">
        <f>ROUND(IF(F126="Deputy Head",'Performance Scoring'!$D$7*'Performance Score'!D126,IF('Performance Score'!F126="Head",'Performance Scoring'!$D$8*'Performance Score'!D126,IF('Performance Score'!F126="Level 1",'Performance Scoring'!$D$2*'Performance Score'!D126,IF('Performance Score'!F126="Level 2",'Performance Scoring'!$D$3*'Performance Score'!D126,IF('Performance Score'!F126="Level 3",'Performance Scoring'!$D$4*'Performance Score'!D126,IF('Performance Score'!F126="Level 4",'Performance Scoring'!$D$5*'Performance Score'!D126,IF('Performance Score'!F126="Level 5",'Performance Scoring'!$D$6*'Performance Score'!D126,IF('Performance Score'!F126="DMD",'Performance Scoring'!$D$9*'Performance Score'!D126,'Performance Scoring'!$D$10)))))))),0)</f>
        <v>51</v>
      </c>
      <c r="J126">
        <f>SUM(G126:I126)+ROUND(IF(F126="Deputy Head",'Performance Scoring'!$E$7*'Performance Score'!$E$200,IF('Performance Score'!F126="Head",'Performance Scoring'!$E$8*'Performance Score'!$E$200,IF('Performance Score'!F126="DMD",'Performance Scoring'!$E$9*'Performance Score'!$E$200,IF('Performance Score'!F126="MD",'Performance Scoring'!$E$10*'Performance Score'!E324,'Performance Scoring'!$D$10)))),0)</f>
        <v>75</v>
      </c>
    </row>
    <row r="127" spans="1:10" x14ac:dyDescent="0.25">
      <c r="A127" s="1" t="s">
        <v>492</v>
      </c>
      <c r="B127">
        <v>34</v>
      </c>
      <c r="C127">
        <v>51</v>
      </c>
      <c r="D127">
        <v>88</v>
      </c>
      <c r="E127">
        <f t="shared" si="1"/>
        <v>58</v>
      </c>
      <c r="F127" t="str">
        <f>VLOOKUP(A127:A324,'Consolidated Table'!$A$2:$G$200,7,FALSE)</f>
        <v>Level 4</v>
      </c>
      <c r="G127">
        <f>ROUND(IF(F127="Deputy Head",'Performance Scoring'!$B$7*'Performance Score'!B127,IF('Performance Score'!F127="Head",'Performance Scoring'!$B$8*'Performance Score'!B127,IF('Performance Score'!F127="Level 1",'Performance Scoring'!$B$2*'Performance Score'!B127,IF(F127="Level 2",'Performance Scoring'!$B$3*'Performance Score'!B127,IF('Performance Score'!F127="Level 3",'Performance Scoring'!$B$4*'Performance Score'!B127,IF('Performance Score'!F127="Level 4",'Performance Scoring'!$B$5*'Performance Score'!B127,IF('Performance Score'!F127="Level 5",'Performance Scoring'!$B$6*'Performance Score'!B127,IF('Performance Score'!F127="Deputy Head",'Performance Scoring'!$B$7*'Performance Score'!B127,IF('Performance Score'!F127="Head",'Performance Scoring'!$B$8*'Performance Score'!B127,IF('Performance Score'!F127="DMD",'Performance Scoring'!$B$9*'Performance Score'!B127,'Performance Scoring'!$B$10)))))))))),0)</f>
        <v>5</v>
      </c>
      <c r="H127">
        <f>ROUND(IF(F127="Deputy Head",'Performance Scoring'!$C$7*'Performance Score'!C127,IF('Performance Score'!F127="Head",'Performance Scoring'!$C$8*'Performance Score'!C127,IF('Performance Score'!F127="Level 1",'Performance Scoring'!$C$2*'Performance Score'!C127,IF('Performance Score'!F127="Level 2",'Performance Scoring'!$C$3*'Performance Score'!C127,IF('Performance Score'!F127="Level 3",'Performance Scoring'!$C$4*'Performance Score'!C127,IF('Performance Score'!F127="Level 4",'Performance Scoring'!$C$5*'Performance Score'!C127,IF('Performance Score'!F127="Level 5",'Performance Scoring'!$C$6*'Performance Score'!C127,IF('Performance Score'!F127="DMD",'Performance Scoring'!$C$9*'Performance Score'!C127,'Performance Scoring'!$C$10)))))))),0)</f>
        <v>13</v>
      </c>
      <c r="I127">
        <f>ROUND(IF(F127="Deputy Head",'Performance Scoring'!$D$7*'Performance Score'!D127,IF('Performance Score'!F127="Head",'Performance Scoring'!$D$8*'Performance Score'!D127,IF('Performance Score'!F127="Level 1",'Performance Scoring'!$D$2*'Performance Score'!D127,IF('Performance Score'!F127="Level 2",'Performance Scoring'!$D$3*'Performance Score'!D127,IF('Performance Score'!F127="Level 3",'Performance Scoring'!$D$4*'Performance Score'!D127,IF('Performance Score'!F127="Level 4",'Performance Scoring'!$D$5*'Performance Score'!D127,IF('Performance Score'!F127="Level 5",'Performance Scoring'!$D$6*'Performance Score'!D127,IF('Performance Score'!F127="DMD",'Performance Scoring'!$D$9*'Performance Score'!D127,'Performance Scoring'!$D$10)))))))),0)</f>
        <v>53</v>
      </c>
      <c r="J127">
        <f>SUM(G127:I127)+ROUND(IF(F127="Deputy Head",'Performance Scoring'!$E$7*'Performance Score'!$E$200,IF('Performance Score'!F127="Head",'Performance Scoring'!$E$8*'Performance Score'!$E$200,IF('Performance Score'!F127="DMD",'Performance Scoring'!$E$9*'Performance Score'!$E$200,IF('Performance Score'!F127="MD",'Performance Scoring'!$E$10*'Performance Score'!E325,'Performance Scoring'!$D$10)))),0)</f>
        <v>71</v>
      </c>
    </row>
    <row r="128" spans="1:10" x14ac:dyDescent="0.25">
      <c r="A128" s="1" t="s">
        <v>528</v>
      </c>
      <c r="B128">
        <v>59</v>
      </c>
      <c r="C128">
        <v>88</v>
      </c>
      <c r="D128">
        <v>87</v>
      </c>
      <c r="E128">
        <f t="shared" si="1"/>
        <v>78</v>
      </c>
      <c r="F128" t="str">
        <f>VLOOKUP(A128:A325,'Consolidated Table'!$A$2:$G$200,7,FALSE)</f>
        <v>Level 4</v>
      </c>
      <c r="G128">
        <f>ROUND(IF(F128="Deputy Head",'Performance Scoring'!$B$7*'Performance Score'!B128,IF('Performance Score'!F128="Head",'Performance Scoring'!$B$8*'Performance Score'!B128,IF('Performance Score'!F128="Level 1",'Performance Scoring'!$B$2*'Performance Score'!B128,IF(F128="Level 2",'Performance Scoring'!$B$3*'Performance Score'!B128,IF('Performance Score'!F128="Level 3",'Performance Scoring'!$B$4*'Performance Score'!B128,IF('Performance Score'!F128="Level 4",'Performance Scoring'!$B$5*'Performance Score'!B128,IF('Performance Score'!F128="Level 5",'Performance Scoring'!$B$6*'Performance Score'!B128,IF('Performance Score'!F128="Deputy Head",'Performance Scoring'!$B$7*'Performance Score'!B128,IF('Performance Score'!F128="Head",'Performance Scoring'!$B$8*'Performance Score'!B128,IF('Performance Score'!F128="DMD",'Performance Scoring'!$B$9*'Performance Score'!B128,'Performance Scoring'!$B$10)))))))))),0)</f>
        <v>9</v>
      </c>
      <c r="H128">
        <f>ROUND(IF(F128="Deputy Head",'Performance Scoring'!$C$7*'Performance Score'!C128,IF('Performance Score'!F128="Head",'Performance Scoring'!$C$8*'Performance Score'!C128,IF('Performance Score'!F128="Level 1",'Performance Scoring'!$C$2*'Performance Score'!C128,IF('Performance Score'!F128="Level 2",'Performance Scoring'!$C$3*'Performance Score'!C128,IF('Performance Score'!F128="Level 3",'Performance Scoring'!$C$4*'Performance Score'!C128,IF('Performance Score'!F128="Level 4",'Performance Scoring'!$C$5*'Performance Score'!C128,IF('Performance Score'!F128="Level 5",'Performance Scoring'!$C$6*'Performance Score'!C128,IF('Performance Score'!F128="DMD",'Performance Scoring'!$C$9*'Performance Score'!C128,'Performance Scoring'!$C$10)))))))),0)</f>
        <v>22</v>
      </c>
      <c r="I128">
        <f>ROUND(IF(F128="Deputy Head",'Performance Scoring'!$D$7*'Performance Score'!D128,IF('Performance Score'!F128="Head",'Performance Scoring'!$D$8*'Performance Score'!D128,IF('Performance Score'!F128="Level 1",'Performance Scoring'!$D$2*'Performance Score'!D128,IF('Performance Score'!F128="Level 2",'Performance Scoring'!$D$3*'Performance Score'!D128,IF('Performance Score'!F128="Level 3",'Performance Scoring'!$D$4*'Performance Score'!D128,IF('Performance Score'!F128="Level 4",'Performance Scoring'!$D$5*'Performance Score'!D128,IF('Performance Score'!F128="Level 5",'Performance Scoring'!$D$6*'Performance Score'!D128,IF('Performance Score'!F128="DMD",'Performance Scoring'!$D$9*'Performance Score'!D128,'Performance Scoring'!$D$10)))))))),0)</f>
        <v>52</v>
      </c>
      <c r="J128">
        <f>SUM(G128:I128)+ROUND(IF(F128="Deputy Head",'Performance Scoring'!$E$7*'Performance Score'!$E$200,IF('Performance Score'!F128="Head",'Performance Scoring'!$E$8*'Performance Score'!$E$200,IF('Performance Score'!F128="DMD",'Performance Scoring'!$E$9*'Performance Score'!$E$200,IF('Performance Score'!F128="MD",'Performance Scoring'!$E$10*'Performance Score'!E326,'Performance Scoring'!$D$10)))),0)</f>
        <v>83</v>
      </c>
    </row>
    <row r="129" spans="1:10" x14ac:dyDescent="0.25">
      <c r="A129" s="1" t="s">
        <v>453</v>
      </c>
      <c r="B129">
        <v>85</v>
      </c>
      <c r="C129">
        <v>57</v>
      </c>
      <c r="D129">
        <v>74</v>
      </c>
      <c r="E129">
        <f t="shared" si="1"/>
        <v>72</v>
      </c>
      <c r="F129" t="str">
        <f>VLOOKUP(A129:A326,'Consolidated Table'!$A$2:$G$200,7,FALSE)</f>
        <v>Level 5</v>
      </c>
      <c r="G129">
        <f>ROUND(IF(F129="Deputy Head",'Performance Scoring'!$B$7*'Performance Score'!B129,IF('Performance Score'!F129="Head",'Performance Scoring'!$B$8*'Performance Score'!B129,IF('Performance Score'!F129="Level 1",'Performance Scoring'!$B$2*'Performance Score'!B129,IF(F129="Level 2",'Performance Scoring'!$B$3*'Performance Score'!B129,IF('Performance Score'!F129="Level 3",'Performance Scoring'!$B$4*'Performance Score'!B129,IF('Performance Score'!F129="Level 4",'Performance Scoring'!$B$5*'Performance Score'!B129,IF('Performance Score'!F129="Level 5",'Performance Scoring'!$B$6*'Performance Score'!B129,IF('Performance Score'!F129="Deputy Head",'Performance Scoring'!$B$7*'Performance Score'!B129,IF('Performance Score'!F129="Head",'Performance Scoring'!$B$8*'Performance Score'!B129,IF('Performance Score'!F129="DMD",'Performance Scoring'!$B$9*'Performance Score'!B129,'Performance Scoring'!$B$10)))))))))),0)</f>
        <v>13</v>
      </c>
      <c r="H129">
        <f>ROUND(IF(F129="Deputy Head",'Performance Scoring'!$C$7*'Performance Score'!C129,IF('Performance Score'!F129="Head",'Performance Scoring'!$C$8*'Performance Score'!C129,IF('Performance Score'!F129="Level 1",'Performance Scoring'!$C$2*'Performance Score'!C129,IF('Performance Score'!F129="Level 2",'Performance Scoring'!$C$3*'Performance Score'!C129,IF('Performance Score'!F129="Level 3",'Performance Scoring'!$C$4*'Performance Score'!C129,IF('Performance Score'!F129="Level 4",'Performance Scoring'!$C$5*'Performance Score'!C129,IF('Performance Score'!F129="Level 5",'Performance Scoring'!$C$6*'Performance Score'!C129,IF('Performance Score'!F129="DMD",'Performance Scoring'!$C$9*'Performance Score'!C129,'Performance Scoring'!$C$10)))))))),0)</f>
        <v>9</v>
      </c>
      <c r="I129">
        <f>ROUND(IF(F129="Deputy Head",'Performance Scoring'!$D$7*'Performance Score'!D129,IF('Performance Score'!F129="Head",'Performance Scoring'!$D$8*'Performance Score'!D129,IF('Performance Score'!F129="Level 1",'Performance Scoring'!$D$2*'Performance Score'!D129,IF('Performance Score'!F129="Level 2",'Performance Scoring'!$D$3*'Performance Score'!D129,IF('Performance Score'!F129="Level 3",'Performance Scoring'!$D$4*'Performance Score'!D129,IF('Performance Score'!F129="Level 4",'Performance Scoring'!$D$5*'Performance Score'!D129,IF('Performance Score'!F129="Level 5",'Performance Scoring'!$D$6*'Performance Score'!D129,IF('Performance Score'!F129="DMD",'Performance Scoring'!$D$9*'Performance Score'!D129,'Performance Scoring'!$D$10)))))))),0)</f>
        <v>44</v>
      </c>
      <c r="J129">
        <f>SUM(G129:I129)+ROUND(IF(F129="Deputy Head",'Performance Scoring'!$E$7*'Performance Score'!$E$200,IF('Performance Score'!F129="Head",'Performance Scoring'!$E$8*'Performance Score'!$E$200,IF('Performance Score'!F129="DMD",'Performance Scoring'!$E$9*'Performance Score'!$E$200,IF('Performance Score'!F129="MD",'Performance Scoring'!$E$10*'Performance Score'!E327,'Performance Scoring'!$D$10)))),0)</f>
        <v>66</v>
      </c>
    </row>
    <row r="130" spans="1:10" x14ac:dyDescent="0.25">
      <c r="A130" s="1" t="s">
        <v>429</v>
      </c>
      <c r="B130">
        <v>58</v>
      </c>
      <c r="C130">
        <v>89</v>
      </c>
      <c r="D130">
        <v>66</v>
      </c>
      <c r="E130">
        <f t="shared" si="1"/>
        <v>71</v>
      </c>
      <c r="F130" t="str">
        <f>VLOOKUP(A130:A327,'Consolidated Table'!$A$2:$G$200,7,FALSE)</f>
        <v>Deputy Head</v>
      </c>
      <c r="G130">
        <f>ROUND(IF(F130="Deputy Head",'Performance Scoring'!$B$7*'Performance Score'!B130,IF('Performance Score'!F130="Head",'Performance Scoring'!$B$8*'Performance Score'!B130,IF('Performance Score'!F130="Level 1",'Performance Scoring'!$B$2*'Performance Score'!B130,IF(F130="Level 2",'Performance Scoring'!$B$3*'Performance Score'!B130,IF('Performance Score'!F130="Level 3",'Performance Scoring'!$B$4*'Performance Score'!B130,IF('Performance Score'!F130="Level 4",'Performance Scoring'!$B$5*'Performance Score'!B130,IF('Performance Score'!F130="Level 5",'Performance Scoring'!$B$6*'Performance Score'!B130,IF('Performance Score'!F130="Deputy Head",'Performance Scoring'!$B$7*'Performance Score'!B130,IF('Performance Score'!F130="Head",'Performance Scoring'!$B$8*'Performance Score'!B130,IF('Performance Score'!F130="DMD",'Performance Scoring'!$B$9*'Performance Score'!B130,'Performance Scoring'!$B$10)))))))))),0)</f>
        <v>6</v>
      </c>
      <c r="H130">
        <f>ROUND(IF(F130="Deputy Head",'Performance Scoring'!$C$7*'Performance Score'!C130,IF('Performance Score'!F130="Head",'Performance Scoring'!$C$8*'Performance Score'!C130,IF('Performance Score'!F130="Level 1",'Performance Scoring'!$C$2*'Performance Score'!C130,IF('Performance Score'!F130="Level 2",'Performance Scoring'!$C$3*'Performance Score'!C130,IF('Performance Score'!F130="Level 3",'Performance Scoring'!$C$4*'Performance Score'!C130,IF('Performance Score'!F130="Level 4",'Performance Scoring'!$C$5*'Performance Score'!C130,IF('Performance Score'!F130="Level 5",'Performance Scoring'!$C$6*'Performance Score'!C130,IF('Performance Score'!F130="DMD",'Performance Scoring'!$C$9*'Performance Score'!C130,'Performance Scoring'!$C$10)))))))),0)</f>
        <v>9</v>
      </c>
      <c r="I130">
        <f>ROUND(IF(F130="Deputy Head",'Performance Scoring'!$D$7*'Performance Score'!D130,IF('Performance Score'!F130="Head",'Performance Scoring'!$D$8*'Performance Score'!D130,IF('Performance Score'!F130="Level 1",'Performance Scoring'!$D$2*'Performance Score'!D130,IF('Performance Score'!F130="Level 2",'Performance Scoring'!$D$3*'Performance Score'!D130,IF('Performance Score'!F130="Level 3",'Performance Scoring'!$D$4*'Performance Score'!D130,IF('Performance Score'!F130="Level 4",'Performance Scoring'!$D$5*'Performance Score'!D130,IF('Performance Score'!F130="Level 5",'Performance Scoring'!$D$6*'Performance Score'!D130,IF('Performance Score'!F130="DMD",'Performance Scoring'!$D$9*'Performance Score'!D130,'Performance Scoring'!$D$10)))))))),0)</f>
        <v>33</v>
      </c>
      <c r="J130">
        <f>SUM(G130:I130)+ROUND(IF(F130="Deputy Head",'Performance Scoring'!$E$7*'Performance Score'!$E$200,IF('Performance Score'!F130="Head",'Performance Scoring'!$E$8*'Performance Score'!$E$200,IF('Performance Score'!F130="DMD",'Performance Scoring'!$E$9*'Performance Score'!$E$200,IF('Performance Score'!F130="MD",'Performance Scoring'!$E$10*'Performance Score'!E328,'Performance Scoring'!$D$10)))),0)</f>
        <v>71</v>
      </c>
    </row>
    <row r="131" spans="1:10" x14ac:dyDescent="0.25">
      <c r="A131" s="1" t="s">
        <v>424</v>
      </c>
      <c r="B131">
        <v>74</v>
      </c>
      <c r="C131">
        <v>68</v>
      </c>
      <c r="D131">
        <v>98</v>
      </c>
      <c r="E131">
        <f t="shared" ref="E131:E194" si="2">ROUND(((B131+C131+D131)/3),0)</f>
        <v>80</v>
      </c>
      <c r="F131" t="str">
        <f>VLOOKUP(A131:A328,'Consolidated Table'!$A$2:$G$200,7,FALSE)</f>
        <v>Head</v>
      </c>
      <c r="G131">
        <f>ROUND(IF(F131="Deputy Head",'Performance Scoring'!$B$7*'Performance Score'!B131,IF('Performance Score'!F131="Head",'Performance Scoring'!$B$8*'Performance Score'!B131,IF('Performance Score'!F131="Level 1",'Performance Scoring'!$B$2*'Performance Score'!B131,IF(F131="Level 2",'Performance Scoring'!$B$3*'Performance Score'!B131,IF('Performance Score'!F131="Level 3",'Performance Scoring'!$B$4*'Performance Score'!B131,IF('Performance Score'!F131="Level 4",'Performance Scoring'!$B$5*'Performance Score'!B131,IF('Performance Score'!F131="Level 5",'Performance Scoring'!$B$6*'Performance Score'!B131,IF('Performance Score'!F131="Deputy Head",'Performance Scoring'!$B$7*'Performance Score'!B131,IF('Performance Score'!F131="Head",'Performance Scoring'!$B$8*'Performance Score'!B131,IF('Performance Score'!F131="DMD",'Performance Scoring'!$B$9*'Performance Score'!B131,'Performance Scoring'!$B$10)))))))))),0)</f>
        <v>4</v>
      </c>
      <c r="H131">
        <f>ROUND(IF(F131="Deputy Head",'Performance Scoring'!$C$7*'Performance Score'!C131,IF('Performance Score'!F131="Head",'Performance Scoring'!$C$8*'Performance Score'!C131,IF('Performance Score'!F131="Level 1",'Performance Scoring'!$C$2*'Performance Score'!C131,IF('Performance Score'!F131="Level 2",'Performance Scoring'!$C$3*'Performance Score'!C131,IF('Performance Score'!F131="Level 3",'Performance Scoring'!$C$4*'Performance Score'!C131,IF('Performance Score'!F131="Level 4",'Performance Scoring'!$C$5*'Performance Score'!C131,IF('Performance Score'!F131="Level 5",'Performance Scoring'!$C$6*'Performance Score'!C131,IF('Performance Score'!F131="DMD",'Performance Scoring'!$C$9*'Performance Score'!C131,'Performance Scoring'!$C$10)))))))),0)</f>
        <v>7</v>
      </c>
      <c r="I131">
        <f>ROUND(IF(F131="Deputy Head",'Performance Scoring'!$D$7*'Performance Score'!D131,IF('Performance Score'!F131="Head",'Performance Scoring'!$D$8*'Performance Score'!D131,IF('Performance Score'!F131="Level 1",'Performance Scoring'!$D$2*'Performance Score'!D131,IF('Performance Score'!F131="Level 2",'Performance Scoring'!$D$3*'Performance Score'!D131,IF('Performance Score'!F131="Level 3",'Performance Scoring'!$D$4*'Performance Score'!D131,IF('Performance Score'!F131="Level 4",'Performance Scoring'!$D$5*'Performance Score'!D131,IF('Performance Score'!F131="Level 5",'Performance Scoring'!$D$6*'Performance Score'!D131,IF('Performance Score'!F131="DMD",'Performance Scoring'!$D$9*'Performance Score'!D131,'Performance Scoring'!$D$10)))))))),0)</f>
        <v>39</v>
      </c>
      <c r="J131">
        <f>SUM(G131:I131)+ROUND(IF(F131="Deputy Head",'Performance Scoring'!$E$7*'Performance Score'!$E$200,IF('Performance Score'!F131="Head",'Performance Scoring'!$E$8*'Performance Score'!$E$200,IF('Performance Score'!F131="DMD",'Performance Scoring'!$E$9*'Performance Score'!$E$200,IF('Performance Score'!F131="MD",'Performance Scoring'!$E$10*'Performance Score'!E329,'Performance Scoring'!$D$10)))),0)</f>
        <v>84</v>
      </c>
    </row>
    <row r="132" spans="1:10" x14ac:dyDescent="0.25">
      <c r="A132" s="1" t="s">
        <v>419</v>
      </c>
      <c r="B132">
        <v>71</v>
      </c>
      <c r="C132">
        <v>71</v>
      </c>
      <c r="D132">
        <v>99</v>
      </c>
      <c r="E132">
        <f t="shared" si="2"/>
        <v>80</v>
      </c>
      <c r="F132" t="str">
        <f>VLOOKUP(A132:A329,'Consolidated Table'!$A$2:$G$200,7,FALSE)</f>
        <v>Level 1</v>
      </c>
      <c r="G132">
        <f>ROUND(IF(F132="Deputy Head",'Performance Scoring'!$B$7*'Performance Score'!B132,IF('Performance Score'!F132="Head",'Performance Scoring'!$B$8*'Performance Score'!B132,IF('Performance Score'!F132="Level 1",'Performance Scoring'!$B$2*'Performance Score'!B132,IF(F132="Level 2",'Performance Scoring'!$B$3*'Performance Score'!B132,IF('Performance Score'!F132="Level 3",'Performance Scoring'!$B$4*'Performance Score'!B132,IF('Performance Score'!F132="Level 4",'Performance Scoring'!$B$5*'Performance Score'!B132,IF('Performance Score'!F132="Level 5",'Performance Scoring'!$B$6*'Performance Score'!B132,IF('Performance Score'!F132="Deputy Head",'Performance Scoring'!$B$7*'Performance Score'!B132,IF('Performance Score'!F132="Head",'Performance Scoring'!$B$8*'Performance Score'!B132,IF('Performance Score'!F132="DMD",'Performance Scoring'!$B$9*'Performance Score'!B132,'Performance Scoring'!$B$10)))))))))),0)</f>
        <v>11</v>
      </c>
      <c r="H132">
        <f>ROUND(IF(F132="Deputy Head",'Performance Scoring'!$C$7*'Performance Score'!C132,IF('Performance Score'!F132="Head",'Performance Scoring'!$C$8*'Performance Score'!C132,IF('Performance Score'!F132="Level 1",'Performance Scoring'!$C$2*'Performance Score'!C132,IF('Performance Score'!F132="Level 2",'Performance Scoring'!$C$3*'Performance Score'!C132,IF('Performance Score'!F132="Level 3",'Performance Scoring'!$C$4*'Performance Score'!C132,IF('Performance Score'!F132="Level 4",'Performance Scoring'!$C$5*'Performance Score'!C132,IF('Performance Score'!F132="Level 5",'Performance Scoring'!$C$6*'Performance Score'!C132,IF('Performance Score'!F132="DMD",'Performance Scoring'!$C$9*'Performance Score'!C132,'Performance Scoring'!$C$10)))))))),0)</f>
        <v>11</v>
      </c>
      <c r="I132">
        <f>ROUND(IF(F132="Deputy Head",'Performance Scoring'!$D$7*'Performance Score'!D132,IF('Performance Score'!F132="Head",'Performance Scoring'!$D$8*'Performance Score'!D132,IF('Performance Score'!F132="Level 1",'Performance Scoring'!$D$2*'Performance Score'!D132,IF('Performance Score'!F132="Level 2",'Performance Scoring'!$D$3*'Performance Score'!D132,IF('Performance Score'!F132="Level 3",'Performance Scoring'!$D$4*'Performance Score'!D132,IF('Performance Score'!F132="Level 4",'Performance Scoring'!$D$5*'Performance Score'!D132,IF('Performance Score'!F132="Level 5",'Performance Scoring'!$D$6*'Performance Score'!D132,IF('Performance Score'!F132="DMD",'Performance Scoring'!$D$9*'Performance Score'!D132,'Performance Scoring'!$D$10)))))))),0)</f>
        <v>69</v>
      </c>
      <c r="J132">
        <f>SUM(G132:I132)+ROUND(IF(F132="Deputy Head",'Performance Scoring'!$E$7*'Performance Score'!$E$200,IF('Performance Score'!F132="Head",'Performance Scoring'!$E$8*'Performance Score'!$E$200,IF('Performance Score'!F132="DMD",'Performance Scoring'!$E$9*'Performance Score'!$E$200,IF('Performance Score'!F132="MD",'Performance Scoring'!$E$10*'Performance Score'!E330,'Performance Scoring'!$D$10)))),0)</f>
        <v>91</v>
      </c>
    </row>
    <row r="133" spans="1:10" x14ac:dyDescent="0.25">
      <c r="A133" s="1" t="s">
        <v>430</v>
      </c>
      <c r="B133">
        <v>74</v>
      </c>
      <c r="C133">
        <v>88</v>
      </c>
      <c r="D133">
        <v>73</v>
      </c>
      <c r="E133">
        <f t="shared" si="2"/>
        <v>78</v>
      </c>
      <c r="F133" t="str">
        <f>VLOOKUP(A133:A330,'Consolidated Table'!$A$2:$G$200,7,FALSE)</f>
        <v>Level 2</v>
      </c>
      <c r="G133">
        <f>ROUND(IF(F133="Deputy Head",'Performance Scoring'!$B$7*'Performance Score'!B133,IF('Performance Score'!F133="Head",'Performance Scoring'!$B$8*'Performance Score'!B133,IF('Performance Score'!F133="Level 1",'Performance Scoring'!$B$2*'Performance Score'!B133,IF(F133="Level 2",'Performance Scoring'!$B$3*'Performance Score'!B133,IF('Performance Score'!F133="Level 3",'Performance Scoring'!$B$4*'Performance Score'!B133,IF('Performance Score'!F133="Level 4",'Performance Scoring'!$B$5*'Performance Score'!B133,IF('Performance Score'!F133="Level 5",'Performance Scoring'!$B$6*'Performance Score'!B133,IF('Performance Score'!F133="Deputy Head",'Performance Scoring'!$B$7*'Performance Score'!B133,IF('Performance Score'!F133="Head",'Performance Scoring'!$B$8*'Performance Score'!B133,IF('Performance Score'!F133="DMD",'Performance Scoring'!$B$9*'Performance Score'!B133,'Performance Scoring'!$B$10)))))))))),0)</f>
        <v>11</v>
      </c>
      <c r="H133">
        <f>ROUND(IF(F133="Deputy Head",'Performance Scoring'!$C$7*'Performance Score'!C133,IF('Performance Score'!F133="Head",'Performance Scoring'!$C$8*'Performance Score'!C133,IF('Performance Score'!F133="Level 1",'Performance Scoring'!$C$2*'Performance Score'!C133,IF('Performance Score'!F133="Level 2",'Performance Scoring'!$C$3*'Performance Score'!C133,IF('Performance Score'!F133="Level 3",'Performance Scoring'!$C$4*'Performance Score'!C133,IF('Performance Score'!F133="Level 4",'Performance Scoring'!$C$5*'Performance Score'!C133,IF('Performance Score'!F133="Level 5",'Performance Scoring'!$C$6*'Performance Score'!C133,IF('Performance Score'!F133="DMD",'Performance Scoring'!$C$9*'Performance Score'!C133,'Performance Scoring'!$C$10)))))))),0)</f>
        <v>13</v>
      </c>
      <c r="I133">
        <f>ROUND(IF(F133="Deputy Head",'Performance Scoring'!$D$7*'Performance Score'!D133,IF('Performance Score'!F133="Head",'Performance Scoring'!$D$8*'Performance Score'!D133,IF('Performance Score'!F133="Level 1",'Performance Scoring'!$D$2*'Performance Score'!D133,IF('Performance Score'!F133="Level 2",'Performance Scoring'!$D$3*'Performance Score'!D133,IF('Performance Score'!F133="Level 3",'Performance Scoring'!$D$4*'Performance Score'!D133,IF('Performance Score'!F133="Level 4",'Performance Scoring'!$D$5*'Performance Score'!D133,IF('Performance Score'!F133="Level 5",'Performance Scoring'!$D$6*'Performance Score'!D133,IF('Performance Score'!F133="DMD",'Performance Scoring'!$D$9*'Performance Score'!D133,'Performance Scoring'!$D$10)))))))),0)</f>
        <v>51</v>
      </c>
      <c r="J133">
        <f>SUM(G133:I133)+ROUND(IF(F133="Deputy Head",'Performance Scoring'!$E$7*'Performance Score'!$E$200,IF('Performance Score'!F133="Head",'Performance Scoring'!$E$8*'Performance Score'!$E$200,IF('Performance Score'!F133="DMD",'Performance Scoring'!$E$9*'Performance Score'!$E$200,IF('Performance Score'!F133="MD",'Performance Scoring'!$E$10*'Performance Score'!E331,'Performance Scoring'!$D$10)))),0)</f>
        <v>75</v>
      </c>
    </row>
    <row r="134" spans="1:10" x14ac:dyDescent="0.25">
      <c r="A134" s="1" t="s">
        <v>432</v>
      </c>
      <c r="B134">
        <v>90</v>
      </c>
      <c r="C134">
        <v>72</v>
      </c>
      <c r="D134">
        <v>61</v>
      </c>
      <c r="E134">
        <f t="shared" si="2"/>
        <v>74</v>
      </c>
      <c r="F134" t="str">
        <f>VLOOKUP(A134:A331,'Consolidated Table'!$A$2:$G$200,7,FALSE)</f>
        <v>Level 3</v>
      </c>
      <c r="G134">
        <f>ROUND(IF(F134="Deputy Head",'Performance Scoring'!$B$7*'Performance Score'!B134,IF('Performance Score'!F134="Head",'Performance Scoring'!$B$8*'Performance Score'!B134,IF('Performance Score'!F134="Level 1",'Performance Scoring'!$B$2*'Performance Score'!B134,IF(F134="Level 2",'Performance Scoring'!$B$3*'Performance Score'!B134,IF('Performance Score'!F134="Level 3",'Performance Scoring'!$B$4*'Performance Score'!B134,IF('Performance Score'!F134="Level 4",'Performance Scoring'!$B$5*'Performance Score'!B134,IF('Performance Score'!F134="Level 5",'Performance Scoring'!$B$6*'Performance Score'!B134,IF('Performance Score'!F134="Deputy Head",'Performance Scoring'!$B$7*'Performance Score'!B134,IF('Performance Score'!F134="Head",'Performance Scoring'!$B$8*'Performance Score'!B134,IF('Performance Score'!F134="DMD",'Performance Scoring'!$B$9*'Performance Score'!B134,'Performance Scoring'!$B$10)))))))))),0)</f>
        <v>14</v>
      </c>
      <c r="H134">
        <f>ROUND(IF(F134="Deputy Head",'Performance Scoring'!$C$7*'Performance Score'!C134,IF('Performance Score'!F134="Head",'Performance Scoring'!$C$8*'Performance Score'!C134,IF('Performance Score'!F134="Level 1",'Performance Scoring'!$C$2*'Performance Score'!C134,IF('Performance Score'!F134="Level 2",'Performance Scoring'!$C$3*'Performance Score'!C134,IF('Performance Score'!F134="Level 3",'Performance Scoring'!$C$4*'Performance Score'!C134,IF('Performance Score'!F134="Level 4",'Performance Scoring'!$C$5*'Performance Score'!C134,IF('Performance Score'!F134="Level 5",'Performance Scoring'!$C$6*'Performance Score'!C134,IF('Performance Score'!F134="DMD",'Performance Scoring'!$C$9*'Performance Score'!C134,'Performance Scoring'!$C$10)))))))),0)</f>
        <v>11</v>
      </c>
      <c r="I134">
        <f>ROUND(IF(F134="Deputy Head",'Performance Scoring'!$D$7*'Performance Score'!D134,IF('Performance Score'!F134="Head",'Performance Scoring'!$D$8*'Performance Score'!D134,IF('Performance Score'!F134="Level 1",'Performance Scoring'!$D$2*'Performance Score'!D134,IF('Performance Score'!F134="Level 2",'Performance Scoring'!$D$3*'Performance Score'!D134,IF('Performance Score'!F134="Level 3",'Performance Scoring'!$D$4*'Performance Score'!D134,IF('Performance Score'!F134="Level 4",'Performance Scoring'!$D$5*'Performance Score'!D134,IF('Performance Score'!F134="Level 5",'Performance Scoring'!$D$6*'Performance Score'!D134,IF('Performance Score'!F134="DMD",'Performance Scoring'!$D$9*'Performance Score'!D134,'Performance Scoring'!$D$10)))))))),0)</f>
        <v>43</v>
      </c>
      <c r="J134">
        <f>SUM(G134:I134)+ROUND(IF(F134="Deputy Head",'Performance Scoring'!$E$7*'Performance Score'!$E$200,IF('Performance Score'!F134="Head",'Performance Scoring'!$E$8*'Performance Score'!$E$200,IF('Performance Score'!F134="DMD",'Performance Scoring'!$E$9*'Performance Score'!$E$200,IF('Performance Score'!F134="MD",'Performance Scoring'!$E$10*'Performance Score'!E332,'Performance Scoring'!$D$10)))),0)</f>
        <v>68</v>
      </c>
    </row>
    <row r="135" spans="1:10" x14ac:dyDescent="0.25">
      <c r="A135" s="1" t="s">
        <v>421</v>
      </c>
      <c r="B135">
        <v>33</v>
      </c>
      <c r="C135">
        <v>89</v>
      </c>
      <c r="D135" cm="1">
        <f t="array" ref="D135:D199">VLOOKUP(A135:A199,'Sales Sheet'!$A$3:$G$67,7,FALSE)</f>
        <v>23</v>
      </c>
      <c r="E135">
        <f t="shared" si="2"/>
        <v>48</v>
      </c>
      <c r="F135" t="str">
        <f>VLOOKUP(A135:A332,'Consolidated Table'!$A$2:$G$200,7,FALSE)</f>
        <v>Deputy Head</v>
      </c>
      <c r="G135">
        <f>ROUND(IF(F135="Deputy Head",'Performance Scoring'!$B$7*'Performance Score'!B135,IF('Performance Score'!F135="Head",'Performance Scoring'!$B$8*'Performance Score'!B135,IF('Performance Score'!F135="Level 1",'Performance Scoring'!$B$2*'Performance Score'!B135,IF(F135="Level 2",'Performance Scoring'!$B$3*'Performance Score'!B135,IF('Performance Score'!F135="Level 3",'Performance Scoring'!$B$4*'Performance Score'!B135,IF('Performance Score'!F135="Level 4",'Performance Scoring'!$B$5*'Performance Score'!B135,IF('Performance Score'!F135="Level 5",'Performance Scoring'!$B$6*'Performance Score'!B135,IF('Performance Score'!F135="Deputy Head",'Performance Scoring'!$B$7*'Performance Score'!B135,IF('Performance Score'!F135="Head",'Performance Scoring'!$B$8*'Performance Score'!B135,IF('Performance Score'!F135="DMD",'Performance Scoring'!$B$9*'Performance Score'!B135,'Performance Scoring'!$B$10)))))))))),0)</f>
        <v>3</v>
      </c>
      <c r="H135">
        <f>ROUND(IF(F135="Deputy Head",'Performance Scoring'!$C$7*'Performance Score'!C135,IF('Performance Score'!F135="Head",'Performance Scoring'!$C$8*'Performance Score'!C135,IF('Performance Score'!F135="Level 1",'Performance Scoring'!$C$2*'Performance Score'!C135,IF('Performance Score'!F135="Level 2",'Performance Scoring'!$C$3*'Performance Score'!C135,IF('Performance Score'!F135="Level 3",'Performance Scoring'!$C$4*'Performance Score'!C135,IF('Performance Score'!F135="Level 4",'Performance Scoring'!$C$5*'Performance Score'!C135,IF('Performance Score'!F135="Level 5",'Performance Scoring'!$C$6*'Performance Score'!C135,IF('Performance Score'!F135="DMD",'Performance Scoring'!$C$9*'Performance Score'!C135,'Performance Scoring'!$C$10)))))))),0)</f>
        <v>9</v>
      </c>
      <c r="I135">
        <f>ROUND(IF(F135="Deputy Head",'Performance Scoring'!$D$7*'Performance Score'!D135,IF('Performance Score'!F135="Head",'Performance Scoring'!$D$8*'Performance Score'!D135,IF('Performance Score'!F135="Level 1",'Performance Scoring'!$D$2*'Performance Score'!D135,IF('Performance Score'!F135="Level 2",'Performance Scoring'!$D$3*'Performance Score'!D135,IF('Performance Score'!F135="Level 3",'Performance Scoring'!$D$4*'Performance Score'!D135,IF('Performance Score'!F135="Level 4",'Performance Scoring'!$D$5*'Performance Score'!D135,IF('Performance Score'!F135="Level 5",'Performance Scoring'!$D$6*'Performance Score'!D135,IF('Performance Score'!F135="DMD",'Performance Scoring'!$D$9*'Performance Score'!D135,'Performance Scoring'!$D$10)))))))),0)</f>
        <v>12</v>
      </c>
      <c r="J135">
        <f>SUM(G135:I135)+ROUND(IF(F135="Deputy Head",'Performance Scoring'!$E$7*'Performance Score'!$E$200,IF('Performance Score'!F135="Head",'Performance Scoring'!$E$8*'Performance Score'!$E$200,IF('Performance Score'!F135="DMD",'Performance Scoring'!$E$9*'Performance Score'!$E$200,IF('Performance Score'!F135="MD",'Performance Scoring'!$E$10*'Performance Score'!E333,'Performance Scoring'!$D$10)))),0)</f>
        <v>47</v>
      </c>
    </row>
    <row r="136" spans="1:10" x14ac:dyDescent="0.25">
      <c r="A136" s="1" t="s">
        <v>425</v>
      </c>
      <c r="B136">
        <v>37</v>
      </c>
      <c r="C136">
        <v>89</v>
      </c>
      <c r="D136">
        <v>91</v>
      </c>
      <c r="E136">
        <f t="shared" si="2"/>
        <v>72</v>
      </c>
      <c r="F136" t="str">
        <f>VLOOKUP(A136:A333,'Consolidated Table'!$A$2:$G$200,7,FALSE)</f>
        <v>Deputy Head</v>
      </c>
      <c r="G136">
        <f>ROUND(IF(F136="Deputy Head",'Performance Scoring'!$B$7*'Performance Score'!B136,IF('Performance Score'!F136="Head",'Performance Scoring'!$B$8*'Performance Score'!B136,IF('Performance Score'!F136="Level 1",'Performance Scoring'!$B$2*'Performance Score'!B136,IF(F136="Level 2",'Performance Scoring'!$B$3*'Performance Score'!B136,IF('Performance Score'!F136="Level 3",'Performance Scoring'!$B$4*'Performance Score'!B136,IF('Performance Score'!F136="Level 4",'Performance Scoring'!$B$5*'Performance Score'!B136,IF('Performance Score'!F136="Level 5",'Performance Scoring'!$B$6*'Performance Score'!B136,IF('Performance Score'!F136="Deputy Head",'Performance Scoring'!$B$7*'Performance Score'!B136,IF('Performance Score'!F136="Head",'Performance Scoring'!$B$8*'Performance Score'!B136,IF('Performance Score'!F136="DMD",'Performance Scoring'!$B$9*'Performance Score'!B136,'Performance Scoring'!$B$10)))))))))),0)</f>
        <v>4</v>
      </c>
      <c r="H136">
        <f>ROUND(IF(F136="Deputy Head",'Performance Scoring'!$C$7*'Performance Score'!C136,IF('Performance Score'!F136="Head",'Performance Scoring'!$C$8*'Performance Score'!C136,IF('Performance Score'!F136="Level 1",'Performance Scoring'!$C$2*'Performance Score'!C136,IF('Performance Score'!F136="Level 2",'Performance Scoring'!$C$3*'Performance Score'!C136,IF('Performance Score'!F136="Level 3",'Performance Scoring'!$C$4*'Performance Score'!C136,IF('Performance Score'!F136="Level 4",'Performance Scoring'!$C$5*'Performance Score'!C136,IF('Performance Score'!F136="Level 5",'Performance Scoring'!$C$6*'Performance Score'!C136,IF('Performance Score'!F136="DMD",'Performance Scoring'!$C$9*'Performance Score'!C136,'Performance Scoring'!$C$10)))))))),0)</f>
        <v>9</v>
      </c>
      <c r="I136">
        <f>ROUND(IF(F136="Deputy Head",'Performance Scoring'!$D$7*'Performance Score'!D136,IF('Performance Score'!F136="Head",'Performance Scoring'!$D$8*'Performance Score'!D136,IF('Performance Score'!F136="Level 1",'Performance Scoring'!$D$2*'Performance Score'!D136,IF('Performance Score'!F136="Level 2",'Performance Scoring'!$D$3*'Performance Score'!D136,IF('Performance Score'!F136="Level 3",'Performance Scoring'!$D$4*'Performance Score'!D136,IF('Performance Score'!F136="Level 4",'Performance Scoring'!$D$5*'Performance Score'!D136,IF('Performance Score'!F136="Level 5",'Performance Scoring'!$D$6*'Performance Score'!D136,IF('Performance Score'!F136="DMD",'Performance Scoring'!$D$9*'Performance Score'!D136,'Performance Scoring'!$D$10)))))))),0)</f>
        <v>46</v>
      </c>
      <c r="J136">
        <f>SUM(G136:I136)+ROUND(IF(F136="Deputy Head",'Performance Scoring'!$E$7*'Performance Score'!$E$200,IF('Performance Score'!F136="Head",'Performance Scoring'!$E$8*'Performance Score'!$E$200,IF('Performance Score'!F136="DMD",'Performance Scoring'!$E$9*'Performance Score'!$E$200,IF('Performance Score'!F136="MD",'Performance Scoring'!$E$10*'Performance Score'!E334,'Performance Scoring'!$D$10)))),0)</f>
        <v>82</v>
      </c>
    </row>
    <row r="137" spans="1:10" x14ac:dyDescent="0.25">
      <c r="A137" s="1" t="s">
        <v>441</v>
      </c>
      <c r="B137">
        <v>46</v>
      </c>
      <c r="C137">
        <v>89</v>
      </c>
      <c r="D137">
        <v>100</v>
      </c>
      <c r="E137">
        <f t="shared" si="2"/>
        <v>78</v>
      </c>
      <c r="F137" t="str">
        <f>VLOOKUP(A137:A334,'Consolidated Table'!$A$2:$G$200,7,FALSE)</f>
        <v>Deputy Head</v>
      </c>
      <c r="G137">
        <f>ROUND(IF(F137="Deputy Head",'Performance Scoring'!$B$7*'Performance Score'!B137,IF('Performance Score'!F137="Head",'Performance Scoring'!$B$8*'Performance Score'!B137,IF('Performance Score'!F137="Level 1",'Performance Scoring'!$B$2*'Performance Score'!B137,IF(F137="Level 2",'Performance Scoring'!$B$3*'Performance Score'!B137,IF('Performance Score'!F137="Level 3",'Performance Scoring'!$B$4*'Performance Score'!B137,IF('Performance Score'!F137="Level 4",'Performance Scoring'!$B$5*'Performance Score'!B137,IF('Performance Score'!F137="Level 5",'Performance Scoring'!$B$6*'Performance Score'!B137,IF('Performance Score'!F137="Deputy Head",'Performance Scoring'!$B$7*'Performance Score'!B137,IF('Performance Score'!F137="Head",'Performance Scoring'!$B$8*'Performance Score'!B137,IF('Performance Score'!F137="DMD",'Performance Scoring'!$B$9*'Performance Score'!B137,'Performance Scoring'!$B$10)))))))))),0)</f>
        <v>5</v>
      </c>
      <c r="H137">
        <f>ROUND(IF(F137="Deputy Head",'Performance Scoring'!$C$7*'Performance Score'!C137,IF('Performance Score'!F137="Head",'Performance Scoring'!$C$8*'Performance Score'!C137,IF('Performance Score'!F137="Level 1",'Performance Scoring'!$C$2*'Performance Score'!C137,IF('Performance Score'!F137="Level 2",'Performance Scoring'!$C$3*'Performance Score'!C137,IF('Performance Score'!F137="Level 3",'Performance Scoring'!$C$4*'Performance Score'!C137,IF('Performance Score'!F137="Level 4",'Performance Scoring'!$C$5*'Performance Score'!C137,IF('Performance Score'!F137="Level 5",'Performance Scoring'!$C$6*'Performance Score'!C137,IF('Performance Score'!F137="DMD",'Performance Scoring'!$C$9*'Performance Score'!C137,'Performance Scoring'!$C$10)))))))),0)</f>
        <v>9</v>
      </c>
      <c r="I137">
        <f>ROUND(IF(F137="Deputy Head",'Performance Scoring'!$D$7*'Performance Score'!D137,IF('Performance Score'!F137="Head",'Performance Scoring'!$D$8*'Performance Score'!D137,IF('Performance Score'!F137="Level 1",'Performance Scoring'!$D$2*'Performance Score'!D137,IF('Performance Score'!F137="Level 2",'Performance Scoring'!$D$3*'Performance Score'!D137,IF('Performance Score'!F137="Level 3",'Performance Scoring'!$D$4*'Performance Score'!D137,IF('Performance Score'!F137="Level 4",'Performance Scoring'!$D$5*'Performance Score'!D137,IF('Performance Score'!F137="Level 5",'Performance Scoring'!$D$6*'Performance Score'!D137,IF('Performance Score'!F137="DMD",'Performance Scoring'!$D$9*'Performance Score'!D137,'Performance Scoring'!$D$10)))))))),0)</f>
        <v>50</v>
      </c>
      <c r="J137">
        <f>SUM(G137:I137)+ROUND(IF(F137="Deputy Head",'Performance Scoring'!$E$7*'Performance Score'!$E$200,IF('Performance Score'!F137="Head",'Performance Scoring'!$E$8*'Performance Score'!$E$200,IF('Performance Score'!F137="DMD",'Performance Scoring'!$E$9*'Performance Score'!$E$200,IF('Performance Score'!F137="MD",'Performance Scoring'!$E$10*'Performance Score'!E335,'Performance Scoring'!$D$10)))),0)</f>
        <v>87</v>
      </c>
    </row>
    <row r="138" spans="1:10" x14ac:dyDescent="0.25">
      <c r="A138" s="1" t="s">
        <v>582</v>
      </c>
      <c r="B138">
        <v>83</v>
      </c>
      <c r="C138">
        <v>63</v>
      </c>
      <c r="D138">
        <v>20</v>
      </c>
      <c r="E138">
        <f t="shared" si="2"/>
        <v>55</v>
      </c>
      <c r="F138" t="str">
        <f>VLOOKUP(A138:A335,'Consolidated Table'!$A$2:$G$200,7,FALSE)</f>
        <v>DMD</v>
      </c>
      <c r="G138">
        <f>ROUND(IF(F138="Deputy Head",'Performance Scoring'!$B$7*'Performance Score'!B138,IF('Performance Score'!F138="Head",'Performance Scoring'!$B$8*'Performance Score'!B138,IF('Performance Score'!F138="Level 1",'Performance Scoring'!$B$2*'Performance Score'!B138,IF(F138="Level 2",'Performance Scoring'!$B$3*'Performance Score'!B138,IF('Performance Score'!F138="Level 3",'Performance Scoring'!$B$4*'Performance Score'!B138,IF('Performance Score'!F138="Level 4",'Performance Scoring'!$B$5*'Performance Score'!B138,IF('Performance Score'!F138="Level 5",'Performance Scoring'!$B$6*'Performance Score'!B138,IF('Performance Score'!F138="Deputy Head",'Performance Scoring'!$B$7*'Performance Score'!B138,IF('Performance Score'!F138="Head",'Performance Scoring'!$B$8*'Performance Score'!B138,IF('Performance Score'!F138="DMD",'Performance Scoring'!$B$9*'Performance Score'!B138,'Performance Scoring'!$B$10)))))))))),0)</f>
        <v>4</v>
      </c>
      <c r="H138">
        <f>ROUND(IF(F138="Deputy Head",'Performance Scoring'!$C$7*'Performance Score'!C138,IF('Performance Score'!F138="Head",'Performance Scoring'!$C$8*'Performance Score'!C138,IF('Performance Score'!F138="Level 1",'Performance Scoring'!$C$2*'Performance Score'!C138,IF('Performance Score'!F138="Level 2",'Performance Scoring'!$C$3*'Performance Score'!C138,IF('Performance Score'!F138="Level 3",'Performance Scoring'!$C$4*'Performance Score'!C138,IF('Performance Score'!F138="Level 4",'Performance Scoring'!$C$5*'Performance Score'!C138,IF('Performance Score'!F138="Level 5",'Performance Scoring'!$C$6*'Performance Score'!C138,IF('Performance Score'!F138="DMD",'Performance Scoring'!$C$9*'Performance Score'!C138,'Performance Scoring'!$C$10)))))))),0)</f>
        <v>3</v>
      </c>
      <c r="I138">
        <f>ROUND(IF(F138="Deputy Head",'Performance Scoring'!$D$7*'Performance Score'!D138,IF('Performance Score'!F138="Head",'Performance Scoring'!$D$8*'Performance Score'!D138,IF('Performance Score'!F138="Level 1",'Performance Scoring'!$D$2*'Performance Score'!D138,IF('Performance Score'!F138="Level 2",'Performance Scoring'!$D$3*'Performance Score'!D138,IF('Performance Score'!F138="Level 3",'Performance Scoring'!$D$4*'Performance Score'!D138,IF('Performance Score'!F138="Level 4",'Performance Scoring'!$D$5*'Performance Score'!D138,IF('Performance Score'!F138="Level 5",'Performance Scoring'!$D$6*'Performance Score'!D138,IF('Performance Score'!F138="DMD",'Performance Scoring'!$D$9*'Performance Score'!D138,'Performance Scoring'!$D$10)))))))),0)</f>
        <v>8</v>
      </c>
      <c r="J138">
        <f>SUM(G138:I138)+ROUND(IF(F138="Deputy Head",'Performance Scoring'!$E$7*'Performance Score'!$E$200,IF('Performance Score'!F138="Head",'Performance Scoring'!$E$8*'Performance Score'!$E$200,IF('Performance Score'!F138="DMD",'Performance Scoring'!$E$9*'Performance Score'!$E$200,IF('Performance Score'!F138="MD",'Performance Scoring'!$E$10*'Performance Score'!E336,'Performance Scoring'!$D$10)))),0)</f>
        <v>53</v>
      </c>
    </row>
    <row r="139" spans="1:10" x14ac:dyDescent="0.25">
      <c r="A139" s="1" t="s">
        <v>414</v>
      </c>
      <c r="B139">
        <v>43</v>
      </c>
      <c r="C139">
        <v>98</v>
      </c>
      <c r="D139">
        <v>100</v>
      </c>
      <c r="E139">
        <f t="shared" si="2"/>
        <v>80</v>
      </c>
      <c r="F139" t="str">
        <f>VLOOKUP(A139:A336,'Consolidated Table'!$A$2:$G$200,7,FALSE)</f>
        <v>Deputy Head</v>
      </c>
      <c r="G139">
        <f>ROUND(IF(F139="Deputy Head",'Performance Scoring'!$B$7*'Performance Score'!B139,IF('Performance Score'!F139="Head",'Performance Scoring'!$B$8*'Performance Score'!B139,IF('Performance Score'!F139="Level 1",'Performance Scoring'!$B$2*'Performance Score'!B139,IF(F139="Level 2",'Performance Scoring'!$B$3*'Performance Score'!B139,IF('Performance Score'!F139="Level 3",'Performance Scoring'!$B$4*'Performance Score'!B139,IF('Performance Score'!F139="Level 4",'Performance Scoring'!$B$5*'Performance Score'!B139,IF('Performance Score'!F139="Level 5",'Performance Scoring'!$B$6*'Performance Score'!B139,IF('Performance Score'!F139="Deputy Head",'Performance Scoring'!$B$7*'Performance Score'!B139,IF('Performance Score'!F139="Head",'Performance Scoring'!$B$8*'Performance Score'!B139,IF('Performance Score'!F139="DMD",'Performance Scoring'!$B$9*'Performance Score'!B139,'Performance Scoring'!$B$10)))))))))),0)</f>
        <v>4</v>
      </c>
      <c r="H139">
        <f>ROUND(IF(F139="Deputy Head",'Performance Scoring'!$C$7*'Performance Score'!C139,IF('Performance Score'!F139="Head",'Performance Scoring'!$C$8*'Performance Score'!C139,IF('Performance Score'!F139="Level 1",'Performance Scoring'!$C$2*'Performance Score'!C139,IF('Performance Score'!F139="Level 2",'Performance Scoring'!$C$3*'Performance Score'!C139,IF('Performance Score'!F139="Level 3",'Performance Scoring'!$C$4*'Performance Score'!C139,IF('Performance Score'!F139="Level 4",'Performance Scoring'!$C$5*'Performance Score'!C139,IF('Performance Score'!F139="Level 5",'Performance Scoring'!$C$6*'Performance Score'!C139,IF('Performance Score'!F139="DMD",'Performance Scoring'!$C$9*'Performance Score'!C139,'Performance Scoring'!$C$10)))))))),0)</f>
        <v>10</v>
      </c>
      <c r="I139">
        <f>ROUND(IF(F139="Deputy Head",'Performance Scoring'!$D$7*'Performance Score'!D139,IF('Performance Score'!F139="Head",'Performance Scoring'!$D$8*'Performance Score'!D139,IF('Performance Score'!F139="Level 1",'Performance Scoring'!$D$2*'Performance Score'!D139,IF('Performance Score'!F139="Level 2",'Performance Scoring'!$D$3*'Performance Score'!D139,IF('Performance Score'!F139="Level 3",'Performance Scoring'!$D$4*'Performance Score'!D139,IF('Performance Score'!F139="Level 4",'Performance Scoring'!$D$5*'Performance Score'!D139,IF('Performance Score'!F139="Level 5",'Performance Scoring'!$D$6*'Performance Score'!D139,IF('Performance Score'!F139="DMD",'Performance Scoring'!$D$9*'Performance Score'!D139,'Performance Scoring'!$D$10)))))))),0)</f>
        <v>50</v>
      </c>
      <c r="J139">
        <f>SUM(G139:I139)+ROUND(IF(F139="Deputy Head",'Performance Scoring'!$E$7*'Performance Score'!$E$200,IF('Performance Score'!F139="Head",'Performance Scoring'!$E$8*'Performance Score'!$E$200,IF('Performance Score'!F139="DMD",'Performance Scoring'!$E$9*'Performance Score'!$E$200,IF('Performance Score'!F139="MD",'Performance Scoring'!$E$10*'Performance Score'!E337,'Performance Scoring'!$D$10)))),0)</f>
        <v>87</v>
      </c>
    </row>
    <row r="140" spans="1:10" x14ac:dyDescent="0.25">
      <c r="A140" s="1" t="s">
        <v>562</v>
      </c>
      <c r="B140">
        <v>74</v>
      </c>
      <c r="C140">
        <v>52</v>
      </c>
      <c r="D140">
        <v>100</v>
      </c>
      <c r="E140">
        <f t="shared" si="2"/>
        <v>75</v>
      </c>
      <c r="F140" t="str">
        <f>VLOOKUP(A140:A337,'Consolidated Table'!$A$2:$G$200,7,FALSE)</f>
        <v>Level 1</v>
      </c>
      <c r="G140">
        <f>ROUND(IF(F140="Deputy Head",'Performance Scoring'!$B$7*'Performance Score'!B140,IF('Performance Score'!F140="Head",'Performance Scoring'!$B$8*'Performance Score'!B140,IF('Performance Score'!F140="Level 1",'Performance Scoring'!$B$2*'Performance Score'!B140,IF(F140="Level 2",'Performance Scoring'!$B$3*'Performance Score'!B140,IF('Performance Score'!F140="Level 3",'Performance Scoring'!$B$4*'Performance Score'!B140,IF('Performance Score'!F140="Level 4",'Performance Scoring'!$B$5*'Performance Score'!B140,IF('Performance Score'!F140="Level 5",'Performance Scoring'!$B$6*'Performance Score'!B140,IF('Performance Score'!F140="Deputy Head",'Performance Scoring'!$B$7*'Performance Score'!B140,IF('Performance Score'!F140="Head",'Performance Scoring'!$B$8*'Performance Score'!B140,IF('Performance Score'!F140="DMD",'Performance Scoring'!$B$9*'Performance Score'!B140,'Performance Scoring'!$B$10)))))))))),0)</f>
        <v>11</v>
      </c>
      <c r="H140">
        <f>ROUND(IF(F140="Deputy Head",'Performance Scoring'!$C$7*'Performance Score'!C140,IF('Performance Score'!F140="Head",'Performance Scoring'!$C$8*'Performance Score'!C140,IF('Performance Score'!F140="Level 1",'Performance Scoring'!$C$2*'Performance Score'!C140,IF('Performance Score'!F140="Level 2",'Performance Scoring'!$C$3*'Performance Score'!C140,IF('Performance Score'!F140="Level 3",'Performance Scoring'!$C$4*'Performance Score'!C140,IF('Performance Score'!F140="Level 4",'Performance Scoring'!$C$5*'Performance Score'!C140,IF('Performance Score'!F140="Level 5",'Performance Scoring'!$C$6*'Performance Score'!C140,IF('Performance Score'!F140="DMD",'Performance Scoring'!$C$9*'Performance Score'!C140,'Performance Scoring'!$C$10)))))))),0)</f>
        <v>8</v>
      </c>
      <c r="I140">
        <f>ROUND(IF(F140="Deputy Head",'Performance Scoring'!$D$7*'Performance Score'!D140,IF('Performance Score'!F140="Head",'Performance Scoring'!$D$8*'Performance Score'!D140,IF('Performance Score'!F140="Level 1",'Performance Scoring'!$D$2*'Performance Score'!D140,IF('Performance Score'!F140="Level 2",'Performance Scoring'!$D$3*'Performance Score'!D140,IF('Performance Score'!F140="Level 3",'Performance Scoring'!$D$4*'Performance Score'!D140,IF('Performance Score'!F140="Level 4",'Performance Scoring'!$D$5*'Performance Score'!D140,IF('Performance Score'!F140="Level 5",'Performance Scoring'!$D$6*'Performance Score'!D140,IF('Performance Score'!F140="DMD",'Performance Scoring'!$D$9*'Performance Score'!D140,'Performance Scoring'!$D$10)))))))),0)</f>
        <v>70</v>
      </c>
      <c r="J140">
        <f>SUM(G140:I140)+ROUND(IF(F140="Deputy Head",'Performance Scoring'!$E$7*'Performance Score'!$E$200,IF('Performance Score'!F140="Head",'Performance Scoring'!$E$8*'Performance Score'!$E$200,IF('Performance Score'!F140="DMD",'Performance Scoring'!$E$9*'Performance Score'!$E$200,IF('Performance Score'!F140="MD",'Performance Scoring'!$E$10*'Performance Score'!E338,'Performance Scoring'!$D$10)))),0)</f>
        <v>89</v>
      </c>
    </row>
    <row r="141" spans="1:10" x14ac:dyDescent="0.25">
      <c r="A141" s="1" t="s">
        <v>565</v>
      </c>
      <c r="B141">
        <v>63</v>
      </c>
      <c r="C141">
        <v>62</v>
      </c>
      <c r="D141">
        <v>100</v>
      </c>
      <c r="E141">
        <f t="shared" si="2"/>
        <v>75</v>
      </c>
      <c r="F141" t="str">
        <f>VLOOKUP(A141:A338,'Consolidated Table'!$A$2:$G$200,7,FALSE)</f>
        <v>Level 1</v>
      </c>
      <c r="G141">
        <f>ROUND(IF(F141="Deputy Head",'Performance Scoring'!$B$7*'Performance Score'!B141,IF('Performance Score'!F141="Head",'Performance Scoring'!$B$8*'Performance Score'!B141,IF('Performance Score'!F141="Level 1",'Performance Scoring'!$B$2*'Performance Score'!B141,IF(F141="Level 2",'Performance Scoring'!$B$3*'Performance Score'!B141,IF('Performance Score'!F141="Level 3",'Performance Scoring'!$B$4*'Performance Score'!B141,IF('Performance Score'!F141="Level 4",'Performance Scoring'!$B$5*'Performance Score'!B141,IF('Performance Score'!F141="Level 5",'Performance Scoring'!$B$6*'Performance Score'!B141,IF('Performance Score'!F141="Deputy Head",'Performance Scoring'!$B$7*'Performance Score'!B141,IF('Performance Score'!F141="Head",'Performance Scoring'!$B$8*'Performance Score'!B141,IF('Performance Score'!F141="DMD",'Performance Scoring'!$B$9*'Performance Score'!B141,'Performance Scoring'!$B$10)))))))))),0)</f>
        <v>9</v>
      </c>
      <c r="H141">
        <f>ROUND(IF(F141="Deputy Head",'Performance Scoring'!$C$7*'Performance Score'!C141,IF('Performance Score'!F141="Head",'Performance Scoring'!$C$8*'Performance Score'!C141,IF('Performance Score'!F141="Level 1",'Performance Scoring'!$C$2*'Performance Score'!C141,IF('Performance Score'!F141="Level 2",'Performance Scoring'!$C$3*'Performance Score'!C141,IF('Performance Score'!F141="Level 3",'Performance Scoring'!$C$4*'Performance Score'!C141,IF('Performance Score'!F141="Level 4",'Performance Scoring'!$C$5*'Performance Score'!C141,IF('Performance Score'!F141="Level 5",'Performance Scoring'!$C$6*'Performance Score'!C141,IF('Performance Score'!F141="DMD",'Performance Scoring'!$C$9*'Performance Score'!C141,'Performance Scoring'!$C$10)))))))),0)</f>
        <v>9</v>
      </c>
      <c r="I141">
        <f>ROUND(IF(F141="Deputy Head",'Performance Scoring'!$D$7*'Performance Score'!D141,IF('Performance Score'!F141="Head",'Performance Scoring'!$D$8*'Performance Score'!D141,IF('Performance Score'!F141="Level 1",'Performance Scoring'!$D$2*'Performance Score'!D141,IF('Performance Score'!F141="Level 2",'Performance Scoring'!$D$3*'Performance Score'!D141,IF('Performance Score'!F141="Level 3",'Performance Scoring'!$D$4*'Performance Score'!D141,IF('Performance Score'!F141="Level 4",'Performance Scoring'!$D$5*'Performance Score'!D141,IF('Performance Score'!F141="Level 5",'Performance Scoring'!$D$6*'Performance Score'!D141,IF('Performance Score'!F141="DMD",'Performance Scoring'!$D$9*'Performance Score'!D141,'Performance Scoring'!$D$10)))))))),0)</f>
        <v>70</v>
      </c>
      <c r="J141">
        <f>SUM(G141:I141)+ROUND(IF(F141="Deputy Head",'Performance Scoring'!$E$7*'Performance Score'!$E$200,IF('Performance Score'!F141="Head",'Performance Scoring'!$E$8*'Performance Score'!$E$200,IF('Performance Score'!F141="DMD",'Performance Scoring'!$E$9*'Performance Score'!$E$200,IF('Performance Score'!F141="MD",'Performance Scoring'!$E$10*'Performance Score'!E339,'Performance Scoring'!$D$10)))),0)</f>
        <v>88</v>
      </c>
    </row>
    <row r="142" spans="1:10" x14ac:dyDescent="0.25">
      <c r="A142" s="1" t="s">
        <v>462</v>
      </c>
      <c r="B142">
        <v>40</v>
      </c>
      <c r="C142">
        <v>57</v>
      </c>
      <c r="D142">
        <v>100</v>
      </c>
      <c r="E142">
        <f t="shared" si="2"/>
        <v>66</v>
      </c>
      <c r="F142" t="str">
        <f>VLOOKUP(A142:A339,'Consolidated Table'!$A$2:$G$200,7,FALSE)</f>
        <v>Level 1</v>
      </c>
      <c r="G142">
        <f>ROUND(IF(F142="Deputy Head",'Performance Scoring'!$B$7*'Performance Score'!B142,IF('Performance Score'!F142="Head",'Performance Scoring'!$B$8*'Performance Score'!B142,IF('Performance Score'!F142="Level 1",'Performance Scoring'!$B$2*'Performance Score'!B142,IF(F142="Level 2",'Performance Scoring'!$B$3*'Performance Score'!B142,IF('Performance Score'!F142="Level 3",'Performance Scoring'!$B$4*'Performance Score'!B142,IF('Performance Score'!F142="Level 4",'Performance Scoring'!$B$5*'Performance Score'!B142,IF('Performance Score'!F142="Level 5",'Performance Scoring'!$B$6*'Performance Score'!B142,IF('Performance Score'!F142="Deputy Head",'Performance Scoring'!$B$7*'Performance Score'!B142,IF('Performance Score'!F142="Head",'Performance Scoring'!$B$8*'Performance Score'!B142,IF('Performance Score'!F142="DMD",'Performance Scoring'!$B$9*'Performance Score'!B142,'Performance Scoring'!$B$10)))))))))),0)</f>
        <v>6</v>
      </c>
      <c r="H142">
        <f>ROUND(IF(F142="Deputy Head",'Performance Scoring'!$C$7*'Performance Score'!C142,IF('Performance Score'!F142="Head",'Performance Scoring'!$C$8*'Performance Score'!C142,IF('Performance Score'!F142="Level 1",'Performance Scoring'!$C$2*'Performance Score'!C142,IF('Performance Score'!F142="Level 2",'Performance Scoring'!$C$3*'Performance Score'!C142,IF('Performance Score'!F142="Level 3",'Performance Scoring'!$C$4*'Performance Score'!C142,IF('Performance Score'!F142="Level 4",'Performance Scoring'!$C$5*'Performance Score'!C142,IF('Performance Score'!F142="Level 5",'Performance Scoring'!$C$6*'Performance Score'!C142,IF('Performance Score'!F142="DMD",'Performance Scoring'!$C$9*'Performance Score'!C142,'Performance Scoring'!$C$10)))))))),0)</f>
        <v>9</v>
      </c>
      <c r="I142">
        <f>ROUND(IF(F142="Deputy Head",'Performance Scoring'!$D$7*'Performance Score'!D142,IF('Performance Score'!F142="Head",'Performance Scoring'!$D$8*'Performance Score'!D142,IF('Performance Score'!F142="Level 1",'Performance Scoring'!$D$2*'Performance Score'!D142,IF('Performance Score'!F142="Level 2",'Performance Scoring'!$D$3*'Performance Score'!D142,IF('Performance Score'!F142="Level 3",'Performance Scoring'!$D$4*'Performance Score'!D142,IF('Performance Score'!F142="Level 4",'Performance Scoring'!$D$5*'Performance Score'!D142,IF('Performance Score'!F142="Level 5",'Performance Scoring'!$D$6*'Performance Score'!D142,IF('Performance Score'!F142="DMD",'Performance Scoring'!$D$9*'Performance Score'!D142,'Performance Scoring'!$D$10)))))))),0)</f>
        <v>70</v>
      </c>
      <c r="J142">
        <f>SUM(G142:I142)+ROUND(IF(F142="Deputy Head",'Performance Scoring'!$E$7*'Performance Score'!$E$200,IF('Performance Score'!F142="Head",'Performance Scoring'!$E$8*'Performance Score'!$E$200,IF('Performance Score'!F142="DMD",'Performance Scoring'!$E$9*'Performance Score'!$E$200,IF('Performance Score'!F142="MD",'Performance Scoring'!$E$10*'Performance Score'!E340,'Performance Scoring'!$D$10)))),0)</f>
        <v>85</v>
      </c>
    </row>
    <row r="143" spans="1:10" x14ac:dyDescent="0.25">
      <c r="A143" s="1" t="s">
        <v>553</v>
      </c>
      <c r="B143">
        <v>75</v>
      </c>
      <c r="C143">
        <v>93</v>
      </c>
      <c r="D143">
        <v>100</v>
      </c>
      <c r="E143">
        <f t="shared" si="2"/>
        <v>89</v>
      </c>
      <c r="F143" t="str">
        <f>VLOOKUP(A143:A340,'Consolidated Table'!$A$2:$G$200,7,FALSE)</f>
        <v>Level 1</v>
      </c>
      <c r="G143">
        <f>ROUND(IF(F143="Deputy Head",'Performance Scoring'!$B$7*'Performance Score'!B143,IF('Performance Score'!F143="Head",'Performance Scoring'!$B$8*'Performance Score'!B143,IF('Performance Score'!F143="Level 1",'Performance Scoring'!$B$2*'Performance Score'!B143,IF(F143="Level 2",'Performance Scoring'!$B$3*'Performance Score'!B143,IF('Performance Score'!F143="Level 3",'Performance Scoring'!$B$4*'Performance Score'!B143,IF('Performance Score'!F143="Level 4",'Performance Scoring'!$B$5*'Performance Score'!B143,IF('Performance Score'!F143="Level 5",'Performance Scoring'!$B$6*'Performance Score'!B143,IF('Performance Score'!F143="Deputy Head",'Performance Scoring'!$B$7*'Performance Score'!B143,IF('Performance Score'!F143="Head",'Performance Scoring'!$B$8*'Performance Score'!B143,IF('Performance Score'!F143="DMD",'Performance Scoring'!$B$9*'Performance Score'!B143,'Performance Scoring'!$B$10)))))))))),0)</f>
        <v>11</v>
      </c>
      <c r="H143">
        <f>ROUND(IF(F143="Deputy Head",'Performance Scoring'!$C$7*'Performance Score'!C143,IF('Performance Score'!F143="Head",'Performance Scoring'!$C$8*'Performance Score'!C143,IF('Performance Score'!F143="Level 1",'Performance Scoring'!$C$2*'Performance Score'!C143,IF('Performance Score'!F143="Level 2",'Performance Scoring'!$C$3*'Performance Score'!C143,IF('Performance Score'!F143="Level 3",'Performance Scoring'!$C$4*'Performance Score'!C143,IF('Performance Score'!F143="Level 4",'Performance Scoring'!$C$5*'Performance Score'!C143,IF('Performance Score'!F143="Level 5",'Performance Scoring'!$C$6*'Performance Score'!C143,IF('Performance Score'!F143="DMD",'Performance Scoring'!$C$9*'Performance Score'!C143,'Performance Scoring'!$C$10)))))))),0)</f>
        <v>14</v>
      </c>
      <c r="I143">
        <f>ROUND(IF(F143="Deputy Head",'Performance Scoring'!$D$7*'Performance Score'!D143,IF('Performance Score'!F143="Head",'Performance Scoring'!$D$8*'Performance Score'!D143,IF('Performance Score'!F143="Level 1",'Performance Scoring'!$D$2*'Performance Score'!D143,IF('Performance Score'!F143="Level 2",'Performance Scoring'!$D$3*'Performance Score'!D143,IF('Performance Score'!F143="Level 3",'Performance Scoring'!$D$4*'Performance Score'!D143,IF('Performance Score'!F143="Level 4",'Performance Scoring'!$D$5*'Performance Score'!D143,IF('Performance Score'!F143="Level 5",'Performance Scoring'!$D$6*'Performance Score'!D143,IF('Performance Score'!F143="DMD",'Performance Scoring'!$D$9*'Performance Score'!D143,'Performance Scoring'!$D$10)))))))),0)</f>
        <v>70</v>
      </c>
      <c r="J143">
        <f>SUM(G143:I143)+ROUND(IF(F143="Deputy Head",'Performance Scoring'!$E$7*'Performance Score'!$E$200,IF('Performance Score'!F143="Head",'Performance Scoring'!$E$8*'Performance Score'!$E$200,IF('Performance Score'!F143="DMD",'Performance Scoring'!$E$9*'Performance Score'!$E$200,IF('Performance Score'!F143="MD",'Performance Scoring'!$E$10*'Performance Score'!E341,'Performance Scoring'!$D$10)))),0)</f>
        <v>95</v>
      </c>
    </row>
    <row r="144" spans="1:10" x14ac:dyDescent="0.25">
      <c r="A144" s="1" t="s">
        <v>576</v>
      </c>
      <c r="B144">
        <v>55</v>
      </c>
      <c r="C144">
        <v>89</v>
      </c>
      <c r="D144">
        <v>100</v>
      </c>
      <c r="E144">
        <f t="shared" si="2"/>
        <v>81</v>
      </c>
      <c r="F144" t="str">
        <f>VLOOKUP(A144:A341,'Consolidated Table'!$A$2:$G$200,7,FALSE)</f>
        <v>Level 1</v>
      </c>
      <c r="G144">
        <f>ROUND(IF(F144="Deputy Head",'Performance Scoring'!$B$7*'Performance Score'!B144,IF('Performance Score'!F144="Head",'Performance Scoring'!$B$8*'Performance Score'!B144,IF('Performance Score'!F144="Level 1",'Performance Scoring'!$B$2*'Performance Score'!B144,IF(F144="Level 2",'Performance Scoring'!$B$3*'Performance Score'!B144,IF('Performance Score'!F144="Level 3",'Performance Scoring'!$B$4*'Performance Score'!B144,IF('Performance Score'!F144="Level 4",'Performance Scoring'!$B$5*'Performance Score'!B144,IF('Performance Score'!F144="Level 5",'Performance Scoring'!$B$6*'Performance Score'!B144,IF('Performance Score'!F144="Deputy Head",'Performance Scoring'!$B$7*'Performance Score'!B144,IF('Performance Score'!F144="Head",'Performance Scoring'!$B$8*'Performance Score'!B144,IF('Performance Score'!F144="DMD",'Performance Scoring'!$B$9*'Performance Score'!B144,'Performance Scoring'!$B$10)))))))))),0)</f>
        <v>8</v>
      </c>
      <c r="H144">
        <f>ROUND(IF(F144="Deputy Head",'Performance Scoring'!$C$7*'Performance Score'!C144,IF('Performance Score'!F144="Head",'Performance Scoring'!$C$8*'Performance Score'!C144,IF('Performance Score'!F144="Level 1",'Performance Scoring'!$C$2*'Performance Score'!C144,IF('Performance Score'!F144="Level 2",'Performance Scoring'!$C$3*'Performance Score'!C144,IF('Performance Score'!F144="Level 3",'Performance Scoring'!$C$4*'Performance Score'!C144,IF('Performance Score'!F144="Level 4",'Performance Scoring'!$C$5*'Performance Score'!C144,IF('Performance Score'!F144="Level 5",'Performance Scoring'!$C$6*'Performance Score'!C144,IF('Performance Score'!F144="DMD",'Performance Scoring'!$C$9*'Performance Score'!C144,'Performance Scoring'!$C$10)))))))),0)</f>
        <v>13</v>
      </c>
      <c r="I144">
        <f>ROUND(IF(F144="Deputy Head",'Performance Scoring'!$D$7*'Performance Score'!D144,IF('Performance Score'!F144="Head",'Performance Scoring'!$D$8*'Performance Score'!D144,IF('Performance Score'!F144="Level 1",'Performance Scoring'!$D$2*'Performance Score'!D144,IF('Performance Score'!F144="Level 2",'Performance Scoring'!$D$3*'Performance Score'!D144,IF('Performance Score'!F144="Level 3",'Performance Scoring'!$D$4*'Performance Score'!D144,IF('Performance Score'!F144="Level 4",'Performance Scoring'!$D$5*'Performance Score'!D144,IF('Performance Score'!F144="Level 5",'Performance Scoring'!$D$6*'Performance Score'!D144,IF('Performance Score'!F144="DMD",'Performance Scoring'!$D$9*'Performance Score'!D144,'Performance Scoring'!$D$10)))))))),0)</f>
        <v>70</v>
      </c>
      <c r="J144">
        <f>SUM(G144:I144)+ROUND(IF(F144="Deputy Head",'Performance Scoring'!$E$7*'Performance Score'!$E$200,IF('Performance Score'!F144="Head",'Performance Scoring'!$E$8*'Performance Score'!$E$200,IF('Performance Score'!F144="DMD",'Performance Scoring'!$E$9*'Performance Score'!$E$200,IF('Performance Score'!F144="MD",'Performance Scoring'!$E$10*'Performance Score'!E342,'Performance Scoring'!$D$10)))),0)</f>
        <v>91</v>
      </c>
    </row>
    <row r="145" spans="1:10" x14ac:dyDescent="0.25">
      <c r="A145" s="1" t="s">
        <v>581</v>
      </c>
      <c r="B145">
        <v>81</v>
      </c>
      <c r="C145">
        <v>51</v>
      </c>
      <c r="D145">
        <v>84</v>
      </c>
      <c r="E145">
        <f t="shared" si="2"/>
        <v>72</v>
      </c>
      <c r="F145" t="str">
        <f>VLOOKUP(A145:A342,'Consolidated Table'!$A$2:$G$200,7,FALSE)</f>
        <v>Level 1</v>
      </c>
      <c r="G145">
        <f>ROUND(IF(F145="Deputy Head",'Performance Scoring'!$B$7*'Performance Score'!B145,IF('Performance Score'!F145="Head",'Performance Scoring'!$B$8*'Performance Score'!B145,IF('Performance Score'!F145="Level 1",'Performance Scoring'!$B$2*'Performance Score'!B145,IF(F145="Level 2",'Performance Scoring'!$B$3*'Performance Score'!B145,IF('Performance Score'!F145="Level 3",'Performance Scoring'!$B$4*'Performance Score'!B145,IF('Performance Score'!F145="Level 4",'Performance Scoring'!$B$5*'Performance Score'!B145,IF('Performance Score'!F145="Level 5",'Performance Scoring'!$B$6*'Performance Score'!B145,IF('Performance Score'!F145="Deputy Head",'Performance Scoring'!$B$7*'Performance Score'!B145,IF('Performance Score'!F145="Head",'Performance Scoring'!$B$8*'Performance Score'!B145,IF('Performance Score'!F145="DMD",'Performance Scoring'!$B$9*'Performance Score'!B145,'Performance Scoring'!$B$10)))))))))),0)</f>
        <v>12</v>
      </c>
      <c r="H145">
        <f>ROUND(IF(F145="Deputy Head",'Performance Scoring'!$C$7*'Performance Score'!C145,IF('Performance Score'!F145="Head",'Performance Scoring'!$C$8*'Performance Score'!C145,IF('Performance Score'!F145="Level 1",'Performance Scoring'!$C$2*'Performance Score'!C145,IF('Performance Score'!F145="Level 2",'Performance Scoring'!$C$3*'Performance Score'!C145,IF('Performance Score'!F145="Level 3",'Performance Scoring'!$C$4*'Performance Score'!C145,IF('Performance Score'!F145="Level 4",'Performance Scoring'!$C$5*'Performance Score'!C145,IF('Performance Score'!F145="Level 5",'Performance Scoring'!$C$6*'Performance Score'!C145,IF('Performance Score'!F145="DMD",'Performance Scoring'!$C$9*'Performance Score'!C145,'Performance Scoring'!$C$10)))))))),0)</f>
        <v>8</v>
      </c>
      <c r="I145">
        <f>ROUND(IF(F145="Deputy Head",'Performance Scoring'!$D$7*'Performance Score'!D145,IF('Performance Score'!F145="Head",'Performance Scoring'!$D$8*'Performance Score'!D145,IF('Performance Score'!F145="Level 1",'Performance Scoring'!$D$2*'Performance Score'!D145,IF('Performance Score'!F145="Level 2",'Performance Scoring'!$D$3*'Performance Score'!D145,IF('Performance Score'!F145="Level 3",'Performance Scoring'!$D$4*'Performance Score'!D145,IF('Performance Score'!F145="Level 4",'Performance Scoring'!$D$5*'Performance Score'!D145,IF('Performance Score'!F145="Level 5",'Performance Scoring'!$D$6*'Performance Score'!D145,IF('Performance Score'!F145="DMD",'Performance Scoring'!$D$9*'Performance Score'!D145,'Performance Scoring'!$D$10)))))))),0)</f>
        <v>59</v>
      </c>
      <c r="J145">
        <f>SUM(G145:I145)+ROUND(IF(F145="Deputy Head",'Performance Scoring'!$E$7*'Performance Score'!$E$200,IF('Performance Score'!F145="Head",'Performance Scoring'!$E$8*'Performance Score'!$E$200,IF('Performance Score'!F145="DMD",'Performance Scoring'!$E$9*'Performance Score'!$E$200,IF('Performance Score'!F145="MD",'Performance Scoring'!$E$10*'Performance Score'!E343,'Performance Scoring'!$D$10)))),0)</f>
        <v>79</v>
      </c>
    </row>
    <row r="146" spans="1:10" x14ac:dyDescent="0.25">
      <c r="A146" s="1" t="s">
        <v>491</v>
      </c>
      <c r="B146">
        <v>79</v>
      </c>
      <c r="C146">
        <v>52</v>
      </c>
      <c r="D146">
        <v>100</v>
      </c>
      <c r="E146">
        <f t="shared" si="2"/>
        <v>77</v>
      </c>
      <c r="F146" t="str">
        <f>VLOOKUP(A146:A343,'Consolidated Table'!$A$2:$G$200,7,FALSE)</f>
        <v>Level 1</v>
      </c>
      <c r="G146">
        <f>ROUND(IF(F146="Deputy Head",'Performance Scoring'!$B$7*'Performance Score'!B146,IF('Performance Score'!F146="Head",'Performance Scoring'!$B$8*'Performance Score'!B146,IF('Performance Score'!F146="Level 1",'Performance Scoring'!$B$2*'Performance Score'!B146,IF(F146="Level 2",'Performance Scoring'!$B$3*'Performance Score'!B146,IF('Performance Score'!F146="Level 3",'Performance Scoring'!$B$4*'Performance Score'!B146,IF('Performance Score'!F146="Level 4",'Performance Scoring'!$B$5*'Performance Score'!B146,IF('Performance Score'!F146="Level 5",'Performance Scoring'!$B$6*'Performance Score'!B146,IF('Performance Score'!F146="Deputy Head",'Performance Scoring'!$B$7*'Performance Score'!B146,IF('Performance Score'!F146="Head",'Performance Scoring'!$B$8*'Performance Score'!B146,IF('Performance Score'!F146="DMD",'Performance Scoring'!$B$9*'Performance Score'!B146,'Performance Scoring'!$B$10)))))))))),0)</f>
        <v>12</v>
      </c>
      <c r="H146">
        <f>ROUND(IF(F146="Deputy Head",'Performance Scoring'!$C$7*'Performance Score'!C146,IF('Performance Score'!F146="Head",'Performance Scoring'!$C$8*'Performance Score'!C146,IF('Performance Score'!F146="Level 1",'Performance Scoring'!$C$2*'Performance Score'!C146,IF('Performance Score'!F146="Level 2",'Performance Scoring'!$C$3*'Performance Score'!C146,IF('Performance Score'!F146="Level 3",'Performance Scoring'!$C$4*'Performance Score'!C146,IF('Performance Score'!F146="Level 4",'Performance Scoring'!$C$5*'Performance Score'!C146,IF('Performance Score'!F146="Level 5",'Performance Scoring'!$C$6*'Performance Score'!C146,IF('Performance Score'!F146="DMD",'Performance Scoring'!$C$9*'Performance Score'!C146,'Performance Scoring'!$C$10)))))))),0)</f>
        <v>8</v>
      </c>
      <c r="I146">
        <f>ROUND(IF(F146="Deputy Head",'Performance Scoring'!$D$7*'Performance Score'!D146,IF('Performance Score'!F146="Head",'Performance Scoring'!$D$8*'Performance Score'!D146,IF('Performance Score'!F146="Level 1",'Performance Scoring'!$D$2*'Performance Score'!D146,IF('Performance Score'!F146="Level 2",'Performance Scoring'!$D$3*'Performance Score'!D146,IF('Performance Score'!F146="Level 3",'Performance Scoring'!$D$4*'Performance Score'!D146,IF('Performance Score'!F146="Level 4",'Performance Scoring'!$D$5*'Performance Score'!D146,IF('Performance Score'!F146="Level 5",'Performance Scoring'!$D$6*'Performance Score'!D146,IF('Performance Score'!F146="DMD",'Performance Scoring'!$D$9*'Performance Score'!D146,'Performance Scoring'!$D$10)))))))),0)</f>
        <v>70</v>
      </c>
      <c r="J146">
        <f>SUM(G146:I146)+ROUND(IF(F146="Deputy Head",'Performance Scoring'!$E$7*'Performance Score'!$E$200,IF('Performance Score'!F146="Head",'Performance Scoring'!$E$8*'Performance Score'!$E$200,IF('Performance Score'!F146="DMD",'Performance Scoring'!$E$9*'Performance Score'!$E$200,IF('Performance Score'!F146="MD",'Performance Scoring'!$E$10*'Performance Score'!E344,'Performance Scoring'!$D$10)))),0)</f>
        <v>90</v>
      </c>
    </row>
    <row r="147" spans="1:10" x14ac:dyDescent="0.25">
      <c r="A147" s="1" t="s">
        <v>497</v>
      </c>
      <c r="B147">
        <v>42</v>
      </c>
      <c r="C147">
        <v>77</v>
      </c>
      <c r="D147">
        <v>62</v>
      </c>
      <c r="E147">
        <f t="shared" si="2"/>
        <v>60</v>
      </c>
      <c r="F147" t="str">
        <f>VLOOKUP(A147:A344,'Consolidated Table'!$A$2:$G$200,7,FALSE)</f>
        <v>Level 1</v>
      </c>
      <c r="G147">
        <f>ROUND(IF(F147="Deputy Head",'Performance Scoring'!$B$7*'Performance Score'!B147,IF('Performance Score'!F147="Head",'Performance Scoring'!$B$8*'Performance Score'!B147,IF('Performance Score'!F147="Level 1",'Performance Scoring'!$B$2*'Performance Score'!B147,IF(F147="Level 2",'Performance Scoring'!$B$3*'Performance Score'!B147,IF('Performance Score'!F147="Level 3",'Performance Scoring'!$B$4*'Performance Score'!B147,IF('Performance Score'!F147="Level 4",'Performance Scoring'!$B$5*'Performance Score'!B147,IF('Performance Score'!F147="Level 5",'Performance Scoring'!$B$6*'Performance Score'!B147,IF('Performance Score'!F147="Deputy Head",'Performance Scoring'!$B$7*'Performance Score'!B147,IF('Performance Score'!F147="Head",'Performance Scoring'!$B$8*'Performance Score'!B147,IF('Performance Score'!F147="DMD",'Performance Scoring'!$B$9*'Performance Score'!B147,'Performance Scoring'!$B$10)))))))))),0)</f>
        <v>6</v>
      </c>
      <c r="H147">
        <f>ROUND(IF(F147="Deputy Head",'Performance Scoring'!$C$7*'Performance Score'!C147,IF('Performance Score'!F147="Head",'Performance Scoring'!$C$8*'Performance Score'!C147,IF('Performance Score'!F147="Level 1",'Performance Scoring'!$C$2*'Performance Score'!C147,IF('Performance Score'!F147="Level 2",'Performance Scoring'!$C$3*'Performance Score'!C147,IF('Performance Score'!F147="Level 3",'Performance Scoring'!$C$4*'Performance Score'!C147,IF('Performance Score'!F147="Level 4",'Performance Scoring'!$C$5*'Performance Score'!C147,IF('Performance Score'!F147="Level 5",'Performance Scoring'!$C$6*'Performance Score'!C147,IF('Performance Score'!F147="DMD",'Performance Scoring'!$C$9*'Performance Score'!C147,'Performance Scoring'!$C$10)))))))),0)</f>
        <v>12</v>
      </c>
      <c r="I147">
        <f>ROUND(IF(F147="Deputy Head",'Performance Scoring'!$D$7*'Performance Score'!D147,IF('Performance Score'!F147="Head",'Performance Scoring'!$D$8*'Performance Score'!D147,IF('Performance Score'!F147="Level 1",'Performance Scoring'!$D$2*'Performance Score'!D147,IF('Performance Score'!F147="Level 2",'Performance Scoring'!$D$3*'Performance Score'!D147,IF('Performance Score'!F147="Level 3",'Performance Scoring'!$D$4*'Performance Score'!D147,IF('Performance Score'!F147="Level 4",'Performance Scoring'!$D$5*'Performance Score'!D147,IF('Performance Score'!F147="Level 5",'Performance Scoring'!$D$6*'Performance Score'!D147,IF('Performance Score'!F147="DMD",'Performance Scoring'!$D$9*'Performance Score'!D147,'Performance Scoring'!$D$10)))))))),0)</f>
        <v>43</v>
      </c>
      <c r="J147">
        <f>SUM(G147:I147)+ROUND(IF(F147="Deputy Head",'Performance Scoring'!$E$7*'Performance Score'!$E$200,IF('Performance Score'!F147="Head",'Performance Scoring'!$E$8*'Performance Score'!$E$200,IF('Performance Score'!F147="DMD",'Performance Scoring'!$E$9*'Performance Score'!$E$200,IF('Performance Score'!F147="MD",'Performance Scoring'!$E$10*'Performance Score'!E345,'Performance Scoring'!$D$10)))),0)</f>
        <v>61</v>
      </c>
    </row>
    <row r="148" spans="1:10" x14ac:dyDescent="0.25">
      <c r="A148" s="1" t="s">
        <v>460</v>
      </c>
      <c r="B148">
        <v>98</v>
      </c>
      <c r="C148">
        <v>54</v>
      </c>
      <c r="D148">
        <v>100</v>
      </c>
      <c r="E148">
        <f t="shared" si="2"/>
        <v>84</v>
      </c>
      <c r="F148" t="str">
        <f>VLOOKUP(A148:A345,'Consolidated Table'!$A$2:$G$200,7,FALSE)</f>
        <v>Level 1</v>
      </c>
      <c r="G148">
        <f>ROUND(IF(F148="Deputy Head",'Performance Scoring'!$B$7*'Performance Score'!B148,IF('Performance Score'!F148="Head",'Performance Scoring'!$B$8*'Performance Score'!B148,IF('Performance Score'!F148="Level 1",'Performance Scoring'!$B$2*'Performance Score'!B148,IF(F148="Level 2",'Performance Scoring'!$B$3*'Performance Score'!B148,IF('Performance Score'!F148="Level 3",'Performance Scoring'!$B$4*'Performance Score'!B148,IF('Performance Score'!F148="Level 4",'Performance Scoring'!$B$5*'Performance Score'!B148,IF('Performance Score'!F148="Level 5",'Performance Scoring'!$B$6*'Performance Score'!B148,IF('Performance Score'!F148="Deputy Head",'Performance Scoring'!$B$7*'Performance Score'!B148,IF('Performance Score'!F148="Head",'Performance Scoring'!$B$8*'Performance Score'!B148,IF('Performance Score'!F148="DMD",'Performance Scoring'!$B$9*'Performance Score'!B148,'Performance Scoring'!$B$10)))))))))),0)</f>
        <v>15</v>
      </c>
      <c r="H148">
        <f>ROUND(IF(F148="Deputy Head",'Performance Scoring'!$C$7*'Performance Score'!C148,IF('Performance Score'!F148="Head",'Performance Scoring'!$C$8*'Performance Score'!C148,IF('Performance Score'!F148="Level 1",'Performance Scoring'!$C$2*'Performance Score'!C148,IF('Performance Score'!F148="Level 2",'Performance Scoring'!$C$3*'Performance Score'!C148,IF('Performance Score'!F148="Level 3",'Performance Scoring'!$C$4*'Performance Score'!C148,IF('Performance Score'!F148="Level 4",'Performance Scoring'!$C$5*'Performance Score'!C148,IF('Performance Score'!F148="Level 5",'Performance Scoring'!$C$6*'Performance Score'!C148,IF('Performance Score'!F148="DMD",'Performance Scoring'!$C$9*'Performance Score'!C148,'Performance Scoring'!$C$10)))))))),0)</f>
        <v>8</v>
      </c>
      <c r="I148">
        <f>ROUND(IF(F148="Deputy Head",'Performance Scoring'!$D$7*'Performance Score'!D148,IF('Performance Score'!F148="Head",'Performance Scoring'!$D$8*'Performance Score'!D148,IF('Performance Score'!F148="Level 1",'Performance Scoring'!$D$2*'Performance Score'!D148,IF('Performance Score'!F148="Level 2",'Performance Scoring'!$D$3*'Performance Score'!D148,IF('Performance Score'!F148="Level 3",'Performance Scoring'!$D$4*'Performance Score'!D148,IF('Performance Score'!F148="Level 4",'Performance Scoring'!$D$5*'Performance Score'!D148,IF('Performance Score'!F148="Level 5",'Performance Scoring'!$D$6*'Performance Score'!D148,IF('Performance Score'!F148="DMD",'Performance Scoring'!$D$9*'Performance Score'!D148,'Performance Scoring'!$D$10)))))))),0)</f>
        <v>70</v>
      </c>
      <c r="J148">
        <f>SUM(G148:I148)+ROUND(IF(F148="Deputy Head",'Performance Scoring'!$E$7*'Performance Score'!$E$200,IF('Performance Score'!F148="Head",'Performance Scoring'!$E$8*'Performance Score'!$E$200,IF('Performance Score'!F148="DMD",'Performance Scoring'!$E$9*'Performance Score'!$E$200,IF('Performance Score'!F148="MD",'Performance Scoring'!$E$10*'Performance Score'!E346,'Performance Scoring'!$D$10)))),0)</f>
        <v>93</v>
      </c>
    </row>
    <row r="149" spans="1:10" x14ac:dyDescent="0.25">
      <c r="A149" s="1" t="s">
        <v>461</v>
      </c>
      <c r="B149">
        <v>72</v>
      </c>
      <c r="C149">
        <v>75</v>
      </c>
      <c r="D149">
        <v>100</v>
      </c>
      <c r="E149">
        <f t="shared" si="2"/>
        <v>82</v>
      </c>
      <c r="F149" t="str">
        <f>VLOOKUP(A149:A346,'Consolidated Table'!$A$2:$G$200,7,FALSE)</f>
        <v>Level 1</v>
      </c>
      <c r="G149">
        <f>ROUND(IF(F149="Deputy Head",'Performance Scoring'!$B$7*'Performance Score'!B149,IF('Performance Score'!F149="Head",'Performance Scoring'!$B$8*'Performance Score'!B149,IF('Performance Score'!F149="Level 1",'Performance Scoring'!$B$2*'Performance Score'!B149,IF(F149="Level 2",'Performance Scoring'!$B$3*'Performance Score'!B149,IF('Performance Score'!F149="Level 3",'Performance Scoring'!$B$4*'Performance Score'!B149,IF('Performance Score'!F149="Level 4",'Performance Scoring'!$B$5*'Performance Score'!B149,IF('Performance Score'!F149="Level 5",'Performance Scoring'!$B$6*'Performance Score'!B149,IF('Performance Score'!F149="Deputy Head",'Performance Scoring'!$B$7*'Performance Score'!B149,IF('Performance Score'!F149="Head",'Performance Scoring'!$B$8*'Performance Score'!B149,IF('Performance Score'!F149="DMD",'Performance Scoring'!$B$9*'Performance Score'!B149,'Performance Scoring'!$B$10)))))))))),0)</f>
        <v>11</v>
      </c>
      <c r="H149">
        <f>ROUND(IF(F149="Deputy Head",'Performance Scoring'!$C$7*'Performance Score'!C149,IF('Performance Score'!F149="Head",'Performance Scoring'!$C$8*'Performance Score'!C149,IF('Performance Score'!F149="Level 1",'Performance Scoring'!$C$2*'Performance Score'!C149,IF('Performance Score'!F149="Level 2",'Performance Scoring'!$C$3*'Performance Score'!C149,IF('Performance Score'!F149="Level 3",'Performance Scoring'!$C$4*'Performance Score'!C149,IF('Performance Score'!F149="Level 4",'Performance Scoring'!$C$5*'Performance Score'!C149,IF('Performance Score'!F149="Level 5",'Performance Scoring'!$C$6*'Performance Score'!C149,IF('Performance Score'!F149="DMD",'Performance Scoring'!$C$9*'Performance Score'!C149,'Performance Scoring'!$C$10)))))))),0)</f>
        <v>11</v>
      </c>
      <c r="I149">
        <f>ROUND(IF(F149="Deputy Head",'Performance Scoring'!$D$7*'Performance Score'!D149,IF('Performance Score'!F149="Head",'Performance Scoring'!$D$8*'Performance Score'!D149,IF('Performance Score'!F149="Level 1",'Performance Scoring'!$D$2*'Performance Score'!D149,IF('Performance Score'!F149="Level 2",'Performance Scoring'!$D$3*'Performance Score'!D149,IF('Performance Score'!F149="Level 3",'Performance Scoring'!$D$4*'Performance Score'!D149,IF('Performance Score'!F149="Level 4",'Performance Scoring'!$D$5*'Performance Score'!D149,IF('Performance Score'!F149="Level 5",'Performance Scoring'!$D$6*'Performance Score'!D149,IF('Performance Score'!F149="DMD",'Performance Scoring'!$D$9*'Performance Score'!D149,'Performance Scoring'!$D$10)))))))),0)</f>
        <v>70</v>
      </c>
      <c r="J149">
        <f>SUM(G149:I149)+ROUND(IF(F149="Deputy Head",'Performance Scoring'!$E$7*'Performance Score'!$E$200,IF('Performance Score'!F149="Head",'Performance Scoring'!$E$8*'Performance Score'!$E$200,IF('Performance Score'!F149="DMD",'Performance Scoring'!$E$9*'Performance Score'!$E$200,IF('Performance Score'!F149="MD",'Performance Scoring'!$E$10*'Performance Score'!E347,'Performance Scoring'!$D$10)))),0)</f>
        <v>92</v>
      </c>
    </row>
    <row r="150" spans="1:10" x14ac:dyDescent="0.25">
      <c r="A150" s="1" t="s">
        <v>468</v>
      </c>
      <c r="B150">
        <v>88</v>
      </c>
      <c r="C150">
        <v>69</v>
      </c>
      <c r="D150">
        <v>100</v>
      </c>
      <c r="E150">
        <f t="shared" si="2"/>
        <v>86</v>
      </c>
      <c r="F150" t="str">
        <f>VLOOKUP(A150:A347,'Consolidated Table'!$A$2:$G$200,7,FALSE)</f>
        <v>Level 1</v>
      </c>
      <c r="G150">
        <f>ROUND(IF(F150="Deputy Head",'Performance Scoring'!$B$7*'Performance Score'!B150,IF('Performance Score'!F150="Head",'Performance Scoring'!$B$8*'Performance Score'!B150,IF('Performance Score'!F150="Level 1",'Performance Scoring'!$B$2*'Performance Score'!B150,IF(F150="Level 2",'Performance Scoring'!$B$3*'Performance Score'!B150,IF('Performance Score'!F150="Level 3",'Performance Scoring'!$B$4*'Performance Score'!B150,IF('Performance Score'!F150="Level 4",'Performance Scoring'!$B$5*'Performance Score'!B150,IF('Performance Score'!F150="Level 5",'Performance Scoring'!$B$6*'Performance Score'!B150,IF('Performance Score'!F150="Deputy Head",'Performance Scoring'!$B$7*'Performance Score'!B150,IF('Performance Score'!F150="Head",'Performance Scoring'!$B$8*'Performance Score'!B150,IF('Performance Score'!F150="DMD",'Performance Scoring'!$B$9*'Performance Score'!B150,'Performance Scoring'!$B$10)))))))))),0)</f>
        <v>13</v>
      </c>
      <c r="H150">
        <f>ROUND(IF(F150="Deputy Head",'Performance Scoring'!$C$7*'Performance Score'!C150,IF('Performance Score'!F150="Head",'Performance Scoring'!$C$8*'Performance Score'!C150,IF('Performance Score'!F150="Level 1",'Performance Scoring'!$C$2*'Performance Score'!C150,IF('Performance Score'!F150="Level 2",'Performance Scoring'!$C$3*'Performance Score'!C150,IF('Performance Score'!F150="Level 3",'Performance Scoring'!$C$4*'Performance Score'!C150,IF('Performance Score'!F150="Level 4",'Performance Scoring'!$C$5*'Performance Score'!C150,IF('Performance Score'!F150="Level 5",'Performance Scoring'!$C$6*'Performance Score'!C150,IF('Performance Score'!F150="DMD",'Performance Scoring'!$C$9*'Performance Score'!C150,'Performance Scoring'!$C$10)))))))),0)</f>
        <v>10</v>
      </c>
      <c r="I150">
        <f>ROUND(IF(F150="Deputy Head",'Performance Scoring'!$D$7*'Performance Score'!D150,IF('Performance Score'!F150="Head",'Performance Scoring'!$D$8*'Performance Score'!D150,IF('Performance Score'!F150="Level 1",'Performance Scoring'!$D$2*'Performance Score'!D150,IF('Performance Score'!F150="Level 2",'Performance Scoring'!$D$3*'Performance Score'!D150,IF('Performance Score'!F150="Level 3",'Performance Scoring'!$D$4*'Performance Score'!D150,IF('Performance Score'!F150="Level 4",'Performance Scoring'!$D$5*'Performance Score'!D150,IF('Performance Score'!F150="Level 5",'Performance Scoring'!$D$6*'Performance Score'!D150,IF('Performance Score'!F150="DMD",'Performance Scoring'!$D$9*'Performance Score'!D150,'Performance Scoring'!$D$10)))))))),0)</f>
        <v>70</v>
      </c>
      <c r="J150">
        <f>SUM(G150:I150)+ROUND(IF(F150="Deputy Head",'Performance Scoring'!$E$7*'Performance Score'!$E$200,IF('Performance Score'!F150="Head",'Performance Scoring'!$E$8*'Performance Score'!$E$200,IF('Performance Score'!F150="DMD",'Performance Scoring'!$E$9*'Performance Score'!$E$200,IF('Performance Score'!F150="MD",'Performance Scoring'!$E$10*'Performance Score'!E348,'Performance Scoring'!$D$10)))),0)</f>
        <v>93</v>
      </c>
    </row>
    <row r="151" spans="1:10" x14ac:dyDescent="0.25">
      <c r="A151" s="1" t="s">
        <v>470</v>
      </c>
      <c r="B151">
        <v>95</v>
      </c>
      <c r="C151">
        <v>67</v>
      </c>
      <c r="D151">
        <v>100</v>
      </c>
      <c r="E151">
        <f t="shared" si="2"/>
        <v>87</v>
      </c>
      <c r="F151" t="str">
        <f>VLOOKUP(A151:A348,'Consolidated Table'!$A$2:$G$200,7,FALSE)</f>
        <v>Level 1</v>
      </c>
      <c r="G151">
        <f>ROUND(IF(F151="Deputy Head",'Performance Scoring'!$B$7*'Performance Score'!B151,IF('Performance Score'!F151="Head",'Performance Scoring'!$B$8*'Performance Score'!B151,IF('Performance Score'!F151="Level 1",'Performance Scoring'!$B$2*'Performance Score'!B151,IF(F151="Level 2",'Performance Scoring'!$B$3*'Performance Score'!B151,IF('Performance Score'!F151="Level 3",'Performance Scoring'!$B$4*'Performance Score'!B151,IF('Performance Score'!F151="Level 4",'Performance Scoring'!$B$5*'Performance Score'!B151,IF('Performance Score'!F151="Level 5",'Performance Scoring'!$B$6*'Performance Score'!B151,IF('Performance Score'!F151="Deputy Head",'Performance Scoring'!$B$7*'Performance Score'!B151,IF('Performance Score'!F151="Head",'Performance Scoring'!$B$8*'Performance Score'!B151,IF('Performance Score'!F151="DMD",'Performance Scoring'!$B$9*'Performance Score'!B151,'Performance Scoring'!$B$10)))))))))),0)</f>
        <v>14</v>
      </c>
      <c r="H151">
        <f>ROUND(IF(F151="Deputy Head",'Performance Scoring'!$C$7*'Performance Score'!C151,IF('Performance Score'!F151="Head",'Performance Scoring'!$C$8*'Performance Score'!C151,IF('Performance Score'!F151="Level 1",'Performance Scoring'!$C$2*'Performance Score'!C151,IF('Performance Score'!F151="Level 2",'Performance Scoring'!$C$3*'Performance Score'!C151,IF('Performance Score'!F151="Level 3",'Performance Scoring'!$C$4*'Performance Score'!C151,IF('Performance Score'!F151="Level 4",'Performance Scoring'!$C$5*'Performance Score'!C151,IF('Performance Score'!F151="Level 5",'Performance Scoring'!$C$6*'Performance Score'!C151,IF('Performance Score'!F151="DMD",'Performance Scoring'!$C$9*'Performance Score'!C151,'Performance Scoring'!$C$10)))))))),0)</f>
        <v>10</v>
      </c>
      <c r="I151">
        <f>ROUND(IF(F151="Deputy Head",'Performance Scoring'!$D$7*'Performance Score'!D151,IF('Performance Score'!F151="Head",'Performance Scoring'!$D$8*'Performance Score'!D151,IF('Performance Score'!F151="Level 1",'Performance Scoring'!$D$2*'Performance Score'!D151,IF('Performance Score'!F151="Level 2",'Performance Scoring'!$D$3*'Performance Score'!D151,IF('Performance Score'!F151="Level 3",'Performance Scoring'!$D$4*'Performance Score'!D151,IF('Performance Score'!F151="Level 4",'Performance Scoring'!$D$5*'Performance Score'!D151,IF('Performance Score'!F151="Level 5",'Performance Scoring'!$D$6*'Performance Score'!D151,IF('Performance Score'!F151="DMD",'Performance Scoring'!$D$9*'Performance Score'!D151,'Performance Scoring'!$D$10)))))))),0)</f>
        <v>70</v>
      </c>
      <c r="J151">
        <f>SUM(G151:I151)+ROUND(IF(F151="Deputy Head",'Performance Scoring'!$E$7*'Performance Score'!$E$200,IF('Performance Score'!F151="Head",'Performance Scoring'!$E$8*'Performance Score'!$E$200,IF('Performance Score'!F151="DMD",'Performance Scoring'!$E$9*'Performance Score'!$E$200,IF('Performance Score'!F151="MD",'Performance Scoring'!$E$10*'Performance Score'!E349,'Performance Scoring'!$D$10)))),0)</f>
        <v>94</v>
      </c>
    </row>
    <row r="152" spans="1:10" x14ac:dyDescent="0.25">
      <c r="A152" s="1" t="s">
        <v>471</v>
      </c>
      <c r="B152">
        <v>42</v>
      </c>
      <c r="C152">
        <v>71</v>
      </c>
      <c r="D152">
        <v>100</v>
      </c>
      <c r="E152">
        <f t="shared" si="2"/>
        <v>71</v>
      </c>
      <c r="F152" t="str">
        <f>VLOOKUP(A152:A349,'Consolidated Table'!$A$2:$G$200,7,FALSE)</f>
        <v>Level 1</v>
      </c>
      <c r="G152">
        <f>ROUND(IF(F152="Deputy Head",'Performance Scoring'!$B$7*'Performance Score'!B152,IF('Performance Score'!F152="Head",'Performance Scoring'!$B$8*'Performance Score'!B152,IF('Performance Score'!F152="Level 1",'Performance Scoring'!$B$2*'Performance Score'!B152,IF(F152="Level 2",'Performance Scoring'!$B$3*'Performance Score'!B152,IF('Performance Score'!F152="Level 3",'Performance Scoring'!$B$4*'Performance Score'!B152,IF('Performance Score'!F152="Level 4",'Performance Scoring'!$B$5*'Performance Score'!B152,IF('Performance Score'!F152="Level 5",'Performance Scoring'!$B$6*'Performance Score'!B152,IF('Performance Score'!F152="Deputy Head",'Performance Scoring'!$B$7*'Performance Score'!B152,IF('Performance Score'!F152="Head",'Performance Scoring'!$B$8*'Performance Score'!B152,IF('Performance Score'!F152="DMD",'Performance Scoring'!$B$9*'Performance Score'!B152,'Performance Scoring'!$B$10)))))))))),0)</f>
        <v>6</v>
      </c>
      <c r="H152">
        <f>ROUND(IF(F152="Deputy Head",'Performance Scoring'!$C$7*'Performance Score'!C152,IF('Performance Score'!F152="Head",'Performance Scoring'!$C$8*'Performance Score'!C152,IF('Performance Score'!F152="Level 1",'Performance Scoring'!$C$2*'Performance Score'!C152,IF('Performance Score'!F152="Level 2",'Performance Scoring'!$C$3*'Performance Score'!C152,IF('Performance Score'!F152="Level 3",'Performance Scoring'!$C$4*'Performance Score'!C152,IF('Performance Score'!F152="Level 4",'Performance Scoring'!$C$5*'Performance Score'!C152,IF('Performance Score'!F152="Level 5",'Performance Scoring'!$C$6*'Performance Score'!C152,IF('Performance Score'!F152="DMD",'Performance Scoring'!$C$9*'Performance Score'!C152,'Performance Scoring'!$C$10)))))))),0)</f>
        <v>11</v>
      </c>
      <c r="I152">
        <f>ROUND(IF(F152="Deputy Head",'Performance Scoring'!$D$7*'Performance Score'!D152,IF('Performance Score'!F152="Head",'Performance Scoring'!$D$8*'Performance Score'!D152,IF('Performance Score'!F152="Level 1",'Performance Scoring'!$D$2*'Performance Score'!D152,IF('Performance Score'!F152="Level 2",'Performance Scoring'!$D$3*'Performance Score'!D152,IF('Performance Score'!F152="Level 3",'Performance Scoring'!$D$4*'Performance Score'!D152,IF('Performance Score'!F152="Level 4",'Performance Scoring'!$D$5*'Performance Score'!D152,IF('Performance Score'!F152="Level 5",'Performance Scoring'!$D$6*'Performance Score'!D152,IF('Performance Score'!F152="DMD",'Performance Scoring'!$D$9*'Performance Score'!D152,'Performance Scoring'!$D$10)))))))),0)</f>
        <v>70</v>
      </c>
      <c r="J152">
        <f>SUM(G152:I152)+ROUND(IF(F152="Deputy Head",'Performance Scoring'!$E$7*'Performance Score'!$E$200,IF('Performance Score'!F152="Head",'Performance Scoring'!$E$8*'Performance Score'!$E$200,IF('Performance Score'!F152="DMD",'Performance Scoring'!$E$9*'Performance Score'!$E$200,IF('Performance Score'!F152="MD",'Performance Scoring'!$E$10*'Performance Score'!E350,'Performance Scoring'!$D$10)))),0)</f>
        <v>87</v>
      </c>
    </row>
    <row r="153" spans="1:10" x14ac:dyDescent="0.25">
      <c r="A153" s="1" t="s">
        <v>502</v>
      </c>
      <c r="B153">
        <v>47</v>
      </c>
      <c r="C153">
        <v>72</v>
      </c>
      <c r="D153">
        <v>61</v>
      </c>
      <c r="E153">
        <f t="shared" si="2"/>
        <v>60</v>
      </c>
      <c r="F153" t="str">
        <f>VLOOKUP(A153:A350,'Consolidated Table'!$A$2:$G$200,7,FALSE)</f>
        <v>Level 1</v>
      </c>
      <c r="G153">
        <f>ROUND(IF(F153="Deputy Head",'Performance Scoring'!$B$7*'Performance Score'!B153,IF('Performance Score'!F153="Head",'Performance Scoring'!$B$8*'Performance Score'!B153,IF('Performance Score'!F153="Level 1",'Performance Scoring'!$B$2*'Performance Score'!B153,IF(F153="Level 2",'Performance Scoring'!$B$3*'Performance Score'!B153,IF('Performance Score'!F153="Level 3",'Performance Scoring'!$B$4*'Performance Score'!B153,IF('Performance Score'!F153="Level 4",'Performance Scoring'!$B$5*'Performance Score'!B153,IF('Performance Score'!F153="Level 5",'Performance Scoring'!$B$6*'Performance Score'!B153,IF('Performance Score'!F153="Deputy Head",'Performance Scoring'!$B$7*'Performance Score'!B153,IF('Performance Score'!F153="Head",'Performance Scoring'!$B$8*'Performance Score'!B153,IF('Performance Score'!F153="DMD",'Performance Scoring'!$B$9*'Performance Score'!B153,'Performance Scoring'!$B$10)))))))))),0)</f>
        <v>7</v>
      </c>
      <c r="H153">
        <f>ROUND(IF(F153="Deputy Head",'Performance Scoring'!$C$7*'Performance Score'!C153,IF('Performance Score'!F153="Head",'Performance Scoring'!$C$8*'Performance Score'!C153,IF('Performance Score'!F153="Level 1",'Performance Scoring'!$C$2*'Performance Score'!C153,IF('Performance Score'!F153="Level 2",'Performance Scoring'!$C$3*'Performance Score'!C153,IF('Performance Score'!F153="Level 3",'Performance Scoring'!$C$4*'Performance Score'!C153,IF('Performance Score'!F153="Level 4",'Performance Scoring'!$C$5*'Performance Score'!C153,IF('Performance Score'!F153="Level 5",'Performance Scoring'!$C$6*'Performance Score'!C153,IF('Performance Score'!F153="DMD",'Performance Scoring'!$C$9*'Performance Score'!C153,'Performance Scoring'!$C$10)))))))),0)</f>
        <v>11</v>
      </c>
      <c r="I153">
        <f>ROUND(IF(F153="Deputy Head",'Performance Scoring'!$D$7*'Performance Score'!D153,IF('Performance Score'!F153="Head",'Performance Scoring'!$D$8*'Performance Score'!D153,IF('Performance Score'!F153="Level 1",'Performance Scoring'!$D$2*'Performance Score'!D153,IF('Performance Score'!F153="Level 2",'Performance Scoring'!$D$3*'Performance Score'!D153,IF('Performance Score'!F153="Level 3",'Performance Scoring'!$D$4*'Performance Score'!D153,IF('Performance Score'!F153="Level 4",'Performance Scoring'!$D$5*'Performance Score'!D153,IF('Performance Score'!F153="Level 5",'Performance Scoring'!$D$6*'Performance Score'!D153,IF('Performance Score'!F153="DMD",'Performance Scoring'!$D$9*'Performance Score'!D153,'Performance Scoring'!$D$10)))))))),0)</f>
        <v>43</v>
      </c>
      <c r="J153">
        <f>SUM(G153:I153)+ROUND(IF(F153="Deputy Head",'Performance Scoring'!$E$7*'Performance Score'!$E$200,IF('Performance Score'!F153="Head",'Performance Scoring'!$E$8*'Performance Score'!$E$200,IF('Performance Score'!F153="DMD",'Performance Scoring'!$E$9*'Performance Score'!$E$200,IF('Performance Score'!F153="MD",'Performance Scoring'!$E$10*'Performance Score'!E351,'Performance Scoring'!$D$10)))),0)</f>
        <v>61</v>
      </c>
    </row>
    <row r="154" spans="1:10" x14ac:dyDescent="0.25">
      <c r="A154" s="1" t="s">
        <v>549</v>
      </c>
      <c r="B154">
        <v>54</v>
      </c>
      <c r="C154">
        <v>68</v>
      </c>
      <c r="D154">
        <v>100</v>
      </c>
      <c r="E154">
        <f t="shared" si="2"/>
        <v>74</v>
      </c>
      <c r="F154" t="str">
        <f>VLOOKUP(A154:A351,'Consolidated Table'!$A$2:$G$200,7,FALSE)</f>
        <v>Level 1</v>
      </c>
      <c r="G154">
        <f>ROUND(IF(F154="Deputy Head",'Performance Scoring'!$B$7*'Performance Score'!B154,IF('Performance Score'!F154="Head",'Performance Scoring'!$B$8*'Performance Score'!B154,IF('Performance Score'!F154="Level 1",'Performance Scoring'!$B$2*'Performance Score'!B154,IF(F154="Level 2",'Performance Scoring'!$B$3*'Performance Score'!B154,IF('Performance Score'!F154="Level 3",'Performance Scoring'!$B$4*'Performance Score'!B154,IF('Performance Score'!F154="Level 4",'Performance Scoring'!$B$5*'Performance Score'!B154,IF('Performance Score'!F154="Level 5",'Performance Scoring'!$B$6*'Performance Score'!B154,IF('Performance Score'!F154="Deputy Head",'Performance Scoring'!$B$7*'Performance Score'!B154,IF('Performance Score'!F154="Head",'Performance Scoring'!$B$8*'Performance Score'!B154,IF('Performance Score'!F154="DMD",'Performance Scoring'!$B$9*'Performance Score'!B154,'Performance Scoring'!$B$10)))))))))),0)</f>
        <v>8</v>
      </c>
      <c r="H154">
        <f>ROUND(IF(F154="Deputy Head",'Performance Scoring'!$C$7*'Performance Score'!C154,IF('Performance Score'!F154="Head",'Performance Scoring'!$C$8*'Performance Score'!C154,IF('Performance Score'!F154="Level 1",'Performance Scoring'!$C$2*'Performance Score'!C154,IF('Performance Score'!F154="Level 2",'Performance Scoring'!$C$3*'Performance Score'!C154,IF('Performance Score'!F154="Level 3",'Performance Scoring'!$C$4*'Performance Score'!C154,IF('Performance Score'!F154="Level 4",'Performance Scoring'!$C$5*'Performance Score'!C154,IF('Performance Score'!F154="Level 5",'Performance Scoring'!$C$6*'Performance Score'!C154,IF('Performance Score'!F154="DMD",'Performance Scoring'!$C$9*'Performance Score'!C154,'Performance Scoring'!$C$10)))))))),0)</f>
        <v>10</v>
      </c>
      <c r="I154">
        <f>ROUND(IF(F154="Deputy Head",'Performance Scoring'!$D$7*'Performance Score'!D154,IF('Performance Score'!F154="Head",'Performance Scoring'!$D$8*'Performance Score'!D154,IF('Performance Score'!F154="Level 1",'Performance Scoring'!$D$2*'Performance Score'!D154,IF('Performance Score'!F154="Level 2",'Performance Scoring'!$D$3*'Performance Score'!D154,IF('Performance Score'!F154="Level 3",'Performance Scoring'!$D$4*'Performance Score'!D154,IF('Performance Score'!F154="Level 4",'Performance Scoring'!$D$5*'Performance Score'!D154,IF('Performance Score'!F154="Level 5",'Performance Scoring'!$D$6*'Performance Score'!D154,IF('Performance Score'!F154="DMD",'Performance Scoring'!$D$9*'Performance Score'!D154,'Performance Scoring'!$D$10)))))))),0)</f>
        <v>70</v>
      </c>
      <c r="J154">
        <f>SUM(G154:I154)+ROUND(IF(F154="Deputy Head",'Performance Scoring'!$E$7*'Performance Score'!$E$200,IF('Performance Score'!F154="Head",'Performance Scoring'!$E$8*'Performance Score'!$E$200,IF('Performance Score'!F154="DMD",'Performance Scoring'!$E$9*'Performance Score'!$E$200,IF('Performance Score'!F154="MD",'Performance Scoring'!$E$10*'Performance Score'!E352,'Performance Scoring'!$D$10)))),0)</f>
        <v>88</v>
      </c>
    </row>
    <row r="155" spans="1:10" x14ac:dyDescent="0.25">
      <c r="A155" s="1" t="s">
        <v>524</v>
      </c>
      <c r="B155">
        <v>87</v>
      </c>
      <c r="C155">
        <v>92</v>
      </c>
      <c r="D155">
        <v>76</v>
      </c>
      <c r="E155">
        <f t="shared" si="2"/>
        <v>85</v>
      </c>
      <c r="F155" t="str">
        <f>VLOOKUP(A155:A352,'Consolidated Table'!$A$2:$G$200,7,FALSE)</f>
        <v>Level 1</v>
      </c>
      <c r="G155">
        <f>ROUND(IF(F155="Deputy Head",'Performance Scoring'!$B$7*'Performance Score'!B155,IF('Performance Score'!F155="Head",'Performance Scoring'!$B$8*'Performance Score'!B155,IF('Performance Score'!F155="Level 1",'Performance Scoring'!$B$2*'Performance Score'!B155,IF(F155="Level 2",'Performance Scoring'!$B$3*'Performance Score'!B155,IF('Performance Score'!F155="Level 3",'Performance Scoring'!$B$4*'Performance Score'!B155,IF('Performance Score'!F155="Level 4",'Performance Scoring'!$B$5*'Performance Score'!B155,IF('Performance Score'!F155="Level 5",'Performance Scoring'!$B$6*'Performance Score'!B155,IF('Performance Score'!F155="Deputy Head",'Performance Scoring'!$B$7*'Performance Score'!B155,IF('Performance Score'!F155="Head",'Performance Scoring'!$B$8*'Performance Score'!B155,IF('Performance Score'!F155="DMD",'Performance Scoring'!$B$9*'Performance Score'!B155,'Performance Scoring'!$B$10)))))))))),0)</f>
        <v>13</v>
      </c>
      <c r="H155">
        <f>ROUND(IF(F155="Deputy Head",'Performance Scoring'!$C$7*'Performance Score'!C155,IF('Performance Score'!F155="Head",'Performance Scoring'!$C$8*'Performance Score'!C155,IF('Performance Score'!F155="Level 1",'Performance Scoring'!$C$2*'Performance Score'!C155,IF('Performance Score'!F155="Level 2",'Performance Scoring'!$C$3*'Performance Score'!C155,IF('Performance Score'!F155="Level 3",'Performance Scoring'!$C$4*'Performance Score'!C155,IF('Performance Score'!F155="Level 4",'Performance Scoring'!$C$5*'Performance Score'!C155,IF('Performance Score'!F155="Level 5",'Performance Scoring'!$C$6*'Performance Score'!C155,IF('Performance Score'!F155="DMD",'Performance Scoring'!$C$9*'Performance Score'!C155,'Performance Scoring'!$C$10)))))))),0)</f>
        <v>14</v>
      </c>
      <c r="I155">
        <f>ROUND(IF(F155="Deputy Head",'Performance Scoring'!$D$7*'Performance Score'!D155,IF('Performance Score'!F155="Head",'Performance Scoring'!$D$8*'Performance Score'!D155,IF('Performance Score'!F155="Level 1",'Performance Scoring'!$D$2*'Performance Score'!D155,IF('Performance Score'!F155="Level 2",'Performance Scoring'!$D$3*'Performance Score'!D155,IF('Performance Score'!F155="Level 3",'Performance Scoring'!$D$4*'Performance Score'!D155,IF('Performance Score'!F155="Level 4",'Performance Scoring'!$D$5*'Performance Score'!D155,IF('Performance Score'!F155="Level 5",'Performance Scoring'!$D$6*'Performance Score'!D155,IF('Performance Score'!F155="DMD",'Performance Scoring'!$D$9*'Performance Score'!D155,'Performance Scoring'!$D$10)))))))),0)</f>
        <v>53</v>
      </c>
      <c r="J155">
        <f>SUM(G155:I155)+ROUND(IF(F155="Deputy Head",'Performance Scoring'!$E$7*'Performance Score'!$E$200,IF('Performance Score'!F155="Head",'Performance Scoring'!$E$8*'Performance Score'!$E$200,IF('Performance Score'!F155="DMD",'Performance Scoring'!$E$9*'Performance Score'!$E$200,IF('Performance Score'!F155="MD",'Performance Scoring'!$E$10*'Performance Score'!E353,'Performance Scoring'!$D$10)))),0)</f>
        <v>80</v>
      </c>
    </row>
    <row r="156" spans="1:10" x14ac:dyDescent="0.25">
      <c r="A156" s="1" t="s">
        <v>536</v>
      </c>
      <c r="B156">
        <v>30</v>
      </c>
      <c r="C156">
        <v>84</v>
      </c>
      <c r="D156">
        <v>100</v>
      </c>
      <c r="E156">
        <f t="shared" si="2"/>
        <v>71</v>
      </c>
      <c r="F156" t="str">
        <f>VLOOKUP(A156:A353,'Consolidated Table'!$A$2:$G$200,7,FALSE)</f>
        <v>Level 1</v>
      </c>
      <c r="G156">
        <f>ROUND(IF(F156="Deputy Head",'Performance Scoring'!$B$7*'Performance Score'!B156,IF('Performance Score'!F156="Head",'Performance Scoring'!$B$8*'Performance Score'!B156,IF('Performance Score'!F156="Level 1",'Performance Scoring'!$B$2*'Performance Score'!B156,IF(F156="Level 2",'Performance Scoring'!$B$3*'Performance Score'!B156,IF('Performance Score'!F156="Level 3",'Performance Scoring'!$B$4*'Performance Score'!B156,IF('Performance Score'!F156="Level 4",'Performance Scoring'!$B$5*'Performance Score'!B156,IF('Performance Score'!F156="Level 5",'Performance Scoring'!$B$6*'Performance Score'!B156,IF('Performance Score'!F156="Deputy Head",'Performance Scoring'!$B$7*'Performance Score'!B156,IF('Performance Score'!F156="Head",'Performance Scoring'!$B$8*'Performance Score'!B156,IF('Performance Score'!F156="DMD",'Performance Scoring'!$B$9*'Performance Score'!B156,'Performance Scoring'!$B$10)))))))))),0)</f>
        <v>5</v>
      </c>
      <c r="H156">
        <f>ROUND(IF(F156="Deputy Head",'Performance Scoring'!$C$7*'Performance Score'!C156,IF('Performance Score'!F156="Head",'Performance Scoring'!$C$8*'Performance Score'!C156,IF('Performance Score'!F156="Level 1",'Performance Scoring'!$C$2*'Performance Score'!C156,IF('Performance Score'!F156="Level 2",'Performance Scoring'!$C$3*'Performance Score'!C156,IF('Performance Score'!F156="Level 3",'Performance Scoring'!$C$4*'Performance Score'!C156,IF('Performance Score'!F156="Level 4",'Performance Scoring'!$C$5*'Performance Score'!C156,IF('Performance Score'!F156="Level 5",'Performance Scoring'!$C$6*'Performance Score'!C156,IF('Performance Score'!F156="DMD",'Performance Scoring'!$C$9*'Performance Score'!C156,'Performance Scoring'!$C$10)))))))),0)</f>
        <v>13</v>
      </c>
      <c r="I156">
        <f>ROUND(IF(F156="Deputy Head",'Performance Scoring'!$D$7*'Performance Score'!D156,IF('Performance Score'!F156="Head",'Performance Scoring'!$D$8*'Performance Score'!D156,IF('Performance Score'!F156="Level 1",'Performance Scoring'!$D$2*'Performance Score'!D156,IF('Performance Score'!F156="Level 2",'Performance Scoring'!$D$3*'Performance Score'!D156,IF('Performance Score'!F156="Level 3",'Performance Scoring'!$D$4*'Performance Score'!D156,IF('Performance Score'!F156="Level 4",'Performance Scoring'!$D$5*'Performance Score'!D156,IF('Performance Score'!F156="Level 5",'Performance Scoring'!$D$6*'Performance Score'!D156,IF('Performance Score'!F156="DMD",'Performance Scoring'!$D$9*'Performance Score'!D156,'Performance Scoring'!$D$10)))))))),0)</f>
        <v>70</v>
      </c>
      <c r="J156">
        <f>SUM(G156:I156)+ROUND(IF(F156="Deputy Head",'Performance Scoring'!$E$7*'Performance Score'!$E$200,IF('Performance Score'!F156="Head",'Performance Scoring'!$E$8*'Performance Score'!$E$200,IF('Performance Score'!F156="DMD",'Performance Scoring'!$E$9*'Performance Score'!$E$200,IF('Performance Score'!F156="MD",'Performance Scoring'!$E$10*'Performance Score'!E354,'Performance Scoring'!$D$10)))),0)</f>
        <v>88</v>
      </c>
    </row>
    <row r="157" spans="1:10" x14ac:dyDescent="0.25">
      <c r="A157" s="1" t="s">
        <v>544</v>
      </c>
      <c r="B157">
        <v>70</v>
      </c>
      <c r="C157">
        <v>98</v>
      </c>
      <c r="D157">
        <v>100</v>
      </c>
      <c r="E157">
        <f t="shared" si="2"/>
        <v>89</v>
      </c>
      <c r="F157" t="str">
        <f>VLOOKUP(A157:A354,'Consolidated Table'!$A$2:$G$200,7,FALSE)</f>
        <v>Level 1</v>
      </c>
      <c r="G157">
        <f>ROUND(IF(F157="Deputy Head",'Performance Scoring'!$B$7*'Performance Score'!B157,IF('Performance Score'!F157="Head",'Performance Scoring'!$B$8*'Performance Score'!B157,IF('Performance Score'!F157="Level 1",'Performance Scoring'!$B$2*'Performance Score'!B157,IF(F157="Level 2",'Performance Scoring'!$B$3*'Performance Score'!B157,IF('Performance Score'!F157="Level 3",'Performance Scoring'!$B$4*'Performance Score'!B157,IF('Performance Score'!F157="Level 4",'Performance Scoring'!$B$5*'Performance Score'!B157,IF('Performance Score'!F157="Level 5",'Performance Scoring'!$B$6*'Performance Score'!B157,IF('Performance Score'!F157="Deputy Head",'Performance Scoring'!$B$7*'Performance Score'!B157,IF('Performance Score'!F157="Head",'Performance Scoring'!$B$8*'Performance Score'!B157,IF('Performance Score'!F157="DMD",'Performance Scoring'!$B$9*'Performance Score'!B157,'Performance Scoring'!$B$10)))))))))),0)</f>
        <v>11</v>
      </c>
      <c r="H157">
        <f>ROUND(IF(F157="Deputy Head",'Performance Scoring'!$C$7*'Performance Score'!C157,IF('Performance Score'!F157="Head",'Performance Scoring'!$C$8*'Performance Score'!C157,IF('Performance Score'!F157="Level 1",'Performance Scoring'!$C$2*'Performance Score'!C157,IF('Performance Score'!F157="Level 2",'Performance Scoring'!$C$3*'Performance Score'!C157,IF('Performance Score'!F157="Level 3",'Performance Scoring'!$C$4*'Performance Score'!C157,IF('Performance Score'!F157="Level 4",'Performance Scoring'!$C$5*'Performance Score'!C157,IF('Performance Score'!F157="Level 5",'Performance Scoring'!$C$6*'Performance Score'!C157,IF('Performance Score'!F157="DMD",'Performance Scoring'!$C$9*'Performance Score'!C157,'Performance Scoring'!$C$10)))))))),0)</f>
        <v>15</v>
      </c>
      <c r="I157">
        <f>ROUND(IF(F157="Deputy Head",'Performance Scoring'!$D$7*'Performance Score'!D157,IF('Performance Score'!F157="Head",'Performance Scoring'!$D$8*'Performance Score'!D157,IF('Performance Score'!F157="Level 1",'Performance Scoring'!$D$2*'Performance Score'!D157,IF('Performance Score'!F157="Level 2",'Performance Scoring'!$D$3*'Performance Score'!D157,IF('Performance Score'!F157="Level 3",'Performance Scoring'!$D$4*'Performance Score'!D157,IF('Performance Score'!F157="Level 4",'Performance Scoring'!$D$5*'Performance Score'!D157,IF('Performance Score'!F157="Level 5",'Performance Scoring'!$D$6*'Performance Score'!D157,IF('Performance Score'!F157="DMD",'Performance Scoring'!$D$9*'Performance Score'!D157,'Performance Scoring'!$D$10)))))))),0)</f>
        <v>70</v>
      </c>
      <c r="J157">
        <f>SUM(G157:I157)+ROUND(IF(F157="Deputy Head",'Performance Scoring'!$E$7*'Performance Score'!$E$200,IF('Performance Score'!F157="Head",'Performance Scoring'!$E$8*'Performance Score'!$E$200,IF('Performance Score'!F157="DMD",'Performance Scoring'!$E$9*'Performance Score'!$E$200,IF('Performance Score'!F157="MD",'Performance Scoring'!$E$10*'Performance Score'!E355,'Performance Scoring'!$D$10)))),0)</f>
        <v>96</v>
      </c>
    </row>
    <row r="158" spans="1:10" x14ac:dyDescent="0.25">
      <c r="A158" s="1" t="s">
        <v>568</v>
      </c>
      <c r="B158">
        <v>79</v>
      </c>
      <c r="C158">
        <v>63</v>
      </c>
      <c r="D158">
        <v>100</v>
      </c>
      <c r="E158">
        <f t="shared" si="2"/>
        <v>81</v>
      </c>
      <c r="F158" t="str">
        <f>VLOOKUP(A158:A355,'Consolidated Table'!$A$2:$G$200,7,FALSE)</f>
        <v>Level 1</v>
      </c>
      <c r="G158">
        <f>ROUND(IF(F158="Deputy Head",'Performance Scoring'!$B$7*'Performance Score'!B158,IF('Performance Score'!F158="Head",'Performance Scoring'!$B$8*'Performance Score'!B158,IF('Performance Score'!F158="Level 1",'Performance Scoring'!$B$2*'Performance Score'!B158,IF(F158="Level 2",'Performance Scoring'!$B$3*'Performance Score'!B158,IF('Performance Score'!F158="Level 3",'Performance Scoring'!$B$4*'Performance Score'!B158,IF('Performance Score'!F158="Level 4",'Performance Scoring'!$B$5*'Performance Score'!B158,IF('Performance Score'!F158="Level 5",'Performance Scoring'!$B$6*'Performance Score'!B158,IF('Performance Score'!F158="Deputy Head",'Performance Scoring'!$B$7*'Performance Score'!B158,IF('Performance Score'!F158="Head",'Performance Scoring'!$B$8*'Performance Score'!B158,IF('Performance Score'!F158="DMD",'Performance Scoring'!$B$9*'Performance Score'!B158,'Performance Scoring'!$B$10)))))))))),0)</f>
        <v>12</v>
      </c>
      <c r="H158">
        <f>ROUND(IF(F158="Deputy Head",'Performance Scoring'!$C$7*'Performance Score'!C158,IF('Performance Score'!F158="Head",'Performance Scoring'!$C$8*'Performance Score'!C158,IF('Performance Score'!F158="Level 1",'Performance Scoring'!$C$2*'Performance Score'!C158,IF('Performance Score'!F158="Level 2",'Performance Scoring'!$C$3*'Performance Score'!C158,IF('Performance Score'!F158="Level 3",'Performance Scoring'!$C$4*'Performance Score'!C158,IF('Performance Score'!F158="Level 4",'Performance Scoring'!$C$5*'Performance Score'!C158,IF('Performance Score'!F158="Level 5",'Performance Scoring'!$C$6*'Performance Score'!C158,IF('Performance Score'!F158="DMD",'Performance Scoring'!$C$9*'Performance Score'!C158,'Performance Scoring'!$C$10)))))))),0)</f>
        <v>9</v>
      </c>
      <c r="I158">
        <f>ROUND(IF(F158="Deputy Head",'Performance Scoring'!$D$7*'Performance Score'!D158,IF('Performance Score'!F158="Head",'Performance Scoring'!$D$8*'Performance Score'!D158,IF('Performance Score'!F158="Level 1",'Performance Scoring'!$D$2*'Performance Score'!D158,IF('Performance Score'!F158="Level 2",'Performance Scoring'!$D$3*'Performance Score'!D158,IF('Performance Score'!F158="Level 3",'Performance Scoring'!$D$4*'Performance Score'!D158,IF('Performance Score'!F158="Level 4",'Performance Scoring'!$D$5*'Performance Score'!D158,IF('Performance Score'!F158="Level 5",'Performance Scoring'!$D$6*'Performance Score'!D158,IF('Performance Score'!F158="DMD",'Performance Scoring'!$D$9*'Performance Score'!D158,'Performance Scoring'!$D$10)))))))),0)</f>
        <v>70</v>
      </c>
      <c r="J158">
        <f>SUM(G158:I158)+ROUND(IF(F158="Deputy Head",'Performance Scoring'!$E$7*'Performance Score'!$E$200,IF('Performance Score'!F158="Head",'Performance Scoring'!$E$8*'Performance Score'!$E$200,IF('Performance Score'!F158="DMD",'Performance Scoring'!$E$9*'Performance Score'!$E$200,IF('Performance Score'!F158="MD",'Performance Scoring'!$E$10*'Performance Score'!E356,'Performance Scoring'!$D$10)))),0)</f>
        <v>91</v>
      </c>
    </row>
    <row r="159" spans="1:10" x14ac:dyDescent="0.25">
      <c r="A159" s="1" t="s">
        <v>546</v>
      </c>
      <c r="B159">
        <v>55</v>
      </c>
      <c r="C159">
        <v>99</v>
      </c>
      <c r="D159">
        <v>100</v>
      </c>
      <c r="E159">
        <f t="shared" si="2"/>
        <v>85</v>
      </c>
      <c r="F159" t="str">
        <f>VLOOKUP(A159:A356,'Consolidated Table'!$A$2:$G$200,7,FALSE)</f>
        <v>Level 2</v>
      </c>
      <c r="G159">
        <f>ROUND(IF(F159="Deputy Head",'Performance Scoring'!$B$7*'Performance Score'!B159,IF('Performance Score'!F159="Head",'Performance Scoring'!$B$8*'Performance Score'!B159,IF('Performance Score'!F159="Level 1",'Performance Scoring'!$B$2*'Performance Score'!B159,IF(F159="Level 2",'Performance Scoring'!$B$3*'Performance Score'!B159,IF('Performance Score'!F159="Level 3",'Performance Scoring'!$B$4*'Performance Score'!B159,IF('Performance Score'!F159="Level 4",'Performance Scoring'!$B$5*'Performance Score'!B159,IF('Performance Score'!F159="Level 5",'Performance Scoring'!$B$6*'Performance Score'!B159,IF('Performance Score'!F159="Deputy Head",'Performance Scoring'!$B$7*'Performance Score'!B159,IF('Performance Score'!F159="Head",'Performance Scoring'!$B$8*'Performance Score'!B159,IF('Performance Score'!F159="DMD",'Performance Scoring'!$B$9*'Performance Score'!B159,'Performance Scoring'!$B$10)))))))))),0)</f>
        <v>8</v>
      </c>
      <c r="H159">
        <f>ROUND(IF(F159="Deputy Head",'Performance Scoring'!$C$7*'Performance Score'!C159,IF('Performance Score'!F159="Head",'Performance Scoring'!$C$8*'Performance Score'!C159,IF('Performance Score'!F159="Level 1",'Performance Scoring'!$C$2*'Performance Score'!C159,IF('Performance Score'!F159="Level 2",'Performance Scoring'!$C$3*'Performance Score'!C159,IF('Performance Score'!F159="Level 3",'Performance Scoring'!$C$4*'Performance Score'!C159,IF('Performance Score'!F159="Level 4",'Performance Scoring'!$C$5*'Performance Score'!C159,IF('Performance Score'!F159="Level 5",'Performance Scoring'!$C$6*'Performance Score'!C159,IF('Performance Score'!F159="DMD",'Performance Scoring'!$C$9*'Performance Score'!C159,'Performance Scoring'!$C$10)))))))),0)</f>
        <v>15</v>
      </c>
      <c r="I159">
        <f>ROUND(IF(F159="Deputy Head",'Performance Scoring'!$D$7*'Performance Score'!D159,IF('Performance Score'!F159="Head",'Performance Scoring'!$D$8*'Performance Score'!D159,IF('Performance Score'!F159="Level 1",'Performance Scoring'!$D$2*'Performance Score'!D159,IF('Performance Score'!F159="Level 2",'Performance Scoring'!$D$3*'Performance Score'!D159,IF('Performance Score'!F159="Level 3",'Performance Scoring'!$D$4*'Performance Score'!D159,IF('Performance Score'!F159="Level 4",'Performance Scoring'!$D$5*'Performance Score'!D159,IF('Performance Score'!F159="Level 5",'Performance Scoring'!$D$6*'Performance Score'!D159,IF('Performance Score'!F159="DMD",'Performance Scoring'!$D$9*'Performance Score'!D159,'Performance Scoring'!$D$10)))))))),0)</f>
        <v>70</v>
      </c>
      <c r="J159">
        <f>SUM(G159:I159)+ROUND(IF(F159="Deputy Head",'Performance Scoring'!$E$7*'Performance Score'!$E$200,IF('Performance Score'!F159="Head",'Performance Scoring'!$E$8*'Performance Score'!$E$200,IF('Performance Score'!F159="DMD",'Performance Scoring'!$E$9*'Performance Score'!$E$200,IF('Performance Score'!F159="MD",'Performance Scoring'!$E$10*'Performance Score'!E357,'Performance Scoring'!$D$10)))),0)</f>
        <v>93</v>
      </c>
    </row>
    <row r="160" spans="1:10" x14ac:dyDescent="0.25">
      <c r="A160" s="1" t="s">
        <v>509</v>
      </c>
      <c r="B160">
        <v>94</v>
      </c>
      <c r="C160">
        <v>89</v>
      </c>
      <c r="D160">
        <v>100</v>
      </c>
      <c r="E160">
        <f t="shared" si="2"/>
        <v>94</v>
      </c>
      <c r="F160" t="str">
        <f>VLOOKUP(A160:A357,'Consolidated Table'!$A$2:$G$200,7,FALSE)</f>
        <v>Level 2</v>
      </c>
      <c r="G160">
        <f>ROUND(IF(F160="Deputy Head",'Performance Scoring'!$B$7*'Performance Score'!B160,IF('Performance Score'!F160="Head",'Performance Scoring'!$B$8*'Performance Score'!B160,IF('Performance Score'!F160="Level 1",'Performance Scoring'!$B$2*'Performance Score'!B160,IF(F160="Level 2",'Performance Scoring'!$B$3*'Performance Score'!B160,IF('Performance Score'!F160="Level 3",'Performance Scoring'!$B$4*'Performance Score'!B160,IF('Performance Score'!F160="Level 4",'Performance Scoring'!$B$5*'Performance Score'!B160,IF('Performance Score'!F160="Level 5",'Performance Scoring'!$B$6*'Performance Score'!B160,IF('Performance Score'!F160="Deputy Head",'Performance Scoring'!$B$7*'Performance Score'!B160,IF('Performance Score'!F160="Head",'Performance Scoring'!$B$8*'Performance Score'!B160,IF('Performance Score'!F160="DMD",'Performance Scoring'!$B$9*'Performance Score'!B160,'Performance Scoring'!$B$10)))))))))),0)</f>
        <v>14</v>
      </c>
      <c r="H160">
        <f>ROUND(IF(F160="Deputy Head",'Performance Scoring'!$C$7*'Performance Score'!C160,IF('Performance Score'!F160="Head",'Performance Scoring'!$C$8*'Performance Score'!C160,IF('Performance Score'!F160="Level 1",'Performance Scoring'!$C$2*'Performance Score'!C160,IF('Performance Score'!F160="Level 2",'Performance Scoring'!$C$3*'Performance Score'!C160,IF('Performance Score'!F160="Level 3",'Performance Scoring'!$C$4*'Performance Score'!C160,IF('Performance Score'!F160="Level 4",'Performance Scoring'!$C$5*'Performance Score'!C160,IF('Performance Score'!F160="Level 5",'Performance Scoring'!$C$6*'Performance Score'!C160,IF('Performance Score'!F160="DMD",'Performance Scoring'!$C$9*'Performance Score'!C160,'Performance Scoring'!$C$10)))))))),0)</f>
        <v>13</v>
      </c>
      <c r="I160">
        <f>ROUND(IF(F160="Deputy Head",'Performance Scoring'!$D$7*'Performance Score'!D160,IF('Performance Score'!F160="Head",'Performance Scoring'!$D$8*'Performance Score'!D160,IF('Performance Score'!F160="Level 1",'Performance Scoring'!$D$2*'Performance Score'!D160,IF('Performance Score'!F160="Level 2",'Performance Scoring'!$D$3*'Performance Score'!D160,IF('Performance Score'!F160="Level 3",'Performance Scoring'!$D$4*'Performance Score'!D160,IF('Performance Score'!F160="Level 4",'Performance Scoring'!$D$5*'Performance Score'!D160,IF('Performance Score'!F160="Level 5",'Performance Scoring'!$D$6*'Performance Score'!D160,IF('Performance Score'!F160="DMD",'Performance Scoring'!$D$9*'Performance Score'!D160,'Performance Scoring'!$D$10)))))))),0)</f>
        <v>70</v>
      </c>
      <c r="J160">
        <f>SUM(G160:I160)+ROUND(IF(F160="Deputy Head",'Performance Scoring'!$E$7*'Performance Score'!$E$200,IF('Performance Score'!F160="Head",'Performance Scoring'!$E$8*'Performance Score'!$E$200,IF('Performance Score'!F160="DMD",'Performance Scoring'!$E$9*'Performance Score'!$E$200,IF('Performance Score'!F160="MD",'Performance Scoring'!$E$10*'Performance Score'!E358,'Performance Scoring'!$D$10)))),0)</f>
        <v>97</v>
      </c>
    </row>
    <row r="161" spans="1:10" x14ac:dyDescent="0.25">
      <c r="A161" s="1" t="s">
        <v>511</v>
      </c>
      <c r="B161">
        <v>62</v>
      </c>
      <c r="C161">
        <v>56</v>
      </c>
      <c r="D161">
        <v>100</v>
      </c>
      <c r="E161">
        <f t="shared" si="2"/>
        <v>73</v>
      </c>
      <c r="F161" t="str">
        <f>VLOOKUP(A161:A358,'Consolidated Table'!$A$2:$G$200,7,FALSE)</f>
        <v>Level 2</v>
      </c>
      <c r="G161">
        <f>ROUND(IF(F161="Deputy Head",'Performance Scoring'!$B$7*'Performance Score'!B161,IF('Performance Score'!F161="Head",'Performance Scoring'!$B$8*'Performance Score'!B161,IF('Performance Score'!F161="Level 1",'Performance Scoring'!$B$2*'Performance Score'!B161,IF(F161="Level 2",'Performance Scoring'!$B$3*'Performance Score'!B161,IF('Performance Score'!F161="Level 3",'Performance Scoring'!$B$4*'Performance Score'!B161,IF('Performance Score'!F161="Level 4",'Performance Scoring'!$B$5*'Performance Score'!B161,IF('Performance Score'!F161="Level 5",'Performance Scoring'!$B$6*'Performance Score'!B161,IF('Performance Score'!F161="Deputy Head",'Performance Scoring'!$B$7*'Performance Score'!B161,IF('Performance Score'!F161="Head",'Performance Scoring'!$B$8*'Performance Score'!B161,IF('Performance Score'!F161="DMD",'Performance Scoring'!$B$9*'Performance Score'!B161,'Performance Scoring'!$B$10)))))))))),0)</f>
        <v>9</v>
      </c>
      <c r="H161">
        <f>ROUND(IF(F161="Deputy Head",'Performance Scoring'!$C$7*'Performance Score'!C161,IF('Performance Score'!F161="Head",'Performance Scoring'!$C$8*'Performance Score'!C161,IF('Performance Score'!F161="Level 1",'Performance Scoring'!$C$2*'Performance Score'!C161,IF('Performance Score'!F161="Level 2",'Performance Scoring'!$C$3*'Performance Score'!C161,IF('Performance Score'!F161="Level 3",'Performance Scoring'!$C$4*'Performance Score'!C161,IF('Performance Score'!F161="Level 4",'Performance Scoring'!$C$5*'Performance Score'!C161,IF('Performance Score'!F161="Level 5",'Performance Scoring'!$C$6*'Performance Score'!C161,IF('Performance Score'!F161="DMD",'Performance Scoring'!$C$9*'Performance Score'!C161,'Performance Scoring'!$C$10)))))))),0)</f>
        <v>8</v>
      </c>
      <c r="I161">
        <f>ROUND(IF(F161="Deputy Head",'Performance Scoring'!$D$7*'Performance Score'!D161,IF('Performance Score'!F161="Head",'Performance Scoring'!$D$8*'Performance Score'!D161,IF('Performance Score'!F161="Level 1",'Performance Scoring'!$D$2*'Performance Score'!D161,IF('Performance Score'!F161="Level 2",'Performance Scoring'!$D$3*'Performance Score'!D161,IF('Performance Score'!F161="Level 3",'Performance Scoring'!$D$4*'Performance Score'!D161,IF('Performance Score'!F161="Level 4",'Performance Scoring'!$D$5*'Performance Score'!D161,IF('Performance Score'!F161="Level 5",'Performance Scoring'!$D$6*'Performance Score'!D161,IF('Performance Score'!F161="DMD",'Performance Scoring'!$D$9*'Performance Score'!D161,'Performance Scoring'!$D$10)))))))),0)</f>
        <v>70</v>
      </c>
      <c r="J161">
        <f>SUM(G161:I161)+ROUND(IF(F161="Deputy Head",'Performance Scoring'!$E$7*'Performance Score'!$E$200,IF('Performance Score'!F161="Head",'Performance Scoring'!$E$8*'Performance Score'!$E$200,IF('Performance Score'!F161="DMD",'Performance Scoring'!$E$9*'Performance Score'!$E$200,IF('Performance Score'!F161="MD",'Performance Scoring'!$E$10*'Performance Score'!E359,'Performance Scoring'!$D$10)))),0)</f>
        <v>87</v>
      </c>
    </row>
    <row r="162" spans="1:10" x14ac:dyDescent="0.25">
      <c r="A162" s="1" t="s">
        <v>533</v>
      </c>
      <c r="B162">
        <v>73</v>
      </c>
      <c r="C162">
        <v>85</v>
      </c>
      <c r="D162">
        <v>100</v>
      </c>
      <c r="E162">
        <f t="shared" si="2"/>
        <v>86</v>
      </c>
      <c r="F162" t="str">
        <f>VLOOKUP(A162:A359,'Consolidated Table'!$A$2:$G$200,7,FALSE)</f>
        <v>Level 2</v>
      </c>
      <c r="G162">
        <f>ROUND(IF(F162="Deputy Head",'Performance Scoring'!$B$7*'Performance Score'!B162,IF('Performance Score'!F162="Head",'Performance Scoring'!$B$8*'Performance Score'!B162,IF('Performance Score'!F162="Level 1",'Performance Scoring'!$B$2*'Performance Score'!B162,IF(F162="Level 2",'Performance Scoring'!$B$3*'Performance Score'!B162,IF('Performance Score'!F162="Level 3",'Performance Scoring'!$B$4*'Performance Score'!B162,IF('Performance Score'!F162="Level 4",'Performance Scoring'!$B$5*'Performance Score'!B162,IF('Performance Score'!F162="Level 5",'Performance Scoring'!$B$6*'Performance Score'!B162,IF('Performance Score'!F162="Deputy Head",'Performance Scoring'!$B$7*'Performance Score'!B162,IF('Performance Score'!F162="Head",'Performance Scoring'!$B$8*'Performance Score'!B162,IF('Performance Score'!F162="DMD",'Performance Scoring'!$B$9*'Performance Score'!B162,'Performance Scoring'!$B$10)))))))))),0)</f>
        <v>11</v>
      </c>
      <c r="H162">
        <f>ROUND(IF(F162="Deputy Head",'Performance Scoring'!$C$7*'Performance Score'!C162,IF('Performance Score'!F162="Head",'Performance Scoring'!$C$8*'Performance Score'!C162,IF('Performance Score'!F162="Level 1",'Performance Scoring'!$C$2*'Performance Score'!C162,IF('Performance Score'!F162="Level 2",'Performance Scoring'!$C$3*'Performance Score'!C162,IF('Performance Score'!F162="Level 3",'Performance Scoring'!$C$4*'Performance Score'!C162,IF('Performance Score'!F162="Level 4",'Performance Scoring'!$C$5*'Performance Score'!C162,IF('Performance Score'!F162="Level 5",'Performance Scoring'!$C$6*'Performance Score'!C162,IF('Performance Score'!F162="DMD",'Performance Scoring'!$C$9*'Performance Score'!C162,'Performance Scoring'!$C$10)))))))),0)</f>
        <v>13</v>
      </c>
      <c r="I162">
        <f>ROUND(IF(F162="Deputy Head",'Performance Scoring'!$D$7*'Performance Score'!D162,IF('Performance Score'!F162="Head",'Performance Scoring'!$D$8*'Performance Score'!D162,IF('Performance Score'!F162="Level 1",'Performance Scoring'!$D$2*'Performance Score'!D162,IF('Performance Score'!F162="Level 2",'Performance Scoring'!$D$3*'Performance Score'!D162,IF('Performance Score'!F162="Level 3",'Performance Scoring'!$D$4*'Performance Score'!D162,IF('Performance Score'!F162="Level 4",'Performance Scoring'!$D$5*'Performance Score'!D162,IF('Performance Score'!F162="Level 5",'Performance Scoring'!$D$6*'Performance Score'!D162,IF('Performance Score'!F162="DMD",'Performance Scoring'!$D$9*'Performance Score'!D162,'Performance Scoring'!$D$10)))))))),0)</f>
        <v>70</v>
      </c>
      <c r="J162">
        <f>SUM(G162:I162)+ROUND(IF(F162="Deputy Head",'Performance Scoring'!$E$7*'Performance Score'!$E$200,IF('Performance Score'!F162="Head",'Performance Scoring'!$E$8*'Performance Score'!$E$200,IF('Performance Score'!F162="DMD",'Performance Scoring'!$E$9*'Performance Score'!$E$200,IF('Performance Score'!F162="MD",'Performance Scoring'!$E$10*'Performance Score'!E360,'Performance Scoring'!$D$10)))),0)</f>
        <v>94</v>
      </c>
    </row>
    <row r="163" spans="1:10" x14ac:dyDescent="0.25">
      <c r="A163" s="1" t="s">
        <v>534</v>
      </c>
      <c r="B163">
        <v>93</v>
      </c>
      <c r="C163">
        <v>86</v>
      </c>
      <c r="D163">
        <v>100</v>
      </c>
      <c r="E163">
        <f t="shared" si="2"/>
        <v>93</v>
      </c>
      <c r="F163" t="str">
        <f>VLOOKUP(A163:A360,'Consolidated Table'!$A$2:$G$200,7,FALSE)</f>
        <v>Level 2</v>
      </c>
      <c r="G163">
        <f>ROUND(IF(F163="Deputy Head",'Performance Scoring'!$B$7*'Performance Score'!B163,IF('Performance Score'!F163="Head",'Performance Scoring'!$B$8*'Performance Score'!B163,IF('Performance Score'!F163="Level 1",'Performance Scoring'!$B$2*'Performance Score'!B163,IF(F163="Level 2",'Performance Scoring'!$B$3*'Performance Score'!B163,IF('Performance Score'!F163="Level 3",'Performance Scoring'!$B$4*'Performance Score'!B163,IF('Performance Score'!F163="Level 4",'Performance Scoring'!$B$5*'Performance Score'!B163,IF('Performance Score'!F163="Level 5",'Performance Scoring'!$B$6*'Performance Score'!B163,IF('Performance Score'!F163="Deputy Head",'Performance Scoring'!$B$7*'Performance Score'!B163,IF('Performance Score'!F163="Head",'Performance Scoring'!$B$8*'Performance Score'!B163,IF('Performance Score'!F163="DMD",'Performance Scoring'!$B$9*'Performance Score'!B163,'Performance Scoring'!$B$10)))))))))),0)</f>
        <v>14</v>
      </c>
      <c r="H163">
        <f>ROUND(IF(F163="Deputy Head",'Performance Scoring'!$C$7*'Performance Score'!C163,IF('Performance Score'!F163="Head",'Performance Scoring'!$C$8*'Performance Score'!C163,IF('Performance Score'!F163="Level 1",'Performance Scoring'!$C$2*'Performance Score'!C163,IF('Performance Score'!F163="Level 2",'Performance Scoring'!$C$3*'Performance Score'!C163,IF('Performance Score'!F163="Level 3",'Performance Scoring'!$C$4*'Performance Score'!C163,IF('Performance Score'!F163="Level 4",'Performance Scoring'!$C$5*'Performance Score'!C163,IF('Performance Score'!F163="Level 5",'Performance Scoring'!$C$6*'Performance Score'!C163,IF('Performance Score'!F163="DMD",'Performance Scoring'!$C$9*'Performance Score'!C163,'Performance Scoring'!$C$10)))))))),0)</f>
        <v>13</v>
      </c>
      <c r="I163">
        <f>ROUND(IF(F163="Deputy Head",'Performance Scoring'!$D$7*'Performance Score'!D163,IF('Performance Score'!F163="Head",'Performance Scoring'!$D$8*'Performance Score'!D163,IF('Performance Score'!F163="Level 1",'Performance Scoring'!$D$2*'Performance Score'!D163,IF('Performance Score'!F163="Level 2",'Performance Scoring'!$D$3*'Performance Score'!D163,IF('Performance Score'!F163="Level 3",'Performance Scoring'!$D$4*'Performance Score'!D163,IF('Performance Score'!F163="Level 4",'Performance Scoring'!$D$5*'Performance Score'!D163,IF('Performance Score'!F163="Level 5",'Performance Scoring'!$D$6*'Performance Score'!D163,IF('Performance Score'!F163="DMD",'Performance Scoring'!$D$9*'Performance Score'!D163,'Performance Scoring'!$D$10)))))))),0)</f>
        <v>70</v>
      </c>
      <c r="J163">
        <f>SUM(G163:I163)+ROUND(IF(F163="Deputy Head",'Performance Scoring'!$E$7*'Performance Score'!$E$200,IF('Performance Score'!F163="Head",'Performance Scoring'!$E$8*'Performance Score'!$E$200,IF('Performance Score'!F163="DMD",'Performance Scoring'!$E$9*'Performance Score'!$E$200,IF('Performance Score'!F163="MD",'Performance Scoring'!$E$10*'Performance Score'!E361,'Performance Scoring'!$D$10)))),0)</f>
        <v>97</v>
      </c>
    </row>
    <row r="164" spans="1:10" x14ac:dyDescent="0.25">
      <c r="A164" s="1" t="s">
        <v>561</v>
      </c>
      <c r="B164">
        <v>87</v>
      </c>
      <c r="C164">
        <v>72</v>
      </c>
      <c r="D164">
        <v>100</v>
      </c>
      <c r="E164">
        <f t="shared" si="2"/>
        <v>86</v>
      </c>
      <c r="F164" t="str">
        <f>VLOOKUP(A164:A361,'Consolidated Table'!$A$2:$G$200,7,FALSE)</f>
        <v>Level 2</v>
      </c>
      <c r="G164">
        <f>ROUND(IF(F164="Deputy Head",'Performance Scoring'!$B$7*'Performance Score'!B164,IF('Performance Score'!F164="Head",'Performance Scoring'!$B$8*'Performance Score'!B164,IF('Performance Score'!F164="Level 1",'Performance Scoring'!$B$2*'Performance Score'!B164,IF(F164="Level 2",'Performance Scoring'!$B$3*'Performance Score'!B164,IF('Performance Score'!F164="Level 3",'Performance Scoring'!$B$4*'Performance Score'!B164,IF('Performance Score'!F164="Level 4",'Performance Scoring'!$B$5*'Performance Score'!B164,IF('Performance Score'!F164="Level 5",'Performance Scoring'!$B$6*'Performance Score'!B164,IF('Performance Score'!F164="Deputy Head",'Performance Scoring'!$B$7*'Performance Score'!B164,IF('Performance Score'!F164="Head",'Performance Scoring'!$B$8*'Performance Score'!B164,IF('Performance Score'!F164="DMD",'Performance Scoring'!$B$9*'Performance Score'!B164,'Performance Scoring'!$B$10)))))))))),0)</f>
        <v>13</v>
      </c>
      <c r="H164">
        <f>ROUND(IF(F164="Deputy Head",'Performance Scoring'!$C$7*'Performance Score'!C164,IF('Performance Score'!F164="Head",'Performance Scoring'!$C$8*'Performance Score'!C164,IF('Performance Score'!F164="Level 1",'Performance Scoring'!$C$2*'Performance Score'!C164,IF('Performance Score'!F164="Level 2",'Performance Scoring'!$C$3*'Performance Score'!C164,IF('Performance Score'!F164="Level 3",'Performance Scoring'!$C$4*'Performance Score'!C164,IF('Performance Score'!F164="Level 4",'Performance Scoring'!$C$5*'Performance Score'!C164,IF('Performance Score'!F164="Level 5",'Performance Scoring'!$C$6*'Performance Score'!C164,IF('Performance Score'!F164="DMD",'Performance Scoring'!$C$9*'Performance Score'!C164,'Performance Scoring'!$C$10)))))))),0)</f>
        <v>11</v>
      </c>
      <c r="I164">
        <f>ROUND(IF(F164="Deputy Head",'Performance Scoring'!$D$7*'Performance Score'!D164,IF('Performance Score'!F164="Head",'Performance Scoring'!$D$8*'Performance Score'!D164,IF('Performance Score'!F164="Level 1",'Performance Scoring'!$D$2*'Performance Score'!D164,IF('Performance Score'!F164="Level 2",'Performance Scoring'!$D$3*'Performance Score'!D164,IF('Performance Score'!F164="Level 3",'Performance Scoring'!$D$4*'Performance Score'!D164,IF('Performance Score'!F164="Level 4",'Performance Scoring'!$D$5*'Performance Score'!D164,IF('Performance Score'!F164="Level 5",'Performance Scoring'!$D$6*'Performance Score'!D164,IF('Performance Score'!F164="DMD",'Performance Scoring'!$D$9*'Performance Score'!D164,'Performance Scoring'!$D$10)))))))),0)</f>
        <v>70</v>
      </c>
      <c r="J164">
        <f>SUM(G164:I164)+ROUND(IF(F164="Deputy Head",'Performance Scoring'!$E$7*'Performance Score'!$E$200,IF('Performance Score'!F164="Head",'Performance Scoring'!$E$8*'Performance Score'!$E$200,IF('Performance Score'!F164="DMD",'Performance Scoring'!$E$9*'Performance Score'!$E$200,IF('Performance Score'!F164="MD",'Performance Scoring'!$E$10*'Performance Score'!E362,'Performance Scoring'!$D$10)))),0)</f>
        <v>94</v>
      </c>
    </row>
    <row r="165" spans="1:10" x14ac:dyDescent="0.25">
      <c r="A165" s="1" t="s">
        <v>504</v>
      </c>
      <c r="B165">
        <v>91</v>
      </c>
      <c r="C165">
        <v>67</v>
      </c>
      <c r="D165">
        <v>100</v>
      </c>
      <c r="E165">
        <f t="shared" si="2"/>
        <v>86</v>
      </c>
      <c r="F165" t="str">
        <f>VLOOKUP(A165:A362,'Consolidated Table'!$A$2:$G$200,7,FALSE)</f>
        <v>Level 2</v>
      </c>
      <c r="G165">
        <f>ROUND(IF(F165="Deputy Head",'Performance Scoring'!$B$7*'Performance Score'!B165,IF('Performance Score'!F165="Head",'Performance Scoring'!$B$8*'Performance Score'!B165,IF('Performance Score'!F165="Level 1",'Performance Scoring'!$B$2*'Performance Score'!B165,IF(F165="Level 2",'Performance Scoring'!$B$3*'Performance Score'!B165,IF('Performance Score'!F165="Level 3",'Performance Scoring'!$B$4*'Performance Score'!B165,IF('Performance Score'!F165="Level 4",'Performance Scoring'!$B$5*'Performance Score'!B165,IF('Performance Score'!F165="Level 5",'Performance Scoring'!$B$6*'Performance Score'!B165,IF('Performance Score'!F165="Deputy Head",'Performance Scoring'!$B$7*'Performance Score'!B165,IF('Performance Score'!F165="Head",'Performance Scoring'!$B$8*'Performance Score'!B165,IF('Performance Score'!F165="DMD",'Performance Scoring'!$B$9*'Performance Score'!B165,'Performance Scoring'!$B$10)))))))))),0)</f>
        <v>14</v>
      </c>
      <c r="H165">
        <f>ROUND(IF(F165="Deputy Head",'Performance Scoring'!$C$7*'Performance Score'!C165,IF('Performance Score'!F165="Head",'Performance Scoring'!$C$8*'Performance Score'!C165,IF('Performance Score'!F165="Level 1",'Performance Scoring'!$C$2*'Performance Score'!C165,IF('Performance Score'!F165="Level 2",'Performance Scoring'!$C$3*'Performance Score'!C165,IF('Performance Score'!F165="Level 3",'Performance Scoring'!$C$4*'Performance Score'!C165,IF('Performance Score'!F165="Level 4",'Performance Scoring'!$C$5*'Performance Score'!C165,IF('Performance Score'!F165="Level 5",'Performance Scoring'!$C$6*'Performance Score'!C165,IF('Performance Score'!F165="DMD",'Performance Scoring'!$C$9*'Performance Score'!C165,'Performance Scoring'!$C$10)))))))),0)</f>
        <v>10</v>
      </c>
      <c r="I165">
        <f>ROUND(IF(F165="Deputy Head",'Performance Scoring'!$D$7*'Performance Score'!D165,IF('Performance Score'!F165="Head",'Performance Scoring'!$D$8*'Performance Score'!D165,IF('Performance Score'!F165="Level 1",'Performance Scoring'!$D$2*'Performance Score'!D165,IF('Performance Score'!F165="Level 2",'Performance Scoring'!$D$3*'Performance Score'!D165,IF('Performance Score'!F165="Level 3",'Performance Scoring'!$D$4*'Performance Score'!D165,IF('Performance Score'!F165="Level 4",'Performance Scoring'!$D$5*'Performance Score'!D165,IF('Performance Score'!F165="Level 5",'Performance Scoring'!$D$6*'Performance Score'!D165,IF('Performance Score'!F165="DMD",'Performance Scoring'!$D$9*'Performance Score'!D165,'Performance Scoring'!$D$10)))))))),0)</f>
        <v>70</v>
      </c>
      <c r="J165">
        <f>SUM(G165:I165)+ROUND(IF(F165="Deputy Head",'Performance Scoring'!$E$7*'Performance Score'!$E$200,IF('Performance Score'!F165="Head",'Performance Scoring'!$E$8*'Performance Score'!$E$200,IF('Performance Score'!F165="DMD",'Performance Scoring'!$E$9*'Performance Score'!$E$200,IF('Performance Score'!F165="MD",'Performance Scoring'!$E$10*'Performance Score'!E363,'Performance Scoring'!$D$10)))),0)</f>
        <v>94</v>
      </c>
    </row>
    <row r="166" spans="1:10" x14ac:dyDescent="0.25">
      <c r="A166" s="1" t="s">
        <v>505</v>
      </c>
      <c r="B166">
        <v>33</v>
      </c>
      <c r="C166">
        <v>81</v>
      </c>
      <c r="D166">
        <v>100</v>
      </c>
      <c r="E166">
        <f t="shared" si="2"/>
        <v>71</v>
      </c>
      <c r="F166" t="str">
        <f>VLOOKUP(A166:A363,'Consolidated Table'!$A$2:$G$200,7,FALSE)</f>
        <v>Level 2</v>
      </c>
      <c r="G166">
        <f>ROUND(IF(F166="Deputy Head",'Performance Scoring'!$B$7*'Performance Score'!B166,IF('Performance Score'!F166="Head",'Performance Scoring'!$B$8*'Performance Score'!B166,IF('Performance Score'!F166="Level 1",'Performance Scoring'!$B$2*'Performance Score'!B166,IF(F166="Level 2",'Performance Scoring'!$B$3*'Performance Score'!B166,IF('Performance Score'!F166="Level 3",'Performance Scoring'!$B$4*'Performance Score'!B166,IF('Performance Score'!F166="Level 4",'Performance Scoring'!$B$5*'Performance Score'!B166,IF('Performance Score'!F166="Level 5",'Performance Scoring'!$B$6*'Performance Score'!B166,IF('Performance Score'!F166="Deputy Head",'Performance Scoring'!$B$7*'Performance Score'!B166,IF('Performance Score'!F166="Head",'Performance Scoring'!$B$8*'Performance Score'!B166,IF('Performance Score'!F166="DMD",'Performance Scoring'!$B$9*'Performance Score'!B166,'Performance Scoring'!$B$10)))))))))),0)</f>
        <v>5</v>
      </c>
      <c r="H166">
        <f>ROUND(IF(F166="Deputy Head",'Performance Scoring'!$C$7*'Performance Score'!C166,IF('Performance Score'!F166="Head",'Performance Scoring'!$C$8*'Performance Score'!C166,IF('Performance Score'!F166="Level 1",'Performance Scoring'!$C$2*'Performance Score'!C166,IF('Performance Score'!F166="Level 2",'Performance Scoring'!$C$3*'Performance Score'!C166,IF('Performance Score'!F166="Level 3",'Performance Scoring'!$C$4*'Performance Score'!C166,IF('Performance Score'!F166="Level 4",'Performance Scoring'!$C$5*'Performance Score'!C166,IF('Performance Score'!F166="Level 5",'Performance Scoring'!$C$6*'Performance Score'!C166,IF('Performance Score'!F166="DMD",'Performance Scoring'!$C$9*'Performance Score'!C166,'Performance Scoring'!$C$10)))))))),0)</f>
        <v>12</v>
      </c>
      <c r="I166">
        <f>ROUND(IF(F166="Deputy Head",'Performance Scoring'!$D$7*'Performance Score'!D166,IF('Performance Score'!F166="Head",'Performance Scoring'!$D$8*'Performance Score'!D166,IF('Performance Score'!F166="Level 1",'Performance Scoring'!$D$2*'Performance Score'!D166,IF('Performance Score'!F166="Level 2",'Performance Scoring'!$D$3*'Performance Score'!D166,IF('Performance Score'!F166="Level 3",'Performance Scoring'!$D$4*'Performance Score'!D166,IF('Performance Score'!F166="Level 4",'Performance Scoring'!$D$5*'Performance Score'!D166,IF('Performance Score'!F166="Level 5",'Performance Scoring'!$D$6*'Performance Score'!D166,IF('Performance Score'!F166="DMD",'Performance Scoring'!$D$9*'Performance Score'!D166,'Performance Scoring'!$D$10)))))))),0)</f>
        <v>70</v>
      </c>
      <c r="J166">
        <f>SUM(G166:I166)+ROUND(IF(F166="Deputy Head",'Performance Scoring'!$E$7*'Performance Score'!$E$200,IF('Performance Score'!F166="Head",'Performance Scoring'!$E$8*'Performance Score'!$E$200,IF('Performance Score'!F166="DMD",'Performance Scoring'!$E$9*'Performance Score'!$E$200,IF('Performance Score'!F166="MD",'Performance Scoring'!$E$10*'Performance Score'!E364,'Performance Scoring'!$D$10)))),0)</f>
        <v>87</v>
      </c>
    </row>
    <row r="167" spans="1:10" x14ac:dyDescent="0.25">
      <c r="A167" s="1" t="s">
        <v>514</v>
      </c>
      <c r="B167">
        <v>99</v>
      </c>
      <c r="C167">
        <v>86</v>
      </c>
      <c r="D167">
        <v>100</v>
      </c>
      <c r="E167">
        <f t="shared" si="2"/>
        <v>95</v>
      </c>
      <c r="F167" t="str">
        <f>VLOOKUP(A167:A364,'Consolidated Table'!$A$2:$G$200,7,FALSE)</f>
        <v>Level 2</v>
      </c>
      <c r="G167">
        <f>ROUND(IF(F167="Deputy Head",'Performance Scoring'!$B$7*'Performance Score'!B167,IF('Performance Score'!F167="Head",'Performance Scoring'!$B$8*'Performance Score'!B167,IF('Performance Score'!F167="Level 1",'Performance Scoring'!$B$2*'Performance Score'!B167,IF(F167="Level 2",'Performance Scoring'!$B$3*'Performance Score'!B167,IF('Performance Score'!F167="Level 3",'Performance Scoring'!$B$4*'Performance Score'!B167,IF('Performance Score'!F167="Level 4",'Performance Scoring'!$B$5*'Performance Score'!B167,IF('Performance Score'!F167="Level 5",'Performance Scoring'!$B$6*'Performance Score'!B167,IF('Performance Score'!F167="Deputy Head",'Performance Scoring'!$B$7*'Performance Score'!B167,IF('Performance Score'!F167="Head",'Performance Scoring'!$B$8*'Performance Score'!B167,IF('Performance Score'!F167="DMD",'Performance Scoring'!$B$9*'Performance Score'!B167,'Performance Scoring'!$B$10)))))))))),0)</f>
        <v>15</v>
      </c>
      <c r="H167">
        <f>ROUND(IF(F167="Deputy Head",'Performance Scoring'!$C$7*'Performance Score'!C167,IF('Performance Score'!F167="Head",'Performance Scoring'!$C$8*'Performance Score'!C167,IF('Performance Score'!F167="Level 1",'Performance Scoring'!$C$2*'Performance Score'!C167,IF('Performance Score'!F167="Level 2",'Performance Scoring'!$C$3*'Performance Score'!C167,IF('Performance Score'!F167="Level 3",'Performance Scoring'!$C$4*'Performance Score'!C167,IF('Performance Score'!F167="Level 4",'Performance Scoring'!$C$5*'Performance Score'!C167,IF('Performance Score'!F167="Level 5",'Performance Scoring'!$C$6*'Performance Score'!C167,IF('Performance Score'!F167="DMD",'Performance Scoring'!$C$9*'Performance Score'!C167,'Performance Scoring'!$C$10)))))))),0)</f>
        <v>13</v>
      </c>
      <c r="I167">
        <f>ROUND(IF(F167="Deputy Head",'Performance Scoring'!$D$7*'Performance Score'!D167,IF('Performance Score'!F167="Head",'Performance Scoring'!$D$8*'Performance Score'!D167,IF('Performance Score'!F167="Level 1",'Performance Scoring'!$D$2*'Performance Score'!D167,IF('Performance Score'!F167="Level 2",'Performance Scoring'!$D$3*'Performance Score'!D167,IF('Performance Score'!F167="Level 3",'Performance Scoring'!$D$4*'Performance Score'!D167,IF('Performance Score'!F167="Level 4",'Performance Scoring'!$D$5*'Performance Score'!D167,IF('Performance Score'!F167="Level 5",'Performance Scoring'!$D$6*'Performance Score'!D167,IF('Performance Score'!F167="DMD",'Performance Scoring'!$D$9*'Performance Score'!D167,'Performance Scoring'!$D$10)))))))),0)</f>
        <v>70</v>
      </c>
      <c r="J167">
        <f>SUM(G167:I167)+ROUND(IF(F167="Deputy Head",'Performance Scoring'!$E$7*'Performance Score'!$E$200,IF('Performance Score'!F167="Head",'Performance Scoring'!$E$8*'Performance Score'!$E$200,IF('Performance Score'!F167="DMD",'Performance Scoring'!$E$9*'Performance Score'!$E$200,IF('Performance Score'!F167="MD",'Performance Scoring'!$E$10*'Performance Score'!E365,'Performance Scoring'!$D$10)))),0)</f>
        <v>98</v>
      </c>
    </row>
    <row r="168" spans="1:10" x14ac:dyDescent="0.25">
      <c r="A168" s="1" t="s">
        <v>515</v>
      </c>
      <c r="B168">
        <v>45</v>
      </c>
      <c r="C168">
        <v>94</v>
      </c>
      <c r="D168">
        <v>100</v>
      </c>
      <c r="E168">
        <f t="shared" si="2"/>
        <v>80</v>
      </c>
      <c r="F168" t="str">
        <f>VLOOKUP(A168:A365,'Consolidated Table'!$A$2:$G$200,7,FALSE)</f>
        <v>Level 2</v>
      </c>
      <c r="G168">
        <f>ROUND(IF(F168="Deputy Head",'Performance Scoring'!$B$7*'Performance Score'!B168,IF('Performance Score'!F168="Head",'Performance Scoring'!$B$8*'Performance Score'!B168,IF('Performance Score'!F168="Level 1",'Performance Scoring'!$B$2*'Performance Score'!B168,IF(F168="Level 2",'Performance Scoring'!$B$3*'Performance Score'!B168,IF('Performance Score'!F168="Level 3",'Performance Scoring'!$B$4*'Performance Score'!B168,IF('Performance Score'!F168="Level 4",'Performance Scoring'!$B$5*'Performance Score'!B168,IF('Performance Score'!F168="Level 5",'Performance Scoring'!$B$6*'Performance Score'!B168,IF('Performance Score'!F168="Deputy Head",'Performance Scoring'!$B$7*'Performance Score'!B168,IF('Performance Score'!F168="Head",'Performance Scoring'!$B$8*'Performance Score'!B168,IF('Performance Score'!F168="DMD",'Performance Scoring'!$B$9*'Performance Score'!B168,'Performance Scoring'!$B$10)))))))))),0)</f>
        <v>7</v>
      </c>
      <c r="H168">
        <f>ROUND(IF(F168="Deputy Head",'Performance Scoring'!$C$7*'Performance Score'!C168,IF('Performance Score'!F168="Head",'Performance Scoring'!$C$8*'Performance Score'!C168,IF('Performance Score'!F168="Level 1",'Performance Scoring'!$C$2*'Performance Score'!C168,IF('Performance Score'!F168="Level 2",'Performance Scoring'!$C$3*'Performance Score'!C168,IF('Performance Score'!F168="Level 3",'Performance Scoring'!$C$4*'Performance Score'!C168,IF('Performance Score'!F168="Level 4",'Performance Scoring'!$C$5*'Performance Score'!C168,IF('Performance Score'!F168="Level 5",'Performance Scoring'!$C$6*'Performance Score'!C168,IF('Performance Score'!F168="DMD",'Performance Scoring'!$C$9*'Performance Score'!C168,'Performance Scoring'!$C$10)))))))),0)</f>
        <v>14</v>
      </c>
      <c r="I168">
        <f>ROUND(IF(F168="Deputy Head",'Performance Scoring'!$D$7*'Performance Score'!D168,IF('Performance Score'!F168="Head",'Performance Scoring'!$D$8*'Performance Score'!D168,IF('Performance Score'!F168="Level 1",'Performance Scoring'!$D$2*'Performance Score'!D168,IF('Performance Score'!F168="Level 2",'Performance Scoring'!$D$3*'Performance Score'!D168,IF('Performance Score'!F168="Level 3",'Performance Scoring'!$D$4*'Performance Score'!D168,IF('Performance Score'!F168="Level 4",'Performance Scoring'!$D$5*'Performance Score'!D168,IF('Performance Score'!F168="Level 5",'Performance Scoring'!$D$6*'Performance Score'!D168,IF('Performance Score'!F168="DMD",'Performance Scoring'!$D$9*'Performance Score'!D168,'Performance Scoring'!$D$10)))))))),0)</f>
        <v>70</v>
      </c>
      <c r="J168">
        <f>SUM(G168:I168)+ROUND(IF(F168="Deputy Head",'Performance Scoring'!$E$7*'Performance Score'!$E$200,IF('Performance Score'!F168="Head",'Performance Scoring'!$E$8*'Performance Score'!$E$200,IF('Performance Score'!F168="DMD",'Performance Scoring'!$E$9*'Performance Score'!$E$200,IF('Performance Score'!F168="MD",'Performance Scoring'!$E$10*'Performance Score'!E366,'Performance Scoring'!$D$10)))),0)</f>
        <v>91</v>
      </c>
    </row>
    <row r="169" spans="1:10" x14ac:dyDescent="0.25">
      <c r="A169" s="1" t="s">
        <v>542</v>
      </c>
      <c r="B169">
        <v>68</v>
      </c>
      <c r="C169">
        <v>96</v>
      </c>
      <c r="D169">
        <v>100</v>
      </c>
      <c r="E169">
        <f t="shared" si="2"/>
        <v>88</v>
      </c>
      <c r="F169" t="str">
        <f>VLOOKUP(A169:A366,'Consolidated Table'!$A$2:$G$200,7,FALSE)</f>
        <v>Level 2</v>
      </c>
      <c r="G169">
        <f>ROUND(IF(F169="Deputy Head",'Performance Scoring'!$B$7*'Performance Score'!B169,IF('Performance Score'!F169="Head",'Performance Scoring'!$B$8*'Performance Score'!B169,IF('Performance Score'!F169="Level 1",'Performance Scoring'!$B$2*'Performance Score'!B169,IF(F169="Level 2",'Performance Scoring'!$B$3*'Performance Score'!B169,IF('Performance Score'!F169="Level 3",'Performance Scoring'!$B$4*'Performance Score'!B169,IF('Performance Score'!F169="Level 4",'Performance Scoring'!$B$5*'Performance Score'!B169,IF('Performance Score'!F169="Level 5",'Performance Scoring'!$B$6*'Performance Score'!B169,IF('Performance Score'!F169="Deputy Head",'Performance Scoring'!$B$7*'Performance Score'!B169,IF('Performance Score'!F169="Head",'Performance Scoring'!$B$8*'Performance Score'!B169,IF('Performance Score'!F169="DMD",'Performance Scoring'!$B$9*'Performance Score'!B169,'Performance Scoring'!$B$10)))))))))),0)</f>
        <v>10</v>
      </c>
      <c r="H169">
        <f>ROUND(IF(F169="Deputy Head",'Performance Scoring'!$C$7*'Performance Score'!C169,IF('Performance Score'!F169="Head",'Performance Scoring'!$C$8*'Performance Score'!C169,IF('Performance Score'!F169="Level 1",'Performance Scoring'!$C$2*'Performance Score'!C169,IF('Performance Score'!F169="Level 2",'Performance Scoring'!$C$3*'Performance Score'!C169,IF('Performance Score'!F169="Level 3",'Performance Scoring'!$C$4*'Performance Score'!C169,IF('Performance Score'!F169="Level 4",'Performance Scoring'!$C$5*'Performance Score'!C169,IF('Performance Score'!F169="Level 5",'Performance Scoring'!$C$6*'Performance Score'!C169,IF('Performance Score'!F169="DMD",'Performance Scoring'!$C$9*'Performance Score'!C169,'Performance Scoring'!$C$10)))))))),0)</f>
        <v>14</v>
      </c>
      <c r="I169">
        <f>ROUND(IF(F169="Deputy Head",'Performance Scoring'!$D$7*'Performance Score'!D169,IF('Performance Score'!F169="Head",'Performance Scoring'!$D$8*'Performance Score'!D169,IF('Performance Score'!F169="Level 1",'Performance Scoring'!$D$2*'Performance Score'!D169,IF('Performance Score'!F169="Level 2",'Performance Scoring'!$D$3*'Performance Score'!D169,IF('Performance Score'!F169="Level 3",'Performance Scoring'!$D$4*'Performance Score'!D169,IF('Performance Score'!F169="Level 4",'Performance Scoring'!$D$5*'Performance Score'!D169,IF('Performance Score'!F169="Level 5",'Performance Scoring'!$D$6*'Performance Score'!D169,IF('Performance Score'!F169="DMD",'Performance Scoring'!$D$9*'Performance Score'!D169,'Performance Scoring'!$D$10)))))))),0)</f>
        <v>70</v>
      </c>
      <c r="J169">
        <f>SUM(G169:I169)+ROUND(IF(F169="Deputy Head",'Performance Scoring'!$E$7*'Performance Score'!$E$200,IF('Performance Score'!F169="Head",'Performance Scoring'!$E$8*'Performance Score'!$E$200,IF('Performance Score'!F169="DMD",'Performance Scoring'!$E$9*'Performance Score'!$E$200,IF('Performance Score'!F169="MD",'Performance Scoring'!$E$10*'Performance Score'!E367,'Performance Scoring'!$D$10)))),0)</f>
        <v>94</v>
      </c>
    </row>
    <row r="170" spans="1:10" x14ac:dyDescent="0.25">
      <c r="A170" s="1" t="s">
        <v>527</v>
      </c>
      <c r="B170">
        <v>66</v>
      </c>
      <c r="C170">
        <v>62</v>
      </c>
      <c r="D170">
        <v>100</v>
      </c>
      <c r="E170">
        <f t="shared" si="2"/>
        <v>76</v>
      </c>
      <c r="F170" t="str">
        <f>VLOOKUP(A170:A367,'Consolidated Table'!$A$2:$G$200,7,FALSE)</f>
        <v>Level 2</v>
      </c>
      <c r="G170">
        <f>ROUND(IF(F170="Deputy Head",'Performance Scoring'!$B$7*'Performance Score'!B170,IF('Performance Score'!F170="Head",'Performance Scoring'!$B$8*'Performance Score'!B170,IF('Performance Score'!F170="Level 1",'Performance Scoring'!$B$2*'Performance Score'!B170,IF(F170="Level 2",'Performance Scoring'!$B$3*'Performance Score'!B170,IF('Performance Score'!F170="Level 3",'Performance Scoring'!$B$4*'Performance Score'!B170,IF('Performance Score'!F170="Level 4",'Performance Scoring'!$B$5*'Performance Score'!B170,IF('Performance Score'!F170="Level 5",'Performance Scoring'!$B$6*'Performance Score'!B170,IF('Performance Score'!F170="Deputy Head",'Performance Scoring'!$B$7*'Performance Score'!B170,IF('Performance Score'!F170="Head",'Performance Scoring'!$B$8*'Performance Score'!B170,IF('Performance Score'!F170="DMD",'Performance Scoring'!$B$9*'Performance Score'!B170,'Performance Scoring'!$B$10)))))))))),0)</f>
        <v>10</v>
      </c>
      <c r="H170">
        <f>ROUND(IF(F170="Deputy Head",'Performance Scoring'!$C$7*'Performance Score'!C170,IF('Performance Score'!F170="Head",'Performance Scoring'!$C$8*'Performance Score'!C170,IF('Performance Score'!F170="Level 1",'Performance Scoring'!$C$2*'Performance Score'!C170,IF('Performance Score'!F170="Level 2",'Performance Scoring'!$C$3*'Performance Score'!C170,IF('Performance Score'!F170="Level 3",'Performance Scoring'!$C$4*'Performance Score'!C170,IF('Performance Score'!F170="Level 4",'Performance Scoring'!$C$5*'Performance Score'!C170,IF('Performance Score'!F170="Level 5",'Performance Scoring'!$C$6*'Performance Score'!C170,IF('Performance Score'!F170="DMD",'Performance Scoring'!$C$9*'Performance Score'!C170,'Performance Scoring'!$C$10)))))))),0)</f>
        <v>9</v>
      </c>
      <c r="I170">
        <f>ROUND(IF(F170="Deputy Head",'Performance Scoring'!$D$7*'Performance Score'!D170,IF('Performance Score'!F170="Head",'Performance Scoring'!$D$8*'Performance Score'!D170,IF('Performance Score'!F170="Level 1",'Performance Scoring'!$D$2*'Performance Score'!D170,IF('Performance Score'!F170="Level 2",'Performance Scoring'!$D$3*'Performance Score'!D170,IF('Performance Score'!F170="Level 3",'Performance Scoring'!$D$4*'Performance Score'!D170,IF('Performance Score'!F170="Level 4",'Performance Scoring'!$D$5*'Performance Score'!D170,IF('Performance Score'!F170="Level 5",'Performance Scoring'!$D$6*'Performance Score'!D170,IF('Performance Score'!F170="DMD",'Performance Scoring'!$D$9*'Performance Score'!D170,'Performance Scoring'!$D$10)))))))),0)</f>
        <v>70</v>
      </c>
      <c r="J170">
        <f>SUM(G170:I170)+ROUND(IF(F170="Deputy Head",'Performance Scoring'!$E$7*'Performance Score'!$E$200,IF('Performance Score'!F170="Head",'Performance Scoring'!$E$8*'Performance Score'!$E$200,IF('Performance Score'!F170="DMD",'Performance Scoring'!$E$9*'Performance Score'!$E$200,IF('Performance Score'!F170="MD",'Performance Scoring'!$E$10*'Performance Score'!E368,'Performance Scoring'!$D$10)))),0)</f>
        <v>89</v>
      </c>
    </row>
    <row r="171" spans="1:10" x14ac:dyDescent="0.25">
      <c r="A171" s="1" t="s">
        <v>539</v>
      </c>
      <c r="B171">
        <v>34</v>
      </c>
      <c r="C171">
        <v>50</v>
      </c>
      <c r="D171">
        <v>100</v>
      </c>
      <c r="E171">
        <f t="shared" si="2"/>
        <v>61</v>
      </c>
      <c r="F171" t="str">
        <f>VLOOKUP(A171:A368,'Consolidated Table'!$A$2:$G$200,7,FALSE)</f>
        <v>Level 2</v>
      </c>
      <c r="G171">
        <f>ROUND(IF(F171="Deputy Head",'Performance Scoring'!$B$7*'Performance Score'!B171,IF('Performance Score'!F171="Head",'Performance Scoring'!$B$8*'Performance Score'!B171,IF('Performance Score'!F171="Level 1",'Performance Scoring'!$B$2*'Performance Score'!B171,IF(F171="Level 2",'Performance Scoring'!$B$3*'Performance Score'!B171,IF('Performance Score'!F171="Level 3",'Performance Scoring'!$B$4*'Performance Score'!B171,IF('Performance Score'!F171="Level 4",'Performance Scoring'!$B$5*'Performance Score'!B171,IF('Performance Score'!F171="Level 5",'Performance Scoring'!$B$6*'Performance Score'!B171,IF('Performance Score'!F171="Deputy Head",'Performance Scoring'!$B$7*'Performance Score'!B171,IF('Performance Score'!F171="Head",'Performance Scoring'!$B$8*'Performance Score'!B171,IF('Performance Score'!F171="DMD",'Performance Scoring'!$B$9*'Performance Score'!B171,'Performance Scoring'!$B$10)))))))))),0)</f>
        <v>5</v>
      </c>
      <c r="H171">
        <f>ROUND(IF(F171="Deputy Head",'Performance Scoring'!$C$7*'Performance Score'!C171,IF('Performance Score'!F171="Head",'Performance Scoring'!$C$8*'Performance Score'!C171,IF('Performance Score'!F171="Level 1",'Performance Scoring'!$C$2*'Performance Score'!C171,IF('Performance Score'!F171="Level 2",'Performance Scoring'!$C$3*'Performance Score'!C171,IF('Performance Score'!F171="Level 3",'Performance Scoring'!$C$4*'Performance Score'!C171,IF('Performance Score'!F171="Level 4",'Performance Scoring'!$C$5*'Performance Score'!C171,IF('Performance Score'!F171="Level 5",'Performance Scoring'!$C$6*'Performance Score'!C171,IF('Performance Score'!F171="DMD",'Performance Scoring'!$C$9*'Performance Score'!C171,'Performance Scoring'!$C$10)))))))),0)</f>
        <v>8</v>
      </c>
      <c r="I171">
        <f>ROUND(IF(F171="Deputy Head",'Performance Scoring'!$D$7*'Performance Score'!D171,IF('Performance Score'!F171="Head",'Performance Scoring'!$D$8*'Performance Score'!D171,IF('Performance Score'!F171="Level 1",'Performance Scoring'!$D$2*'Performance Score'!D171,IF('Performance Score'!F171="Level 2",'Performance Scoring'!$D$3*'Performance Score'!D171,IF('Performance Score'!F171="Level 3",'Performance Scoring'!$D$4*'Performance Score'!D171,IF('Performance Score'!F171="Level 4",'Performance Scoring'!$D$5*'Performance Score'!D171,IF('Performance Score'!F171="Level 5",'Performance Scoring'!$D$6*'Performance Score'!D171,IF('Performance Score'!F171="DMD",'Performance Scoring'!$D$9*'Performance Score'!D171,'Performance Scoring'!$D$10)))))))),0)</f>
        <v>70</v>
      </c>
      <c r="J171">
        <f>SUM(G171:I171)+ROUND(IF(F171="Deputy Head",'Performance Scoring'!$E$7*'Performance Score'!$E$200,IF('Performance Score'!F171="Head",'Performance Scoring'!$E$8*'Performance Score'!$E$200,IF('Performance Score'!F171="DMD",'Performance Scoring'!$E$9*'Performance Score'!$E$200,IF('Performance Score'!F171="MD",'Performance Scoring'!$E$10*'Performance Score'!E369,'Performance Scoring'!$D$10)))),0)</f>
        <v>83</v>
      </c>
    </row>
    <row r="172" spans="1:10" x14ac:dyDescent="0.25">
      <c r="A172" s="1" t="s">
        <v>551</v>
      </c>
      <c r="B172">
        <v>47</v>
      </c>
      <c r="C172">
        <v>52</v>
      </c>
      <c r="D172">
        <v>100</v>
      </c>
      <c r="E172">
        <f t="shared" si="2"/>
        <v>66</v>
      </c>
      <c r="F172" t="str">
        <f>VLOOKUP(A172:A369,'Consolidated Table'!$A$2:$G$200,7,FALSE)</f>
        <v>Level 2</v>
      </c>
      <c r="G172">
        <f>ROUND(IF(F172="Deputy Head",'Performance Scoring'!$B$7*'Performance Score'!B172,IF('Performance Score'!F172="Head",'Performance Scoring'!$B$8*'Performance Score'!B172,IF('Performance Score'!F172="Level 1",'Performance Scoring'!$B$2*'Performance Score'!B172,IF(F172="Level 2",'Performance Scoring'!$B$3*'Performance Score'!B172,IF('Performance Score'!F172="Level 3",'Performance Scoring'!$B$4*'Performance Score'!B172,IF('Performance Score'!F172="Level 4",'Performance Scoring'!$B$5*'Performance Score'!B172,IF('Performance Score'!F172="Level 5",'Performance Scoring'!$B$6*'Performance Score'!B172,IF('Performance Score'!F172="Deputy Head",'Performance Scoring'!$B$7*'Performance Score'!B172,IF('Performance Score'!F172="Head",'Performance Scoring'!$B$8*'Performance Score'!B172,IF('Performance Score'!F172="DMD",'Performance Scoring'!$B$9*'Performance Score'!B172,'Performance Scoring'!$B$10)))))))))),0)</f>
        <v>7</v>
      </c>
      <c r="H172">
        <f>ROUND(IF(F172="Deputy Head",'Performance Scoring'!$C$7*'Performance Score'!C172,IF('Performance Score'!F172="Head",'Performance Scoring'!$C$8*'Performance Score'!C172,IF('Performance Score'!F172="Level 1",'Performance Scoring'!$C$2*'Performance Score'!C172,IF('Performance Score'!F172="Level 2",'Performance Scoring'!$C$3*'Performance Score'!C172,IF('Performance Score'!F172="Level 3",'Performance Scoring'!$C$4*'Performance Score'!C172,IF('Performance Score'!F172="Level 4",'Performance Scoring'!$C$5*'Performance Score'!C172,IF('Performance Score'!F172="Level 5",'Performance Scoring'!$C$6*'Performance Score'!C172,IF('Performance Score'!F172="DMD",'Performance Scoring'!$C$9*'Performance Score'!C172,'Performance Scoring'!$C$10)))))))),0)</f>
        <v>8</v>
      </c>
      <c r="I172">
        <f>ROUND(IF(F172="Deputy Head",'Performance Scoring'!$D$7*'Performance Score'!D172,IF('Performance Score'!F172="Head",'Performance Scoring'!$D$8*'Performance Score'!D172,IF('Performance Score'!F172="Level 1",'Performance Scoring'!$D$2*'Performance Score'!D172,IF('Performance Score'!F172="Level 2",'Performance Scoring'!$D$3*'Performance Score'!D172,IF('Performance Score'!F172="Level 3",'Performance Scoring'!$D$4*'Performance Score'!D172,IF('Performance Score'!F172="Level 4",'Performance Scoring'!$D$5*'Performance Score'!D172,IF('Performance Score'!F172="Level 5",'Performance Scoring'!$D$6*'Performance Score'!D172,IF('Performance Score'!F172="DMD",'Performance Scoring'!$D$9*'Performance Score'!D172,'Performance Scoring'!$D$10)))))))),0)</f>
        <v>70</v>
      </c>
      <c r="J172">
        <f>SUM(G172:I172)+ROUND(IF(F172="Deputy Head",'Performance Scoring'!$E$7*'Performance Score'!$E$200,IF('Performance Score'!F172="Head",'Performance Scoring'!$E$8*'Performance Score'!$E$200,IF('Performance Score'!F172="DMD",'Performance Scoring'!$E$9*'Performance Score'!$E$200,IF('Performance Score'!F172="MD",'Performance Scoring'!$E$10*'Performance Score'!E370,'Performance Scoring'!$D$10)))),0)</f>
        <v>85</v>
      </c>
    </row>
    <row r="173" spans="1:10" x14ac:dyDescent="0.25">
      <c r="A173" s="1" t="s">
        <v>513</v>
      </c>
      <c r="B173">
        <v>90</v>
      </c>
      <c r="C173">
        <v>51</v>
      </c>
      <c r="D173">
        <v>100</v>
      </c>
      <c r="E173">
        <f t="shared" si="2"/>
        <v>80</v>
      </c>
      <c r="F173" t="str">
        <f>VLOOKUP(A173:A370,'Consolidated Table'!$A$2:$G$200,7,FALSE)</f>
        <v>Level 2</v>
      </c>
      <c r="G173">
        <f>ROUND(IF(F173="Deputy Head",'Performance Scoring'!$B$7*'Performance Score'!B173,IF('Performance Score'!F173="Head",'Performance Scoring'!$B$8*'Performance Score'!B173,IF('Performance Score'!F173="Level 1",'Performance Scoring'!$B$2*'Performance Score'!B173,IF(F173="Level 2",'Performance Scoring'!$B$3*'Performance Score'!B173,IF('Performance Score'!F173="Level 3",'Performance Scoring'!$B$4*'Performance Score'!B173,IF('Performance Score'!F173="Level 4",'Performance Scoring'!$B$5*'Performance Score'!B173,IF('Performance Score'!F173="Level 5",'Performance Scoring'!$B$6*'Performance Score'!B173,IF('Performance Score'!F173="Deputy Head",'Performance Scoring'!$B$7*'Performance Score'!B173,IF('Performance Score'!F173="Head",'Performance Scoring'!$B$8*'Performance Score'!B173,IF('Performance Score'!F173="DMD",'Performance Scoring'!$B$9*'Performance Score'!B173,'Performance Scoring'!$B$10)))))))))),0)</f>
        <v>14</v>
      </c>
      <c r="H173">
        <f>ROUND(IF(F173="Deputy Head",'Performance Scoring'!$C$7*'Performance Score'!C173,IF('Performance Score'!F173="Head",'Performance Scoring'!$C$8*'Performance Score'!C173,IF('Performance Score'!F173="Level 1",'Performance Scoring'!$C$2*'Performance Score'!C173,IF('Performance Score'!F173="Level 2",'Performance Scoring'!$C$3*'Performance Score'!C173,IF('Performance Score'!F173="Level 3",'Performance Scoring'!$C$4*'Performance Score'!C173,IF('Performance Score'!F173="Level 4",'Performance Scoring'!$C$5*'Performance Score'!C173,IF('Performance Score'!F173="Level 5",'Performance Scoring'!$C$6*'Performance Score'!C173,IF('Performance Score'!F173="DMD",'Performance Scoring'!$C$9*'Performance Score'!C173,'Performance Scoring'!$C$10)))))))),0)</f>
        <v>8</v>
      </c>
      <c r="I173">
        <f>ROUND(IF(F173="Deputy Head",'Performance Scoring'!$D$7*'Performance Score'!D173,IF('Performance Score'!F173="Head",'Performance Scoring'!$D$8*'Performance Score'!D173,IF('Performance Score'!F173="Level 1",'Performance Scoring'!$D$2*'Performance Score'!D173,IF('Performance Score'!F173="Level 2",'Performance Scoring'!$D$3*'Performance Score'!D173,IF('Performance Score'!F173="Level 3",'Performance Scoring'!$D$4*'Performance Score'!D173,IF('Performance Score'!F173="Level 4",'Performance Scoring'!$D$5*'Performance Score'!D173,IF('Performance Score'!F173="Level 5",'Performance Scoring'!$D$6*'Performance Score'!D173,IF('Performance Score'!F173="DMD",'Performance Scoring'!$D$9*'Performance Score'!D173,'Performance Scoring'!$D$10)))))))),0)</f>
        <v>70</v>
      </c>
      <c r="J173">
        <f>SUM(G173:I173)+ROUND(IF(F173="Deputy Head",'Performance Scoring'!$E$7*'Performance Score'!$E$200,IF('Performance Score'!F173="Head",'Performance Scoring'!$E$8*'Performance Score'!$E$200,IF('Performance Score'!F173="DMD",'Performance Scoring'!$E$9*'Performance Score'!$E$200,IF('Performance Score'!F173="MD",'Performance Scoring'!$E$10*'Performance Score'!E371,'Performance Scoring'!$D$10)))),0)</f>
        <v>92</v>
      </c>
    </row>
    <row r="174" spans="1:10" x14ac:dyDescent="0.25">
      <c r="A174" s="1" t="s">
        <v>550</v>
      </c>
      <c r="B174">
        <v>54</v>
      </c>
      <c r="C174">
        <v>66</v>
      </c>
      <c r="D174">
        <v>100</v>
      </c>
      <c r="E174">
        <f t="shared" si="2"/>
        <v>73</v>
      </c>
      <c r="F174" t="str">
        <f>VLOOKUP(A174:A371,'Consolidated Table'!$A$2:$G$200,7,FALSE)</f>
        <v>Level 2</v>
      </c>
      <c r="G174">
        <f>ROUND(IF(F174="Deputy Head",'Performance Scoring'!$B$7*'Performance Score'!B174,IF('Performance Score'!F174="Head",'Performance Scoring'!$B$8*'Performance Score'!B174,IF('Performance Score'!F174="Level 1",'Performance Scoring'!$B$2*'Performance Score'!B174,IF(F174="Level 2",'Performance Scoring'!$B$3*'Performance Score'!B174,IF('Performance Score'!F174="Level 3",'Performance Scoring'!$B$4*'Performance Score'!B174,IF('Performance Score'!F174="Level 4",'Performance Scoring'!$B$5*'Performance Score'!B174,IF('Performance Score'!F174="Level 5",'Performance Scoring'!$B$6*'Performance Score'!B174,IF('Performance Score'!F174="Deputy Head",'Performance Scoring'!$B$7*'Performance Score'!B174,IF('Performance Score'!F174="Head",'Performance Scoring'!$B$8*'Performance Score'!B174,IF('Performance Score'!F174="DMD",'Performance Scoring'!$B$9*'Performance Score'!B174,'Performance Scoring'!$B$10)))))))))),0)</f>
        <v>8</v>
      </c>
      <c r="H174">
        <f>ROUND(IF(F174="Deputy Head",'Performance Scoring'!$C$7*'Performance Score'!C174,IF('Performance Score'!F174="Head",'Performance Scoring'!$C$8*'Performance Score'!C174,IF('Performance Score'!F174="Level 1",'Performance Scoring'!$C$2*'Performance Score'!C174,IF('Performance Score'!F174="Level 2",'Performance Scoring'!$C$3*'Performance Score'!C174,IF('Performance Score'!F174="Level 3",'Performance Scoring'!$C$4*'Performance Score'!C174,IF('Performance Score'!F174="Level 4",'Performance Scoring'!$C$5*'Performance Score'!C174,IF('Performance Score'!F174="Level 5",'Performance Scoring'!$C$6*'Performance Score'!C174,IF('Performance Score'!F174="DMD",'Performance Scoring'!$C$9*'Performance Score'!C174,'Performance Scoring'!$C$10)))))))),0)</f>
        <v>10</v>
      </c>
      <c r="I174">
        <f>ROUND(IF(F174="Deputy Head",'Performance Scoring'!$D$7*'Performance Score'!D174,IF('Performance Score'!F174="Head",'Performance Scoring'!$D$8*'Performance Score'!D174,IF('Performance Score'!F174="Level 1",'Performance Scoring'!$D$2*'Performance Score'!D174,IF('Performance Score'!F174="Level 2",'Performance Scoring'!$D$3*'Performance Score'!D174,IF('Performance Score'!F174="Level 3",'Performance Scoring'!$D$4*'Performance Score'!D174,IF('Performance Score'!F174="Level 4",'Performance Scoring'!$D$5*'Performance Score'!D174,IF('Performance Score'!F174="Level 5",'Performance Scoring'!$D$6*'Performance Score'!D174,IF('Performance Score'!F174="DMD",'Performance Scoring'!$D$9*'Performance Score'!D174,'Performance Scoring'!$D$10)))))))),0)</f>
        <v>70</v>
      </c>
      <c r="J174">
        <f>SUM(G174:I174)+ROUND(IF(F174="Deputy Head",'Performance Scoring'!$E$7*'Performance Score'!$E$200,IF('Performance Score'!F174="Head",'Performance Scoring'!$E$8*'Performance Score'!$E$200,IF('Performance Score'!F174="DMD",'Performance Scoring'!$E$9*'Performance Score'!$E$200,IF('Performance Score'!F174="MD",'Performance Scoring'!$E$10*'Performance Score'!E372,'Performance Scoring'!$D$10)))),0)</f>
        <v>88</v>
      </c>
    </row>
    <row r="175" spans="1:10" x14ac:dyDescent="0.25">
      <c r="A175" s="1" t="s">
        <v>567</v>
      </c>
      <c r="B175">
        <v>98</v>
      </c>
      <c r="C175">
        <v>50</v>
      </c>
      <c r="D175">
        <v>100</v>
      </c>
      <c r="E175">
        <f t="shared" si="2"/>
        <v>83</v>
      </c>
      <c r="F175" t="str">
        <f>VLOOKUP(A175:A372,'Consolidated Table'!$A$2:$G$200,7,FALSE)</f>
        <v>Level 2</v>
      </c>
      <c r="G175">
        <f>ROUND(IF(F175="Deputy Head",'Performance Scoring'!$B$7*'Performance Score'!B175,IF('Performance Score'!F175="Head",'Performance Scoring'!$B$8*'Performance Score'!B175,IF('Performance Score'!F175="Level 1",'Performance Scoring'!$B$2*'Performance Score'!B175,IF(F175="Level 2",'Performance Scoring'!$B$3*'Performance Score'!B175,IF('Performance Score'!F175="Level 3",'Performance Scoring'!$B$4*'Performance Score'!B175,IF('Performance Score'!F175="Level 4",'Performance Scoring'!$B$5*'Performance Score'!B175,IF('Performance Score'!F175="Level 5",'Performance Scoring'!$B$6*'Performance Score'!B175,IF('Performance Score'!F175="Deputy Head",'Performance Scoring'!$B$7*'Performance Score'!B175,IF('Performance Score'!F175="Head",'Performance Scoring'!$B$8*'Performance Score'!B175,IF('Performance Score'!F175="DMD",'Performance Scoring'!$B$9*'Performance Score'!B175,'Performance Scoring'!$B$10)))))))))),0)</f>
        <v>15</v>
      </c>
      <c r="H175">
        <f>ROUND(IF(F175="Deputy Head",'Performance Scoring'!$C$7*'Performance Score'!C175,IF('Performance Score'!F175="Head",'Performance Scoring'!$C$8*'Performance Score'!C175,IF('Performance Score'!F175="Level 1",'Performance Scoring'!$C$2*'Performance Score'!C175,IF('Performance Score'!F175="Level 2",'Performance Scoring'!$C$3*'Performance Score'!C175,IF('Performance Score'!F175="Level 3",'Performance Scoring'!$C$4*'Performance Score'!C175,IF('Performance Score'!F175="Level 4",'Performance Scoring'!$C$5*'Performance Score'!C175,IF('Performance Score'!F175="Level 5",'Performance Scoring'!$C$6*'Performance Score'!C175,IF('Performance Score'!F175="DMD",'Performance Scoring'!$C$9*'Performance Score'!C175,'Performance Scoring'!$C$10)))))))),0)</f>
        <v>8</v>
      </c>
      <c r="I175">
        <f>ROUND(IF(F175="Deputy Head",'Performance Scoring'!$D$7*'Performance Score'!D175,IF('Performance Score'!F175="Head",'Performance Scoring'!$D$8*'Performance Score'!D175,IF('Performance Score'!F175="Level 1",'Performance Scoring'!$D$2*'Performance Score'!D175,IF('Performance Score'!F175="Level 2",'Performance Scoring'!$D$3*'Performance Score'!D175,IF('Performance Score'!F175="Level 3",'Performance Scoring'!$D$4*'Performance Score'!D175,IF('Performance Score'!F175="Level 4",'Performance Scoring'!$D$5*'Performance Score'!D175,IF('Performance Score'!F175="Level 5",'Performance Scoring'!$D$6*'Performance Score'!D175,IF('Performance Score'!F175="DMD",'Performance Scoring'!$D$9*'Performance Score'!D175,'Performance Scoring'!$D$10)))))))),0)</f>
        <v>70</v>
      </c>
      <c r="J175">
        <f>SUM(G175:I175)+ROUND(IF(F175="Deputy Head",'Performance Scoring'!$E$7*'Performance Score'!$E$200,IF('Performance Score'!F175="Head",'Performance Scoring'!$E$8*'Performance Score'!$E$200,IF('Performance Score'!F175="DMD",'Performance Scoring'!$E$9*'Performance Score'!$E$200,IF('Performance Score'!F175="MD",'Performance Scoring'!$E$10*'Performance Score'!E373,'Performance Scoring'!$D$10)))),0)</f>
        <v>93</v>
      </c>
    </row>
    <row r="176" spans="1:10" x14ac:dyDescent="0.25">
      <c r="A176" s="1" t="s">
        <v>510</v>
      </c>
      <c r="B176">
        <v>96</v>
      </c>
      <c r="C176">
        <v>94</v>
      </c>
      <c r="D176">
        <v>100</v>
      </c>
      <c r="E176">
        <f t="shared" si="2"/>
        <v>97</v>
      </c>
      <c r="F176" t="str">
        <f>VLOOKUP(A176:A373,'Consolidated Table'!$A$2:$G$200,7,FALSE)</f>
        <v>Level 2</v>
      </c>
      <c r="G176">
        <f>ROUND(IF(F176="Deputy Head",'Performance Scoring'!$B$7*'Performance Score'!B176,IF('Performance Score'!F176="Head",'Performance Scoring'!$B$8*'Performance Score'!B176,IF('Performance Score'!F176="Level 1",'Performance Scoring'!$B$2*'Performance Score'!B176,IF(F176="Level 2",'Performance Scoring'!$B$3*'Performance Score'!B176,IF('Performance Score'!F176="Level 3",'Performance Scoring'!$B$4*'Performance Score'!B176,IF('Performance Score'!F176="Level 4",'Performance Scoring'!$B$5*'Performance Score'!B176,IF('Performance Score'!F176="Level 5",'Performance Scoring'!$B$6*'Performance Score'!B176,IF('Performance Score'!F176="Deputy Head",'Performance Scoring'!$B$7*'Performance Score'!B176,IF('Performance Score'!F176="Head",'Performance Scoring'!$B$8*'Performance Score'!B176,IF('Performance Score'!F176="DMD",'Performance Scoring'!$B$9*'Performance Score'!B176,'Performance Scoring'!$B$10)))))))))),0)</f>
        <v>14</v>
      </c>
      <c r="H176">
        <f>ROUND(IF(F176="Deputy Head",'Performance Scoring'!$C$7*'Performance Score'!C176,IF('Performance Score'!F176="Head",'Performance Scoring'!$C$8*'Performance Score'!C176,IF('Performance Score'!F176="Level 1",'Performance Scoring'!$C$2*'Performance Score'!C176,IF('Performance Score'!F176="Level 2",'Performance Scoring'!$C$3*'Performance Score'!C176,IF('Performance Score'!F176="Level 3",'Performance Scoring'!$C$4*'Performance Score'!C176,IF('Performance Score'!F176="Level 4",'Performance Scoring'!$C$5*'Performance Score'!C176,IF('Performance Score'!F176="Level 5",'Performance Scoring'!$C$6*'Performance Score'!C176,IF('Performance Score'!F176="DMD",'Performance Scoring'!$C$9*'Performance Score'!C176,'Performance Scoring'!$C$10)))))))),0)</f>
        <v>14</v>
      </c>
      <c r="I176">
        <f>ROUND(IF(F176="Deputy Head",'Performance Scoring'!$D$7*'Performance Score'!D176,IF('Performance Score'!F176="Head",'Performance Scoring'!$D$8*'Performance Score'!D176,IF('Performance Score'!F176="Level 1",'Performance Scoring'!$D$2*'Performance Score'!D176,IF('Performance Score'!F176="Level 2",'Performance Scoring'!$D$3*'Performance Score'!D176,IF('Performance Score'!F176="Level 3",'Performance Scoring'!$D$4*'Performance Score'!D176,IF('Performance Score'!F176="Level 4",'Performance Scoring'!$D$5*'Performance Score'!D176,IF('Performance Score'!F176="Level 5",'Performance Scoring'!$D$6*'Performance Score'!D176,IF('Performance Score'!F176="DMD",'Performance Scoring'!$D$9*'Performance Score'!D176,'Performance Scoring'!$D$10)))))))),0)</f>
        <v>70</v>
      </c>
      <c r="J176">
        <f>SUM(G176:I176)+ROUND(IF(F176="Deputy Head",'Performance Scoring'!$E$7*'Performance Score'!$E$200,IF('Performance Score'!F176="Head",'Performance Scoring'!$E$8*'Performance Score'!$E$200,IF('Performance Score'!F176="DMD",'Performance Scoring'!$E$9*'Performance Score'!$E$200,IF('Performance Score'!F176="MD",'Performance Scoring'!$E$10*'Performance Score'!E374,'Performance Scoring'!$D$10)))),0)</f>
        <v>98</v>
      </c>
    </row>
    <row r="177" spans="1:10" x14ac:dyDescent="0.25">
      <c r="A177" s="1" t="s">
        <v>571</v>
      </c>
      <c r="B177">
        <v>77</v>
      </c>
      <c r="C177">
        <v>83</v>
      </c>
      <c r="D177">
        <v>100</v>
      </c>
      <c r="E177">
        <f t="shared" si="2"/>
        <v>87</v>
      </c>
      <c r="F177" t="str">
        <f>VLOOKUP(A177:A374,'Consolidated Table'!$A$2:$G$200,7,FALSE)</f>
        <v>Level 2</v>
      </c>
      <c r="G177">
        <f>ROUND(IF(F177="Deputy Head",'Performance Scoring'!$B$7*'Performance Score'!B177,IF('Performance Score'!F177="Head",'Performance Scoring'!$B$8*'Performance Score'!B177,IF('Performance Score'!F177="Level 1",'Performance Scoring'!$B$2*'Performance Score'!B177,IF(F177="Level 2",'Performance Scoring'!$B$3*'Performance Score'!B177,IF('Performance Score'!F177="Level 3",'Performance Scoring'!$B$4*'Performance Score'!B177,IF('Performance Score'!F177="Level 4",'Performance Scoring'!$B$5*'Performance Score'!B177,IF('Performance Score'!F177="Level 5",'Performance Scoring'!$B$6*'Performance Score'!B177,IF('Performance Score'!F177="Deputy Head",'Performance Scoring'!$B$7*'Performance Score'!B177,IF('Performance Score'!F177="Head",'Performance Scoring'!$B$8*'Performance Score'!B177,IF('Performance Score'!F177="DMD",'Performance Scoring'!$B$9*'Performance Score'!B177,'Performance Scoring'!$B$10)))))))))),0)</f>
        <v>12</v>
      </c>
      <c r="H177">
        <f>ROUND(IF(F177="Deputy Head",'Performance Scoring'!$C$7*'Performance Score'!C177,IF('Performance Score'!F177="Head",'Performance Scoring'!$C$8*'Performance Score'!C177,IF('Performance Score'!F177="Level 1",'Performance Scoring'!$C$2*'Performance Score'!C177,IF('Performance Score'!F177="Level 2",'Performance Scoring'!$C$3*'Performance Score'!C177,IF('Performance Score'!F177="Level 3",'Performance Scoring'!$C$4*'Performance Score'!C177,IF('Performance Score'!F177="Level 4",'Performance Scoring'!$C$5*'Performance Score'!C177,IF('Performance Score'!F177="Level 5",'Performance Scoring'!$C$6*'Performance Score'!C177,IF('Performance Score'!F177="DMD",'Performance Scoring'!$C$9*'Performance Score'!C177,'Performance Scoring'!$C$10)))))))),0)</f>
        <v>12</v>
      </c>
      <c r="I177">
        <f>ROUND(IF(F177="Deputy Head",'Performance Scoring'!$D$7*'Performance Score'!D177,IF('Performance Score'!F177="Head",'Performance Scoring'!$D$8*'Performance Score'!D177,IF('Performance Score'!F177="Level 1",'Performance Scoring'!$D$2*'Performance Score'!D177,IF('Performance Score'!F177="Level 2",'Performance Scoring'!$D$3*'Performance Score'!D177,IF('Performance Score'!F177="Level 3",'Performance Scoring'!$D$4*'Performance Score'!D177,IF('Performance Score'!F177="Level 4",'Performance Scoring'!$D$5*'Performance Score'!D177,IF('Performance Score'!F177="Level 5",'Performance Scoring'!$D$6*'Performance Score'!D177,IF('Performance Score'!F177="DMD",'Performance Scoring'!$D$9*'Performance Score'!D177,'Performance Scoring'!$D$10)))))))),0)</f>
        <v>70</v>
      </c>
      <c r="J177">
        <f>SUM(G177:I177)+ROUND(IF(F177="Deputy Head",'Performance Scoring'!$E$7*'Performance Score'!$E$200,IF('Performance Score'!F177="Head",'Performance Scoring'!$E$8*'Performance Score'!$E$200,IF('Performance Score'!F177="DMD",'Performance Scoring'!$E$9*'Performance Score'!$E$200,IF('Performance Score'!F177="MD",'Performance Scoring'!$E$10*'Performance Score'!E375,'Performance Scoring'!$D$10)))),0)</f>
        <v>94</v>
      </c>
    </row>
    <row r="178" spans="1:10" x14ac:dyDescent="0.25">
      <c r="A178" s="1" t="s">
        <v>572</v>
      </c>
      <c r="B178">
        <v>72</v>
      </c>
      <c r="C178">
        <v>75</v>
      </c>
      <c r="D178">
        <v>100</v>
      </c>
      <c r="E178">
        <f t="shared" si="2"/>
        <v>82</v>
      </c>
      <c r="F178" t="str">
        <f>VLOOKUP(A178:A375,'Consolidated Table'!$A$2:$G$200,7,FALSE)</f>
        <v>Level 2</v>
      </c>
      <c r="G178">
        <f>ROUND(IF(F178="Deputy Head",'Performance Scoring'!$B$7*'Performance Score'!B178,IF('Performance Score'!F178="Head",'Performance Scoring'!$B$8*'Performance Score'!B178,IF('Performance Score'!F178="Level 1",'Performance Scoring'!$B$2*'Performance Score'!B178,IF(F178="Level 2",'Performance Scoring'!$B$3*'Performance Score'!B178,IF('Performance Score'!F178="Level 3",'Performance Scoring'!$B$4*'Performance Score'!B178,IF('Performance Score'!F178="Level 4",'Performance Scoring'!$B$5*'Performance Score'!B178,IF('Performance Score'!F178="Level 5",'Performance Scoring'!$B$6*'Performance Score'!B178,IF('Performance Score'!F178="Deputy Head",'Performance Scoring'!$B$7*'Performance Score'!B178,IF('Performance Score'!F178="Head",'Performance Scoring'!$B$8*'Performance Score'!B178,IF('Performance Score'!F178="DMD",'Performance Scoring'!$B$9*'Performance Score'!B178,'Performance Scoring'!$B$10)))))))))),0)</f>
        <v>11</v>
      </c>
      <c r="H178">
        <f>ROUND(IF(F178="Deputy Head",'Performance Scoring'!$C$7*'Performance Score'!C178,IF('Performance Score'!F178="Head",'Performance Scoring'!$C$8*'Performance Score'!C178,IF('Performance Score'!F178="Level 1",'Performance Scoring'!$C$2*'Performance Score'!C178,IF('Performance Score'!F178="Level 2",'Performance Scoring'!$C$3*'Performance Score'!C178,IF('Performance Score'!F178="Level 3",'Performance Scoring'!$C$4*'Performance Score'!C178,IF('Performance Score'!F178="Level 4",'Performance Scoring'!$C$5*'Performance Score'!C178,IF('Performance Score'!F178="Level 5",'Performance Scoring'!$C$6*'Performance Score'!C178,IF('Performance Score'!F178="DMD",'Performance Scoring'!$C$9*'Performance Score'!C178,'Performance Scoring'!$C$10)))))))),0)</f>
        <v>11</v>
      </c>
      <c r="I178">
        <f>ROUND(IF(F178="Deputy Head",'Performance Scoring'!$D$7*'Performance Score'!D178,IF('Performance Score'!F178="Head",'Performance Scoring'!$D$8*'Performance Score'!D178,IF('Performance Score'!F178="Level 1",'Performance Scoring'!$D$2*'Performance Score'!D178,IF('Performance Score'!F178="Level 2",'Performance Scoring'!$D$3*'Performance Score'!D178,IF('Performance Score'!F178="Level 3",'Performance Scoring'!$D$4*'Performance Score'!D178,IF('Performance Score'!F178="Level 4",'Performance Scoring'!$D$5*'Performance Score'!D178,IF('Performance Score'!F178="Level 5",'Performance Scoring'!$D$6*'Performance Score'!D178,IF('Performance Score'!F178="DMD",'Performance Scoring'!$D$9*'Performance Score'!D178,'Performance Scoring'!$D$10)))))))),0)</f>
        <v>70</v>
      </c>
      <c r="J178">
        <f>SUM(G178:I178)+ROUND(IF(F178="Deputy Head",'Performance Scoring'!$E$7*'Performance Score'!$E$200,IF('Performance Score'!F178="Head",'Performance Scoring'!$E$8*'Performance Score'!$E$200,IF('Performance Score'!F178="DMD",'Performance Scoring'!$E$9*'Performance Score'!$E$200,IF('Performance Score'!F178="MD",'Performance Scoring'!$E$10*'Performance Score'!E376,'Performance Scoring'!$D$10)))),0)</f>
        <v>92</v>
      </c>
    </row>
    <row r="179" spans="1:10" x14ac:dyDescent="0.25">
      <c r="A179" s="1" t="s">
        <v>575</v>
      </c>
      <c r="B179">
        <v>59</v>
      </c>
      <c r="C179">
        <v>99</v>
      </c>
      <c r="D179">
        <v>100</v>
      </c>
      <c r="E179">
        <f t="shared" si="2"/>
        <v>86</v>
      </c>
      <c r="F179" t="str">
        <f>VLOOKUP(A179:A376,'Consolidated Table'!$A$2:$G$200,7,FALSE)</f>
        <v>Level 2</v>
      </c>
      <c r="G179">
        <f>ROUND(IF(F179="Deputy Head",'Performance Scoring'!$B$7*'Performance Score'!B179,IF('Performance Score'!F179="Head",'Performance Scoring'!$B$8*'Performance Score'!B179,IF('Performance Score'!F179="Level 1",'Performance Scoring'!$B$2*'Performance Score'!B179,IF(F179="Level 2",'Performance Scoring'!$B$3*'Performance Score'!B179,IF('Performance Score'!F179="Level 3",'Performance Scoring'!$B$4*'Performance Score'!B179,IF('Performance Score'!F179="Level 4",'Performance Scoring'!$B$5*'Performance Score'!B179,IF('Performance Score'!F179="Level 5",'Performance Scoring'!$B$6*'Performance Score'!B179,IF('Performance Score'!F179="Deputy Head",'Performance Scoring'!$B$7*'Performance Score'!B179,IF('Performance Score'!F179="Head",'Performance Scoring'!$B$8*'Performance Score'!B179,IF('Performance Score'!F179="DMD",'Performance Scoring'!$B$9*'Performance Score'!B179,'Performance Scoring'!$B$10)))))))))),0)</f>
        <v>9</v>
      </c>
      <c r="H179">
        <f>ROUND(IF(F179="Deputy Head",'Performance Scoring'!$C$7*'Performance Score'!C179,IF('Performance Score'!F179="Head",'Performance Scoring'!$C$8*'Performance Score'!C179,IF('Performance Score'!F179="Level 1",'Performance Scoring'!$C$2*'Performance Score'!C179,IF('Performance Score'!F179="Level 2",'Performance Scoring'!$C$3*'Performance Score'!C179,IF('Performance Score'!F179="Level 3",'Performance Scoring'!$C$4*'Performance Score'!C179,IF('Performance Score'!F179="Level 4",'Performance Scoring'!$C$5*'Performance Score'!C179,IF('Performance Score'!F179="Level 5",'Performance Scoring'!$C$6*'Performance Score'!C179,IF('Performance Score'!F179="DMD",'Performance Scoring'!$C$9*'Performance Score'!C179,'Performance Scoring'!$C$10)))))))),0)</f>
        <v>15</v>
      </c>
      <c r="I179">
        <f>ROUND(IF(F179="Deputy Head",'Performance Scoring'!$D$7*'Performance Score'!D179,IF('Performance Score'!F179="Head",'Performance Scoring'!$D$8*'Performance Score'!D179,IF('Performance Score'!F179="Level 1",'Performance Scoring'!$D$2*'Performance Score'!D179,IF('Performance Score'!F179="Level 2",'Performance Scoring'!$D$3*'Performance Score'!D179,IF('Performance Score'!F179="Level 3",'Performance Scoring'!$D$4*'Performance Score'!D179,IF('Performance Score'!F179="Level 4",'Performance Scoring'!$D$5*'Performance Score'!D179,IF('Performance Score'!F179="Level 5",'Performance Scoring'!$D$6*'Performance Score'!D179,IF('Performance Score'!F179="DMD",'Performance Scoring'!$D$9*'Performance Score'!D179,'Performance Scoring'!$D$10)))))))),0)</f>
        <v>70</v>
      </c>
      <c r="J179">
        <f>SUM(G179:I179)+ROUND(IF(F179="Deputy Head",'Performance Scoring'!$E$7*'Performance Score'!$E$200,IF('Performance Score'!F179="Head",'Performance Scoring'!$E$8*'Performance Score'!$E$200,IF('Performance Score'!F179="DMD",'Performance Scoring'!$E$9*'Performance Score'!$E$200,IF('Performance Score'!F179="MD",'Performance Scoring'!$E$10*'Performance Score'!E377,'Performance Scoring'!$D$10)))),0)</f>
        <v>94</v>
      </c>
    </row>
    <row r="180" spans="1:10" x14ac:dyDescent="0.25">
      <c r="A180" s="1" t="s">
        <v>482</v>
      </c>
      <c r="B180">
        <v>99</v>
      </c>
      <c r="C180">
        <v>86</v>
      </c>
      <c r="D180">
        <v>100</v>
      </c>
      <c r="E180">
        <f t="shared" si="2"/>
        <v>95</v>
      </c>
      <c r="F180" t="str">
        <f>VLOOKUP(A180:A377,'Consolidated Table'!$A$2:$G$200,7,FALSE)</f>
        <v>Level 3</v>
      </c>
      <c r="G180">
        <f>ROUND(IF(F180="Deputy Head",'Performance Scoring'!$B$7*'Performance Score'!B180,IF('Performance Score'!F180="Head",'Performance Scoring'!$B$8*'Performance Score'!B180,IF('Performance Score'!F180="Level 1",'Performance Scoring'!$B$2*'Performance Score'!B180,IF(F180="Level 2",'Performance Scoring'!$B$3*'Performance Score'!B180,IF('Performance Score'!F180="Level 3",'Performance Scoring'!$B$4*'Performance Score'!B180,IF('Performance Score'!F180="Level 4",'Performance Scoring'!$B$5*'Performance Score'!B180,IF('Performance Score'!F180="Level 5",'Performance Scoring'!$B$6*'Performance Score'!B180,IF('Performance Score'!F180="Deputy Head",'Performance Scoring'!$B$7*'Performance Score'!B180,IF('Performance Score'!F180="Head",'Performance Scoring'!$B$8*'Performance Score'!B180,IF('Performance Score'!F180="DMD",'Performance Scoring'!$B$9*'Performance Score'!B180,'Performance Scoring'!$B$10)))))))))),0)</f>
        <v>15</v>
      </c>
      <c r="H180">
        <f>ROUND(IF(F180="Deputy Head",'Performance Scoring'!$C$7*'Performance Score'!C180,IF('Performance Score'!F180="Head",'Performance Scoring'!$C$8*'Performance Score'!C180,IF('Performance Score'!F180="Level 1",'Performance Scoring'!$C$2*'Performance Score'!C180,IF('Performance Score'!F180="Level 2",'Performance Scoring'!$C$3*'Performance Score'!C180,IF('Performance Score'!F180="Level 3",'Performance Scoring'!$C$4*'Performance Score'!C180,IF('Performance Score'!F180="Level 4",'Performance Scoring'!$C$5*'Performance Score'!C180,IF('Performance Score'!F180="Level 5",'Performance Scoring'!$C$6*'Performance Score'!C180,IF('Performance Score'!F180="DMD",'Performance Scoring'!$C$9*'Performance Score'!C180,'Performance Scoring'!$C$10)))))))),0)</f>
        <v>13</v>
      </c>
      <c r="I180">
        <f>ROUND(IF(F180="Deputy Head",'Performance Scoring'!$D$7*'Performance Score'!D180,IF('Performance Score'!F180="Head",'Performance Scoring'!$D$8*'Performance Score'!D180,IF('Performance Score'!F180="Level 1",'Performance Scoring'!$D$2*'Performance Score'!D180,IF('Performance Score'!F180="Level 2",'Performance Scoring'!$D$3*'Performance Score'!D180,IF('Performance Score'!F180="Level 3",'Performance Scoring'!$D$4*'Performance Score'!D180,IF('Performance Score'!F180="Level 4",'Performance Scoring'!$D$5*'Performance Score'!D180,IF('Performance Score'!F180="Level 5",'Performance Scoring'!$D$6*'Performance Score'!D180,IF('Performance Score'!F180="DMD",'Performance Scoring'!$D$9*'Performance Score'!D180,'Performance Scoring'!$D$10)))))))),0)</f>
        <v>70</v>
      </c>
      <c r="J180">
        <f>SUM(G180:I180)+ROUND(IF(F180="Deputy Head",'Performance Scoring'!$E$7*'Performance Score'!$E$200,IF('Performance Score'!F180="Head",'Performance Scoring'!$E$8*'Performance Score'!$E$200,IF('Performance Score'!F180="DMD",'Performance Scoring'!$E$9*'Performance Score'!$E$200,IF('Performance Score'!F180="MD",'Performance Scoring'!$E$10*'Performance Score'!E378,'Performance Scoring'!$D$10)))),0)</f>
        <v>98</v>
      </c>
    </row>
    <row r="181" spans="1:10" x14ac:dyDescent="0.25">
      <c r="A181" s="1" t="s">
        <v>559</v>
      </c>
      <c r="B181">
        <v>41</v>
      </c>
      <c r="C181">
        <v>94</v>
      </c>
      <c r="D181">
        <v>100</v>
      </c>
      <c r="E181">
        <f t="shared" si="2"/>
        <v>78</v>
      </c>
      <c r="F181" t="str">
        <f>VLOOKUP(A181:A378,'Consolidated Table'!$A$2:$G$200,7,FALSE)</f>
        <v>Level 3</v>
      </c>
      <c r="G181">
        <f>ROUND(IF(F181="Deputy Head",'Performance Scoring'!$B$7*'Performance Score'!B181,IF('Performance Score'!F181="Head",'Performance Scoring'!$B$8*'Performance Score'!B181,IF('Performance Score'!F181="Level 1",'Performance Scoring'!$B$2*'Performance Score'!B181,IF(F181="Level 2",'Performance Scoring'!$B$3*'Performance Score'!B181,IF('Performance Score'!F181="Level 3",'Performance Scoring'!$B$4*'Performance Score'!B181,IF('Performance Score'!F181="Level 4",'Performance Scoring'!$B$5*'Performance Score'!B181,IF('Performance Score'!F181="Level 5",'Performance Scoring'!$B$6*'Performance Score'!B181,IF('Performance Score'!F181="Deputy Head",'Performance Scoring'!$B$7*'Performance Score'!B181,IF('Performance Score'!F181="Head",'Performance Scoring'!$B$8*'Performance Score'!B181,IF('Performance Score'!F181="DMD",'Performance Scoring'!$B$9*'Performance Score'!B181,'Performance Scoring'!$B$10)))))))))),0)</f>
        <v>6</v>
      </c>
      <c r="H181">
        <f>ROUND(IF(F181="Deputy Head",'Performance Scoring'!$C$7*'Performance Score'!C181,IF('Performance Score'!F181="Head",'Performance Scoring'!$C$8*'Performance Score'!C181,IF('Performance Score'!F181="Level 1",'Performance Scoring'!$C$2*'Performance Score'!C181,IF('Performance Score'!F181="Level 2",'Performance Scoring'!$C$3*'Performance Score'!C181,IF('Performance Score'!F181="Level 3",'Performance Scoring'!$C$4*'Performance Score'!C181,IF('Performance Score'!F181="Level 4",'Performance Scoring'!$C$5*'Performance Score'!C181,IF('Performance Score'!F181="Level 5",'Performance Scoring'!$C$6*'Performance Score'!C181,IF('Performance Score'!F181="DMD",'Performance Scoring'!$C$9*'Performance Score'!C181,'Performance Scoring'!$C$10)))))))),0)</f>
        <v>14</v>
      </c>
      <c r="I181">
        <f>ROUND(IF(F181="Deputy Head",'Performance Scoring'!$D$7*'Performance Score'!D181,IF('Performance Score'!F181="Head",'Performance Scoring'!$D$8*'Performance Score'!D181,IF('Performance Score'!F181="Level 1",'Performance Scoring'!$D$2*'Performance Score'!D181,IF('Performance Score'!F181="Level 2",'Performance Scoring'!$D$3*'Performance Score'!D181,IF('Performance Score'!F181="Level 3",'Performance Scoring'!$D$4*'Performance Score'!D181,IF('Performance Score'!F181="Level 4",'Performance Scoring'!$D$5*'Performance Score'!D181,IF('Performance Score'!F181="Level 5",'Performance Scoring'!$D$6*'Performance Score'!D181,IF('Performance Score'!F181="DMD",'Performance Scoring'!$D$9*'Performance Score'!D181,'Performance Scoring'!$D$10)))))))),0)</f>
        <v>70</v>
      </c>
      <c r="J181">
        <f>SUM(G181:I181)+ROUND(IF(F181="Deputy Head",'Performance Scoring'!$E$7*'Performance Score'!$E$200,IF('Performance Score'!F181="Head",'Performance Scoring'!$E$8*'Performance Score'!$E$200,IF('Performance Score'!F181="DMD",'Performance Scoring'!$E$9*'Performance Score'!$E$200,IF('Performance Score'!F181="MD",'Performance Scoring'!$E$10*'Performance Score'!E379,'Performance Scoring'!$D$10)))),0)</f>
        <v>90</v>
      </c>
    </row>
    <row r="182" spans="1:10" x14ac:dyDescent="0.25">
      <c r="A182" s="1" t="s">
        <v>569</v>
      </c>
      <c r="B182">
        <v>40</v>
      </c>
      <c r="C182">
        <v>59</v>
      </c>
      <c r="D182">
        <v>100</v>
      </c>
      <c r="E182">
        <f t="shared" si="2"/>
        <v>66</v>
      </c>
      <c r="F182" t="str">
        <f>VLOOKUP(A182:A379,'Consolidated Table'!$A$2:$G$200,7,FALSE)</f>
        <v>Level 3</v>
      </c>
      <c r="G182">
        <f>ROUND(IF(F182="Deputy Head",'Performance Scoring'!$B$7*'Performance Score'!B182,IF('Performance Score'!F182="Head",'Performance Scoring'!$B$8*'Performance Score'!B182,IF('Performance Score'!F182="Level 1",'Performance Scoring'!$B$2*'Performance Score'!B182,IF(F182="Level 2",'Performance Scoring'!$B$3*'Performance Score'!B182,IF('Performance Score'!F182="Level 3",'Performance Scoring'!$B$4*'Performance Score'!B182,IF('Performance Score'!F182="Level 4",'Performance Scoring'!$B$5*'Performance Score'!B182,IF('Performance Score'!F182="Level 5",'Performance Scoring'!$B$6*'Performance Score'!B182,IF('Performance Score'!F182="Deputy Head",'Performance Scoring'!$B$7*'Performance Score'!B182,IF('Performance Score'!F182="Head",'Performance Scoring'!$B$8*'Performance Score'!B182,IF('Performance Score'!F182="DMD",'Performance Scoring'!$B$9*'Performance Score'!B182,'Performance Scoring'!$B$10)))))))))),0)</f>
        <v>6</v>
      </c>
      <c r="H182">
        <f>ROUND(IF(F182="Deputy Head",'Performance Scoring'!$C$7*'Performance Score'!C182,IF('Performance Score'!F182="Head",'Performance Scoring'!$C$8*'Performance Score'!C182,IF('Performance Score'!F182="Level 1",'Performance Scoring'!$C$2*'Performance Score'!C182,IF('Performance Score'!F182="Level 2",'Performance Scoring'!$C$3*'Performance Score'!C182,IF('Performance Score'!F182="Level 3",'Performance Scoring'!$C$4*'Performance Score'!C182,IF('Performance Score'!F182="Level 4",'Performance Scoring'!$C$5*'Performance Score'!C182,IF('Performance Score'!F182="Level 5",'Performance Scoring'!$C$6*'Performance Score'!C182,IF('Performance Score'!F182="DMD",'Performance Scoring'!$C$9*'Performance Score'!C182,'Performance Scoring'!$C$10)))))))),0)</f>
        <v>9</v>
      </c>
      <c r="I182">
        <f>ROUND(IF(F182="Deputy Head",'Performance Scoring'!$D$7*'Performance Score'!D182,IF('Performance Score'!F182="Head",'Performance Scoring'!$D$8*'Performance Score'!D182,IF('Performance Score'!F182="Level 1",'Performance Scoring'!$D$2*'Performance Score'!D182,IF('Performance Score'!F182="Level 2",'Performance Scoring'!$D$3*'Performance Score'!D182,IF('Performance Score'!F182="Level 3",'Performance Scoring'!$D$4*'Performance Score'!D182,IF('Performance Score'!F182="Level 4",'Performance Scoring'!$D$5*'Performance Score'!D182,IF('Performance Score'!F182="Level 5",'Performance Scoring'!$D$6*'Performance Score'!D182,IF('Performance Score'!F182="DMD",'Performance Scoring'!$D$9*'Performance Score'!D182,'Performance Scoring'!$D$10)))))))),0)</f>
        <v>70</v>
      </c>
      <c r="J182">
        <f>SUM(G182:I182)+ROUND(IF(F182="Deputy Head",'Performance Scoring'!$E$7*'Performance Score'!$E$200,IF('Performance Score'!F182="Head",'Performance Scoring'!$E$8*'Performance Score'!$E$200,IF('Performance Score'!F182="DMD",'Performance Scoring'!$E$9*'Performance Score'!$E$200,IF('Performance Score'!F182="MD",'Performance Scoring'!$E$10*'Performance Score'!E380,'Performance Scoring'!$D$10)))),0)</f>
        <v>85</v>
      </c>
    </row>
    <row r="183" spans="1:10" x14ac:dyDescent="0.25">
      <c r="A183" s="1" t="s">
        <v>585</v>
      </c>
      <c r="B183">
        <v>80</v>
      </c>
      <c r="C183">
        <v>84</v>
      </c>
      <c r="D183">
        <v>79</v>
      </c>
      <c r="E183">
        <f t="shared" si="2"/>
        <v>81</v>
      </c>
      <c r="F183" t="str">
        <f>VLOOKUP(A183:A380,'Consolidated Table'!$A$2:$G$200,7,FALSE)</f>
        <v>Level 3</v>
      </c>
      <c r="G183">
        <f>ROUND(IF(F183="Deputy Head",'Performance Scoring'!$B$7*'Performance Score'!B183,IF('Performance Score'!F183="Head",'Performance Scoring'!$B$8*'Performance Score'!B183,IF('Performance Score'!F183="Level 1",'Performance Scoring'!$B$2*'Performance Score'!B183,IF(F183="Level 2",'Performance Scoring'!$B$3*'Performance Score'!B183,IF('Performance Score'!F183="Level 3",'Performance Scoring'!$B$4*'Performance Score'!B183,IF('Performance Score'!F183="Level 4",'Performance Scoring'!$B$5*'Performance Score'!B183,IF('Performance Score'!F183="Level 5",'Performance Scoring'!$B$6*'Performance Score'!B183,IF('Performance Score'!F183="Deputy Head",'Performance Scoring'!$B$7*'Performance Score'!B183,IF('Performance Score'!F183="Head",'Performance Scoring'!$B$8*'Performance Score'!B183,IF('Performance Score'!F183="DMD",'Performance Scoring'!$B$9*'Performance Score'!B183,'Performance Scoring'!$B$10)))))))))),0)</f>
        <v>12</v>
      </c>
      <c r="H183">
        <f>ROUND(IF(F183="Deputy Head",'Performance Scoring'!$C$7*'Performance Score'!C183,IF('Performance Score'!F183="Head",'Performance Scoring'!$C$8*'Performance Score'!C183,IF('Performance Score'!F183="Level 1",'Performance Scoring'!$C$2*'Performance Score'!C183,IF('Performance Score'!F183="Level 2",'Performance Scoring'!$C$3*'Performance Score'!C183,IF('Performance Score'!F183="Level 3",'Performance Scoring'!$C$4*'Performance Score'!C183,IF('Performance Score'!F183="Level 4",'Performance Scoring'!$C$5*'Performance Score'!C183,IF('Performance Score'!F183="Level 5",'Performance Scoring'!$C$6*'Performance Score'!C183,IF('Performance Score'!F183="DMD",'Performance Scoring'!$C$9*'Performance Score'!C183,'Performance Scoring'!$C$10)))))))),0)</f>
        <v>13</v>
      </c>
      <c r="I183">
        <f>ROUND(IF(F183="Deputy Head",'Performance Scoring'!$D$7*'Performance Score'!D183,IF('Performance Score'!F183="Head",'Performance Scoring'!$D$8*'Performance Score'!D183,IF('Performance Score'!F183="Level 1",'Performance Scoring'!$D$2*'Performance Score'!D183,IF('Performance Score'!F183="Level 2",'Performance Scoring'!$D$3*'Performance Score'!D183,IF('Performance Score'!F183="Level 3",'Performance Scoring'!$D$4*'Performance Score'!D183,IF('Performance Score'!F183="Level 4",'Performance Scoring'!$D$5*'Performance Score'!D183,IF('Performance Score'!F183="Level 5",'Performance Scoring'!$D$6*'Performance Score'!D183,IF('Performance Score'!F183="DMD",'Performance Scoring'!$D$9*'Performance Score'!D183,'Performance Scoring'!$D$10)))))))),0)</f>
        <v>55</v>
      </c>
      <c r="J183">
        <f>SUM(G183:I183)+ROUND(IF(F183="Deputy Head",'Performance Scoring'!$E$7*'Performance Score'!$E$200,IF('Performance Score'!F183="Head",'Performance Scoring'!$E$8*'Performance Score'!$E$200,IF('Performance Score'!F183="DMD",'Performance Scoring'!$E$9*'Performance Score'!$E$200,IF('Performance Score'!F183="MD",'Performance Scoring'!$E$10*'Performance Score'!E381,'Performance Scoring'!$D$10)))),0)</f>
        <v>80</v>
      </c>
    </row>
    <row r="184" spans="1:10" x14ac:dyDescent="0.25">
      <c r="A184" s="1" t="s">
        <v>555</v>
      </c>
      <c r="B184">
        <v>84</v>
      </c>
      <c r="C184">
        <v>91</v>
      </c>
      <c r="D184">
        <v>40</v>
      </c>
      <c r="E184">
        <f t="shared" si="2"/>
        <v>72</v>
      </c>
      <c r="F184" t="str">
        <f>VLOOKUP(A184:A381,'Consolidated Table'!$A$2:$G$200,7,FALSE)</f>
        <v>Level 3</v>
      </c>
      <c r="G184">
        <f>ROUND(IF(F184="Deputy Head",'Performance Scoring'!$B$7*'Performance Score'!B184,IF('Performance Score'!F184="Head",'Performance Scoring'!$B$8*'Performance Score'!B184,IF('Performance Score'!F184="Level 1",'Performance Scoring'!$B$2*'Performance Score'!B184,IF(F184="Level 2",'Performance Scoring'!$B$3*'Performance Score'!B184,IF('Performance Score'!F184="Level 3",'Performance Scoring'!$B$4*'Performance Score'!B184,IF('Performance Score'!F184="Level 4",'Performance Scoring'!$B$5*'Performance Score'!B184,IF('Performance Score'!F184="Level 5",'Performance Scoring'!$B$6*'Performance Score'!B184,IF('Performance Score'!F184="Deputy Head",'Performance Scoring'!$B$7*'Performance Score'!B184,IF('Performance Score'!F184="Head",'Performance Scoring'!$B$8*'Performance Score'!B184,IF('Performance Score'!F184="DMD",'Performance Scoring'!$B$9*'Performance Score'!B184,'Performance Scoring'!$B$10)))))))))),0)</f>
        <v>13</v>
      </c>
      <c r="H184">
        <f>ROUND(IF(F184="Deputy Head",'Performance Scoring'!$C$7*'Performance Score'!C184,IF('Performance Score'!F184="Head",'Performance Scoring'!$C$8*'Performance Score'!C184,IF('Performance Score'!F184="Level 1",'Performance Scoring'!$C$2*'Performance Score'!C184,IF('Performance Score'!F184="Level 2",'Performance Scoring'!$C$3*'Performance Score'!C184,IF('Performance Score'!F184="Level 3",'Performance Scoring'!$C$4*'Performance Score'!C184,IF('Performance Score'!F184="Level 4",'Performance Scoring'!$C$5*'Performance Score'!C184,IF('Performance Score'!F184="Level 5",'Performance Scoring'!$C$6*'Performance Score'!C184,IF('Performance Score'!F184="DMD",'Performance Scoring'!$C$9*'Performance Score'!C184,'Performance Scoring'!$C$10)))))))),0)</f>
        <v>14</v>
      </c>
      <c r="I184">
        <f>ROUND(IF(F184="Deputy Head",'Performance Scoring'!$D$7*'Performance Score'!D184,IF('Performance Score'!F184="Head",'Performance Scoring'!$D$8*'Performance Score'!D184,IF('Performance Score'!F184="Level 1",'Performance Scoring'!$D$2*'Performance Score'!D184,IF('Performance Score'!F184="Level 2",'Performance Scoring'!$D$3*'Performance Score'!D184,IF('Performance Score'!F184="Level 3",'Performance Scoring'!$D$4*'Performance Score'!D184,IF('Performance Score'!F184="Level 4",'Performance Scoring'!$D$5*'Performance Score'!D184,IF('Performance Score'!F184="Level 5",'Performance Scoring'!$D$6*'Performance Score'!D184,IF('Performance Score'!F184="DMD",'Performance Scoring'!$D$9*'Performance Score'!D184,'Performance Scoring'!$D$10)))))))),0)</f>
        <v>28</v>
      </c>
      <c r="J184">
        <f>SUM(G184:I184)+ROUND(IF(F184="Deputy Head",'Performance Scoring'!$E$7*'Performance Score'!$E$200,IF('Performance Score'!F184="Head",'Performance Scoring'!$E$8*'Performance Score'!$E$200,IF('Performance Score'!F184="DMD",'Performance Scoring'!$E$9*'Performance Score'!$E$200,IF('Performance Score'!F184="MD",'Performance Scoring'!$E$10*'Performance Score'!E382,'Performance Scoring'!$D$10)))),0)</f>
        <v>55</v>
      </c>
    </row>
    <row r="185" spans="1:10" x14ac:dyDescent="0.25">
      <c r="A185" s="1" t="s">
        <v>564</v>
      </c>
      <c r="B185">
        <v>50</v>
      </c>
      <c r="C185">
        <v>92</v>
      </c>
      <c r="D185">
        <v>100</v>
      </c>
      <c r="E185">
        <f t="shared" si="2"/>
        <v>81</v>
      </c>
      <c r="F185" t="str">
        <f>VLOOKUP(A185:A382,'Consolidated Table'!$A$2:$G$200,7,FALSE)</f>
        <v>Level 3</v>
      </c>
      <c r="G185">
        <f>ROUND(IF(F185="Deputy Head",'Performance Scoring'!$B$7*'Performance Score'!B185,IF('Performance Score'!F185="Head",'Performance Scoring'!$B$8*'Performance Score'!B185,IF('Performance Score'!F185="Level 1",'Performance Scoring'!$B$2*'Performance Score'!B185,IF(F185="Level 2",'Performance Scoring'!$B$3*'Performance Score'!B185,IF('Performance Score'!F185="Level 3",'Performance Scoring'!$B$4*'Performance Score'!B185,IF('Performance Score'!F185="Level 4",'Performance Scoring'!$B$5*'Performance Score'!B185,IF('Performance Score'!F185="Level 5",'Performance Scoring'!$B$6*'Performance Score'!B185,IF('Performance Score'!F185="Deputy Head",'Performance Scoring'!$B$7*'Performance Score'!B185,IF('Performance Score'!F185="Head",'Performance Scoring'!$B$8*'Performance Score'!B185,IF('Performance Score'!F185="DMD",'Performance Scoring'!$B$9*'Performance Score'!B185,'Performance Scoring'!$B$10)))))))))),0)</f>
        <v>8</v>
      </c>
      <c r="H185">
        <f>ROUND(IF(F185="Deputy Head",'Performance Scoring'!$C$7*'Performance Score'!C185,IF('Performance Score'!F185="Head",'Performance Scoring'!$C$8*'Performance Score'!C185,IF('Performance Score'!F185="Level 1",'Performance Scoring'!$C$2*'Performance Score'!C185,IF('Performance Score'!F185="Level 2",'Performance Scoring'!$C$3*'Performance Score'!C185,IF('Performance Score'!F185="Level 3",'Performance Scoring'!$C$4*'Performance Score'!C185,IF('Performance Score'!F185="Level 4",'Performance Scoring'!$C$5*'Performance Score'!C185,IF('Performance Score'!F185="Level 5",'Performance Scoring'!$C$6*'Performance Score'!C185,IF('Performance Score'!F185="DMD",'Performance Scoring'!$C$9*'Performance Score'!C185,'Performance Scoring'!$C$10)))))))),0)</f>
        <v>14</v>
      </c>
      <c r="I185">
        <f>ROUND(IF(F185="Deputy Head",'Performance Scoring'!$D$7*'Performance Score'!D185,IF('Performance Score'!F185="Head",'Performance Scoring'!$D$8*'Performance Score'!D185,IF('Performance Score'!F185="Level 1",'Performance Scoring'!$D$2*'Performance Score'!D185,IF('Performance Score'!F185="Level 2",'Performance Scoring'!$D$3*'Performance Score'!D185,IF('Performance Score'!F185="Level 3",'Performance Scoring'!$D$4*'Performance Score'!D185,IF('Performance Score'!F185="Level 4",'Performance Scoring'!$D$5*'Performance Score'!D185,IF('Performance Score'!F185="Level 5",'Performance Scoring'!$D$6*'Performance Score'!D185,IF('Performance Score'!F185="DMD",'Performance Scoring'!$D$9*'Performance Score'!D185,'Performance Scoring'!$D$10)))))))),0)</f>
        <v>70</v>
      </c>
      <c r="J185">
        <f>SUM(G185:I185)+ROUND(IF(F185="Deputy Head",'Performance Scoring'!$E$7*'Performance Score'!$E$200,IF('Performance Score'!F185="Head",'Performance Scoring'!$E$8*'Performance Score'!$E$200,IF('Performance Score'!F185="DMD",'Performance Scoring'!$E$9*'Performance Score'!$E$200,IF('Performance Score'!F185="MD",'Performance Scoring'!$E$10*'Performance Score'!E383,'Performance Scoring'!$D$10)))),0)</f>
        <v>92</v>
      </c>
    </row>
    <row r="186" spans="1:10" x14ac:dyDescent="0.25">
      <c r="A186" s="1" t="s">
        <v>531</v>
      </c>
      <c r="B186">
        <v>30</v>
      </c>
      <c r="C186">
        <v>61</v>
      </c>
      <c r="D186">
        <v>84</v>
      </c>
      <c r="E186">
        <f t="shared" si="2"/>
        <v>58</v>
      </c>
      <c r="F186" t="str">
        <f>VLOOKUP(A186:A383,'Consolidated Table'!$A$2:$G$200,7,FALSE)</f>
        <v>Level 3</v>
      </c>
      <c r="G186">
        <f>ROUND(IF(F186="Deputy Head",'Performance Scoring'!$B$7*'Performance Score'!B186,IF('Performance Score'!F186="Head",'Performance Scoring'!$B$8*'Performance Score'!B186,IF('Performance Score'!F186="Level 1",'Performance Scoring'!$B$2*'Performance Score'!B186,IF(F186="Level 2",'Performance Scoring'!$B$3*'Performance Score'!B186,IF('Performance Score'!F186="Level 3",'Performance Scoring'!$B$4*'Performance Score'!B186,IF('Performance Score'!F186="Level 4",'Performance Scoring'!$B$5*'Performance Score'!B186,IF('Performance Score'!F186="Level 5",'Performance Scoring'!$B$6*'Performance Score'!B186,IF('Performance Score'!F186="Deputy Head",'Performance Scoring'!$B$7*'Performance Score'!B186,IF('Performance Score'!F186="Head",'Performance Scoring'!$B$8*'Performance Score'!B186,IF('Performance Score'!F186="DMD",'Performance Scoring'!$B$9*'Performance Score'!B186,'Performance Scoring'!$B$10)))))))))),0)</f>
        <v>5</v>
      </c>
      <c r="H186">
        <f>ROUND(IF(F186="Deputy Head",'Performance Scoring'!$C$7*'Performance Score'!C186,IF('Performance Score'!F186="Head",'Performance Scoring'!$C$8*'Performance Score'!C186,IF('Performance Score'!F186="Level 1",'Performance Scoring'!$C$2*'Performance Score'!C186,IF('Performance Score'!F186="Level 2",'Performance Scoring'!$C$3*'Performance Score'!C186,IF('Performance Score'!F186="Level 3",'Performance Scoring'!$C$4*'Performance Score'!C186,IF('Performance Score'!F186="Level 4",'Performance Scoring'!$C$5*'Performance Score'!C186,IF('Performance Score'!F186="Level 5",'Performance Scoring'!$C$6*'Performance Score'!C186,IF('Performance Score'!F186="DMD",'Performance Scoring'!$C$9*'Performance Score'!C186,'Performance Scoring'!$C$10)))))))),0)</f>
        <v>9</v>
      </c>
      <c r="I186">
        <f>ROUND(IF(F186="Deputy Head",'Performance Scoring'!$D$7*'Performance Score'!D186,IF('Performance Score'!F186="Head",'Performance Scoring'!$D$8*'Performance Score'!D186,IF('Performance Score'!F186="Level 1",'Performance Scoring'!$D$2*'Performance Score'!D186,IF('Performance Score'!F186="Level 2",'Performance Scoring'!$D$3*'Performance Score'!D186,IF('Performance Score'!F186="Level 3",'Performance Scoring'!$D$4*'Performance Score'!D186,IF('Performance Score'!F186="Level 4",'Performance Scoring'!$D$5*'Performance Score'!D186,IF('Performance Score'!F186="Level 5",'Performance Scoring'!$D$6*'Performance Score'!D186,IF('Performance Score'!F186="DMD",'Performance Scoring'!$D$9*'Performance Score'!D186,'Performance Scoring'!$D$10)))))))),0)</f>
        <v>59</v>
      </c>
      <c r="J186">
        <f>SUM(G186:I186)+ROUND(IF(F186="Deputy Head",'Performance Scoring'!$E$7*'Performance Score'!$E$200,IF('Performance Score'!F186="Head",'Performance Scoring'!$E$8*'Performance Score'!$E$200,IF('Performance Score'!F186="DMD",'Performance Scoring'!$E$9*'Performance Score'!$E$200,IF('Performance Score'!F186="MD",'Performance Scoring'!$E$10*'Performance Score'!E384,'Performance Scoring'!$D$10)))),0)</f>
        <v>73</v>
      </c>
    </row>
    <row r="187" spans="1:10" x14ac:dyDescent="0.25">
      <c r="A187" s="1" t="s">
        <v>577</v>
      </c>
      <c r="B187">
        <v>75</v>
      </c>
      <c r="C187">
        <v>90</v>
      </c>
      <c r="D187">
        <v>100</v>
      </c>
      <c r="E187">
        <f t="shared" si="2"/>
        <v>88</v>
      </c>
      <c r="F187" t="str">
        <f>VLOOKUP(A187:A384,'Consolidated Table'!$A$2:$G$200,7,FALSE)</f>
        <v>Level 3</v>
      </c>
      <c r="G187">
        <f>ROUND(IF(F187="Deputy Head",'Performance Scoring'!$B$7*'Performance Score'!B187,IF('Performance Score'!F187="Head",'Performance Scoring'!$B$8*'Performance Score'!B187,IF('Performance Score'!F187="Level 1",'Performance Scoring'!$B$2*'Performance Score'!B187,IF(F187="Level 2",'Performance Scoring'!$B$3*'Performance Score'!B187,IF('Performance Score'!F187="Level 3",'Performance Scoring'!$B$4*'Performance Score'!B187,IF('Performance Score'!F187="Level 4",'Performance Scoring'!$B$5*'Performance Score'!B187,IF('Performance Score'!F187="Level 5",'Performance Scoring'!$B$6*'Performance Score'!B187,IF('Performance Score'!F187="Deputy Head",'Performance Scoring'!$B$7*'Performance Score'!B187,IF('Performance Score'!F187="Head",'Performance Scoring'!$B$8*'Performance Score'!B187,IF('Performance Score'!F187="DMD",'Performance Scoring'!$B$9*'Performance Score'!B187,'Performance Scoring'!$B$10)))))))))),0)</f>
        <v>11</v>
      </c>
      <c r="H187">
        <f>ROUND(IF(F187="Deputy Head",'Performance Scoring'!$C$7*'Performance Score'!C187,IF('Performance Score'!F187="Head",'Performance Scoring'!$C$8*'Performance Score'!C187,IF('Performance Score'!F187="Level 1",'Performance Scoring'!$C$2*'Performance Score'!C187,IF('Performance Score'!F187="Level 2",'Performance Scoring'!$C$3*'Performance Score'!C187,IF('Performance Score'!F187="Level 3",'Performance Scoring'!$C$4*'Performance Score'!C187,IF('Performance Score'!F187="Level 4",'Performance Scoring'!$C$5*'Performance Score'!C187,IF('Performance Score'!F187="Level 5",'Performance Scoring'!$C$6*'Performance Score'!C187,IF('Performance Score'!F187="DMD",'Performance Scoring'!$C$9*'Performance Score'!C187,'Performance Scoring'!$C$10)))))))),0)</f>
        <v>14</v>
      </c>
      <c r="I187">
        <f>ROUND(IF(F187="Deputy Head",'Performance Scoring'!$D$7*'Performance Score'!D187,IF('Performance Score'!F187="Head",'Performance Scoring'!$D$8*'Performance Score'!D187,IF('Performance Score'!F187="Level 1",'Performance Scoring'!$D$2*'Performance Score'!D187,IF('Performance Score'!F187="Level 2",'Performance Scoring'!$D$3*'Performance Score'!D187,IF('Performance Score'!F187="Level 3",'Performance Scoring'!$D$4*'Performance Score'!D187,IF('Performance Score'!F187="Level 4",'Performance Scoring'!$D$5*'Performance Score'!D187,IF('Performance Score'!F187="Level 5",'Performance Scoring'!$D$6*'Performance Score'!D187,IF('Performance Score'!F187="DMD",'Performance Scoring'!$D$9*'Performance Score'!D187,'Performance Scoring'!$D$10)))))))),0)</f>
        <v>70</v>
      </c>
      <c r="J187">
        <f>SUM(G187:I187)+ROUND(IF(F187="Deputy Head",'Performance Scoring'!$E$7*'Performance Score'!$E$200,IF('Performance Score'!F187="Head",'Performance Scoring'!$E$8*'Performance Score'!$E$200,IF('Performance Score'!F187="DMD",'Performance Scoring'!$E$9*'Performance Score'!$E$200,IF('Performance Score'!F187="MD",'Performance Scoring'!$E$10*'Performance Score'!E385,'Performance Scoring'!$D$10)))),0)</f>
        <v>95</v>
      </c>
    </row>
    <row r="188" spans="1:10" x14ac:dyDescent="0.25">
      <c r="A188" s="1" t="s">
        <v>584</v>
      </c>
      <c r="B188">
        <v>78</v>
      </c>
      <c r="C188">
        <v>54</v>
      </c>
      <c r="D188">
        <v>83</v>
      </c>
      <c r="E188">
        <f t="shared" si="2"/>
        <v>72</v>
      </c>
      <c r="F188" t="str">
        <f>VLOOKUP(A188:A385,'Consolidated Table'!$A$2:$G$200,7,FALSE)</f>
        <v>Level 3</v>
      </c>
      <c r="G188">
        <f>ROUND(IF(F188="Deputy Head",'Performance Scoring'!$B$7*'Performance Score'!B188,IF('Performance Score'!F188="Head",'Performance Scoring'!$B$8*'Performance Score'!B188,IF('Performance Score'!F188="Level 1",'Performance Scoring'!$B$2*'Performance Score'!B188,IF(F188="Level 2",'Performance Scoring'!$B$3*'Performance Score'!B188,IF('Performance Score'!F188="Level 3",'Performance Scoring'!$B$4*'Performance Score'!B188,IF('Performance Score'!F188="Level 4",'Performance Scoring'!$B$5*'Performance Score'!B188,IF('Performance Score'!F188="Level 5",'Performance Scoring'!$B$6*'Performance Score'!B188,IF('Performance Score'!F188="Deputy Head",'Performance Scoring'!$B$7*'Performance Score'!B188,IF('Performance Score'!F188="Head",'Performance Scoring'!$B$8*'Performance Score'!B188,IF('Performance Score'!F188="DMD",'Performance Scoring'!$B$9*'Performance Score'!B188,'Performance Scoring'!$B$10)))))))))),0)</f>
        <v>12</v>
      </c>
      <c r="H188">
        <f>ROUND(IF(F188="Deputy Head",'Performance Scoring'!$C$7*'Performance Score'!C188,IF('Performance Score'!F188="Head",'Performance Scoring'!$C$8*'Performance Score'!C188,IF('Performance Score'!F188="Level 1",'Performance Scoring'!$C$2*'Performance Score'!C188,IF('Performance Score'!F188="Level 2",'Performance Scoring'!$C$3*'Performance Score'!C188,IF('Performance Score'!F188="Level 3",'Performance Scoring'!$C$4*'Performance Score'!C188,IF('Performance Score'!F188="Level 4",'Performance Scoring'!$C$5*'Performance Score'!C188,IF('Performance Score'!F188="Level 5",'Performance Scoring'!$C$6*'Performance Score'!C188,IF('Performance Score'!F188="DMD",'Performance Scoring'!$C$9*'Performance Score'!C188,'Performance Scoring'!$C$10)))))))),0)</f>
        <v>8</v>
      </c>
      <c r="I188">
        <f>ROUND(IF(F188="Deputy Head",'Performance Scoring'!$D$7*'Performance Score'!D188,IF('Performance Score'!F188="Head",'Performance Scoring'!$D$8*'Performance Score'!D188,IF('Performance Score'!F188="Level 1",'Performance Scoring'!$D$2*'Performance Score'!D188,IF('Performance Score'!F188="Level 2",'Performance Scoring'!$D$3*'Performance Score'!D188,IF('Performance Score'!F188="Level 3",'Performance Scoring'!$D$4*'Performance Score'!D188,IF('Performance Score'!F188="Level 4",'Performance Scoring'!$D$5*'Performance Score'!D188,IF('Performance Score'!F188="Level 5",'Performance Scoring'!$D$6*'Performance Score'!D188,IF('Performance Score'!F188="DMD",'Performance Scoring'!$D$9*'Performance Score'!D188,'Performance Scoring'!$D$10)))))))),0)</f>
        <v>58</v>
      </c>
      <c r="J188">
        <f>SUM(G188:I188)+ROUND(IF(F188="Deputy Head",'Performance Scoring'!$E$7*'Performance Score'!$E$200,IF('Performance Score'!F188="Head",'Performance Scoring'!$E$8*'Performance Score'!$E$200,IF('Performance Score'!F188="DMD",'Performance Scoring'!$E$9*'Performance Score'!$E$200,IF('Performance Score'!F188="MD",'Performance Scoring'!$E$10*'Performance Score'!E386,'Performance Scoring'!$D$10)))),0)</f>
        <v>78</v>
      </c>
    </row>
    <row r="189" spans="1:10" x14ac:dyDescent="0.25">
      <c r="A189" s="1" t="s">
        <v>592</v>
      </c>
      <c r="B189">
        <v>42</v>
      </c>
      <c r="C189">
        <v>69</v>
      </c>
      <c r="D189">
        <v>100</v>
      </c>
      <c r="E189">
        <f t="shared" si="2"/>
        <v>70</v>
      </c>
      <c r="F189" t="str">
        <f>VLOOKUP(A189:A386,'Consolidated Table'!$A$2:$G$200,7,FALSE)</f>
        <v>Level 4</v>
      </c>
      <c r="G189">
        <f>ROUND(IF(F189="Deputy Head",'Performance Scoring'!$B$7*'Performance Score'!B189,IF('Performance Score'!F189="Head",'Performance Scoring'!$B$8*'Performance Score'!B189,IF('Performance Score'!F189="Level 1",'Performance Scoring'!$B$2*'Performance Score'!B189,IF(F189="Level 2",'Performance Scoring'!$B$3*'Performance Score'!B189,IF('Performance Score'!F189="Level 3",'Performance Scoring'!$B$4*'Performance Score'!B189,IF('Performance Score'!F189="Level 4",'Performance Scoring'!$B$5*'Performance Score'!B189,IF('Performance Score'!F189="Level 5",'Performance Scoring'!$B$6*'Performance Score'!B189,IF('Performance Score'!F189="Deputy Head",'Performance Scoring'!$B$7*'Performance Score'!B189,IF('Performance Score'!F189="Head",'Performance Scoring'!$B$8*'Performance Score'!B189,IF('Performance Score'!F189="DMD",'Performance Scoring'!$B$9*'Performance Score'!B189,'Performance Scoring'!$B$10)))))))))),0)</f>
        <v>6</v>
      </c>
      <c r="H189">
        <f>ROUND(IF(F189="Deputy Head",'Performance Scoring'!$C$7*'Performance Score'!C189,IF('Performance Score'!F189="Head",'Performance Scoring'!$C$8*'Performance Score'!C189,IF('Performance Score'!F189="Level 1",'Performance Scoring'!$C$2*'Performance Score'!C189,IF('Performance Score'!F189="Level 2",'Performance Scoring'!$C$3*'Performance Score'!C189,IF('Performance Score'!F189="Level 3",'Performance Scoring'!$C$4*'Performance Score'!C189,IF('Performance Score'!F189="Level 4",'Performance Scoring'!$C$5*'Performance Score'!C189,IF('Performance Score'!F189="Level 5",'Performance Scoring'!$C$6*'Performance Score'!C189,IF('Performance Score'!F189="DMD",'Performance Scoring'!$C$9*'Performance Score'!C189,'Performance Scoring'!$C$10)))))))),0)</f>
        <v>17</v>
      </c>
      <c r="I189">
        <f>ROUND(IF(F189="Deputy Head",'Performance Scoring'!$D$7*'Performance Score'!D189,IF('Performance Score'!F189="Head",'Performance Scoring'!$D$8*'Performance Score'!D189,IF('Performance Score'!F189="Level 1",'Performance Scoring'!$D$2*'Performance Score'!D189,IF('Performance Score'!F189="Level 2",'Performance Scoring'!$D$3*'Performance Score'!D189,IF('Performance Score'!F189="Level 3",'Performance Scoring'!$D$4*'Performance Score'!D189,IF('Performance Score'!F189="Level 4",'Performance Scoring'!$D$5*'Performance Score'!D189,IF('Performance Score'!F189="Level 5",'Performance Scoring'!$D$6*'Performance Score'!D189,IF('Performance Score'!F189="DMD",'Performance Scoring'!$D$9*'Performance Score'!D189,'Performance Scoring'!$D$10)))))))),0)</f>
        <v>60</v>
      </c>
      <c r="J189">
        <f>SUM(G189:I189)+ROUND(IF(F189="Deputy Head",'Performance Scoring'!$E$7*'Performance Score'!$E$200,IF('Performance Score'!F189="Head",'Performance Scoring'!$E$8*'Performance Score'!$E$200,IF('Performance Score'!F189="DMD",'Performance Scoring'!$E$9*'Performance Score'!$E$200,IF('Performance Score'!F189="MD",'Performance Scoring'!$E$10*'Performance Score'!E387,'Performance Scoring'!$D$10)))),0)</f>
        <v>83</v>
      </c>
    </row>
    <row r="190" spans="1:10" x14ac:dyDescent="0.25">
      <c r="A190" s="1" t="s">
        <v>401</v>
      </c>
      <c r="B190">
        <v>83</v>
      </c>
      <c r="C190">
        <v>83</v>
      </c>
      <c r="D190">
        <v>81</v>
      </c>
      <c r="E190">
        <f t="shared" si="2"/>
        <v>82</v>
      </c>
      <c r="F190" t="str">
        <f>VLOOKUP(A190:A387,'Consolidated Table'!$A$2:$G$200,7,FALSE)</f>
        <v>Level 4</v>
      </c>
      <c r="G190">
        <f>ROUND(IF(F190="Deputy Head",'Performance Scoring'!$B$7*'Performance Score'!B190,IF('Performance Score'!F190="Head",'Performance Scoring'!$B$8*'Performance Score'!B190,IF('Performance Score'!F190="Level 1",'Performance Scoring'!$B$2*'Performance Score'!B190,IF(F190="Level 2",'Performance Scoring'!$B$3*'Performance Score'!B190,IF('Performance Score'!F190="Level 3",'Performance Scoring'!$B$4*'Performance Score'!B190,IF('Performance Score'!F190="Level 4",'Performance Scoring'!$B$5*'Performance Score'!B190,IF('Performance Score'!F190="Level 5",'Performance Scoring'!$B$6*'Performance Score'!B190,IF('Performance Score'!F190="Deputy Head",'Performance Scoring'!$B$7*'Performance Score'!B190,IF('Performance Score'!F190="Head",'Performance Scoring'!$B$8*'Performance Score'!B190,IF('Performance Score'!F190="DMD",'Performance Scoring'!$B$9*'Performance Score'!B190,'Performance Scoring'!$B$10)))))))))),0)</f>
        <v>12</v>
      </c>
      <c r="H190">
        <f>ROUND(IF(F190="Deputy Head",'Performance Scoring'!$C$7*'Performance Score'!C190,IF('Performance Score'!F190="Head",'Performance Scoring'!$C$8*'Performance Score'!C190,IF('Performance Score'!F190="Level 1",'Performance Scoring'!$C$2*'Performance Score'!C190,IF('Performance Score'!F190="Level 2",'Performance Scoring'!$C$3*'Performance Score'!C190,IF('Performance Score'!F190="Level 3",'Performance Scoring'!$C$4*'Performance Score'!C190,IF('Performance Score'!F190="Level 4",'Performance Scoring'!$C$5*'Performance Score'!C190,IF('Performance Score'!F190="Level 5",'Performance Scoring'!$C$6*'Performance Score'!C190,IF('Performance Score'!F190="DMD",'Performance Scoring'!$C$9*'Performance Score'!C190,'Performance Scoring'!$C$10)))))))),0)</f>
        <v>21</v>
      </c>
      <c r="I190">
        <f>ROUND(IF(F190="Deputy Head",'Performance Scoring'!$D$7*'Performance Score'!D190,IF('Performance Score'!F190="Head",'Performance Scoring'!$D$8*'Performance Score'!D190,IF('Performance Score'!F190="Level 1",'Performance Scoring'!$D$2*'Performance Score'!D190,IF('Performance Score'!F190="Level 2",'Performance Scoring'!$D$3*'Performance Score'!D190,IF('Performance Score'!F190="Level 3",'Performance Scoring'!$D$4*'Performance Score'!D190,IF('Performance Score'!F190="Level 4",'Performance Scoring'!$D$5*'Performance Score'!D190,IF('Performance Score'!F190="Level 5",'Performance Scoring'!$D$6*'Performance Score'!D190,IF('Performance Score'!F190="DMD",'Performance Scoring'!$D$9*'Performance Score'!D190,'Performance Scoring'!$D$10)))))))),0)</f>
        <v>49</v>
      </c>
      <c r="J190">
        <f>SUM(G190:I190)+ROUND(IF(F190="Deputy Head",'Performance Scoring'!$E$7*'Performance Score'!$E$200,IF('Performance Score'!F190="Head",'Performance Scoring'!$E$8*'Performance Score'!$E$200,IF('Performance Score'!F190="DMD",'Performance Scoring'!$E$9*'Performance Score'!$E$200,IF('Performance Score'!F190="MD",'Performance Scoring'!$E$10*'Performance Score'!E388,'Performance Scoring'!$D$10)))),0)</f>
        <v>82</v>
      </c>
    </row>
    <row r="191" spans="1:10" x14ac:dyDescent="0.25">
      <c r="A191" s="1" t="s">
        <v>525</v>
      </c>
      <c r="B191">
        <v>59</v>
      </c>
      <c r="C191">
        <v>56</v>
      </c>
      <c r="D191">
        <v>100</v>
      </c>
      <c r="E191">
        <f t="shared" si="2"/>
        <v>72</v>
      </c>
      <c r="F191" t="str">
        <f>VLOOKUP(A191:A388,'Consolidated Table'!$A$2:$G$200,7,FALSE)</f>
        <v>Level 4</v>
      </c>
      <c r="G191">
        <f>ROUND(IF(F191="Deputy Head",'Performance Scoring'!$B$7*'Performance Score'!B191,IF('Performance Score'!F191="Head",'Performance Scoring'!$B$8*'Performance Score'!B191,IF('Performance Score'!F191="Level 1",'Performance Scoring'!$B$2*'Performance Score'!B191,IF(F191="Level 2",'Performance Scoring'!$B$3*'Performance Score'!B191,IF('Performance Score'!F191="Level 3",'Performance Scoring'!$B$4*'Performance Score'!B191,IF('Performance Score'!F191="Level 4",'Performance Scoring'!$B$5*'Performance Score'!B191,IF('Performance Score'!F191="Level 5",'Performance Scoring'!$B$6*'Performance Score'!B191,IF('Performance Score'!F191="Deputy Head",'Performance Scoring'!$B$7*'Performance Score'!B191,IF('Performance Score'!F191="Head",'Performance Scoring'!$B$8*'Performance Score'!B191,IF('Performance Score'!F191="DMD",'Performance Scoring'!$B$9*'Performance Score'!B191,'Performance Scoring'!$B$10)))))))))),0)</f>
        <v>9</v>
      </c>
      <c r="H191">
        <f>ROUND(IF(F191="Deputy Head",'Performance Scoring'!$C$7*'Performance Score'!C191,IF('Performance Score'!F191="Head",'Performance Scoring'!$C$8*'Performance Score'!C191,IF('Performance Score'!F191="Level 1",'Performance Scoring'!$C$2*'Performance Score'!C191,IF('Performance Score'!F191="Level 2",'Performance Scoring'!$C$3*'Performance Score'!C191,IF('Performance Score'!F191="Level 3",'Performance Scoring'!$C$4*'Performance Score'!C191,IF('Performance Score'!F191="Level 4",'Performance Scoring'!$C$5*'Performance Score'!C191,IF('Performance Score'!F191="Level 5",'Performance Scoring'!$C$6*'Performance Score'!C191,IF('Performance Score'!F191="DMD",'Performance Scoring'!$C$9*'Performance Score'!C191,'Performance Scoring'!$C$10)))))))),0)</f>
        <v>14</v>
      </c>
      <c r="I191">
        <f>ROUND(IF(F191="Deputy Head",'Performance Scoring'!$D$7*'Performance Score'!D191,IF('Performance Score'!F191="Head",'Performance Scoring'!$D$8*'Performance Score'!D191,IF('Performance Score'!F191="Level 1",'Performance Scoring'!$D$2*'Performance Score'!D191,IF('Performance Score'!F191="Level 2",'Performance Scoring'!$D$3*'Performance Score'!D191,IF('Performance Score'!F191="Level 3",'Performance Scoring'!$D$4*'Performance Score'!D191,IF('Performance Score'!F191="Level 4",'Performance Scoring'!$D$5*'Performance Score'!D191,IF('Performance Score'!F191="Level 5",'Performance Scoring'!$D$6*'Performance Score'!D191,IF('Performance Score'!F191="DMD",'Performance Scoring'!$D$9*'Performance Score'!D191,'Performance Scoring'!$D$10)))))))),0)</f>
        <v>60</v>
      </c>
      <c r="J191">
        <f>SUM(G191:I191)+ROUND(IF(F191="Deputy Head",'Performance Scoring'!$E$7*'Performance Score'!$E$200,IF('Performance Score'!F191="Head",'Performance Scoring'!$E$8*'Performance Score'!$E$200,IF('Performance Score'!F191="DMD",'Performance Scoring'!$E$9*'Performance Score'!$E$200,IF('Performance Score'!F191="MD",'Performance Scoring'!$E$10*'Performance Score'!E389,'Performance Scoring'!$D$10)))),0)</f>
        <v>83</v>
      </c>
    </row>
    <row r="192" spans="1:10" x14ac:dyDescent="0.25">
      <c r="A192" s="1" t="s">
        <v>586</v>
      </c>
      <c r="B192">
        <v>59</v>
      </c>
      <c r="C192">
        <v>88</v>
      </c>
      <c r="D192">
        <v>100</v>
      </c>
      <c r="E192">
        <f t="shared" si="2"/>
        <v>82</v>
      </c>
      <c r="F192" t="str">
        <f>VLOOKUP(A192:A389,'Consolidated Table'!$A$2:$G$200,7,FALSE)</f>
        <v>Level 4</v>
      </c>
      <c r="G192">
        <f>ROUND(IF(F192="Deputy Head",'Performance Scoring'!$B$7*'Performance Score'!B192,IF('Performance Score'!F192="Head",'Performance Scoring'!$B$8*'Performance Score'!B192,IF('Performance Score'!F192="Level 1",'Performance Scoring'!$B$2*'Performance Score'!B192,IF(F192="Level 2",'Performance Scoring'!$B$3*'Performance Score'!B192,IF('Performance Score'!F192="Level 3",'Performance Scoring'!$B$4*'Performance Score'!B192,IF('Performance Score'!F192="Level 4",'Performance Scoring'!$B$5*'Performance Score'!B192,IF('Performance Score'!F192="Level 5",'Performance Scoring'!$B$6*'Performance Score'!B192,IF('Performance Score'!F192="Deputy Head",'Performance Scoring'!$B$7*'Performance Score'!B192,IF('Performance Score'!F192="Head",'Performance Scoring'!$B$8*'Performance Score'!B192,IF('Performance Score'!F192="DMD",'Performance Scoring'!$B$9*'Performance Score'!B192,'Performance Scoring'!$B$10)))))))))),0)</f>
        <v>9</v>
      </c>
      <c r="H192">
        <f>ROUND(IF(F192="Deputy Head",'Performance Scoring'!$C$7*'Performance Score'!C192,IF('Performance Score'!F192="Head",'Performance Scoring'!$C$8*'Performance Score'!C192,IF('Performance Score'!F192="Level 1",'Performance Scoring'!$C$2*'Performance Score'!C192,IF('Performance Score'!F192="Level 2",'Performance Scoring'!$C$3*'Performance Score'!C192,IF('Performance Score'!F192="Level 3",'Performance Scoring'!$C$4*'Performance Score'!C192,IF('Performance Score'!F192="Level 4",'Performance Scoring'!$C$5*'Performance Score'!C192,IF('Performance Score'!F192="Level 5",'Performance Scoring'!$C$6*'Performance Score'!C192,IF('Performance Score'!F192="DMD",'Performance Scoring'!$C$9*'Performance Score'!C192,'Performance Scoring'!$C$10)))))))),0)</f>
        <v>22</v>
      </c>
      <c r="I192">
        <f>ROUND(IF(F192="Deputy Head",'Performance Scoring'!$D$7*'Performance Score'!D192,IF('Performance Score'!F192="Head",'Performance Scoring'!$D$8*'Performance Score'!D192,IF('Performance Score'!F192="Level 1",'Performance Scoring'!$D$2*'Performance Score'!D192,IF('Performance Score'!F192="Level 2",'Performance Scoring'!$D$3*'Performance Score'!D192,IF('Performance Score'!F192="Level 3",'Performance Scoring'!$D$4*'Performance Score'!D192,IF('Performance Score'!F192="Level 4",'Performance Scoring'!$D$5*'Performance Score'!D192,IF('Performance Score'!F192="Level 5",'Performance Scoring'!$D$6*'Performance Score'!D192,IF('Performance Score'!F192="DMD",'Performance Scoring'!$D$9*'Performance Score'!D192,'Performance Scoring'!$D$10)))))))),0)</f>
        <v>60</v>
      </c>
      <c r="J192">
        <f>SUM(G192:I192)+ROUND(IF(F192="Deputy Head",'Performance Scoring'!$E$7*'Performance Score'!$E$200,IF('Performance Score'!F192="Head",'Performance Scoring'!$E$8*'Performance Score'!$E$200,IF('Performance Score'!F192="DMD",'Performance Scoring'!$E$9*'Performance Score'!$E$200,IF('Performance Score'!F192="MD",'Performance Scoring'!$E$10*'Performance Score'!E390,'Performance Scoring'!$D$10)))),0)</f>
        <v>91</v>
      </c>
    </row>
    <row r="193" spans="1:10" x14ac:dyDescent="0.25">
      <c r="A193" s="1" t="s">
        <v>573</v>
      </c>
      <c r="B193">
        <v>51</v>
      </c>
      <c r="C193">
        <v>71</v>
      </c>
      <c r="D193">
        <v>100</v>
      </c>
      <c r="E193">
        <f t="shared" si="2"/>
        <v>74</v>
      </c>
      <c r="F193" t="str">
        <f>VLOOKUP(A193:A390,'Consolidated Table'!$A$2:$G$200,7,FALSE)</f>
        <v>Level 5</v>
      </c>
      <c r="G193">
        <f>ROUND(IF(F193="Deputy Head",'Performance Scoring'!$B$7*'Performance Score'!B193,IF('Performance Score'!F193="Head",'Performance Scoring'!$B$8*'Performance Score'!B193,IF('Performance Score'!F193="Level 1",'Performance Scoring'!$B$2*'Performance Score'!B193,IF(F193="Level 2",'Performance Scoring'!$B$3*'Performance Score'!B193,IF('Performance Score'!F193="Level 3",'Performance Scoring'!$B$4*'Performance Score'!B193,IF('Performance Score'!F193="Level 4",'Performance Scoring'!$B$5*'Performance Score'!B193,IF('Performance Score'!F193="Level 5",'Performance Scoring'!$B$6*'Performance Score'!B193,IF('Performance Score'!F193="Deputy Head",'Performance Scoring'!$B$7*'Performance Score'!B193,IF('Performance Score'!F193="Head",'Performance Scoring'!$B$8*'Performance Score'!B193,IF('Performance Score'!F193="DMD",'Performance Scoring'!$B$9*'Performance Score'!B193,'Performance Scoring'!$B$10)))))))))),0)</f>
        <v>8</v>
      </c>
      <c r="H193">
        <f>ROUND(IF(F193="Deputy Head",'Performance Scoring'!$C$7*'Performance Score'!C193,IF('Performance Score'!F193="Head",'Performance Scoring'!$C$8*'Performance Score'!C193,IF('Performance Score'!F193="Level 1",'Performance Scoring'!$C$2*'Performance Score'!C193,IF('Performance Score'!F193="Level 2",'Performance Scoring'!$C$3*'Performance Score'!C193,IF('Performance Score'!F193="Level 3",'Performance Scoring'!$C$4*'Performance Score'!C193,IF('Performance Score'!F193="Level 4",'Performance Scoring'!$C$5*'Performance Score'!C193,IF('Performance Score'!F193="Level 5",'Performance Scoring'!$C$6*'Performance Score'!C193,IF('Performance Score'!F193="DMD",'Performance Scoring'!$C$9*'Performance Score'!C193,'Performance Scoring'!$C$10)))))))),0)</f>
        <v>11</v>
      </c>
      <c r="I193">
        <f>ROUND(IF(F193="Deputy Head",'Performance Scoring'!$D$7*'Performance Score'!D193,IF('Performance Score'!F193="Head",'Performance Scoring'!$D$8*'Performance Score'!D193,IF('Performance Score'!F193="Level 1",'Performance Scoring'!$D$2*'Performance Score'!D193,IF('Performance Score'!F193="Level 2",'Performance Scoring'!$D$3*'Performance Score'!D193,IF('Performance Score'!F193="Level 3",'Performance Scoring'!$D$4*'Performance Score'!D193,IF('Performance Score'!F193="Level 4",'Performance Scoring'!$D$5*'Performance Score'!D193,IF('Performance Score'!F193="Level 5",'Performance Scoring'!$D$6*'Performance Score'!D193,IF('Performance Score'!F193="DMD",'Performance Scoring'!$D$9*'Performance Score'!D193,'Performance Scoring'!$D$10)))))))),0)</f>
        <v>60</v>
      </c>
      <c r="J193">
        <f>SUM(G193:I193)+ROUND(IF(F193="Deputy Head",'Performance Scoring'!$E$7*'Performance Score'!$E$200,IF('Performance Score'!F193="Head",'Performance Scoring'!$E$8*'Performance Score'!$E$200,IF('Performance Score'!F193="DMD",'Performance Scoring'!$E$9*'Performance Score'!$E$200,IF('Performance Score'!F193="MD",'Performance Scoring'!$E$10*'Performance Score'!E391,'Performance Scoring'!$D$10)))),0)</f>
        <v>79</v>
      </c>
    </row>
    <row r="194" spans="1:10" x14ac:dyDescent="0.25">
      <c r="A194" s="1" t="s">
        <v>501</v>
      </c>
      <c r="B194">
        <v>92</v>
      </c>
      <c r="C194">
        <v>56</v>
      </c>
      <c r="D194">
        <v>73</v>
      </c>
      <c r="E194">
        <f t="shared" si="2"/>
        <v>74</v>
      </c>
      <c r="F194" t="str">
        <f>VLOOKUP(A194:A391,'Consolidated Table'!$A$2:$G$200,7,FALSE)</f>
        <v>Level 5</v>
      </c>
      <c r="G194">
        <f>ROUND(IF(F194="Deputy Head",'Performance Scoring'!$B$7*'Performance Score'!B194,IF('Performance Score'!F194="Head",'Performance Scoring'!$B$8*'Performance Score'!B194,IF('Performance Score'!F194="Level 1",'Performance Scoring'!$B$2*'Performance Score'!B194,IF(F194="Level 2",'Performance Scoring'!$B$3*'Performance Score'!B194,IF('Performance Score'!F194="Level 3",'Performance Scoring'!$B$4*'Performance Score'!B194,IF('Performance Score'!F194="Level 4",'Performance Scoring'!$B$5*'Performance Score'!B194,IF('Performance Score'!F194="Level 5",'Performance Scoring'!$B$6*'Performance Score'!B194,IF('Performance Score'!F194="Deputy Head",'Performance Scoring'!$B$7*'Performance Score'!B194,IF('Performance Score'!F194="Head",'Performance Scoring'!$B$8*'Performance Score'!B194,IF('Performance Score'!F194="DMD",'Performance Scoring'!$B$9*'Performance Score'!B194,'Performance Scoring'!$B$10)))))))))),0)</f>
        <v>14</v>
      </c>
      <c r="H194">
        <f>ROUND(IF(F194="Deputy Head",'Performance Scoring'!$C$7*'Performance Score'!C194,IF('Performance Score'!F194="Head",'Performance Scoring'!$C$8*'Performance Score'!C194,IF('Performance Score'!F194="Level 1",'Performance Scoring'!$C$2*'Performance Score'!C194,IF('Performance Score'!F194="Level 2",'Performance Scoring'!$C$3*'Performance Score'!C194,IF('Performance Score'!F194="Level 3",'Performance Scoring'!$C$4*'Performance Score'!C194,IF('Performance Score'!F194="Level 4",'Performance Scoring'!$C$5*'Performance Score'!C194,IF('Performance Score'!F194="Level 5",'Performance Scoring'!$C$6*'Performance Score'!C194,IF('Performance Score'!F194="DMD",'Performance Scoring'!$C$9*'Performance Score'!C194,'Performance Scoring'!$C$10)))))))),0)</f>
        <v>8</v>
      </c>
      <c r="I194">
        <f>ROUND(IF(F194="Deputy Head",'Performance Scoring'!$D$7*'Performance Score'!D194,IF('Performance Score'!F194="Head",'Performance Scoring'!$D$8*'Performance Score'!D194,IF('Performance Score'!F194="Level 1",'Performance Scoring'!$D$2*'Performance Score'!D194,IF('Performance Score'!F194="Level 2",'Performance Scoring'!$D$3*'Performance Score'!D194,IF('Performance Score'!F194="Level 3",'Performance Scoring'!$D$4*'Performance Score'!D194,IF('Performance Score'!F194="Level 4",'Performance Scoring'!$D$5*'Performance Score'!D194,IF('Performance Score'!F194="Level 5",'Performance Scoring'!$D$6*'Performance Score'!D194,IF('Performance Score'!F194="DMD",'Performance Scoring'!$D$9*'Performance Score'!D194,'Performance Scoring'!$D$10)))))))),0)</f>
        <v>44</v>
      </c>
      <c r="J194">
        <f>SUM(G194:I194)+ROUND(IF(F194="Deputy Head",'Performance Scoring'!$E$7*'Performance Score'!$E$200,IF('Performance Score'!F194="Head",'Performance Scoring'!$E$8*'Performance Score'!$E$200,IF('Performance Score'!F194="DMD",'Performance Scoring'!$E$9*'Performance Score'!$E$200,IF('Performance Score'!F194="MD",'Performance Scoring'!$E$10*'Performance Score'!E392,'Performance Scoring'!$D$10)))),0)</f>
        <v>66</v>
      </c>
    </row>
    <row r="195" spans="1:10" x14ac:dyDescent="0.25">
      <c r="A195" s="1" t="s">
        <v>488</v>
      </c>
      <c r="B195">
        <v>79</v>
      </c>
      <c r="C195">
        <v>84</v>
      </c>
      <c r="D195">
        <v>53</v>
      </c>
      <c r="E195">
        <f>ROUND(((B195+C195+D195)/3),0)</f>
        <v>72</v>
      </c>
      <c r="F195" t="str">
        <f>VLOOKUP(A195:A392,'Consolidated Table'!$A$2:$G$200,7,FALSE)</f>
        <v>Level 5</v>
      </c>
      <c r="G195">
        <f>ROUND(IF(F195="Deputy Head",'Performance Scoring'!$B$7*'Performance Score'!B195,IF('Performance Score'!F195="Head",'Performance Scoring'!$B$8*'Performance Score'!B195,IF('Performance Score'!F195="Level 1",'Performance Scoring'!$B$2*'Performance Score'!B195,IF(F195="Level 2",'Performance Scoring'!$B$3*'Performance Score'!B195,IF('Performance Score'!F195="Level 3",'Performance Scoring'!$B$4*'Performance Score'!B195,IF('Performance Score'!F195="Level 4",'Performance Scoring'!$B$5*'Performance Score'!B195,IF('Performance Score'!F195="Level 5",'Performance Scoring'!$B$6*'Performance Score'!B195,IF('Performance Score'!F195="Deputy Head",'Performance Scoring'!$B$7*'Performance Score'!B195,IF('Performance Score'!F195="Head",'Performance Scoring'!$B$8*'Performance Score'!B195,IF('Performance Score'!F195="DMD",'Performance Scoring'!$B$9*'Performance Score'!B195,'Performance Scoring'!$B$10)))))))))),0)</f>
        <v>12</v>
      </c>
      <c r="H195">
        <f>ROUND(IF(F195="Deputy Head",'Performance Scoring'!$C$7*'Performance Score'!C195,IF('Performance Score'!F195="Head",'Performance Scoring'!$C$8*'Performance Score'!C195,IF('Performance Score'!F195="Level 1",'Performance Scoring'!$C$2*'Performance Score'!C195,IF('Performance Score'!F195="Level 2",'Performance Scoring'!$C$3*'Performance Score'!C195,IF('Performance Score'!F195="Level 3",'Performance Scoring'!$C$4*'Performance Score'!C195,IF('Performance Score'!F195="Level 4",'Performance Scoring'!$C$5*'Performance Score'!C195,IF('Performance Score'!F195="Level 5",'Performance Scoring'!$C$6*'Performance Score'!C195,IF('Performance Score'!F195="DMD",'Performance Scoring'!$C$9*'Performance Score'!C195,'Performance Scoring'!$C$10)))))))),0)</f>
        <v>13</v>
      </c>
      <c r="I195">
        <f>ROUND(IF(F195="Deputy Head",'Performance Scoring'!$D$7*'Performance Score'!D195,IF('Performance Score'!F195="Head",'Performance Scoring'!$D$8*'Performance Score'!D195,IF('Performance Score'!F195="Level 1",'Performance Scoring'!$D$2*'Performance Score'!D195,IF('Performance Score'!F195="Level 2",'Performance Scoring'!$D$3*'Performance Score'!D195,IF('Performance Score'!F195="Level 3",'Performance Scoring'!$D$4*'Performance Score'!D195,IF('Performance Score'!F195="Level 4",'Performance Scoring'!$D$5*'Performance Score'!D195,IF('Performance Score'!F195="Level 5",'Performance Scoring'!$D$6*'Performance Score'!D195,IF('Performance Score'!F195="DMD",'Performance Scoring'!$D$9*'Performance Score'!D195,'Performance Scoring'!$D$10)))))))),0)</f>
        <v>32</v>
      </c>
      <c r="J195">
        <f>SUM(G195:I195)+ROUND(IF(F195="Deputy Head",'Performance Scoring'!$E$7*'Performance Score'!$E$200,IF('Performance Score'!F195="Head",'Performance Scoring'!$E$8*'Performance Score'!$E$200,IF('Performance Score'!F195="DMD",'Performance Scoring'!$E$9*'Performance Score'!$E$200,IF('Performance Score'!F195="MD",'Performance Scoring'!$E$10*'Performance Score'!E393,'Performance Scoring'!$D$10)))),0)</f>
        <v>57</v>
      </c>
    </row>
    <row r="196" spans="1:10" x14ac:dyDescent="0.25">
      <c r="A196" s="1" t="s">
        <v>451</v>
      </c>
      <c r="B196">
        <v>86</v>
      </c>
      <c r="C196">
        <v>88</v>
      </c>
      <c r="D196">
        <v>100</v>
      </c>
      <c r="E196">
        <f>ROUND(((B196+C196+D196)/3),0)</f>
        <v>91</v>
      </c>
      <c r="F196" t="str">
        <f>VLOOKUP(A196:A393,'Consolidated Table'!$A$2:$G$200,7,FALSE)</f>
        <v>Level 5</v>
      </c>
      <c r="G196">
        <f>ROUND(IF(F196="Deputy Head",'Performance Scoring'!$B$7*'Performance Score'!B196,IF('Performance Score'!F196="Head",'Performance Scoring'!$B$8*'Performance Score'!B196,IF('Performance Score'!F196="Level 1",'Performance Scoring'!$B$2*'Performance Score'!B196,IF(F196="Level 2",'Performance Scoring'!$B$3*'Performance Score'!B196,IF('Performance Score'!F196="Level 3",'Performance Scoring'!$B$4*'Performance Score'!B196,IF('Performance Score'!F196="Level 4",'Performance Scoring'!$B$5*'Performance Score'!B196,IF('Performance Score'!F196="Level 5",'Performance Scoring'!$B$6*'Performance Score'!B196,IF('Performance Score'!F196="Deputy Head",'Performance Scoring'!$B$7*'Performance Score'!B196,IF('Performance Score'!F196="Head",'Performance Scoring'!$B$8*'Performance Score'!B196,IF('Performance Score'!F196="DMD",'Performance Scoring'!$B$9*'Performance Score'!B196,'Performance Scoring'!$B$10)))))))))),0)</f>
        <v>13</v>
      </c>
      <c r="H196">
        <f>ROUND(IF(F196="Deputy Head",'Performance Scoring'!$C$7*'Performance Score'!C196,IF('Performance Score'!F196="Head",'Performance Scoring'!$C$8*'Performance Score'!C196,IF('Performance Score'!F196="Level 1",'Performance Scoring'!$C$2*'Performance Score'!C196,IF('Performance Score'!F196="Level 2",'Performance Scoring'!$C$3*'Performance Score'!C196,IF('Performance Score'!F196="Level 3",'Performance Scoring'!$C$4*'Performance Score'!C196,IF('Performance Score'!F196="Level 4",'Performance Scoring'!$C$5*'Performance Score'!C196,IF('Performance Score'!F196="Level 5",'Performance Scoring'!$C$6*'Performance Score'!C196,IF('Performance Score'!F196="DMD",'Performance Scoring'!$C$9*'Performance Score'!C196,'Performance Scoring'!$C$10)))))))),0)</f>
        <v>13</v>
      </c>
      <c r="I196">
        <f>ROUND(IF(F196="Deputy Head",'Performance Scoring'!$D$7*'Performance Score'!D196,IF('Performance Score'!F196="Head",'Performance Scoring'!$D$8*'Performance Score'!D196,IF('Performance Score'!F196="Level 1",'Performance Scoring'!$D$2*'Performance Score'!D196,IF('Performance Score'!F196="Level 2",'Performance Scoring'!$D$3*'Performance Score'!D196,IF('Performance Score'!F196="Level 3",'Performance Scoring'!$D$4*'Performance Score'!D196,IF('Performance Score'!F196="Level 4",'Performance Scoring'!$D$5*'Performance Score'!D196,IF('Performance Score'!F196="Level 5",'Performance Scoring'!$D$6*'Performance Score'!D196,IF('Performance Score'!F196="DMD",'Performance Scoring'!$D$9*'Performance Score'!D196,'Performance Scoring'!$D$10)))))))),0)</f>
        <v>60</v>
      </c>
      <c r="J196">
        <f>SUM(G196:I196)+ROUND(IF(F196="Deputy Head",'Performance Scoring'!$E$7*'Performance Score'!$E$200,IF('Performance Score'!F196="Head",'Performance Scoring'!$E$8*'Performance Score'!$E$200,IF('Performance Score'!F196="DMD",'Performance Scoring'!$E$9*'Performance Score'!$E$200,IF('Performance Score'!F196="MD",'Performance Scoring'!$E$10*'Performance Score'!E394,'Performance Scoring'!$D$10)))),0)</f>
        <v>86</v>
      </c>
    </row>
    <row r="197" spans="1:10" x14ac:dyDescent="0.25">
      <c r="A197" s="1" t="s">
        <v>580</v>
      </c>
      <c r="B197">
        <v>52</v>
      </c>
      <c r="C197">
        <v>86</v>
      </c>
      <c r="D197">
        <v>15</v>
      </c>
      <c r="E197">
        <f>ROUND(((B197+C197+D197)/3),0)</f>
        <v>51</v>
      </c>
      <c r="F197" t="str">
        <f>VLOOKUP(A197:A394,'Consolidated Table'!$A$2:$G$200,7,FALSE)</f>
        <v>Level 5</v>
      </c>
      <c r="G197">
        <f>ROUND(IF(F197="Deputy Head",'Performance Scoring'!$B$7*'Performance Score'!B197,IF('Performance Score'!F197="Head",'Performance Scoring'!$B$8*'Performance Score'!B197,IF('Performance Score'!F197="Level 1",'Performance Scoring'!$B$2*'Performance Score'!B197,IF(F197="Level 2",'Performance Scoring'!$B$3*'Performance Score'!B197,IF('Performance Score'!F197="Level 3",'Performance Scoring'!$B$4*'Performance Score'!B197,IF('Performance Score'!F197="Level 4",'Performance Scoring'!$B$5*'Performance Score'!B197,IF('Performance Score'!F197="Level 5",'Performance Scoring'!$B$6*'Performance Score'!B197,IF('Performance Score'!F197="Deputy Head",'Performance Scoring'!$B$7*'Performance Score'!B197,IF('Performance Score'!F197="Head",'Performance Scoring'!$B$8*'Performance Score'!B197,IF('Performance Score'!F197="DMD",'Performance Scoring'!$B$9*'Performance Score'!B197,'Performance Scoring'!$B$10)))))))))),0)</f>
        <v>8</v>
      </c>
      <c r="H197">
        <f>ROUND(IF(F197="Deputy Head",'Performance Scoring'!$C$7*'Performance Score'!C197,IF('Performance Score'!F197="Head",'Performance Scoring'!$C$8*'Performance Score'!C197,IF('Performance Score'!F197="Level 1",'Performance Scoring'!$C$2*'Performance Score'!C197,IF('Performance Score'!F197="Level 2",'Performance Scoring'!$C$3*'Performance Score'!C197,IF('Performance Score'!F197="Level 3",'Performance Scoring'!$C$4*'Performance Score'!C197,IF('Performance Score'!F197="Level 4",'Performance Scoring'!$C$5*'Performance Score'!C197,IF('Performance Score'!F197="Level 5",'Performance Scoring'!$C$6*'Performance Score'!C197,IF('Performance Score'!F197="DMD",'Performance Scoring'!$C$9*'Performance Score'!C197,'Performance Scoring'!$C$10)))))))),0)</f>
        <v>13</v>
      </c>
      <c r="I197">
        <f>ROUND(IF(F197="Deputy Head",'Performance Scoring'!$D$7*'Performance Score'!D197,IF('Performance Score'!F197="Head",'Performance Scoring'!$D$8*'Performance Score'!D197,IF('Performance Score'!F197="Level 1",'Performance Scoring'!$D$2*'Performance Score'!D197,IF('Performance Score'!F197="Level 2",'Performance Scoring'!$D$3*'Performance Score'!D197,IF('Performance Score'!F197="Level 3",'Performance Scoring'!$D$4*'Performance Score'!D197,IF('Performance Score'!F197="Level 4",'Performance Scoring'!$D$5*'Performance Score'!D197,IF('Performance Score'!F197="Level 5",'Performance Scoring'!$D$6*'Performance Score'!D197,IF('Performance Score'!F197="DMD",'Performance Scoring'!$D$9*'Performance Score'!D197,'Performance Scoring'!$D$10)))))))),0)</f>
        <v>9</v>
      </c>
      <c r="J197">
        <f>SUM(G197:I197)+ROUND(IF(F197="Deputy Head",'Performance Scoring'!$E$7*'Performance Score'!$E$200,IF('Performance Score'!F197="Head",'Performance Scoring'!$E$8*'Performance Score'!$E$200,IF('Performance Score'!F197="DMD",'Performance Scoring'!$E$9*'Performance Score'!$E$200,IF('Performance Score'!F197="MD",'Performance Scoring'!$E$10*'Performance Score'!E395,'Performance Scoring'!$D$10)))),0)</f>
        <v>30</v>
      </c>
    </row>
    <row r="198" spans="1:10" x14ac:dyDescent="0.25">
      <c r="A198" s="1" t="s">
        <v>588</v>
      </c>
      <c r="B198">
        <v>69</v>
      </c>
      <c r="C198">
        <v>79</v>
      </c>
      <c r="D198">
        <v>98</v>
      </c>
      <c r="E198">
        <f>ROUND(((B198+C198+D198)/3),0)</f>
        <v>82</v>
      </c>
      <c r="F198" t="str">
        <f>VLOOKUP(A198:A395,'Consolidated Table'!$A$2:$G$200,7,FALSE)</f>
        <v>Level 5</v>
      </c>
      <c r="G198">
        <f>ROUND(IF(F198="Deputy Head",'Performance Scoring'!$B$7*'Performance Score'!B198,IF('Performance Score'!F198="Head",'Performance Scoring'!$B$8*'Performance Score'!B198,IF('Performance Score'!F198="Level 1",'Performance Scoring'!$B$2*'Performance Score'!B198,IF(F198="Level 2",'Performance Scoring'!$B$3*'Performance Score'!B198,IF('Performance Score'!F198="Level 3",'Performance Scoring'!$B$4*'Performance Score'!B198,IF('Performance Score'!F198="Level 4",'Performance Scoring'!$B$5*'Performance Score'!B198,IF('Performance Score'!F198="Level 5",'Performance Scoring'!$B$6*'Performance Score'!B198,IF('Performance Score'!F198="Deputy Head",'Performance Scoring'!$B$7*'Performance Score'!B198,IF('Performance Score'!F198="Head",'Performance Scoring'!$B$8*'Performance Score'!B198,IF('Performance Score'!F198="DMD",'Performance Scoring'!$B$9*'Performance Score'!B198,'Performance Scoring'!$B$10)))))))))),0)</f>
        <v>10</v>
      </c>
      <c r="H198">
        <f>ROUND(IF(F198="Deputy Head",'Performance Scoring'!$C$7*'Performance Score'!C198,IF('Performance Score'!F198="Head",'Performance Scoring'!$C$8*'Performance Score'!C198,IF('Performance Score'!F198="Level 1",'Performance Scoring'!$C$2*'Performance Score'!C198,IF('Performance Score'!F198="Level 2",'Performance Scoring'!$C$3*'Performance Score'!C198,IF('Performance Score'!F198="Level 3",'Performance Scoring'!$C$4*'Performance Score'!C198,IF('Performance Score'!F198="Level 4",'Performance Scoring'!$C$5*'Performance Score'!C198,IF('Performance Score'!F198="Level 5",'Performance Scoring'!$C$6*'Performance Score'!C198,IF('Performance Score'!F198="DMD",'Performance Scoring'!$C$9*'Performance Score'!C198,'Performance Scoring'!$C$10)))))))),0)</f>
        <v>12</v>
      </c>
      <c r="I198">
        <f>ROUND(IF(F198="Deputy Head",'Performance Scoring'!$D$7*'Performance Score'!D198,IF('Performance Score'!F198="Head",'Performance Scoring'!$D$8*'Performance Score'!D198,IF('Performance Score'!F198="Level 1",'Performance Scoring'!$D$2*'Performance Score'!D198,IF('Performance Score'!F198="Level 2",'Performance Scoring'!$D$3*'Performance Score'!D198,IF('Performance Score'!F198="Level 3",'Performance Scoring'!$D$4*'Performance Score'!D198,IF('Performance Score'!F198="Level 4",'Performance Scoring'!$D$5*'Performance Score'!D198,IF('Performance Score'!F198="Level 5",'Performance Scoring'!$D$6*'Performance Score'!D198,IF('Performance Score'!F198="DMD",'Performance Scoring'!$D$9*'Performance Score'!D198,'Performance Scoring'!$D$10)))))))),0)</f>
        <v>59</v>
      </c>
      <c r="J198">
        <f>SUM(G198:I198)+ROUND(IF(F198="Deputy Head",'Performance Scoring'!$E$7*'Performance Score'!$E$200,IF('Performance Score'!F198="Head",'Performance Scoring'!$E$8*'Performance Score'!$E$200,IF('Performance Score'!F198="DMD",'Performance Scoring'!$E$9*'Performance Score'!$E$200,IF('Performance Score'!F198="MD",'Performance Scoring'!$E$10*'Performance Score'!E396,'Performance Scoring'!$D$10)))),0)</f>
        <v>81</v>
      </c>
    </row>
    <row r="199" spans="1:10" x14ac:dyDescent="0.25">
      <c r="A199" s="1" t="s">
        <v>498</v>
      </c>
      <c r="B199">
        <v>45</v>
      </c>
      <c r="C199">
        <v>62</v>
      </c>
      <c r="D199">
        <v>100</v>
      </c>
      <c r="E199">
        <f>ROUND(((B199+C199+D199)/3),0)</f>
        <v>69</v>
      </c>
      <c r="F199" t="str">
        <f>VLOOKUP(A199:A396,'Consolidated Table'!$A$2:$G$200,7,FALSE)</f>
        <v>Level 5</v>
      </c>
      <c r="G199">
        <f>ROUND(IF(F199="Deputy Head",'Performance Scoring'!$B$7*'Performance Score'!B199,IF('Performance Score'!F199="Head",'Performance Scoring'!$B$8*'Performance Score'!B199,IF('Performance Score'!F199="Level 1",'Performance Scoring'!$B$2*'Performance Score'!B199,IF(F199="Level 2",'Performance Scoring'!$B$3*'Performance Score'!B199,IF('Performance Score'!F199="Level 3",'Performance Scoring'!$B$4*'Performance Score'!B199,IF('Performance Score'!F199="Level 4",'Performance Scoring'!$B$5*'Performance Score'!B199,IF('Performance Score'!F199="Level 5",'Performance Scoring'!$B$6*'Performance Score'!B199,IF('Performance Score'!F199="Deputy Head",'Performance Scoring'!$B$7*'Performance Score'!B199,IF('Performance Score'!F199="Head",'Performance Scoring'!$B$8*'Performance Score'!B199,IF('Performance Score'!F199="DMD",'Performance Scoring'!$B$9*'Performance Score'!B199,'Performance Scoring'!$B$10)))))))))),0)</f>
        <v>7</v>
      </c>
      <c r="H199">
        <f>ROUND(IF(F199="Deputy Head",'Performance Scoring'!$C$7*'Performance Score'!C199,IF('Performance Score'!F199="Head",'Performance Scoring'!$C$8*'Performance Score'!C199,IF('Performance Score'!F199="Level 1",'Performance Scoring'!$C$2*'Performance Score'!C199,IF('Performance Score'!F199="Level 2",'Performance Scoring'!$C$3*'Performance Score'!C199,IF('Performance Score'!F199="Level 3",'Performance Scoring'!$C$4*'Performance Score'!C199,IF('Performance Score'!F199="Level 4",'Performance Scoring'!$C$5*'Performance Score'!C199,IF('Performance Score'!F199="Level 5",'Performance Scoring'!$C$6*'Performance Score'!C199,IF('Performance Score'!F199="DMD",'Performance Scoring'!$C$9*'Performance Score'!C199,'Performance Scoring'!$C$10)))))))),0)</f>
        <v>9</v>
      </c>
      <c r="I199">
        <f>ROUND(IF(F199="Deputy Head",'Performance Scoring'!$D$7*'Performance Score'!D199,IF('Performance Score'!F199="Head",'Performance Scoring'!$D$8*'Performance Score'!D199,IF('Performance Score'!F199="Level 1",'Performance Scoring'!$D$2*'Performance Score'!D199,IF('Performance Score'!F199="Level 2",'Performance Scoring'!$D$3*'Performance Score'!D199,IF('Performance Score'!F199="Level 3",'Performance Scoring'!$D$4*'Performance Score'!D199,IF('Performance Score'!F199="Level 4",'Performance Scoring'!$D$5*'Performance Score'!D199,IF('Performance Score'!F199="Level 5",'Performance Scoring'!$D$6*'Performance Score'!D199,IF('Performance Score'!F199="DMD",'Performance Scoring'!$D$9*'Performance Score'!D199,'Performance Scoring'!$D$10)))))))),0)</f>
        <v>60</v>
      </c>
      <c r="J199">
        <f>SUM(G199:I199)+ROUND(IF(F199="Deputy Head",'Performance Scoring'!$E$7*'Performance Score'!$E$200,IF('Performance Score'!F199="Head",'Performance Scoring'!$E$8*'Performance Score'!$E$200,IF('Performance Score'!F199="DMD",'Performance Scoring'!$E$9*'Performance Score'!$E$200,IF('Performance Score'!F199="MD",'Performance Scoring'!$E$10*'Performance Score'!E397,'Performance Scoring'!$D$10)))),0)</f>
        <v>76</v>
      </c>
    </row>
    <row r="200" spans="1:10" x14ac:dyDescent="0.25">
      <c r="D200" s="4" t="s">
        <v>668</v>
      </c>
      <c r="E200">
        <f>ROUND((AVERAGE(E2:E199)),0)</f>
        <v>75</v>
      </c>
    </row>
  </sheetData>
  <sortState xmlns:xlrd2="http://schemas.microsoft.com/office/spreadsheetml/2017/richdata2" ref="A2:F199">
    <sortCondition ref="F2:F199"/>
  </sortState>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67"/>
  <sheetViews>
    <sheetView topLeftCell="C1" zoomScale="75" zoomScaleNormal="75" workbookViewId="0">
      <selection activeCell="G3" sqref="G3"/>
    </sheetView>
  </sheetViews>
  <sheetFormatPr defaultColWidth="11" defaultRowHeight="15.75" x14ac:dyDescent="0.25"/>
  <cols>
    <col min="4" max="4" width="11.5" style="9" bestFit="1" customWidth="1"/>
    <col min="5" max="5" width="11.5" style="9" customWidth="1"/>
    <col min="6" max="6" width="11.5" bestFit="1" customWidth="1"/>
    <col min="19" max="19" width="12" bestFit="1" customWidth="1"/>
    <col min="20" max="20" width="16.375" style="9" bestFit="1" customWidth="1"/>
  </cols>
  <sheetData>
    <row r="1" spans="1:20" s="4" customFormat="1" x14ac:dyDescent="0.25">
      <c r="C1" s="4" t="s">
        <v>654</v>
      </c>
      <c r="D1" s="10" t="s">
        <v>655</v>
      </c>
      <c r="E1" s="10" t="s">
        <v>658</v>
      </c>
      <c r="F1" s="4" t="s">
        <v>657</v>
      </c>
      <c r="G1" s="4" t="s">
        <v>660</v>
      </c>
      <c r="T1" s="10"/>
    </row>
    <row r="2" spans="1:20" s="4" customFormat="1" x14ac:dyDescent="0.25">
      <c r="A2" s="4" t="s">
        <v>598</v>
      </c>
      <c r="B2" s="4" t="s">
        <v>619</v>
      </c>
      <c r="C2" s="4" t="s">
        <v>650</v>
      </c>
      <c r="D2" s="10" t="s">
        <v>618</v>
      </c>
      <c r="E2" s="10" t="s">
        <v>659</v>
      </c>
      <c r="F2" s="4" t="s">
        <v>656</v>
      </c>
      <c r="G2" s="4" t="s">
        <v>638</v>
      </c>
      <c r="M2" s="4" t="s">
        <v>651</v>
      </c>
      <c r="S2" s="4" t="s">
        <v>652</v>
      </c>
      <c r="T2" s="10" t="s">
        <v>653</v>
      </c>
    </row>
    <row r="3" spans="1:20" x14ac:dyDescent="0.25">
      <c r="A3" s="1" t="s">
        <v>421</v>
      </c>
      <c r="B3" s="1" t="str">
        <f>VLOOKUP(A3,'Consolidated Table'!$A$2:$G$200,7,FALSE)</f>
        <v>Deputy Head</v>
      </c>
      <c r="C3" s="9">
        <v>24074</v>
      </c>
      <c r="D3" s="9">
        <v>59128</v>
      </c>
      <c r="E3" s="9">
        <f>IF(B3="Level 1",$T$3,IF(B3="Level 2",$T$4,IF(B3="Level 3",$T$5,IF(B3="Level 4",$T$6,IF(B3="Level 5",$T$7,IF(B3="Deputy Head",$T$8,IF(B3="Head",$T$9,IF(B3="DMD",$T$10,"Null"))))))))</f>
        <v>150000</v>
      </c>
      <c r="F3" s="12">
        <f>D3-C3</f>
        <v>35054</v>
      </c>
      <c r="G3">
        <f>IF((ROUND(((F3/E3)*100),2))&lt;=100,ROUND(((F3/E3)*100),0),100)</f>
        <v>23</v>
      </c>
      <c r="M3" t="s">
        <v>661</v>
      </c>
      <c r="S3" s="4" t="s">
        <v>620</v>
      </c>
      <c r="T3" s="9">
        <v>50000</v>
      </c>
    </row>
    <row r="4" spans="1:20" x14ac:dyDescent="0.25">
      <c r="A4" s="1" t="s">
        <v>425</v>
      </c>
      <c r="B4" s="1" t="str">
        <f>VLOOKUP(A4,'Consolidated Table'!$A$2:$G$200,7,FALSE)</f>
        <v>Deputy Head</v>
      </c>
      <c r="C4" s="9">
        <v>23333</v>
      </c>
      <c r="D4" s="9">
        <v>160162</v>
      </c>
      <c r="E4" s="9">
        <f t="shared" ref="E4:E67" si="0">IF(B4="Level 1",$T$3,IF(B4="Level 2",$T$4,IF(B4="Level 3",$T$5,IF(B4="Level 4",$T$6,IF(B4="Level 5",$T$7,IF(B4="Deputy Head",$T$8,IF(B4="Head",$T$9,IF(B4="DMD",$T$10,"Null"))))))))</f>
        <v>150000</v>
      </c>
      <c r="F4" s="12">
        <f t="shared" ref="F4:F67" si="1">D4-C4</f>
        <v>136829</v>
      </c>
      <c r="G4">
        <f t="shared" ref="G4:G67" si="2">IF((ROUND(((F4/E4)*100),2))&lt;=100,ROUND(((F4/E4)*100),0),100)</f>
        <v>91</v>
      </c>
      <c r="M4" t="s">
        <v>662</v>
      </c>
      <c r="S4" s="4" t="s">
        <v>621</v>
      </c>
      <c r="T4" s="9">
        <v>65000</v>
      </c>
    </row>
    <row r="5" spans="1:20" x14ac:dyDescent="0.25">
      <c r="A5" s="1" t="s">
        <v>441</v>
      </c>
      <c r="B5" s="1" t="str">
        <f>VLOOKUP(A5,'Consolidated Table'!$A$2:$G$200,7,FALSE)</f>
        <v>Deputy Head</v>
      </c>
      <c r="C5" s="9">
        <v>28431</v>
      </c>
      <c r="D5" s="9">
        <v>194797</v>
      </c>
      <c r="E5" s="9">
        <f t="shared" si="0"/>
        <v>150000</v>
      </c>
      <c r="F5" s="12">
        <f t="shared" si="1"/>
        <v>166366</v>
      </c>
      <c r="G5">
        <f t="shared" si="2"/>
        <v>100</v>
      </c>
      <c r="M5" t="s">
        <v>663</v>
      </c>
      <c r="S5" s="4" t="s">
        <v>622</v>
      </c>
      <c r="T5" s="9">
        <v>85000</v>
      </c>
    </row>
    <row r="6" spans="1:20" x14ac:dyDescent="0.25">
      <c r="A6" s="1" t="s">
        <v>582</v>
      </c>
      <c r="B6" s="1" t="str">
        <f>VLOOKUP(A6,'Consolidated Table'!$A$2:$G$200,7,FALSE)</f>
        <v>DMD</v>
      </c>
      <c r="C6" s="9">
        <v>16716</v>
      </c>
      <c r="D6" s="9">
        <v>75693</v>
      </c>
      <c r="E6" s="9">
        <f t="shared" si="0"/>
        <v>300000</v>
      </c>
      <c r="F6" s="12">
        <f t="shared" si="1"/>
        <v>58977</v>
      </c>
      <c r="G6">
        <f t="shared" si="2"/>
        <v>20</v>
      </c>
      <c r="S6" s="4" t="s">
        <v>623</v>
      </c>
      <c r="T6" s="9">
        <v>110000</v>
      </c>
    </row>
    <row r="7" spans="1:20" x14ac:dyDescent="0.25">
      <c r="A7" s="1" t="s">
        <v>414</v>
      </c>
      <c r="B7" s="1" t="str">
        <f>VLOOKUP(A7,'Consolidated Table'!$A$2:$G$200,7,FALSE)</f>
        <v>Deputy Head</v>
      </c>
      <c r="C7" s="9">
        <v>11863</v>
      </c>
      <c r="D7" s="9">
        <v>194007</v>
      </c>
      <c r="E7" s="9">
        <f t="shared" si="0"/>
        <v>150000</v>
      </c>
      <c r="F7" s="12">
        <f t="shared" si="1"/>
        <v>182144</v>
      </c>
      <c r="G7">
        <f t="shared" si="2"/>
        <v>100</v>
      </c>
      <c r="S7" s="4" t="s">
        <v>628</v>
      </c>
      <c r="T7" s="9">
        <v>130000</v>
      </c>
    </row>
    <row r="8" spans="1:20" x14ac:dyDescent="0.25">
      <c r="A8" s="1" t="s">
        <v>562</v>
      </c>
      <c r="B8" s="1" t="str">
        <f>VLOOKUP(A8,'Consolidated Table'!$A$2:$G$200,7,FALSE)</f>
        <v>Level 1</v>
      </c>
      <c r="C8" s="9">
        <v>27438</v>
      </c>
      <c r="D8" s="9">
        <v>122552</v>
      </c>
      <c r="E8" s="9">
        <f t="shared" si="0"/>
        <v>50000</v>
      </c>
      <c r="F8" s="12">
        <f t="shared" si="1"/>
        <v>95114</v>
      </c>
      <c r="G8">
        <f t="shared" si="2"/>
        <v>100</v>
      </c>
      <c r="S8" s="4" t="s">
        <v>625</v>
      </c>
      <c r="T8" s="9">
        <v>150000</v>
      </c>
    </row>
    <row r="9" spans="1:20" x14ac:dyDescent="0.25">
      <c r="A9" s="1" t="s">
        <v>565</v>
      </c>
      <c r="B9" s="1" t="str">
        <f>VLOOKUP(A9,'Consolidated Table'!$A$2:$G$200,7,FALSE)</f>
        <v>Level 1</v>
      </c>
      <c r="C9" s="9">
        <v>29766</v>
      </c>
      <c r="D9" s="9">
        <v>128819</v>
      </c>
      <c r="E9" s="9">
        <f t="shared" si="0"/>
        <v>50000</v>
      </c>
      <c r="F9" s="12">
        <f t="shared" si="1"/>
        <v>99053</v>
      </c>
      <c r="G9">
        <f t="shared" si="2"/>
        <v>100</v>
      </c>
      <c r="S9" s="4" t="s">
        <v>624</v>
      </c>
      <c r="T9" s="9">
        <v>200000</v>
      </c>
    </row>
    <row r="10" spans="1:20" x14ac:dyDescent="0.25">
      <c r="A10" s="1" t="s">
        <v>462</v>
      </c>
      <c r="B10" s="1" t="str">
        <f>VLOOKUP(A10,'Consolidated Table'!$A$2:$G$200,7,FALSE)</f>
        <v>Level 1</v>
      </c>
      <c r="C10" s="9">
        <v>17491</v>
      </c>
      <c r="D10" s="9">
        <v>105065</v>
      </c>
      <c r="E10" s="9">
        <f t="shared" si="0"/>
        <v>50000</v>
      </c>
      <c r="F10" s="12">
        <f t="shared" si="1"/>
        <v>87574</v>
      </c>
      <c r="G10">
        <f t="shared" si="2"/>
        <v>100</v>
      </c>
      <c r="S10" s="4" t="s">
        <v>627</v>
      </c>
      <c r="T10" s="9">
        <v>300000</v>
      </c>
    </row>
    <row r="11" spans="1:20" x14ac:dyDescent="0.25">
      <c r="A11" s="1" t="s">
        <v>553</v>
      </c>
      <c r="B11" s="1" t="str">
        <f>VLOOKUP(A11,'Consolidated Table'!$A$2:$G$200,7,FALSE)</f>
        <v>Level 1</v>
      </c>
      <c r="C11" s="9">
        <v>13224</v>
      </c>
      <c r="D11" s="9">
        <v>153523</v>
      </c>
      <c r="E11" s="9">
        <f t="shared" si="0"/>
        <v>50000</v>
      </c>
      <c r="F11" s="12">
        <f t="shared" si="1"/>
        <v>140299</v>
      </c>
      <c r="G11">
        <f t="shared" si="2"/>
        <v>100</v>
      </c>
    </row>
    <row r="12" spans="1:20" x14ac:dyDescent="0.25">
      <c r="A12" s="1" t="s">
        <v>576</v>
      </c>
      <c r="B12" s="1" t="str">
        <f>VLOOKUP(A12,'Consolidated Table'!$A$2:$G$200,7,FALSE)</f>
        <v>Level 1</v>
      </c>
      <c r="C12" s="9">
        <v>28371</v>
      </c>
      <c r="D12" s="9">
        <v>94323</v>
      </c>
      <c r="E12" s="9">
        <f t="shared" si="0"/>
        <v>50000</v>
      </c>
      <c r="F12" s="12">
        <f t="shared" si="1"/>
        <v>65952</v>
      </c>
      <c r="G12">
        <f t="shared" si="2"/>
        <v>100</v>
      </c>
    </row>
    <row r="13" spans="1:20" x14ac:dyDescent="0.25">
      <c r="A13" s="1" t="s">
        <v>581</v>
      </c>
      <c r="B13" s="1" t="str">
        <f>VLOOKUP(A13,'Consolidated Table'!$A$2:$G$200,7,FALSE)</f>
        <v>Level 1</v>
      </c>
      <c r="C13" s="9">
        <v>29510</v>
      </c>
      <c r="D13" s="9">
        <v>71266</v>
      </c>
      <c r="E13" s="9">
        <f t="shared" si="0"/>
        <v>50000</v>
      </c>
      <c r="F13" s="12">
        <f t="shared" si="1"/>
        <v>41756</v>
      </c>
      <c r="G13">
        <f t="shared" si="2"/>
        <v>84</v>
      </c>
    </row>
    <row r="14" spans="1:20" x14ac:dyDescent="0.25">
      <c r="A14" s="1" t="s">
        <v>491</v>
      </c>
      <c r="B14" s="1" t="str">
        <f>VLOOKUP(A14,'Consolidated Table'!$A$2:$G$200,7,FALSE)</f>
        <v>Level 1</v>
      </c>
      <c r="C14" s="9">
        <v>26792</v>
      </c>
      <c r="D14" s="9">
        <v>189964</v>
      </c>
      <c r="E14" s="9">
        <f t="shared" si="0"/>
        <v>50000</v>
      </c>
      <c r="F14" s="12">
        <f t="shared" si="1"/>
        <v>163172</v>
      </c>
      <c r="G14">
        <f t="shared" si="2"/>
        <v>100</v>
      </c>
    </row>
    <row r="15" spans="1:20" x14ac:dyDescent="0.25">
      <c r="A15" s="1" t="s">
        <v>497</v>
      </c>
      <c r="B15" s="1" t="str">
        <f>VLOOKUP(A15,'Consolidated Table'!$A$2:$G$200,7,FALSE)</f>
        <v>Level 1</v>
      </c>
      <c r="C15" s="9">
        <v>28400</v>
      </c>
      <c r="D15" s="9">
        <v>59341</v>
      </c>
      <c r="E15" s="9">
        <f t="shared" si="0"/>
        <v>50000</v>
      </c>
      <c r="F15" s="12">
        <f t="shared" si="1"/>
        <v>30941</v>
      </c>
      <c r="G15">
        <f t="shared" si="2"/>
        <v>62</v>
      </c>
    </row>
    <row r="16" spans="1:20" x14ac:dyDescent="0.25">
      <c r="A16" s="1" t="s">
        <v>460</v>
      </c>
      <c r="B16" s="1" t="str">
        <f>VLOOKUP(A16,'Consolidated Table'!$A$2:$G$200,7,FALSE)</f>
        <v>Level 1</v>
      </c>
      <c r="C16" s="9">
        <v>16840</v>
      </c>
      <c r="D16" s="9">
        <v>187873</v>
      </c>
      <c r="E16" s="9">
        <f t="shared" si="0"/>
        <v>50000</v>
      </c>
      <c r="F16" s="12">
        <f t="shared" si="1"/>
        <v>171033</v>
      </c>
      <c r="G16">
        <f t="shared" si="2"/>
        <v>100</v>
      </c>
    </row>
    <row r="17" spans="1:7" x14ac:dyDescent="0.25">
      <c r="A17" s="1" t="s">
        <v>461</v>
      </c>
      <c r="B17" s="1" t="str">
        <f>VLOOKUP(A17,'Consolidated Table'!$A$2:$G$200,7,FALSE)</f>
        <v>Level 1</v>
      </c>
      <c r="C17" s="9">
        <v>17355</v>
      </c>
      <c r="D17" s="9">
        <v>83837</v>
      </c>
      <c r="E17" s="9">
        <f t="shared" si="0"/>
        <v>50000</v>
      </c>
      <c r="F17" s="12">
        <f t="shared" si="1"/>
        <v>66482</v>
      </c>
      <c r="G17">
        <f t="shared" si="2"/>
        <v>100</v>
      </c>
    </row>
    <row r="18" spans="1:7" x14ac:dyDescent="0.25">
      <c r="A18" s="1" t="s">
        <v>468</v>
      </c>
      <c r="B18" s="1" t="str">
        <f>VLOOKUP(A18,'Consolidated Table'!$A$2:$G$200,7,FALSE)</f>
        <v>Level 1</v>
      </c>
      <c r="C18" s="9">
        <v>12456</v>
      </c>
      <c r="D18" s="9">
        <v>114715</v>
      </c>
      <c r="E18" s="9">
        <f t="shared" si="0"/>
        <v>50000</v>
      </c>
      <c r="F18" s="12">
        <f t="shared" si="1"/>
        <v>102259</v>
      </c>
      <c r="G18">
        <f t="shared" si="2"/>
        <v>100</v>
      </c>
    </row>
    <row r="19" spans="1:7" x14ac:dyDescent="0.25">
      <c r="A19" s="1" t="s">
        <v>470</v>
      </c>
      <c r="B19" s="1" t="str">
        <f>VLOOKUP(A19,'Consolidated Table'!$A$2:$G$200,7,FALSE)</f>
        <v>Level 1</v>
      </c>
      <c r="C19" s="9">
        <v>24018</v>
      </c>
      <c r="D19" s="9">
        <v>126092</v>
      </c>
      <c r="E19" s="9">
        <f t="shared" si="0"/>
        <v>50000</v>
      </c>
      <c r="F19" s="12">
        <f t="shared" si="1"/>
        <v>102074</v>
      </c>
      <c r="G19">
        <f t="shared" si="2"/>
        <v>100</v>
      </c>
    </row>
    <row r="20" spans="1:7" x14ac:dyDescent="0.25">
      <c r="A20" s="1" t="s">
        <v>471</v>
      </c>
      <c r="B20" s="1" t="str">
        <f>VLOOKUP(A20,'Consolidated Table'!$A$2:$G$200,7,FALSE)</f>
        <v>Level 1</v>
      </c>
      <c r="C20" s="9">
        <v>27933</v>
      </c>
      <c r="D20" s="9">
        <v>104432</v>
      </c>
      <c r="E20" s="9">
        <f t="shared" si="0"/>
        <v>50000</v>
      </c>
      <c r="F20" s="12">
        <f t="shared" si="1"/>
        <v>76499</v>
      </c>
      <c r="G20">
        <f t="shared" si="2"/>
        <v>100</v>
      </c>
    </row>
    <row r="21" spans="1:7" x14ac:dyDescent="0.25">
      <c r="A21" s="1" t="s">
        <v>502</v>
      </c>
      <c r="B21" s="1" t="str">
        <f>VLOOKUP(A21,'Consolidated Table'!$A$2:$G$200,7,FALSE)</f>
        <v>Level 1</v>
      </c>
      <c r="C21" s="9">
        <v>23910</v>
      </c>
      <c r="D21" s="9">
        <v>54282</v>
      </c>
      <c r="E21" s="9">
        <f t="shared" si="0"/>
        <v>50000</v>
      </c>
      <c r="F21" s="12">
        <f t="shared" si="1"/>
        <v>30372</v>
      </c>
      <c r="G21">
        <f t="shared" si="2"/>
        <v>61</v>
      </c>
    </row>
    <row r="22" spans="1:7" x14ac:dyDescent="0.25">
      <c r="A22" s="1" t="s">
        <v>549</v>
      </c>
      <c r="B22" s="1" t="str">
        <f>VLOOKUP(A22,'Consolidated Table'!$A$2:$G$200,7,FALSE)</f>
        <v>Level 1</v>
      </c>
      <c r="C22" s="9">
        <v>25749</v>
      </c>
      <c r="D22" s="9">
        <v>194822</v>
      </c>
      <c r="E22" s="9">
        <f t="shared" si="0"/>
        <v>50000</v>
      </c>
      <c r="F22" s="12">
        <f t="shared" si="1"/>
        <v>169073</v>
      </c>
      <c r="G22">
        <f t="shared" si="2"/>
        <v>100</v>
      </c>
    </row>
    <row r="23" spans="1:7" x14ac:dyDescent="0.25">
      <c r="A23" s="1" t="s">
        <v>524</v>
      </c>
      <c r="B23" s="1" t="str">
        <f>VLOOKUP(A23,'Consolidated Table'!$A$2:$G$200,7,FALSE)</f>
        <v>Level 1</v>
      </c>
      <c r="C23" s="9">
        <v>19036</v>
      </c>
      <c r="D23" s="9">
        <v>57111</v>
      </c>
      <c r="E23" s="9">
        <f t="shared" si="0"/>
        <v>50000</v>
      </c>
      <c r="F23" s="12">
        <f t="shared" si="1"/>
        <v>38075</v>
      </c>
      <c r="G23">
        <f t="shared" si="2"/>
        <v>76</v>
      </c>
    </row>
    <row r="24" spans="1:7" x14ac:dyDescent="0.25">
      <c r="A24" s="1" t="s">
        <v>536</v>
      </c>
      <c r="B24" s="1" t="str">
        <f>VLOOKUP(A24,'Consolidated Table'!$A$2:$G$200,7,FALSE)</f>
        <v>Level 1</v>
      </c>
      <c r="C24" s="9">
        <v>17951</v>
      </c>
      <c r="D24" s="9">
        <v>93593</v>
      </c>
      <c r="E24" s="9">
        <f t="shared" si="0"/>
        <v>50000</v>
      </c>
      <c r="F24" s="12">
        <f t="shared" si="1"/>
        <v>75642</v>
      </c>
      <c r="G24">
        <f t="shared" si="2"/>
        <v>100</v>
      </c>
    </row>
    <row r="25" spans="1:7" x14ac:dyDescent="0.25">
      <c r="A25" s="1" t="s">
        <v>544</v>
      </c>
      <c r="B25" s="1" t="str">
        <f>VLOOKUP(A25,'Consolidated Table'!$A$2:$G$200,7,FALSE)</f>
        <v>Level 1</v>
      </c>
      <c r="C25" s="9">
        <v>19653</v>
      </c>
      <c r="D25" s="9">
        <v>147192</v>
      </c>
      <c r="E25" s="9">
        <f t="shared" si="0"/>
        <v>50000</v>
      </c>
      <c r="F25" s="12">
        <f t="shared" si="1"/>
        <v>127539</v>
      </c>
      <c r="G25">
        <f t="shared" si="2"/>
        <v>100</v>
      </c>
    </row>
    <row r="26" spans="1:7" x14ac:dyDescent="0.25">
      <c r="A26" s="1" t="s">
        <v>568</v>
      </c>
      <c r="B26" s="1" t="str">
        <f>VLOOKUP(A26,'Consolidated Table'!$A$2:$G$200,7,FALSE)</f>
        <v>Level 1</v>
      </c>
      <c r="C26" s="9">
        <v>28106</v>
      </c>
      <c r="D26" s="9">
        <v>187340</v>
      </c>
      <c r="E26" s="9">
        <f t="shared" si="0"/>
        <v>50000</v>
      </c>
      <c r="F26" s="12">
        <f t="shared" si="1"/>
        <v>159234</v>
      </c>
      <c r="G26">
        <f t="shared" si="2"/>
        <v>100</v>
      </c>
    </row>
    <row r="27" spans="1:7" x14ac:dyDescent="0.25">
      <c r="A27" s="1" t="s">
        <v>546</v>
      </c>
      <c r="B27" s="1" t="str">
        <f>VLOOKUP(A27,'Consolidated Table'!$A$2:$G$200,7,FALSE)</f>
        <v>Level 2</v>
      </c>
      <c r="C27" s="9">
        <v>21318</v>
      </c>
      <c r="D27" s="9">
        <v>168778</v>
      </c>
      <c r="E27" s="9">
        <f t="shared" si="0"/>
        <v>65000</v>
      </c>
      <c r="F27" s="12">
        <f t="shared" si="1"/>
        <v>147460</v>
      </c>
      <c r="G27">
        <f t="shared" si="2"/>
        <v>100</v>
      </c>
    </row>
    <row r="28" spans="1:7" x14ac:dyDescent="0.25">
      <c r="A28" s="1" t="s">
        <v>509</v>
      </c>
      <c r="B28" s="1" t="str">
        <f>VLOOKUP(A28,'Consolidated Table'!$A$2:$G$200,7,FALSE)</f>
        <v>Level 2</v>
      </c>
      <c r="C28" s="9">
        <v>15708</v>
      </c>
      <c r="D28" s="9">
        <v>163507</v>
      </c>
      <c r="E28" s="9">
        <f t="shared" si="0"/>
        <v>65000</v>
      </c>
      <c r="F28" s="12">
        <f t="shared" si="1"/>
        <v>147799</v>
      </c>
      <c r="G28">
        <f t="shared" si="2"/>
        <v>100</v>
      </c>
    </row>
    <row r="29" spans="1:7" x14ac:dyDescent="0.25">
      <c r="A29" s="1" t="s">
        <v>511</v>
      </c>
      <c r="B29" s="1" t="str">
        <f>VLOOKUP(A29,'Consolidated Table'!$A$2:$G$200,7,FALSE)</f>
        <v>Level 2</v>
      </c>
      <c r="C29" s="9">
        <v>11231</v>
      </c>
      <c r="D29" s="9">
        <v>102894</v>
      </c>
      <c r="E29" s="9">
        <f t="shared" si="0"/>
        <v>65000</v>
      </c>
      <c r="F29" s="12">
        <f t="shared" si="1"/>
        <v>91663</v>
      </c>
      <c r="G29">
        <f t="shared" si="2"/>
        <v>100</v>
      </c>
    </row>
    <row r="30" spans="1:7" x14ac:dyDescent="0.25">
      <c r="A30" s="1" t="s">
        <v>533</v>
      </c>
      <c r="B30" s="1" t="str">
        <f>VLOOKUP(A30,'Consolidated Table'!$A$2:$G$200,7,FALSE)</f>
        <v>Level 2</v>
      </c>
      <c r="C30" s="9">
        <v>13701</v>
      </c>
      <c r="D30" s="9">
        <v>156689</v>
      </c>
      <c r="E30" s="9">
        <f t="shared" si="0"/>
        <v>65000</v>
      </c>
      <c r="F30" s="12">
        <f t="shared" si="1"/>
        <v>142988</v>
      </c>
      <c r="G30">
        <f t="shared" si="2"/>
        <v>100</v>
      </c>
    </row>
    <row r="31" spans="1:7" x14ac:dyDescent="0.25">
      <c r="A31" s="1" t="s">
        <v>534</v>
      </c>
      <c r="B31" s="1" t="str">
        <f>VLOOKUP(A31,'Consolidated Table'!$A$2:$G$200,7,FALSE)</f>
        <v>Level 2</v>
      </c>
      <c r="C31" s="9">
        <v>18232</v>
      </c>
      <c r="D31" s="9">
        <v>166808</v>
      </c>
      <c r="E31" s="9">
        <f t="shared" si="0"/>
        <v>65000</v>
      </c>
      <c r="F31" s="12">
        <f t="shared" si="1"/>
        <v>148576</v>
      </c>
      <c r="G31">
        <f t="shared" si="2"/>
        <v>100</v>
      </c>
    </row>
    <row r="32" spans="1:7" x14ac:dyDescent="0.25">
      <c r="A32" s="1" t="s">
        <v>561</v>
      </c>
      <c r="B32" s="1" t="str">
        <f>VLOOKUP(A32,'Consolidated Table'!$A$2:$G$200,7,FALSE)</f>
        <v>Level 2</v>
      </c>
      <c r="C32" s="9">
        <v>23373</v>
      </c>
      <c r="D32" s="9">
        <v>162534</v>
      </c>
      <c r="E32" s="9">
        <f t="shared" si="0"/>
        <v>65000</v>
      </c>
      <c r="F32" s="12">
        <f t="shared" si="1"/>
        <v>139161</v>
      </c>
      <c r="G32">
        <f t="shared" si="2"/>
        <v>100</v>
      </c>
    </row>
    <row r="33" spans="1:7" x14ac:dyDescent="0.25">
      <c r="A33" s="1" t="s">
        <v>504</v>
      </c>
      <c r="B33" s="1" t="str">
        <f>VLOOKUP(A33,'Consolidated Table'!$A$2:$G$200,7,FALSE)</f>
        <v>Level 2</v>
      </c>
      <c r="C33" s="9">
        <v>10798</v>
      </c>
      <c r="D33" s="9">
        <v>77122</v>
      </c>
      <c r="E33" s="9">
        <f t="shared" si="0"/>
        <v>65000</v>
      </c>
      <c r="F33" s="12">
        <f t="shared" si="1"/>
        <v>66324</v>
      </c>
      <c r="G33">
        <f t="shared" si="2"/>
        <v>100</v>
      </c>
    </row>
    <row r="34" spans="1:7" x14ac:dyDescent="0.25">
      <c r="A34" s="1" t="s">
        <v>505</v>
      </c>
      <c r="B34" s="1" t="str">
        <f>VLOOKUP(A34,'Consolidated Table'!$A$2:$G$200,7,FALSE)</f>
        <v>Level 2</v>
      </c>
      <c r="C34" s="9">
        <v>21816</v>
      </c>
      <c r="D34" s="9">
        <v>180307</v>
      </c>
      <c r="E34" s="9">
        <f t="shared" si="0"/>
        <v>65000</v>
      </c>
      <c r="F34" s="12">
        <f t="shared" si="1"/>
        <v>158491</v>
      </c>
      <c r="G34">
        <f t="shared" si="2"/>
        <v>100</v>
      </c>
    </row>
    <row r="35" spans="1:7" x14ac:dyDescent="0.25">
      <c r="A35" s="1" t="s">
        <v>514</v>
      </c>
      <c r="B35" s="1" t="str">
        <f>VLOOKUP(A35,'Consolidated Table'!$A$2:$G$200,7,FALSE)</f>
        <v>Level 2</v>
      </c>
      <c r="C35" s="9">
        <v>18025</v>
      </c>
      <c r="D35" s="9">
        <v>130870</v>
      </c>
      <c r="E35" s="9">
        <f t="shared" si="0"/>
        <v>65000</v>
      </c>
      <c r="F35" s="12">
        <f t="shared" si="1"/>
        <v>112845</v>
      </c>
      <c r="G35">
        <f t="shared" si="2"/>
        <v>100</v>
      </c>
    </row>
    <row r="36" spans="1:7" x14ac:dyDescent="0.25">
      <c r="A36" s="1" t="s">
        <v>515</v>
      </c>
      <c r="B36" s="1" t="str">
        <f>VLOOKUP(A36,'Consolidated Table'!$A$2:$G$200,7,FALSE)</f>
        <v>Level 2</v>
      </c>
      <c r="C36" s="9">
        <v>21930</v>
      </c>
      <c r="D36" s="9">
        <v>195299</v>
      </c>
      <c r="E36" s="9">
        <f t="shared" si="0"/>
        <v>65000</v>
      </c>
      <c r="F36" s="12">
        <f t="shared" si="1"/>
        <v>173369</v>
      </c>
      <c r="G36">
        <f t="shared" si="2"/>
        <v>100</v>
      </c>
    </row>
    <row r="37" spans="1:7" x14ac:dyDescent="0.25">
      <c r="A37" s="1" t="s">
        <v>542</v>
      </c>
      <c r="B37" s="1" t="str">
        <f>VLOOKUP(A37,'Consolidated Table'!$A$2:$G$200,7,FALSE)</f>
        <v>Level 2</v>
      </c>
      <c r="C37" s="9">
        <v>14904</v>
      </c>
      <c r="D37" s="9">
        <v>199817</v>
      </c>
      <c r="E37" s="9">
        <f t="shared" si="0"/>
        <v>65000</v>
      </c>
      <c r="F37" s="12">
        <f t="shared" si="1"/>
        <v>184913</v>
      </c>
      <c r="G37">
        <f t="shared" si="2"/>
        <v>100</v>
      </c>
    </row>
    <row r="38" spans="1:7" x14ac:dyDescent="0.25">
      <c r="A38" s="1" t="s">
        <v>527</v>
      </c>
      <c r="B38" s="1" t="str">
        <f>VLOOKUP(A38,'Consolidated Table'!$A$2:$G$200,7,FALSE)</f>
        <v>Level 2</v>
      </c>
      <c r="C38" s="9">
        <v>25987</v>
      </c>
      <c r="D38" s="9">
        <v>129983</v>
      </c>
      <c r="E38" s="9">
        <f t="shared" si="0"/>
        <v>65000</v>
      </c>
      <c r="F38" s="12">
        <f t="shared" si="1"/>
        <v>103996</v>
      </c>
      <c r="G38">
        <f t="shared" si="2"/>
        <v>100</v>
      </c>
    </row>
    <row r="39" spans="1:7" x14ac:dyDescent="0.25">
      <c r="A39" s="1" t="s">
        <v>539</v>
      </c>
      <c r="B39" s="1" t="str">
        <f>VLOOKUP(A39,'Consolidated Table'!$A$2:$G$200,7,FALSE)</f>
        <v>Level 2</v>
      </c>
      <c r="C39" s="9">
        <v>24015</v>
      </c>
      <c r="D39" s="9">
        <v>99642</v>
      </c>
      <c r="E39" s="9">
        <f t="shared" si="0"/>
        <v>65000</v>
      </c>
      <c r="F39" s="12">
        <f t="shared" si="1"/>
        <v>75627</v>
      </c>
      <c r="G39">
        <f t="shared" si="2"/>
        <v>100</v>
      </c>
    </row>
    <row r="40" spans="1:7" x14ac:dyDescent="0.25">
      <c r="A40" s="1" t="s">
        <v>551</v>
      </c>
      <c r="B40" s="1" t="str">
        <f>VLOOKUP(A40,'Consolidated Table'!$A$2:$G$200,7,FALSE)</f>
        <v>Level 2</v>
      </c>
      <c r="C40" s="9">
        <v>22999</v>
      </c>
      <c r="D40" s="9">
        <v>175749</v>
      </c>
      <c r="E40" s="9">
        <f t="shared" si="0"/>
        <v>65000</v>
      </c>
      <c r="F40" s="12">
        <f t="shared" si="1"/>
        <v>152750</v>
      </c>
      <c r="G40">
        <f t="shared" si="2"/>
        <v>100</v>
      </c>
    </row>
    <row r="41" spans="1:7" x14ac:dyDescent="0.25">
      <c r="A41" s="1" t="s">
        <v>513</v>
      </c>
      <c r="B41" s="1" t="str">
        <f>VLOOKUP(A41,'Consolidated Table'!$A$2:$G$200,7,FALSE)</f>
        <v>Level 2</v>
      </c>
      <c r="C41" s="9">
        <v>13992</v>
      </c>
      <c r="D41" s="9">
        <v>111101</v>
      </c>
      <c r="E41" s="9">
        <f t="shared" si="0"/>
        <v>65000</v>
      </c>
      <c r="F41" s="12">
        <f t="shared" si="1"/>
        <v>97109</v>
      </c>
      <c r="G41">
        <f t="shared" si="2"/>
        <v>100</v>
      </c>
    </row>
    <row r="42" spans="1:7" x14ac:dyDescent="0.25">
      <c r="A42" s="1" t="s">
        <v>550</v>
      </c>
      <c r="B42" s="1" t="str">
        <f>VLOOKUP(A42,'Consolidated Table'!$A$2:$G$200,7,FALSE)</f>
        <v>Level 2</v>
      </c>
      <c r="C42" s="9">
        <v>22231</v>
      </c>
      <c r="D42" s="9">
        <v>181275</v>
      </c>
      <c r="E42" s="9">
        <f t="shared" si="0"/>
        <v>65000</v>
      </c>
      <c r="F42" s="12">
        <f t="shared" si="1"/>
        <v>159044</v>
      </c>
      <c r="G42">
        <f t="shared" si="2"/>
        <v>100</v>
      </c>
    </row>
    <row r="43" spans="1:7" x14ac:dyDescent="0.25">
      <c r="A43" s="1" t="s">
        <v>567</v>
      </c>
      <c r="B43" s="1" t="str">
        <f>VLOOKUP(A43,'Consolidated Table'!$A$2:$G$200,7,FALSE)</f>
        <v>Level 2</v>
      </c>
      <c r="C43" s="9">
        <v>14734</v>
      </c>
      <c r="D43" s="9">
        <v>85944</v>
      </c>
      <c r="E43" s="9">
        <f t="shared" si="0"/>
        <v>65000</v>
      </c>
      <c r="F43" s="12">
        <f t="shared" si="1"/>
        <v>71210</v>
      </c>
      <c r="G43">
        <f t="shared" si="2"/>
        <v>100</v>
      </c>
    </row>
    <row r="44" spans="1:7" x14ac:dyDescent="0.25">
      <c r="A44" s="1" t="s">
        <v>510</v>
      </c>
      <c r="B44" s="1" t="str">
        <f>VLOOKUP(A44,'Consolidated Table'!$A$2:$G$200,7,FALSE)</f>
        <v>Level 2</v>
      </c>
      <c r="C44" s="9">
        <v>15094</v>
      </c>
      <c r="D44" s="9">
        <v>95512</v>
      </c>
      <c r="E44" s="9">
        <f t="shared" si="0"/>
        <v>65000</v>
      </c>
      <c r="F44" s="12">
        <f t="shared" si="1"/>
        <v>80418</v>
      </c>
      <c r="G44">
        <f t="shared" si="2"/>
        <v>100</v>
      </c>
    </row>
    <row r="45" spans="1:7" x14ac:dyDescent="0.25">
      <c r="A45" s="1" t="s">
        <v>571</v>
      </c>
      <c r="B45" s="1" t="str">
        <f>VLOOKUP(A45,'Consolidated Table'!$A$2:$G$200,7,FALSE)</f>
        <v>Level 2</v>
      </c>
      <c r="C45" s="9">
        <v>17235</v>
      </c>
      <c r="D45" s="9">
        <v>110534</v>
      </c>
      <c r="E45" s="9">
        <f t="shared" si="0"/>
        <v>65000</v>
      </c>
      <c r="F45" s="12">
        <f t="shared" si="1"/>
        <v>93299</v>
      </c>
      <c r="G45">
        <f t="shared" si="2"/>
        <v>100</v>
      </c>
    </row>
    <row r="46" spans="1:7" x14ac:dyDescent="0.25">
      <c r="A46" s="1" t="s">
        <v>572</v>
      </c>
      <c r="B46" s="1" t="str">
        <f>VLOOKUP(A46,'Consolidated Table'!$A$2:$G$200,7,FALSE)</f>
        <v>Level 2</v>
      </c>
      <c r="C46" s="9">
        <v>14802</v>
      </c>
      <c r="D46" s="9">
        <v>109565</v>
      </c>
      <c r="E46" s="9">
        <f t="shared" si="0"/>
        <v>65000</v>
      </c>
      <c r="F46" s="12">
        <f t="shared" si="1"/>
        <v>94763</v>
      </c>
      <c r="G46">
        <f t="shared" si="2"/>
        <v>100</v>
      </c>
    </row>
    <row r="47" spans="1:7" x14ac:dyDescent="0.25">
      <c r="A47" s="1" t="s">
        <v>575</v>
      </c>
      <c r="B47" s="1" t="str">
        <f>VLOOKUP(A47,'Consolidated Table'!$A$2:$G$200,7,FALSE)</f>
        <v>Level 2</v>
      </c>
      <c r="C47" s="9">
        <v>14176</v>
      </c>
      <c r="D47" s="9">
        <v>134469</v>
      </c>
      <c r="E47" s="9">
        <f t="shared" si="0"/>
        <v>65000</v>
      </c>
      <c r="F47" s="12">
        <f t="shared" si="1"/>
        <v>120293</v>
      </c>
      <c r="G47">
        <f t="shared" si="2"/>
        <v>100</v>
      </c>
    </row>
    <row r="48" spans="1:7" x14ac:dyDescent="0.25">
      <c r="A48" s="1" t="s">
        <v>482</v>
      </c>
      <c r="B48" s="1" t="str">
        <f>VLOOKUP(A48,'Consolidated Table'!$A$2:$G$200,7,FALSE)</f>
        <v>Level 3</v>
      </c>
      <c r="C48" s="9">
        <v>17464</v>
      </c>
      <c r="D48" s="9">
        <v>168006</v>
      </c>
      <c r="E48" s="9">
        <f t="shared" si="0"/>
        <v>85000</v>
      </c>
      <c r="F48" s="12">
        <f t="shared" si="1"/>
        <v>150542</v>
      </c>
      <c r="G48">
        <f t="shared" si="2"/>
        <v>100</v>
      </c>
    </row>
    <row r="49" spans="1:7" x14ac:dyDescent="0.25">
      <c r="A49" s="1" t="s">
        <v>559</v>
      </c>
      <c r="B49" s="1" t="str">
        <f>VLOOKUP(A49,'Consolidated Table'!$A$2:$G$200,7,FALSE)</f>
        <v>Level 3</v>
      </c>
      <c r="C49" s="9">
        <v>11089</v>
      </c>
      <c r="D49" s="9">
        <v>142081</v>
      </c>
      <c r="E49" s="9">
        <f t="shared" si="0"/>
        <v>85000</v>
      </c>
      <c r="F49" s="12">
        <f t="shared" si="1"/>
        <v>130992</v>
      </c>
      <c r="G49">
        <f t="shared" si="2"/>
        <v>100</v>
      </c>
    </row>
    <row r="50" spans="1:7" x14ac:dyDescent="0.25">
      <c r="A50" s="1" t="s">
        <v>569</v>
      </c>
      <c r="B50" s="1" t="str">
        <f>VLOOKUP(A50,'Consolidated Table'!$A$2:$G$200,7,FALSE)</f>
        <v>Level 3</v>
      </c>
      <c r="C50" s="9">
        <v>25241</v>
      </c>
      <c r="D50" s="9">
        <v>191940</v>
      </c>
      <c r="E50" s="9">
        <f t="shared" si="0"/>
        <v>85000</v>
      </c>
      <c r="F50" s="12">
        <f t="shared" si="1"/>
        <v>166699</v>
      </c>
      <c r="G50">
        <f t="shared" si="2"/>
        <v>100</v>
      </c>
    </row>
    <row r="51" spans="1:7" x14ac:dyDescent="0.25">
      <c r="A51" s="1" t="s">
        <v>585</v>
      </c>
      <c r="B51" s="1" t="str">
        <f>VLOOKUP(A51,'Consolidated Table'!$A$2:$G$200,7,FALSE)</f>
        <v>Level 3</v>
      </c>
      <c r="C51" s="9">
        <v>24310</v>
      </c>
      <c r="D51" s="9">
        <v>91530</v>
      </c>
      <c r="E51" s="9">
        <f t="shared" si="0"/>
        <v>85000</v>
      </c>
      <c r="F51" s="12">
        <f t="shared" si="1"/>
        <v>67220</v>
      </c>
      <c r="G51">
        <f t="shared" si="2"/>
        <v>79</v>
      </c>
    </row>
    <row r="52" spans="1:7" x14ac:dyDescent="0.25">
      <c r="A52" s="1" t="s">
        <v>555</v>
      </c>
      <c r="B52" s="1" t="str">
        <f>VLOOKUP(A52,'Consolidated Table'!$A$2:$G$200,7,FALSE)</f>
        <v>Level 3</v>
      </c>
      <c r="C52" s="9">
        <v>26031</v>
      </c>
      <c r="D52" s="9">
        <v>60453</v>
      </c>
      <c r="E52" s="9">
        <f t="shared" si="0"/>
        <v>85000</v>
      </c>
      <c r="F52" s="12">
        <f t="shared" si="1"/>
        <v>34422</v>
      </c>
      <c r="G52">
        <f t="shared" si="2"/>
        <v>40</v>
      </c>
    </row>
    <row r="53" spans="1:7" x14ac:dyDescent="0.25">
      <c r="A53" s="1" t="s">
        <v>564</v>
      </c>
      <c r="B53" s="1" t="str">
        <f>VLOOKUP(A53,'Consolidated Table'!$A$2:$G$200,7,FALSE)</f>
        <v>Level 3</v>
      </c>
      <c r="C53" s="9">
        <v>12532</v>
      </c>
      <c r="D53" s="9">
        <v>122282</v>
      </c>
      <c r="E53" s="9">
        <f t="shared" si="0"/>
        <v>85000</v>
      </c>
      <c r="F53" s="12">
        <f t="shared" si="1"/>
        <v>109750</v>
      </c>
      <c r="G53">
        <f t="shared" si="2"/>
        <v>100</v>
      </c>
    </row>
    <row r="54" spans="1:7" x14ac:dyDescent="0.25">
      <c r="A54" s="1" t="s">
        <v>531</v>
      </c>
      <c r="B54" s="1" t="str">
        <f>VLOOKUP(A54,'Consolidated Table'!$A$2:$G$200,7,FALSE)</f>
        <v>Level 3</v>
      </c>
      <c r="C54" s="9">
        <v>12538</v>
      </c>
      <c r="D54" s="9">
        <v>84295</v>
      </c>
      <c r="E54" s="9">
        <f t="shared" si="0"/>
        <v>85000</v>
      </c>
      <c r="F54" s="12">
        <f t="shared" si="1"/>
        <v>71757</v>
      </c>
      <c r="G54">
        <f t="shared" si="2"/>
        <v>84</v>
      </c>
    </row>
    <row r="55" spans="1:7" x14ac:dyDescent="0.25">
      <c r="A55" s="1" t="s">
        <v>577</v>
      </c>
      <c r="B55" s="1" t="str">
        <f>VLOOKUP(A55,'Consolidated Table'!$A$2:$G$200,7,FALSE)</f>
        <v>Level 3</v>
      </c>
      <c r="C55" s="9">
        <v>14734</v>
      </c>
      <c r="D55" s="9">
        <v>174572</v>
      </c>
      <c r="E55" s="9">
        <f t="shared" si="0"/>
        <v>85000</v>
      </c>
      <c r="F55" s="12">
        <f t="shared" si="1"/>
        <v>159838</v>
      </c>
      <c r="G55">
        <f t="shared" si="2"/>
        <v>100</v>
      </c>
    </row>
    <row r="56" spans="1:7" x14ac:dyDescent="0.25">
      <c r="A56" s="1" t="s">
        <v>584</v>
      </c>
      <c r="B56" s="1" t="str">
        <f>VLOOKUP(A56,'Consolidated Table'!$A$2:$G$200,7,FALSE)</f>
        <v>Level 3</v>
      </c>
      <c r="C56" s="9">
        <v>14536</v>
      </c>
      <c r="D56" s="9">
        <v>85071</v>
      </c>
      <c r="E56" s="9">
        <f t="shared" si="0"/>
        <v>85000</v>
      </c>
      <c r="F56" s="12">
        <f t="shared" si="1"/>
        <v>70535</v>
      </c>
      <c r="G56">
        <f t="shared" si="2"/>
        <v>83</v>
      </c>
    </row>
    <row r="57" spans="1:7" x14ac:dyDescent="0.25">
      <c r="A57" s="1" t="s">
        <v>592</v>
      </c>
      <c r="B57" s="1" t="str">
        <f>VLOOKUP(A57,'Consolidated Table'!$A$2:$G$200,7,FALSE)</f>
        <v>Level 4</v>
      </c>
      <c r="C57" s="9">
        <v>10183</v>
      </c>
      <c r="D57" s="9">
        <v>193695</v>
      </c>
      <c r="E57" s="9">
        <f t="shared" si="0"/>
        <v>110000</v>
      </c>
      <c r="F57" s="12">
        <f t="shared" si="1"/>
        <v>183512</v>
      </c>
      <c r="G57">
        <f t="shared" si="2"/>
        <v>100</v>
      </c>
    </row>
    <row r="58" spans="1:7" x14ac:dyDescent="0.25">
      <c r="A58" s="1" t="s">
        <v>401</v>
      </c>
      <c r="B58" s="1" t="str">
        <f>VLOOKUP(A58,'Consolidated Table'!$A$2:$G$200,7,FALSE)</f>
        <v>Level 4</v>
      </c>
      <c r="C58" s="9">
        <v>12498</v>
      </c>
      <c r="D58" s="9">
        <v>102109</v>
      </c>
      <c r="E58" s="9">
        <f t="shared" si="0"/>
        <v>110000</v>
      </c>
      <c r="F58" s="12">
        <f t="shared" si="1"/>
        <v>89611</v>
      </c>
      <c r="G58">
        <f t="shared" si="2"/>
        <v>81</v>
      </c>
    </row>
    <row r="59" spans="1:7" x14ac:dyDescent="0.25">
      <c r="A59" s="1" t="s">
        <v>525</v>
      </c>
      <c r="B59" s="1" t="str">
        <f>VLOOKUP(A59,'Consolidated Table'!$A$2:$G$200,7,FALSE)</f>
        <v>Level 4</v>
      </c>
      <c r="C59" s="9">
        <v>24054</v>
      </c>
      <c r="D59" s="9">
        <v>198152</v>
      </c>
      <c r="E59" s="9">
        <f t="shared" si="0"/>
        <v>110000</v>
      </c>
      <c r="F59" s="12">
        <f t="shared" si="1"/>
        <v>174098</v>
      </c>
      <c r="G59">
        <f t="shared" si="2"/>
        <v>100</v>
      </c>
    </row>
    <row r="60" spans="1:7" x14ac:dyDescent="0.25">
      <c r="A60" s="1" t="s">
        <v>586</v>
      </c>
      <c r="B60" s="1" t="str">
        <f>VLOOKUP(A60,'Consolidated Table'!$A$2:$G$200,7,FALSE)</f>
        <v>Level 4</v>
      </c>
      <c r="C60" s="9">
        <v>21286</v>
      </c>
      <c r="D60" s="9">
        <v>157484</v>
      </c>
      <c r="E60" s="9">
        <f t="shared" si="0"/>
        <v>110000</v>
      </c>
      <c r="F60" s="12">
        <f t="shared" si="1"/>
        <v>136198</v>
      </c>
      <c r="G60">
        <f t="shared" si="2"/>
        <v>100</v>
      </c>
    </row>
    <row r="61" spans="1:7" x14ac:dyDescent="0.25">
      <c r="A61" s="1" t="s">
        <v>573</v>
      </c>
      <c r="B61" s="1" t="str">
        <f>VLOOKUP(A61,'Consolidated Table'!$A$2:$G$200,7,FALSE)</f>
        <v>Level 5</v>
      </c>
      <c r="C61" s="9">
        <v>21642</v>
      </c>
      <c r="D61" s="9">
        <v>193049</v>
      </c>
      <c r="E61" s="9">
        <f t="shared" si="0"/>
        <v>130000</v>
      </c>
      <c r="F61" s="12">
        <f t="shared" si="1"/>
        <v>171407</v>
      </c>
      <c r="G61">
        <f t="shared" si="2"/>
        <v>100</v>
      </c>
    </row>
    <row r="62" spans="1:7" x14ac:dyDescent="0.25">
      <c r="A62" s="1" t="s">
        <v>501</v>
      </c>
      <c r="B62" s="1" t="str">
        <f>VLOOKUP(A62,'Consolidated Table'!$A$2:$G$200,7,FALSE)</f>
        <v>Level 5</v>
      </c>
      <c r="C62" s="9">
        <v>14085</v>
      </c>
      <c r="D62" s="9">
        <v>108524</v>
      </c>
      <c r="E62" s="9">
        <f t="shared" si="0"/>
        <v>130000</v>
      </c>
      <c r="F62" s="12">
        <f t="shared" si="1"/>
        <v>94439</v>
      </c>
      <c r="G62">
        <f t="shared" si="2"/>
        <v>73</v>
      </c>
    </row>
    <row r="63" spans="1:7" x14ac:dyDescent="0.25">
      <c r="A63" s="1" t="s">
        <v>488</v>
      </c>
      <c r="B63" s="1" t="str">
        <f>VLOOKUP(A63,'Consolidated Table'!$A$2:$G$200,7,FALSE)</f>
        <v>Level 5</v>
      </c>
      <c r="C63" s="9">
        <v>27114</v>
      </c>
      <c r="D63" s="9">
        <v>96058</v>
      </c>
      <c r="E63" s="9">
        <f t="shared" si="0"/>
        <v>130000</v>
      </c>
      <c r="F63" s="12">
        <f t="shared" si="1"/>
        <v>68944</v>
      </c>
      <c r="G63">
        <f t="shared" si="2"/>
        <v>53</v>
      </c>
    </row>
    <row r="64" spans="1:7" x14ac:dyDescent="0.25">
      <c r="A64" s="1" t="s">
        <v>451</v>
      </c>
      <c r="B64" s="1" t="str">
        <f>VLOOKUP(A64,'Consolidated Table'!$A$2:$G$200,7,FALSE)</f>
        <v>Level 5</v>
      </c>
      <c r="C64" s="9">
        <v>12216</v>
      </c>
      <c r="D64" s="9">
        <v>153393</v>
      </c>
      <c r="E64" s="9">
        <f t="shared" si="0"/>
        <v>130000</v>
      </c>
      <c r="F64" s="12">
        <f t="shared" si="1"/>
        <v>141177</v>
      </c>
      <c r="G64">
        <f t="shared" si="2"/>
        <v>100</v>
      </c>
    </row>
    <row r="65" spans="1:7" x14ac:dyDescent="0.25">
      <c r="A65" s="1" t="s">
        <v>580</v>
      </c>
      <c r="B65" s="1" t="str">
        <f>VLOOKUP(A65,'Consolidated Table'!$A$2:$G$200,7,FALSE)</f>
        <v>Level 5</v>
      </c>
      <c r="C65" s="9">
        <v>29977</v>
      </c>
      <c r="D65" s="9">
        <v>50088</v>
      </c>
      <c r="E65" s="9">
        <f t="shared" si="0"/>
        <v>130000</v>
      </c>
      <c r="F65" s="12">
        <f t="shared" si="1"/>
        <v>20111</v>
      </c>
      <c r="G65">
        <f t="shared" si="2"/>
        <v>15</v>
      </c>
    </row>
    <row r="66" spans="1:7" x14ac:dyDescent="0.25">
      <c r="A66" s="1" t="s">
        <v>588</v>
      </c>
      <c r="B66" s="1" t="str">
        <f>VLOOKUP(A66,'Consolidated Table'!$A$2:$G$200,7,FALSE)</f>
        <v>Level 5</v>
      </c>
      <c r="C66" s="9">
        <v>20802</v>
      </c>
      <c r="D66" s="9">
        <v>148686</v>
      </c>
      <c r="E66" s="9">
        <f t="shared" si="0"/>
        <v>130000</v>
      </c>
      <c r="F66" s="12">
        <f t="shared" si="1"/>
        <v>127884</v>
      </c>
      <c r="G66">
        <f t="shared" si="2"/>
        <v>98</v>
      </c>
    </row>
    <row r="67" spans="1:7" x14ac:dyDescent="0.25">
      <c r="A67" s="1" t="s">
        <v>498</v>
      </c>
      <c r="B67" s="1" t="str">
        <f>VLOOKUP(A67,'Consolidated Table'!$A$2:$G$200,7,FALSE)</f>
        <v>Level 5</v>
      </c>
      <c r="C67" s="9">
        <v>27714</v>
      </c>
      <c r="D67" s="9">
        <v>179399</v>
      </c>
      <c r="E67" s="9">
        <f t="shared" si="0"/>
        <v>130000</v>
      </c>
      <c r="F67" s="12">
        <f t="shared" si="1"/>
        <v>151685</v>
      </c>
      <c r="G67">
        <f t="shared" si="2"/>
        <v>100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00"/>
  <sheetViews>
    <sheetView workbookViewId="0">
      <selection activeCell="E32" sqref="E32"/>
    </sheetView>
  </sheetViews>
  <sheetFormatPr defaultColWidth="11" defaultRowHeight="15.75" x14ac:dyDescent="0.25"/>
  <cols>
    <col min="1" max="2" width="20.875" customWidth="1"/>
  </cols>
  <sheetData>
    <row r="1" spans="1:2" x14ac:dyDescent="0.25">
      <c r="A1" s="3" t="s">
        <v>598</v>
      </c>
      <c r="B1" s="3" t="s">
        <v>607</v>
      </c>
    </row>
    <row r="2" spans="1:2" x14ac:dyDescent="0.25">
      <c r="A2" s="1" t="s">
        <v>412</v>
      </c>
      <c r="B2" t="s">
        <v>599</v>
      </c>
    </row>
    <row r="3" spans="1:2" x14ac:dyDescent="0.25">
      <c r="A3" s="1" t="s">
        <v>428</v>
      </c>
      <c r="B3" t="s">
        <v>599</v>
      </c>
    </row>
    <row r="4" spans="1:2" x14ac:dyDescent="0.25">
      <c r="A4" s="1" t="s">
        <v>421</v>
      </c>
      <c r="B4" t="s">
        <v>599</v>
      </c>
    </row>
    <row r="5" spans="1:2" x14ac:dyDescent="0.25">
      <c r="A5" s="1" t="s">
        <v>425</v>
      </c>
      <c r="B5" t="s">
        <v>599</v>
      </c>
    </row>
    <row r="6" spans="1:2" x14ac:dyDescent="0.25">
      <c r="A6" s="1" t="s">
        <v>441</v>
      </c>
      <c r="B6" t="s">
        <v>599</v>
      </c>
    </row>
    <row r="7" spans="1:2" x14ac:dyDescent="0.25">
      <c r="A7" s="1" t="s">
        <v>595</v>
      </c>
      <c r="B7" t="s">
        <v>599</v>
      </c>
    </row>
    <row r="8" spans="1:2" x14ac:dyDescent="0.25">
      <c r="A8" s="1" t="s">
        <v>429</v>
      </c>
      <c r="B8" t="s">
        <v>599</v>
      </c>
    </row>
    <row r="9" spans="1:2" x14ac:dyDescent="0.25">
      <c r="A9" s="1" t="s">
        <v>437</v>
      </c>
      <c r="B9" t="s">
        <v>599</v>
      </c>
    </row>
    <row r="10" spans="1:2" x14ac:dyDescent="0.25">
      <c r="A10" s="1" t="s">
        <v>469</v>
      </c>
      <c r="B10" t="s">
        <v>599</v>
      </c>
    </row>
    <row r="11" spans="1:2" x14ac:dyDescent="0.25">
      <c r="A11" s="1" t="s">
        <v>500</v>
      </c>
      <c r="B11" t="s">
        <v>599</v>
      </c>
    </row>
    <row r="12" spans="1:2" x14ac:dyDescent="0.25">
      <c r="A12" s="1" t="s">
        <v>518</v>
      </c>
      <c r="B12" t="s">
        <v>599</v>
      </c>
    </row>
    <row r="13" spans="1:2" x14ac:dyDescent="0.25">
      <c r="A13" s="1" t="s">
        <v>519</v>
      </c>
      <c r="B13" t="s">
        <v>599</v>
      </c>
    </row>
    <row r="14" spans="1:2" x14ac:dyDescent="0.25">
      <c r="A14" s="1" t="s">
        <v>557</v>
      </c>
      <c r="B14" t="s">
        <v>599</v>
      </c>
    </row>
    <row r="15" spans="1:2" x14ac:dyDescent="0.25">
      <c r="A15" s="1" t="s">
        <v>582</v>
      </c>
      <c r="B15" t="s">
        <v>605</v>
      </c>
    </row>
    <row r="16" spans="1:2" x14ac:dyDescent="0.25">
      <c r="A16" s="1" t="s">
        <v>493</v>
      </c>
      <c r="B16" t="s">
        <v>599</v>
      </c>
    </row>
    <row r="17" spans="1:2" x14ac:dyDescent="0.25">
      <c r="A17" s="1" t="s">
        <v>522</v>
      </c>
      <c r="B17" t="s">
        <v>601</v>
      </c>
    </row>
    <row r="18" spans="1:2" x14ac:dyDescent="0.25">
      <c r="A18" s="1" t="s">
        <v>405</v>
      </c>
      <c r="B18" t="s">
        <v>599</v>
      </c>
    </row>
    <row r="19" spans="1:2" x14ac:dyDescent="0.25">
      <c r="A19" s="1" t="s">
        <v>414</v>
      </c>
      <c r="B19" t="s">
        <v>599</v>
      </c>
    </row>
    <row r="20" spans="1:2" x14ac:dyDescent="0.25">
      <c r="A20" s="1" t="s">
        <v>590</v>
      </c>
      <c r="B20" t="s">
        <v>599</v>
      </c>
    </row>
    <row r="21" spans="1:2" x14ac:dyDescent="0.25">
      <c r="A21" s="1" t="s">
        <v>424</v>
      </c>
      <c r="B21" t="s">
        <v>599</v>
      </c>
    </row>
    <row r="22" spans="1:2" x14ac:dyDescent="0.25">
      <c r="A22" s="1" t="s">
        <v>435</v>
      </c>
      <c r="B22" t="s">
        <v>599</v>
      </c>
    </row>
    <row r="23" spans="1:2" x14ac:dyDescent="0.25">
      <c r="A23" s="1" t="s">
        <v>467</v>
      </c>
      <c r="B23" t="s">
        <v>599</v>
      </c>
    </row>
    <row r="24" spans="1:2" x14ac:dyDescent="0.25">
      <c r="A24" s="1" t="s">
        <v>499</v>
      </c>
      <c r="B24" t="s">
        <v>599</v>
      </c>
    </row>
    <row r="25" spans="1:2" x14ac:dyDescent="0.25">
      <c r="A25" s="1" t="s">
        <v>517</v>
      </c>
      <c r="B25" t="s">
        <v>599</v>
      </c>
    </row>
    <row r="26" spans="1:2" x14ac:dyDescent="0.25">
      <c r="A26" s="1" t="s">
        <v>556</v>
      </c>
      <c r="B26" t="s">
        <v>599</v>
      </c>
    </row>
    <row r="27" spans="1:2" x14ac:dyDescent="0.25">
      <c r="A27" s="1" t="s">
        <v>399</v>
      </c>
      <c r="B27" t="s">
        <v>604</v>
      </c>
    </row>
    <row r="28" spans="1:2" x14ac:dyDescent="0.25">
      <c r="A28" s="1" t="s">
        <v>448</v>
      </c>
      <c r="B28" t="s">
        <v>604</v>
      </c>
    </row>
    <row r="29" spans="1:2" x14ac:dyDescent="0.25">
      <c r="A29" s="1" t="s">
        <v>562</v>
      </c>
      <c r="B29" t="s">
        <v>604</v>
      </c>
    </row>
    <row r="30" spans="1:2" x14ac:dyDescent="0.25">
      <c r="A30" s="1" t="s">
        <v>565</v>
      </c>
      <c r="B30" t="s">
        <v>604</v>
      </c>
    </row>
    <row r="31" spans="1:2" x14ac:dyDescent="0.25">
      <c r="A31" s="1" t="s">
        <v>410</v>
      </c>
      <c r="B31" t="s">
        <v>600</v>
      </c>
    </row>
    <row r="32" spans="1:2" x14ac:dyDescent="0.25">
      <c r="A32" s="1" t="s">
        <v>462</v>
      </c>
      <c r="B32" t="s">
        <v>600</v>
      </c>
    </row>
    <row r="33" spans="1:2" x14ac:dyDescent="0.25">
      <c r="A33" s="1" t="s">
        <v>520</v>
      </c>
      <c r="B33" t="s">
        <v>600</v>
      </c>
    </row>
    <row r="34" spans="1:2" x14ac:dyDescent="0.25">
      <c r="A34" s="1" t="s">
        <v>553</v>
      </c>
      <c r="B34" t="s">
        <v>600</v>
      </c>
    </row>
    <row r="35" spans="1:2" x14ac:dyDescent="0.25">
      <c r="A35" s="1" t="s">
        <v>576</v>
      </c>
      <c r="B35" t="s">
        <v>600</v>
      </c>
    </row>
    <row r="36" spans="1:2" x14ac:dyDescent="0.25">
      <c r="A36" s="1" t="s">
        <v>581</v>
      </c>
      <c r="B36" t="s">
        <v>600</v>
      </c>
    </row>
    <row r="37" spans="1:2" x14ac:dyDescent="0.25">
      <c r="A37" s="1" t="s">
        <v>491</v>
      </c>
      <c r="B37" t="s">
        <v>602</v>
      </c>
    </row>
    <row r="38" spans="1:2" x14ac:dyDescent="0.25">
      <c r="A38" s="1" t="s">
        <v>497</v>
      </c>
      <c r="B38" t="s">
        <v>602</v>
      </c>
    </row>
    <row r="39" spans="1:2" x14ac:dyDescent="0.25">
      <c r="A39" s="1" t="s">
        <v>434</v>
      </c>
      <c r="B39" t="s">
        <v>599</v>
      </c>
    </row>
    <row r="40" spans="1:2" x14ac:dyDescent="0.25">
      <c r="A40" s="1" t="s">
        <v>443</v>
      </c>
      <c r="B40" t="s">
        <v>599</v>
      </c>
    </row>
    <row r="41" spans="1:2" x14ac:dyDescent="0.25">
      <c r="A41" s="1" t="s">
        <v>444</v>
      </c>
      <c r="B41" t="s">
        <v>599</v>
      </c>
    </row>
    <row r="42" spans="1:2" x14ac:dyDescent="0.25">
      <c r="A42" s="1" t="s">
        <v>489</v>
      </c>
      <c r="B42" t="s">
        <v>599</v>
      </c>
    </row>
    <row r="43" spans="1:2" x14ac:dyDescent="0.25">
      <c r="A43" s="1" t="s">
        <v>494</v>
      </c>
      <c r="B43" t="s">
        <v>599</v>
      </c>
    </row>
    <row r="44" spans="1:2" x14ac:dyDescent="0.25">
      <c r="A44" s="1" t="s">
        <v>545</v>
      </c>
      <c r="B44" t="s">
        <v>599</v>
      </c>
    </row>
    <row r="45" spans="1:2" x14ac:dyDescent="0.25">
      <c r="A45" s="1" t="s">
        <v>548</v>
      </c>
      <c r="B45" t="s">
        <v>599</v>
      </c>
    </row>
    <row r="46" spans="1:2" x14ac:dyDescent="0.25">
      <c r="A46" s="1" t="s">
        <v>552</v>
      </c>
      <c r="B46" t="s">
        <v>599</v>
      </c>
    </row>
    <row r="47" spans="1:2" x14ac:dyDescent="0.25">
      <c r="A47" s="1" t="s">
        <v>460</v>
      </c>
      <c r="B47" t="s">
        <v>599</v>
      </c>
    </row>
    <row r="48" spans="1:2" x14ac:dyDescent="0.25">
      <c r="A48" s="1" t="s">
        <v>461</v>
      </c>
      <c r="B48" t="s">
        <v>599</v>
      </c>
    </row>
    <row r="49" spans="1:2" x14ac:dyDescent="0.25">
      <c r="A49" s="1" t="s">
        <v>468</v>
      </c>
      <c r="B49" t="s">
        <v>599</v>
      </c>
    </row>
    <row r="50" spans="1:2" x14ac:dyDescent="0.25">
      <c r="A50" s="1" t="s">
        <v>470</v>
      </c>
      <c r="B50" t="s">
        <v>599</v>
      </c>
    </row>
    <row r="51" spans="1:2" x14ac:dyDescent="0.25">
      <c r="A51" s="1" t="s">
        <v>471</v>
      </c>
      <c r="B51" t="s">
        <v>599</v>
      </c>
    </row>
    <row r="52" spans="1:2" x14ac:dyDescent="0.25">
      <c r="A52" s="1" t="s">
        <v>502</v>
      </c>
      <c r="B52" t="s">
        <v>599</v>
      </c>
    </row>
    <row r="53" spans="1:2" x14ac:dyDescent="0.25">
      <c r="A53" s="1" t="s">
        <v>407</v>
      </c>
      <c r="B53" t="s">
        <v>605</v>
      </c>
    </row>
    <row r="54" spans="1:2" x14ac:dyDescent="0.25">
      <c r="A54" s="1" t="s">
        <v>439</v>
      </c>
      <c r="B54" t="s">
        <v>605</v>
      </c>
    </row>
    <row r="55" spans="1:2" x14ac:dyDescent="0.25">
      <c r="A55" s="1" t="s">
        <v>466</v>
      </c>
      <c r="B55" t="s">
        <v>605</v>
      </c>
    </row>
    <row r="56" spans="1:2" x14ac:dyDescent="0.25">
      <c r="A56" s="1" t="s">
        <v>549</v>
      </c>
      <c r="B56" t="s">
        <v>605</v>
      </c>
    </row>
    <row r="57" spans="1:2" x14ac:dyDescent="0.25">
      <c r="A57" s="1" t="s">
        <v>591</v>
      </c>
      <c r="B57" t="s">
        <v>599</v>
      </c>
    </row>
    <row r="58" spans="1:2" x14ac:dyDescent="0.25">
      <c r="A58" s="1" t="s">
        <v>403</v>
      </c>
      <c r="B58" t="s">
        <v>599</v>
      </c>
    </row>
    <row r="59" spans="1:2" x14ac:dyDescent="0.25">
      <c r="A59" s="1" t="s">
        <v>406</v>
      </c>
      <c r="B59" t="s">
        <v>599</v>
      </c>
    </row>
    <row r="60" spans="1:2" x14ac:dyDescent="0.25">
      <c r="A60" s="1" t="s">
        <v>419</v>
      </c>
      <c r="B60" t="s">
        <v>599</v>
      </c>
    </row>
    <row r="61" spans="1:2" x14ac:dyDescent="0.25">
      <c r="A61" s="1" t="s">
        <v>438</v>
      </c>
      <c r="B61" t="s">
        <v>599</v>
      </c>
    </row>
    <row r="62" spans="1:2" x14ac:dyDescent="0.25">
      <c r="A62" s="1" t="s">
        <v>455</v>
      </c>
      <c r="B62" t="s">
        <v>599</v>
      </c>
    </row>
    <row r="63" spans="1:2" x14ac:dyDescent="0.25">
      <c r="A63" s="1" t="s">
        <v>507</v>
      </c>
      <c r="B63" t="s">
        <v>599</v>
      </c>
    </row>
    <row r="64" spans="1:2" x14ac:dyDescent="0.25">
      <c r="A64" s="1" t="s">
        <v>508</v>
      </c>
      <c r="B64" t="s">
        <v>599</v>
      </c>
    </row>
    <row r="65" spans="1:2" x14ac:dyDescent="0.25">
      <c r="A65" s="1" t="s">
        <v>512</v>
      </c>
      <c r="B65" t="s">
        <v>599</v>
      </c>
    </row>
    <row r="66" spans="1:2" x14ac:dyDescent="0.25">
      <c r="A66" s="1" t="s">
        <v>521</v>
      </c>
      <c r="B66" t="s">
        <v>599</v>
      </c>
    </row>
    <row r="67" spans="1:2" x14ac:dyDescent="0.25">
      <c r="A67" s="1" t="s">
        <v>523</v>
      </c>
      <c r="B67" t="s">
        <v>599</v>
      </c>
    </row>
    <row r="68" spans="1:2" x14ac:dyDescent="0.25">
      <c r="A68" s="1" t="s">
        <v>526</v>
      </c>
      <c r="B68" t="s">
        <v>599</v>
      </c>
    </row>
    <row r="69" spans="1:2" x14ac:dyDescent="0.25">
      <c r="A69" s="1" t="s">
        <v>529</v>
      </c>
      <c r="B69" t="s">
        <v>599</v>
      </c>
    </row>
    <row r="70" spans="1:2" x14ac:dyDescent="0.25">
      <c r="A70" s="1" t="s">
        <v>543</v>
      </c>
      <c r="B70" t="s">
        <v>599</v>
      </c>
    </row>
    <row r="71" spans="1:2" x14ac:dyDescent="0.25">
      <c r="A71" s="1" t="s">
        <v>547</v>
      </c>
      <c r="B71" t="s">
        <v>599</v>
      </c>
    </row>
    <row r="72" spans="1:2" x14ac:dyDescent="0.25">
      <c r="A72" s="1" t="s">
        <v>560</v>
      </c>
      <c r="B72" t="s">
        <v>599</v>
      </c>
    </row>
    <row r="73" spans="1:2" x14ac:dyDescent="0.25">
      <c r="A73" s="1" t="s">
        <v>579</v>
      </c>
      <c r="B73" t="s">
        <v>599</v>
      </c>
    </row>
    <row r="74" spans="1:2" x14ac:dyDescent="0.25">
      <c r="A74" s="1" t="s">
        <v>422</v>
      </c>
      <c r="B74" t="s">
        <v>606</v>
      </c>
    </row>
    <row r="75" spans="1:2" x14ac:dyDescent="0.25">
      <c r="A75" s="1" t="s">
        <v>436</v>
      </c>
      <c r="B75" t="s">
        <v>606</v>
      </c>
    </row>
    <row r="76" spans="1:2" x14ac:dyDescent="0.25">
      <c r="A76" s="1" t="s">
        <v>475</v>
      </c>
      <c r="B76" t="s">
        <v>603</v>
      </c>
    </row>
    <row r="77" spans="1:2" x14ac:dyDescent="0.25">
      <c r="A77" s="1" t="s">
        <v>495</v>
      </c>
      <c r="B77" t="s">
        <v>603</v>
      </c>
    </row>
    <row r="78" spans="1:2" x14ac:dyDescent="0.25">
      <c r="A78" s="1" t="s">
        <v>418</v>
      </c>
      <c r="B78" t="s">
        <v>601</v>
      </c>
    </row>
    <row r="79" spans="1:2" x14ac:dyDescent="0.25">
      <c r="A79" s="1" t="s">
        <v>452</v>
      </c>
      <c r="B79" t="s">
        <v>601</v>
      </c>
    </row>
    <row r="80" spans="1:2" x14ac:dyDescent="0.25">
      <c r="A80" s="1" t="s">
        <v>487</v>
      </c>
      <c r="B80" t="s">
        <v>601</v>
      </c>
    </row>
    <row r="81" spans="1:2" x14ac:dyDescent="0.25">
      <c r="A81" s="1" t="s">
        <v>490</v>
      </c>
      <c r="B81" t="s">
        <v>601</v>
      </c>
    </row>
    <row r="82" spans="1:2" x14ac:dyDescent="0.25">
      <c r="A82" s="1" t="s">
        <v>524</v>
      </c>
      <c r="B82" t="s">
        <v>601</v>
      </c>
    </row>
    <row r="83" spans="1:2" x14ac:dyDescent="0.25">
      <c r="A83" s="1" t="s">
        <v>536</v>
      </c>
      <c r="B83" t="s">
        <v>601</v>
      </c>
    </row>
    <row r="84" spans="1:2" x14ac:dyDescent="0.25">
      <c r="A84" s="1" t="s">
        <v>544</v>
      </c>
      <c r="B84" t="s">
        <v>601</v>
      </c>
    </row>
    <row r="85" spans="1:2" x14ac:dyDescent="0.25">
      <c r="A85" s="1" t="s">
        <v>568</v>
      </c>
      <c r="B85" t="s">
        <v>601</v>
      </c>
    </row>
    <row r="86" spans="1:2" x14ac:dyDescent="0.25">
      <c r="A86" s="1" t="s">
        <v>408</v>
      </c>
      <c r="B86" t="s">
        <v>604</v>
      </c>
    </row>
    <row r="87" spans="1:2" x14ac:dyDescent="0.25">
      <c r="A87" s="1" t="s">
        <v>450</v>
      </c>
      <c r="B87" t="s">
        <v>604</v>
      </c>
    </row>
    <row r="88" spans="1:2" x14ac:dyDescent="0.25">
      <c r="A88" s="1" t="s">
        <v>546</v>
      </c>
      <c r="B88" t="s">
        <v>604</v>
      </c>
    </row>
    <row r="89" spans="1:2" x14ac:dyDescent="0.25">
      <c r="A89" s="1" t="s">
        <v>597</v>
      </c>
      <c r="B89" t="s">
        <v>600</v>
      </c>
    </row>
    <row r="90" spans="1:2" x14ac:dyDescent="0.25">
      <c r="A90" s="1" t="s">
        <v>402</v>
      </c>
      <c r="B90" t="s">
        <v>600</v>
      </c>
    </row>
    <row r="91" spans="1:2" x14ac:dyDescent="0.25">
      <c r="A91" s="1" t="s">
        <v>420</v>
      </c>
      <c r="B91" t="s">
        <v>600</v>
      </c>
    </row>
    <row r="92" spans="1:2" x14ac:dyDescent="0.25">
      <c r="A92" s="1" t="s">
        <v>440</v>
      </c>
      <c r="B92" t="s">
        <v>600</v>
      </c>
    </row>
    <row r="93" spans="1:2" x14ac:dyDescent="0.25">
      <c r="A93" s="1" t="s">
        <v>509</v>
      </c>
      <c r="B93" t="s">
        <v>600</v>
      </c>
    </row>
    <row r="94" spans="1:2" x14ac:dyDescent="0.25">
      <c r="A94" s="1" t="s">
        <v>511</v>
      </c>
      <c r="B94" t="s">
        <v>600</v>
      </c>
    </row>
    <row r="95" spans="1:2" x14ac:dyDescent="0.25">
      <c r="A95" s="1" t="s">
        <v>409</v>
      </c>
      <c r="B95" t="s">
        <v>602</v>
      </c>
    </row>
    <row r="96" spans="1:2" x14ac:dyDescent="0.25">
      <c r="A96" s="1" t="s">
        <v>427</v>
      </c>
      <c r="B96" t="s">
        <v>602</v>
      </c>
    </row>
    <row r="97" spans="1:2" x14ac:dyDescent="0.25">
      <c r="A97" s="1" t="s">
        <v>431</v>
      </c>
      <c r="B97" t="s">
        <v>602</v>
      </c>
    </row>
    <row r="98" spans="1:2" x14ac:dyDescent="0.25">
      <c r="A98" s="1" t="s">
        <v>473</v>
      </c>
      <c r="B98" t="s">
        <v>602</v>
      </c>
    </row>
    <row r="99" spans="1:2" x14ac:dyDescent="0.25">
      <c r="A99" s="1" t="s">
        <v>533</v>
      </c>
      <c r="B99" t="s">
        <v>602</v>
      </c>
    </row>
    <row r="100" spans="1:2" x14ac:dyDescent="0.25">
      <c r="A100" s="1" t="s">
        <v>534</v>
      </c>
      <c r="B100" t="s">
        <v>602</v>
      </c>
    </row>
    <row r="101" spans="1:2" x14ac:dyDescent="0.25">
      <c r="A101" s="1" t="s">
        <v>561</v>
      </c>
      <c r="B101" t="s">
        <v>602</v>
      </c>
    </row>
    <row r="102" spans="1:2" x14ac:dyDescent="0.25">
      <c r="A102" s="1" t="s">
        <v>554</v>
      </c>
      <c r="B102" t="s">
        <v>599</v>
      </c>
    </row>
    <row r="103" spans="1:2" x14ac:dyDescent="0.25">
      <c r="A103" s="1" t="s">
        <v>563</v>
      </c>
      <c r="B103" t="s">
        <v>599</v>
      </c>
    </row>
    <row r="104" spans="1:2" x14ac:dyDescent="0.25">
      <c r="A104" s="1" t="s">
        <v>574</v>
      </c>
      <c r="B104" t="s">
        <v>599</v>
      </c>
    </row>
    <row r="105" spans="1:2" x14ac:dyDescent="0.25">
      <c r="A105" s="1" t="s">
        <v>504</v>
      </c>
      <c r="B105" t="s">
        <v>599</v>
      </c>
    </row>
    <row r="106" spans="1:2" x14ac:dyDescent="0.25">
      <c r="A106" s="1" t="s">
        <v>505</v>
      </c>
      <c r="B106" t="s">
        <v>599</v>
      </c>
    </row>
    <row r="107" spans="1:2" x14ac:dyDescent="0.25">
      <c r="A107" s="1" t="s">
        <v>514</v>
      </c>
      <c r="B107" t="s">
        <v>599</v>
      </c>
    </row>
    <row r="108" spans="1:2" x14ac:dyDescent="0.25">
      <c r="A108" s="1" t="s">
        <v>515</v>
      </c>
      <c r="B108" t="s">
        <v>599</v>
      </c>
    </row>
    <row r="109" spans="1:2" x14ac:dyDescent="0.25">
      <c r="A109" s="1" t="s">
        <v>542</v>
      </c>
      <c r="B109" t="s">
        <v>599</v>
      </c>
    </row>
    <row r="110" spans="1:2" x14ac:dyDescent="0.25">
      <c r="A110" s="1" t="s">
        <v>426</v>
      </c>
      <c r="B110" t="s">
        <v>605</v>
      </c>
    </row>
    <row r="111" spans="1:2" x14ac:dyDescent="0.25">
      <c r="A111" s="1" t="s">
        <v>458</v>
      </c>
      <c r="B111" t="s">
        <v>605</v>
      </c>
    </row>
    <row r="112" spans="1:2" x14ac:dyDescent="0.25">
      <c r="A112" s="1" t="s">
        <v>474</v>
      </c>
      <c r="B112" t="s">
        <v>605</v>
      </c>
    </row>
    <row r="113" spans="1:2" x14ac:dyDescent="0.25">
      <c r="A113" s="1" t="s">
        <v>527</v>
      </c>
      <c r="B113" t="s">
        <v>605</v>
      </c>
    </row>
    <row r="114" spans="1:2" x14ac:dyDescent="0.25">
      <c r="A114" s="1" t="s">
        <v>539</v>
      </c>
      <c r="B114" t="s">
        <v>605</v>
      </c>
    </row>
    <row r="115" spans="1:2" x14ac:dyDescent="0.25">
      <c r="A115" s="1" t="s">
        <v>551</v>
      </c>
      <c r="B115" t="s">
        <v>605</v>
      </c>
    </row>
    <row r="116" spans="1:2" x14ac:dyDescent="0.25">
      <c r="A116" s="1" t="s">
        <v>415</v>
      </c>
      <c r="B116" t="s">
        <v>599</v>
      </c>
    </row>
    <row r="117" spans="1:2" x14ac:dyDescent="0.25">
      <c r="A117" s="1" t="s">
        <v>416</v>
      </c>
      <c r="B117" t="s">
        <v>599</v>
      </c>
    </row>
    <row r="118" spans="1:2" x14ac:dyDescent="0.25">
      <c r="A118" s="1" t="s">
        <v>430</v>
      </c>
      <c r="B118" t="s">
        <v>599</v>
      </c>
    </row>
    <row r="119" spans="1:2" x14ac:dyDescent="0.25">
      <c r="A119" s="1" t="s">
        <v>454</v>
      </c>
      <c r="B119" t="s">
        <v>599</v>
      </c>
    </row>
    <row r="120" spans="1:2" x14ac:dyDescent="0.25">
      <c r="A120" s="1" t="s">
        <v>459</v>
      </c>
      <c r="B120" t="s">
        <v>599</v>
      </c>
    </row>
    <row r="121" spans="1:2" x14ac:dyDescent="0.25">
      <c r="A121" s="1" t="s">
        <v>483</v>
      </c>
      <c r="B121" t="s">
        <v>599</v>
      </c>
    </row>
    <row r="122" spans="1:2" x14ac:dyDescent="0.25">
      <c r="A122" s="1" t="s">
        <v>496</v>
      </c>
      <c r="B122" t="s">
        <v>599</v>
      </c>
    </row>
    <row r="123" spans="1:2" x14ac:dyDescent="0.25">
      <c r="A123" s="1" t="s">
        <v>530</v>
      </c>
      <c r="B123" t="s">
        <v>599</v>
      </c>
    </row>
    <row r="124" spans="1:2" x14ac:dyDescent="0.25">
      <c r="A124" s="1" t="s">
        <v>532</v>
      </c>
      <c r="B124" t="s">
        <v>599</v>
      </c>
    </row>
    <row r="125" spans="1:2" x14ac:dyDescent="0.25">
      <c r="A125" s="1" t="s">
        <v>535</v>
      </c>
      <c r="B125" t="s">
        <v>599</v>
      </c>
    </row>
    <row r="126" spans="1:2" x14ac:dyDescent="0.25">
      <c r="A126" s="1" t="s">
        <v>558</v>
      </c>
      <c r="B126" t="s">
        <v>599</v>
      </c>
    </row>
    <row r="127" spans="1:2" x14ac:dyDescent="0.25">
      <c r="A127" s="1" t="s">
        <v>566</v>
      </c>
      <c r="B127" t="s">
        <v>599</v>
      </c>
    </row>
    <row r="128" spans="1:2" x14ac:dyDescent="0.25">
      <c r="A128" s="1" t="s">
        <v>578</v>
      </c>
      <c r="B128" t="s">
        <v>599</v>
      </c>
    </row>
    <row r="129" spans="1:2" x14ac:dyDescent="0.25">
      <c r="A129" s="1" t="s">
        <v>423</v>
      </c>
      <c r="B129" t="s">
        <v>606</v>
      </c>
    </row>
    <row r="130" spans="1:2" x14ac:dyDescent="0.25">
      <c r="A130" s="1" t="s">
        <v>479</v>
      </c>
      <c r="B130" t="s">
        <v>606</v>
      </c>
    </row>
    <row r="131" spans="1:2" x14ac:dyDescent="0.25">
      <c r="A131" s="1" t="s">
        <v>513</v>
      </c>
      <c r="B131" t="s">
        <v>606</v>
      </c>
    </row>
    <row r="132" spans="1:2" x14ac:dyDescent="0.25">
      <c r="A132" s="1" t="s">
        <v>550</v>
      </c>
      <c r="B132" t="s">
        <v>606</v>
      </c>
    </row>
    <row r="133" spans="1:2" x14ac:dyDescent="0.25">
      <c r="A133" s="1" t="s">
        <v>516</v>
      </c>
      <c r="B133" t="s">
        <v>603</v>
      </c>
    </row>
    <row r="134" spans="1:2" x14ac:dyDescent="0.25">
      <c r="A134" s="1" t="s">
        <v>567</v>
      </c>
      <c r="B134" t="s">
        <v>603</v>
      </c>
    </row>
    <row r="135" spans="1:2" x14ac:dyDescent="0.25">
      <c r="A135" s="1" t="s">
        <v>594</v>
      </c>
      <c r="B135" t="s">
        <v>601</v>
      </c>
    </row>
    <row r="136" spans="1:2" x14ac:dyDescent="0.25">
      <c r="A136" s="1" t="s">
        <v>433</v>
      </c>
      <c r="B136" t="s">
        <v>601</v>
      </c>
    </row>
    <row r="137" spans="1:2" x14ac:dyDescent="0.25">
      <c r="A137" s="1" t="s">
        <v>445</v>
      </c>
      <c r="B137" t="s">
        <v>601</v>
      </c>
    </row>
    <row r="138" spans="1:2" x14ac:dyDescent="0.25">
      <c r="A138" s="1" t="s">
        <v>446</v>
      </c>
      <c r="B138" t="s">
        <v>601</v>
      </c>
    </row>
    <row r="139" spans="1:2" x14ac:dyDescent="0.25">
      <c r="A139" s="1" t="s">
        <v>510</v>
      </c>
      <c r="B139" t="s">
        <v>601</v>
      </c>
    </row>
    <row r="140" spans="1:2" x14ac:dyDescent="0.25">
      <c r="A140" s="1" t="s">
        <v>571</v>
      </c>
      <c r="B140" t="s">
        <v>601</v>
      </c>
    </row>
    <row r="141" spans="1:2" x14ac:dyDescent="0.25">
      <c r="A141" s="1" t="s">
        <v>572</v>
      </c>
      <c r="B141" t="s">
        <v>601</v>
      </c>
    </row>
    <row r="142" spans="1:2" x14ac:dyDescent="0.25">
      <c r="A142" s="1" t="s">
        <v>575</v>
      </c>
      <c r="B142" t="s">
        <v>601</v>
      </c>
    </row>
    <row r="143" spans="1:2" x14ac:dyDescent="0.25">
      <c r="A143" s="1" t="s">
        <v>480</v>
      </c>
      <c r="B143" t="s">
        <v>604</v>
      </c>
    </row>
    <row r="144" spans="1:2" x14ac:dyDescent="0.25">
      <c r="A144" s="1" t="s">
        <v>472</v>
      </c>
      <c r="B144" t="s">
        <v>600</v>
      </c>
    </row>
    <row r="145" spans="1:2" x14ac:dyDescent="0.25">
      <c r="A145" s="1" t="s">
        <v>482</v>
      </c>
      <c r="B145" t="s">
        <v>600</v>
      </c>
    </row>
    <row r="146" spans="1:2" x14ac:dyDescent="0.25">
      <c r="A146" s="1" t="s">
        <v>404</v>
      </c>
      <c r="B146" t="s">
        <v>602</v>
      </c>
    </row>
    <row r="147" spans="1:2" x14ac:dyDescent="0.25">
      <c r="A147" s="1" t="s">
        <v>589</v>
      </c>
      <c r="B147" t="s">
        <v>599</v>
      </c>
    </row>
    <row r="148" spans="1:2" x14ac:dyDescent="0.25">
      <c r="A148" s="1" t="s">
        <v>559</v>
      </c>
      <c r="B148" t="s">
        <v>599</v>
      </c>
    </row>
    <row r="149" spans="1:2" x14ac:dyDescent="0.25">
      <c r="A149" s="1" t="s">
        <v>569</v>
      </c>
      <c r="B149" t="s">
        <v>599</v>
      </c>
    </row>
    <row r="150" spans="1:2" x14ac:dyDescent="0.25">
      <c r="A150" s="1" t="s">
        <v>585</v>
      </c>
      <c r="B150" t="s">
        <v>599</v>
      </c>
    </row>
    <row r="151" spans="1:2" x14ac:dyDescent="0.25">
      <c r="A151" s="1" t="s">
        <v>400</v>
      </c>
      <c r="B151" t="s">
        <v>605</v>
      </c>
    </row>
    <row r="152" spans="1:2" x14ac:dyDescent="0.25">
      <c r="A152" s="1" t="s">
        <v>456</v>
      </c>
      <c r="B152" t="s">
        <v>605</v>
      </c>
    </row>
    <row r="153" spans="1:2" x14ac:dyDescent="0.25">
      <c r="A153" s="1" t="s">
        <v>485</v>
      </c>
      <c r="B153" t="s">
        <v>605</v>
      </c>
    </row>
    <row r="154" spans="1:2" x14ac:dyDescent="0.25">
      <c r="A154" s="1" t="s">
        <v>486</v>
      </c>
      <c r="B154" t="s">
        <v>605</v>
      </c>
    </row>
    <row r="155" spans="1:2" x14ac:dyDescent="0.25">
      <c r="A155" s="1" t="s">
        <v>555</v>
      </c>
      <c r="B155" t="s">
        <v>605</v>
      </c>
    </row>
    <row r="156" spans="1:2" x14ac:dyDescent="0.25">
      <c r="A156" s="1" t="s">
        <v>564</v>
      </c>
      <c r="B156" t="s">
        <v>605</v>
      </c>
    </row>
    <row r="157" spans="1:2" x14ac:dyDescent="0.25">
      <c r="A157" s="1" t="s">
        <v>417</v>
      </c>
      <c r="B157" t="s">
        <v>599</v>
      </c>
    </row>
    <row r="158" spans="1:2" x14ac:dyDescent="0.25">
      <c r="A158" s="1" t="s">
        <v>432</v>
      </c>
      <c r="B158" t="s">
        <v>599</v>
      </c>
    </row>
    <row r="159" spans="1:2" x14ac:dyDescent="0.25">
      <c r="A159" s="1" t="s">
        <v>503</v>
      </c>
      <c r="B159" t="s">
        <v>599</v>
      </c>
    </row>
    <row r="160" spans="1:2" x14ac:dyDescent="0.25">
      <c r="A160" s="1" t="s">
        <v>506</v>
      </c>
      <c r="B160" t="s">
        <v>599</v>
      </c>
    </row>
    <row r="161" spans="1:2" x14ac:dyDescent="0.25">
      <c r="A161" s="1" t="s">
        <v>537</v>
      </c>
      <c r="B161" t="s">
        <v>599</v>
      </c>
    </row>
    <row r="162" spans="1:2" x14ac:dyDescent="0.25">
      <c r="A162" s="1" t="s">
        <v>538</v>
      </c>
      <c r="B162" t="s">
        <v>599</v>
      </c>
    </row>
    <row r="163" spans="1:2" x14ac:dyDescent="0.25">
      <c r="A163" s="1" t="s">
        <v>570</v>
      </c>
      <c r="B163" t="s">
        <v>599</v>
      </c>
    </row>
    <row r="164" spans="1:2" x14ac:dyDescent="0.25">
      <c r="A164" s="1" t="s">
        <v>583</v>
      </c>
      <c r="B164" t="s">
        <v>599</v>
      </c>
    </row>
    <row r="165" spans="1:2" x14ac:dyDescent="0.25">
      <c r="A165" s="1" t="s">
        <v>413</v>
      </c>
      <c r="B165" t="s">
        <v>606</v>
      </c>
    </row>
    <row r="166" spans="1:2" x14ac:dyDescent="0.25">
      <c r="A166" s="1" t="s">
        <v>411</v>
      </c>
      <c r="B166" t="s">
        <v>603</v>
      </c>
    </row>
    <row r="167" spans="1:2" x14ac:dyDescent="0.25">
      <c r="A167" s="1" t="s">
        <v>531</v>
      </c>
      <c r="B167" t="s">
        <v>603</v>
      </c>
    </row>
    <row r="168" spans="1:2" x14ac:dyDescent="0.25">
      <c r="A168" s="1" t="s">
        <v>447</v>
      </c>
      <c r="B168" t="s">
        <v>601</v>
      </c>
    </row>
    <row r="169" spans="1:2" x14ac:dyDescent="0.25">
      <c r="A169" s="1" t="s">
        <v>477</v>
      </c>
      <c r="B169" t="s">
        <v>601</v>
      </c>
    </row>
    <row r="170" spans="1:2" x14ac:dyDescent="0.25">
      <c r="A170" s="1" t="s">
        <v>481</v>
      </c>
      <c r="B170" t="s">
        <v>601</v>
      </c>
    </row>
    <row r="171" spans="1:2" x14ac:dyDescent="0.25">
      <c r="A171" s="1" t="s">
        <v>577</v>
      </c>
      <c r="B171" t="s">
        <v>601</v>
      </c>
    </row>
    <row r="172" spans="1:2" x14ac:dyDescent="0.25">
      <c r="A172" s="1" t="s">
        <v>584</v>
      </c>
      <c r="B172" t="s">
        <v>601</v>
      </c>
    </row>
    <row r="173" spans="1:2" x14ac:dyDescent="0.25">
      <c r="A173" s="1" t="s">
        <v>478</v>
      </c>
      <c r="B173" t="s">
        <v>604</v>
      </c>
    </row>
    <row r="174" spans="1:2" x14ac:dyDescent="0.25">
      <c r="A174" s="1" t="s">
        <v>457</v>
      </c>
      <c r="B174" t="s">
        <v>600</v>
      </c>
    </row>
    <row r="175" spans="1:2" x14ac:dyDescent="0.25">
      <c r="A175" s="1" t="s">
        <v>465</v>
      </c>
      <c r="B175" t="s">
        <v>602</v>
      </c>
    </row>
    <row r="176" spans="1:2" x14ac:dyDescent="0.25">
      <c r="A176" s="1" t="s">
        <v>592</v>
      </c>
      <c r="B176" t="s">
        <v>599</v>
      </c>
    </row>
    <row r="177" spans="1:2" x14ac:dyDescent="0.25">
      <c r="A177" s="1" t="s">
        <v>401</v>
      </c>
      <c r="B177" t="s">
        <v>599</v>
      </c>
    </row>
    <row r="178" spans="1:2" x14ac:dyDescent="0.25">
      <c r="A178" s="1" t="s">
        <v>449</v>
      </c>
      <c r="B178" t="s">
        <v>605</v>
      </c>
    </row>
    <row r="179" spans="1:2" x14ac:dyDescent="0.25">
      <c r="A179" s="1" t="s">
        <v>525</v>
      </c>
      <c r="B179" t="s">
        <v>605</v>
      </c>
    </row>
    <row r="180" spans="1:2" x14ac:dyDescent="0.25">
      <c r="A180" s="1" t="s">
        <v>463</v>
      </c>
      <c r="B180" t="s">
        <v>599</v>
      </c>
    </row>
    <row r="181" spans="1:2" x14ac:dyDescent="0.25">
      <c r="A181" s="1" t="s">
        <v>464</v>
      </c>
      <c r="B181" t="s">
        <v>599</v>
      </c>
    </row>
    <row r="182" spans="1:2" x14ac:dyDescent="0.25">
      <c r="A182" s="1" t="s">
        <v>476</v>
      </c>
      <c r="B182" t="s">
        <v>599</v>
      </c>
    </row>
    <row r="183" spans="1:2" x14ac:dyDescent="0.25">
      <c r="A183" s="1" t="s">
        <v>540</v>
      </c>
      <c r="B183" t="s">
        <v>599</v>
      </c>
    </row>
    <row r="184" spans="1:2" x14ac:dyDescent="0.25">
      <c r="A184" s="1" t="s">
        <v>587</v>
      </c>
      <c r="B184" t="s">
        <v>599</v>
      </c>
    </row>
    <row r="185" spans="1:2" x14ac:dyDescent="0.25">
      <c r="A185" s="1" t="s">
        <v>492</v>
      </c>
      <c r="B185" t="s">
        <v>606</v>
      </c>
    </row>
    <row r="186" spans="1:2" x14ac:dyDescent="0.25">
      <c r="A186" s="1" t="s">
        <v>528</v>
      </c>
      <c r="B186" t="s">
        <v>603</v>
      </c>
    </row>
    <row r="187" spans="1:2" x14ac:dyDescent="0.25">
      <c r="A187" s="1" t="s">
        <v>593</v>
      </c>
      <c r="B187" t="s">
        <v>601</v>
      </c>
    </row>
    <row r="188" spans="1:2" x14ac:dyDescent="0.25">
      <c r="A188" s="1" t="s">
        <v>596</v>
      </c>
      <c r="B188" t="s">
        <v>601</v>
      </c>
    </row>
    <row r="189" spans="1:2" x14ac:dyDescent="0.25">
      <c r="A189" s="1" t="s">
        <v>442</v>
      </c>
      <c r="B189" t="s">
        <v>601</v>
      </c>
    </row>
    <row r="190" spans="1:2" x14ac:dyDescent="0.25">
      <c r="A190" s="1" t="s">
        <v>586</v>
      </c>
      <c r="B190" t="s">
        <v>601</v>
      </c>
    </row>
    <row r="191" spans="1:2" x14ac:dyDescent="0.25">
      <c r="A191" s="1" t="s">
        <v>573</v>
      </c>
      <c r="B191" t="s">
        <v>604</v>
      </c>
    </row>
    <row r="192" spans="1:2" x14ac:dyDescent="0.25">
      <c r="A192" s="1" t="s">
        <v>501</v>
      </c>
      <c r="B192" t="s">
        <v>600</v>
      </c>
    </row>
    <row r="193" spans="1:2" x14ac:dyDescent="0.25">
      <c r="A193" s="1" t="s">
        <v>488</v>
      </c>
      <c r="B193" t="s">
        <v>602</v>
      </c>
    </row>
    <row r="194" spans="1:2" x14ac:dyDescent="0.25">
      <c r="A194" s="1" t="s">
        <v>451</v>
      </c>
      <c r="B194" t="s">
        <v>599</v>
      </c>
    </row>
    <row r="195" spans="1:2" x14ac:dyDescent="0.25">
      <c r="A195" s="1" t="s">
        <v>541</v>
      </c>
      <c r="B195" t="s">
        <v>599</v>
      </c>
    </row>
    <row r="196" spans="1:2" x14ac:dyDescent="0.25">
      <c r="A196" s="1" t="s">
        <v>580</v>
      </c>
      <c r="B196" t="s">
        <v>606</v>
      </c>
    </row>
    <row r="197" spans="1:2" x14ac:dyDescent="0.25">
      <c r="A197" s="1" t="s">
        <v>588</v>
      </c>
      <c r="B197" t="s">
        <v>603</v>
      </c>
    </row>
    <row r="198" spans="1:2" x14ac:dyDescent="0.25">
      <c r="A198" s="1" t="s">
        <v>453</v>
      </c>
      <c r="B198" t="s">
        <v>601</v>
      </c>
    </row>
    <row r="199" spans="1:2" x14ac:dyDescent="0.25">
      <c r="A199" s="1" t="s">
        <v>498</v>
      </c>
      <c r="B199" t="s">
        <v>601</v>
      </c>
    </row>
    <row r="200" spans="1:2" x14ac:dyDescent="0.25">
      <c r="A200" s="1" t="s">
        <v>484</v>
      </c>
      <c r="B200" t="s">
        <v>599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00"/>
  <sheetViews>
    <sheetView workbookViewId="0">
      <selection activeCell="D14" sqref="D14"/>
    </sheetView>
  </sheetViews>
  <sheetFormatPr defaultColWidth="11" defaultRowHeight="15.75" x14ac:dyDescent="0.25"/>
  <cols>
    <col min="1" max="2" width="18.375" customWidth="1"/>
  </cols>
  <sheetData>
    <row r="1" spans="1:2" x14ac:dyDescent="0.25">
      <c r="A1" s="3" t="s">
        <v>598</v>
      </c>
      <c r="B1" s="4" t="s">
        <v>608</v>
      </c>
    </row>
    <row r="2" spans="1:2" x14ac:dyDescent="0.25">
      <c r="A2" s="1" t="s">
        <v>412</v>
      </c>
      <c r="B2" t="s">
        <v>617</v>
      </c>
    </row>
    <row r="3" spans="1:2" x14ac:dyDescent="0.25">
      <c r="A3" s="1" t="s">
        <v>428</v>
      </c>
      <c r="B3" t="s">
        <v>617</v>
      </c>
    </row>
    <row r="4" spans="1:2" x14ac:dyDescent="0.25">
      <c r="A4" s="1" t="s">
        <v>421</v>
      </c>
      <c r="B4" t="s">
        <v>618</v>
      </c>
    </row>
    <row r="5" spans="1:2" x14ac:dyDescent="0.25">
      <c r="A5" s="1" t="s">
        <v>425</v>
      </c>
      <c r="B5" t="s">
        <v>618</v>
      </c>
    </row>
    <row r="6" spans="1:2" x14ac:dyDescent="0.25">
      <c r="A6" s="1" t="s">
        <v>441</v>
      </c>
      <c r="B6" t="s">
        <v>618</v>
      </c>
    </row>
    <row r="7" spans="1:2" x14ac:dyDescent="0.25">
      <c r="A7" s="1" t="s">
        <v>595</v>
      </c>
      <c r="B7" t="s">
        <v>612</v>
      </c>
    </row>
    <row r="8" spans="1:2" x14ac:dyDescent="0.25">
      <c r="A8" s="1" t="s">
        <v>429</v>
      </c>
      <c r="B8" t="s">
        <v>611</v>
      </c>
    </row>
    <row r="9" spans="1:2" x14ac:dyDescent="0.25">
      <c r="A9" s="1" t="s">
        <v>437</v>
      </c>
      <c r="B9" t="s">
        <v>610</v>
      </c>
    </row>
    <row r="10" spans="1:2" x14ac:dyDescent="0.25">
      <c r="A10" s="1" t="s">
        <v>469</v>
      </c>
      <c r="B10" t="s">
        <v>616</v>
      </c>
    </row>
    <row r="11" spans="1:2" x14ac:dyDescent="0.25">
      <c r="A11" s="1" t="s">
        <v>500</v>
      </c>
      <c r="B11" t="s">
        <v>613</v>
      </c>
    </row>
    <row r="12" spans="1:2" x14ac:dyDescent="0.25">
      <c r="A12" s="1" t="s">
        <v>518</v>
      </c>
      <c r="B12" t="s">
        <v>614</v>
      </c>
    </row>
    <row r="13" spans="1:2" x14ac:dyDescent="0.25">
      <c r="A13" s="1" t="s">
        <v>519</v>
      </c>
      <c r="B13" t="s">
        <v>614</v>
      </c>
    </row>
    <row r="14" spans="1:2" x14ac:dyDescent="0.25">
      <c r="A14" s="1" t="s">
        <v>557</v>
      </c>
      <c r="B14" t="s">
        <v>615</v>
      </c>
    </row>
    <row r="15" spans="1:2" x14ac:dyDescent="0.25">
      <c r="A15" s="1" t="s">
        <v>582</v>
      </c>
      <c r="B15" s="2" t="s">
        <v>618</v>
      </c>
    </row>
    <row r="16" spans="1:2" x14ac:dyDescent="0.25">
      <c r="A16" s="1" t="s">
        <v>493</v>
      </c>
      <c r="B16" t="s">
        <v>609</v>
      </c>
    </row>
    <row r="17" spans="1:2" x14ac:dyDescent="0.25">
      <c r="A17" s="1" t="s">
        <v>522</v>
      </c>
      <c r="B17" t="s">
        <v>617</v>
      </c>
    </row>
    <row r="18" spans="1:2" x14ac:dyDescent="0.25">
      <c r="A18" s="1" t="s">
        <v>405</v>
      </c>
      <c r="B18" t="s">
        <v>617</v>
      </c>
    </row>
    <row r="19" spans="1:2" x14ac:dyDescent="0.25">
      <c r="A19" s="1" t="s">
        <v>414</v>
      </c>
      <c r="B19" t="s">
        <v>618</v>
      </c>
    </row>
    <row r="20" spans="1:2" x14ac:dyDescent="0.25">
      <c r="A20" s="1" t="s">
        <v>590</v>
      </c>
      <c r="B20" t="s">
        <v>612</v>
      </c>
    </row>
    <row r="21" spans="1:2" x14ac:dyDescent="0.25">
      <c r="A21" s="1" t="s">
        <v>424</v>
      </c>
      <c r="B21" t="s">
        <v>611</v>
      </c>
    </row>
    <row r="22" spans="1:2" x14ac:dyDescent="0.25">
      <c r="A22" s="1" t="s">
        <v>435</v>
      </c>
      <c r="B22" t="s">
        <v>610</v>
      </c>
    </row>
    <row r="23" spans="1:2" x14ac:dyDescent="0.25">
      <c r="A23" s="1" t="s">
        <v>467</v>
      </c>
      <c r="B23" t="s">
        <v>616</v>
      </c>
    </row>
    <row r="24" spans="1:2" x14ac:dyDescent="0.25">
      <c r="A24" s="1" t="s">
        <v>499</v>
      </c>
      <c r="B24" t="s">
        <v>613</v>
      </c>
    </row>
    <row r="25" spans="1:2" x14ac:dyDescent="0.25">
      <c r="A25" s="1" t="s">
        <v>517</v>
      </c>
      <c r="B25" t="s">
        <v>614</v>
      </c>
    </row>
    <row r="26" spans="1:2" x14ac:dyDescent="0.25">
      <c r="A26" s="1" t="s">
        <v>556</v>
      </c>
      <c r="B26" t="s">
        <v>615</v>
      </c>
    </row>
    <row r="27" spans="1:2" x14ac:dyDescent="0.25">
      <c r="A27" s="1" t="s">
        <v>399</v>
      </c>
      <c r="B27" t="s">
        <v>615</v>
      </c>
    </row>
    <row r="28" spans="1:2" x14ac:dyDescent="0.25">
      <c r="A28" s="1" t="s">
        <v>448</v>
      </c>
      <c r="B28" t="s">
        <v>613</v>
      </c>
    </row>
    <row r="29" spans="1:2" x14ac:dyDescent="0.25">
      <c r="A29" s="1" t="s">
        <v>562</v>
      </c>
      <c r="B29" t="s">
        <v>618</v>
      </c>
    </row>
    <row r="30" spans="1:2" x14ac:dyDescent="0.25">
      <c r="A30" s="1" t="s">
        <v>565</v>
      </c>
      <c r="B30" t="s">
        <v>618</v>
      </c>
    </row>
    <row r="31" spans="1:2" x14ac:dyDescent="0.25">
      <c r="A31" s="1" t="s">
        <v>410</v>
      </c>
      <c r="B31" t="s">
        <v>613</v>
      </c>
    </row>
    <row r="32" spans="1:2" x14ac:dyDescent="0.25">
      <c r="A32" s="1" t="s">
        <v>462</v>
      </c>
      <c r="B32" t="s">
        <v>618</v>
      </c>
    </row>
    <row r="33" spans="1:2" x14ac:dyDescent="0.25">
      <c r="A33" s="1" t="s">
        <v>520</v>
      </c>
      <c r="B33" t="s">
        <v>609</v>
      </c>
    </row>
    <row r="34" spans="1:2" x14ac:dyDescent="0.25">
      <c r="A34" s="1" t="s">
        <v>553</v>
      </c>
      <c r="B34" t="s">
        <v>618</v>
      </c>
    </row>
    <row r="35" spans="1:2" x14ac:dyDescent="0.25">
      <c r="A35" s="1" t="s">
        <v>576</v>
      </c>
      <c r="B35" t="s">
        <v>618</v>
      </c>
    </row>
    <row r="36" spans="1:2" x14ac:dyDescent="0.25">
      <c r="A36" s="1" t="s">
        <v>581</v>
      </c>
      <c r="B36" t="s">
        <v>618</v>
      </c>
    </row>
    <row r="37" spans="1:2" x14ac:dyDescent="0.25">
      <c r="A37" s="1" t="s">
        <v>491</v>
      </c>
      <c r="B37" t="s">
        <v>618</v>
      </c>
    </row>
    <row r="38" spans="1:2" x14ac:dyDescent="0.25">
      <c r="A38" s="1" t="s">
        <v>497</v>
      </c>
      <c r="B38" t="s">
        <v>618</v>
      </c>
    </row>
    <row r="39" spans="1:2" x14ac:dyDescent="0.25">
      <c r="A39" s="1" t="s">
        <v>434</v>
      </c>
      <c r="B39" t="s">
        <v>617</v>
      </c>
    </row>
    <row r="40" spans="1:2" x14ac:dyDescent="0.25">
      <c r="A40" s="1" t="s">
        <v>443</v>
      </c>
      <c r="B40" t="s">
        <v>617</v>
      </c>
    </row>
    <row r="41" spans="1:2" x14ac:dyDescent="0.25">
      <c r="A41" s="1" t="s">
        <v>444</v>
      </c>
      <c r="B41" t="s">
        <v>617</v>
      </c>
    </row>
    <row r="42" spans="1:2" x14ac:dyDescent="0.25">
      <c r="A42" s="1" t="s">
        <v>489</v>
      </c>
      <c r="B42" t="s">
        <v>617</v>
      </c>
    </row>
    <row r="43" spans="1:2" x14ac:dyDescent="0.25">
      <c r="A43" s="1" t="s">
        <v>494</v>
      </c>
      <c r="B43" t="s">
        <v>617</v>
      </c>
    </row>
    <row r="44" spans="1:2" x14ac:dyDescent="0.25">
      <c r="A44" s="1" t="s">
        <v>545</v>
      </c>
      <c r="B44" t="s">
        <v>617</v>
      </c>
    </row>
    <row r="45" spans="1:2" x14ac:dyDescent="0.25">
      <c r="A45" s="1" t="s">
        <v>548</v>
      </c>
      <c r="B45" t="s">
        <v>617</v>
      </c>
    </row>
    <row r="46" spans="1:2" x14ac:dyDescent="0.25">
      <c r="A46" s="1" t="s">
        <v>552</v>
      </c>
      <c r="B46" t="s">
        <v>617</v>
      </c>
    </row>
    <row r="47" spans="1:2" x14ac:dyDescent="0.25">
      <c r="A47" s="1" t="s">
        <v>460</v>
      </c>
      <c r="B47" t="s">
        <v>618</v>
      </c>
    </row>
    <row r="48" spans="1:2" x14ac:dyDescent="0.25">
      <c r="A48" s="1" t="s">
        <v>461</v>
      </c>
      <c r="B48" t="s">
        <v>618</v>
      </c>
    </row>
    <row r="49" spans="1:2" x14ac:dyDescent="0.25">
      <c r="A49" s="1" t="s">
        <v>468</v>
      </c>
      <c r="B49" t="s">
        <v>618</v>
      </c>
    </row>
    <row r="50" spans="1:2" x14ac:dyDescent="0.25">
      <c r="A50" s="1" t="s">
        <v>470</v>
      </c>
      <c r="B50" t="s">
        <v>618</v>
      </c>
    </row>
    <row r="51" spans="1:2" x14ac:dyDescent="0.25">
      <c r="A51" s="1" t="s">
        <v>471</v>
      </c>
      <c r="B51" t="s">
        <v>618</v>
      </c>
    </row>
    <row r="52" spans="1:2" x14ac:dyDescent="0.25">
      <c r="A52" s="1" t="s">
        <v>502</v>
      </c>
      <c r="B52" t="s">
        <v>618</v>
      </c>
    </row>
    <row r="53" spans="1:2" x14ac:dyDescent="0.25">
      <c r="A53" s="1" t="s">
        <v>407</v>
      </c>
      <c r="B53" t="s">
        <v>615</v>
      </c>
    </row>
    <row r="54" spans="1:2" x14ac:dyDescent="0.25">
      <c r="A54" s="1" t="s">
        <v>439</v>
      </c>
      <c r="B54" t="s">
        <v>613</v>
      </c>
    </row>
    <row r="55" spans="1:2" x14ac:dyDescent="0.25">
      <c r="A55" s="1" t="s">
        <v>466</v>
      </c>
      <c r="B55" t="s">
        <v>617</v>
      </c>
    </row>
    <row r="56" spans="1:2" x14ac:dyDescent="0.25">
      <c r="A56" s="1" t="s">
        <v>549</v>
      </c>
      <c r="B56" t="s">
        <v>618</v>
      </c>
    </row>
    <row r="57" spans="1:2" x14ac:dyDescent="0.25">
      <c r="A57" s="1" t="s">
        <v>591</v>
      </c>
      <c r="B57" t="s">
        <v>612</v>
      </c>
    </row>
    <row r="58" spans="1:2" x14ac:dyDescent="0.25">
      <c r="A58" s="1" t="s">
        <v>403</v>
      </c>
      <c r="B58" t="s">
        <v>612</v>
      </c>
    </row>
    <row r="59" spans="1:2" x14ac:dyDescent="0.25">
      <c r="A59" s="1" t="s">
        <v>406</v>
      </c>
      <c r="B59" t="s">
        <v>612</v>
      </c>
    </row>
    <row r="60" spans="1:2" x14ac:dyDescent="0.25">
      <c r="A60" s="1" t="s">
        <v>419</v>
      </c>
      <c r="B60" t="s">
        <v>611</v>
      </c>
    </row>
    <row r="61" spans="1:2" x14ac:dyDescent="0.25">
      <c r="A61" s="1" t="s">
        <v>438</v>
      </c>
      <c r="B61" t="s">
        <v>610</v>
      </c>
    </row>
    <row r="62" spans="1:2" x14ac:dyDescent="0.25">
      <c r="A62" s="1" t="s">
        <v>455</v>
      </c>
      <c r="B62" t="s">
        <v>610</v>
      </c>
    </row>
    <row r="63" spans="1:2" x14ac:dyDescent="0.25">
      <c r="A63" s="1" t="s">
        <v>507</v>
      </c>
      <c r="B63" t="s">
        <v>613</v>
      </c>
    </row>
    <row r="64" spans="1:2" x14ac:dyDescent="0.25">
      <c r="A64" s="1" t="s">
        <v>508</v>
      </c>
      <c r="B64" t="s">
        <v>613</v>
      </c>
    </row>
    <row r="65" spans="1:2" x14ac:dyDescent="0.25">
      <c r="A65" s="1" t="s">
        <v>512</v>
      </c>
      <c r="B65" t="s">
        <v>614</v>
      </c>
    </row>
    <row r="66" spans="1:2" x14ac:dyDescent="0.25">
      <c r="A66" s="1" t="s">
        <v>521</v>
      </c>
      <c r="B66" t="s">
        <v>614</v>
      </c>
    </row>
    <row r="67" spans="1:2" x14ac:dyDescent="0.25">
      <c r="A67" s="1" t="s">
        <v>523</v>
      </c>
      <c r="B67" t="s">
        <v>614</v>
      </c>
    </row>
    <row r="68" spans="1:2" x14ac:dyDescent="0.25">
      <c r="A68" s="1" t="s">
        <v>526</v>
      </c>
      <c r="B68" t="s">
        <v>614</v>
      </c>
    </row>
    <row r="69" spans="1:2" x14ac:dyDescent="0.25">
      <c r="A69" s="1" t="s">
        <v>529</v>
      </c>
      <c r="B69" t="s">
        <v>614</v>
      </c>
    </row>
    <row r="70" spans="1:2" x14ac:dyDescent="0.25">
      <c r="A70" s="1" t="s">
        <v>543</v>
      </c>
      <c r="B70" t="s">
        <v>614</v>
      </c>
    </row>
    <row r="71" spans="1:2" x14ac:dyDescent="0.25">
      <c r="A71" s="1" t="s">
        <v>547</v>
      </c>
      <c r="B71" t="s">
        <v>615</v>
      </c>
    </row>
    <row r="72" spans="1:2" x14ac:dyDescent="0.25">
      <c r="A72" s="1" t="s">
        <v>560</v>
      </c>
      <c r="B72" t="s">
        <v>615</v>
      </c>
    </row>
    <row r="73" spans="1:2" x14ac:dyDescent="0.25">
      <c r="A73" s="1" t="s">
        <v>579</v>
      </c>
      <c r="B73" t="s">
        <v>615</v>
      </c>
    </row>
    <row r="74" spans="1:2" x14ac:dyDescent="0.25">
      <c r="A74" s="1" t="s">
        <v>422</v>
      </c>
      <c r="B74" t="s">
        <v>615</v>
      </c>
    </row>
    <row r="75" spans="1:2" x14ac:dyDescent="0.25">
      <c r="A75" s="1" t="s">
        <v>436</v>
      </c>
      <c r="B75" t="s">
        <v>613</v>
      </c>
    </row>
    <row r="76" spans="1:2" x14ac:dyDescent="0.25">
      <c r="A76" s="1" t="s">
        <v>475</v>
      </c>
      <c r="B76" t="s">
        <v>615</v>
      </c>
    </row>
    <row r="77" spans="1:2" x14ac:dyDescent="0.25">
      <c r="A77" s="1" t="s">
        <v>495</v>
      </c>
      <c r="B77" t="s">
        <v>614</v>
      </c>
    </row>
    <row r="78" spans="1:2" x14ac:dyDescent="0.25">
      <c r="A78" s="1" t="s">
        <v>418</v>
      </c>
      <c r="B78" t="s">
        <v>615</v>
      </c>
    </row>
    <row r="79" spans="1:2" x14ac:dyDescent="0.25">
      <c r="A79" s="1" t="s">
        <v>452</v>
      </c>
      <c r="B79" t="s">
        <v>613</v>
      </c>
    </row>
    <row r="80" spans="1:2" x14ac:dyDescent="0.25">
      <c r="A80" s="1" t="s">
        <v>487</v>
      </c>
      <c r="B80" t="s">
        <v>617</v>
      </c>
    </row>
    <row r="81" spans="1:2" x14ac:dyDescent="0.25">
      <c r="A81" s="1" t="s">
        <v>490</v>
      </c>
      <c r="B81" t="s">
        <v>617</v>
      </c>
    </row>
    <row r="82" spans="1:2" x14ac:dyDescent="0.25">
      <c r="A82" s="1" t="s">
        <v>524</v>
      </c>
      <c r="B82" t="s">
        <v>618</v>
      </c>
    </row>
    <row r="83" spans="1:2" x14ac:dyDescent="0.25">
      <c r="A83" s="1" t="s">
        <v>536</v>
      </c>
      <c r="B83" t="s">
        <v>618</v>
      </c>
    </row>
    <row r="84" spans="1:2" x14ac:dyDescent="0.25">
      <c r="A84" s="1" t="s">
        <v>544</v>
      </c>
      <c r="B84" t="s">
        <v>618</v>
      </c>
    </row>
    <row r="85" spans="1:2" x14ac:dyDescent="0.25">
      <c r="A85" s="1" t="s">
        <v>568</v>
      </c>
      <c r="B85" t="s">
        <v>618</v>
      </c>
    </row>
    <row r="86" spans="1:2" x14ac:dyDescent="0.25">
      <c r="A86" s="1" t="s">
        <v>408</v>
      </c>
      <c r="B86" t="s">
        <v>614</v>
      </c>
    </row>
    <row r="87" spans="1:2" x14ac:dyDescent="0.25">
      <c r="A87" s="1" t="s">
        <v>450</v>
      </c>
      <c r="B87" t="s">
        <v>617</v>
      </c>
    </row>
    <row r="88" spans="1:2" x14ac:dyDescent="0.25">
      <c r="A88" s="1" t="s">
        <v>546</v>
      </c>
      <c r="B88" t="s">
        <v>618</v>
      </c>
    </row>
    <row r="89" spans="1:2" x14ac:dyDescent="0.25">
      <c r="A89" s="1" t="s">
        <v>597</v>
      </c>
      <c r="B89" t="s">
        <v>615</v>
      </c>
    </row>
    <row r="90" spans="1:2" x14ac:dyDescent="0.25">
      <c r="A90" s="1" t="s">
        <v>402</v>
      </c>
      <c r="B90" t="s">
        <v>614</v>
      </c>
    </row>
    <row r="91" spans="1:2" x14ac:dyDescent="0.25">
      <c r="A91" s="1" t="s">
        <v>420</v>
      </c>
      <c r="B91" t="s">
        <v>617</v>
      </c>
    </row>
    <row r="92" spans="1:2" x14ac:dyDescent="0.25">
      <c r="A92" s="1" t="s">
        <v>440</v>
      </c>
      <c r="B92" t="s">
        <v>617</v>
      </c>
    </row>
    <row r="93" spans="1:2" x14ac:dyDescent="0.25">
      <c r="A93" s="1" t="s">
        <v>509</v>
      </c>
      <c r="B93" t="s">
        <v>618</v>
      </c>
    </row>
    <row r="94" spans="1:2" x14ac:dyDescent="0.25">
      <c r="A94" s="1" t="s">
        <v>511</v>
      </c>
      <c r="B94" t="s">
        <v>618</v>
      </c>
    </row>
    <row r="95" spans="1:2" x14ac:dyDescent="0.25">
      <c r="A95" s="1" t="s">
        <v>409</v>
      </c>
      <c r="B95" t="s">
        <v>615</v>
      </c>
    </row>
    <row r="96" spans="1:2" x14ac:dyDescent="0.25">
      <c r="A96" s="1" t="s">
        <v>427</v>
      </c>
      <c r="B96" t="s">
        <v>614</v>
      </c>
    </row>
    <row r="97" spans="1:2" x14ac:dyDescent="0.25">
      <c r="A97" s="1" t="s">
        <v>431</v>
      </c>
      <c r="B97" t="s">
        <v>613</v>
      </c>
    </row>
    <row r="98" spans="1:2" x14ac:dyDescent="0.25">
      <c r="A98" s="1" t="s">
        <v>473</v>
      </c>
      <c r="B98" t="s">
        <v>617</v>
      </c>
    </row>
    <row r="99" spans="1:2" x14ac:dyDescent="0.25">
      <c r="A99" s="1" t="s">
        <v>533</v>
      </c>
      <c r="B99" t="s">
        <v>618</v>
      </c>
    </row>
    <row r="100" spans="1:2" x14ac:dyDescent="0.25">
      <c r="A100" s="1" t="s">
        <v>534</v>
      </c>
      <c r="B100" t="s">
        <v>618</v>
      </c>
    </row>
    <row r="101" spans="1:2" x14ac:dyDescent="0.25">
      <c r="A101" s="1" t="s">
        <v>561</v>
      </c>
      <c r="B101" t="s">
        <v>618</v>
      </c>
    </row>
    <row r="102" spans="1:2" x14ac:dyDescent="0.25">
      <c r="A102" s="1" t="s">
        <v>554</v>
      </c>
      <c r="B102" t="s">
        <v>617</v>
      </c>
    </row>
    <row r="103" spans="1:2" x14ac:dyDescent="0.25">
      <c r="A103" s="1" t="s">
        <v>563</v>
      </c>
      <c r="B103" t="s">
        <v>617</v>
      </c>
    </row>
    <row r="104" spans="1:2" x14ac:dyDescent="0.25">
      <c r="A104" s="1" t="s">
        <v>574</v>
      </c>
      <c r="B104" t="s">
        <v>617</v>
      </c>
    </row>
    <row r="105" spans="1:2" x14ac:dyDescent="0.25">
      <c r="A105" s="1" t="s">
        <v>504</v>
      </c>
      <c r="B105" t="s">
        <v>618</v>
      </c>
    </row>
    <row r="106" spans="1:2" x14ac:dyDescent="0.25">
      <c r="A106" s="1" t="s">
        <v>505</v>
      </c>
      <c r="B106" t="s">
        <v>618</v>
      </c>
    </row>
    <row r="107" spans="1:2" x14ac:dyDescent="0.25">
      <c r="A107" s="1" t="s">
        <v>514</v>
      </c>
      <c r="B107" t="s">
        <v>618</v>
      </c>
    </row>
    <row r="108" spans="1:2" x14ac:dyDescent="0.25">
      <c r="A108" s="1" t="s">
        <v>515</v>
      </c>
      <c r="B108" t="s">
        <v>618</v>
      </c>
    </row>
    <row r="109" spans="1:2" x14ac:dyDescent="0.25">
      <c r="A109" s="1" t="s">
        <v>542</v>
      </c>
      <c r="B109" t="s">
        <v>618</v>
      </c>
    </row>
    <row r="110" spans="1:2" x14ac:dyDescent="0.25">
      <c r="A110" s="1" t="s">
        <v>426</v>
      </c>
      <c r="B110" t="s">
        <v>614</v>
      </c>
    </row>
    <row r="111" spans="1:2" x14ac:dyDescent="0.25">
      <c r="A111" s="1" t="s">
        <v>458</v>
      </c>
      <c r="B111" t="s">
        <v>617</v>
      </c>
    </row>
    <row r="112" spans="1:2" x14ac:dyDescent="0.25">
      <c r="A112" s="1" t="s">
        <v>474</v>
      </c>
      <c r="B112" t="s">
        <v>615</v>
      </c>
    </row>
    <row r="113" spans="1:2" x14ac:dyDescent="0.25">
      <c r="A113" s="1" t="s">
        <v>527</v>
      </c>
      <c r="B113" t="s">
        <v>618</v>
      </c>
    </row>
    <row r="114" spans="1:2" x14ac:dyDescent="0.25">
      <c r="A114" s="1" t="s">
        <v>539</v>
      </c>
      <c r="B114" t="s">
        <v>618</v>
      </c>
    </row>
    <row r="115" spans="1:2" x14ac:dyDescent="0.25">
      <c r="A115" s="1" t="s">
        <v>551</v>
      </c>
      <c r="B115" t="s">
        <v>618</v>
      </c>
    </row>
    <row r="116" spans="1:2" x14ac:dyDescent="0.25">
      <c r="A116" s="1" t="s">
        <v>415</v>
      </c>
      <c r="B116" t="s">
        <v>612</v>
      </c>
    </row>
    <row r="117" spans="1:2" x14ac:dyDescent="0.25">
      <c r="A117" s="1" t="s">
        <v>416</v>
      </c>
      <c r="B117" t="s">
        <v>612</v>
      </c>
    </row>
    <row r="118" spans="1:2" x14ac:dyDescent="0.25">
      <c r="A118" s="1" t="s">
        <v>430</v>
      </c>
      <c r="B118" t="s">
        <v>611</v>
      </c>
    </row>
    <row r="119" spans="1:2" x14ac:dyDescent="0.25">
      <c r="A119" s="1" t="s">
        <v>454</v>
      </c>
      <c r="B119" t="s">
        <v>610</v>
      </c>
    </row>
    <row r="120" spans="1:2" x14ac:dyDescent="0.25">
      <c r="A120" s="1" t="s">
        <v>459</v>
      </c>
      <c r="B120" t="s">
        <v>610</v>
      </c>
    </row>
    <row r="121" spans="1:2" x14ac:dyDescent="0.25">
      <c r="A121" s="1" t="s">
        <v>483</v>
      </c>
      <c r="B121" t="s">
        <v>616</v>
      </c>
    </row>
    <row r="122" spans="1:2" x14ac:dyDescent="0.25">
      <c r="A122" s="1" t="s">
        <v>496</v>
      </c>
      <c r="B122" t="s">
        <v>613</v>
      </c>
    </row>
    <row r="123" spans="1:2" x14ac:dyDescent="0.25">
      <c r="A123" s="1" t="s">
        <v>530</v>
      </c>
      <c r="B123" t="s">
        <v>614</v>
      </c>
    </row>
    <row r="124" spans="1:2" x14ac:dyDescent="0.25">
      <c r="A124" s="1" t="s">
        <v>532</v>
      </c>
      <c r="B124" t="s">
        <v>614</v>
      </c>
    </row>
    <row r="125" spans="1:2" x14ac:dyDescent="0.25">
      <c r="A125" s="1" t="s">
        <v>535</v>
      </c>
      <c r="B125" t="s">
        <v>614</v>
      </c>
    </row>
    <row r="126" spans="1:2" x14ac:dyDescent="0.25">
      <c r="A126" s="1" t="s">
        <v>558</v>
      </c>
      <c r="B126" t="s">
        <v>615</v>
      </c>
    </row>
    <row r="127" spans="1:2" x14ac:dyDescent="0.25">
      <c r="A127" s="1" t="s">
        <v>566</v>
      </c>
      <c r="B127" t="s">
        <v>615</v>
      </c>
    </row>
    <row r="128" spans="1:2" x14ac:dyDescent="0.25">
      <c r="A128" s="1" t="s">
        <v>578</v>
      </c>
      <c r="B128" t="s">
        <v>615</v>
      </c>
    </row>
    <row r="129" spans="1:2" x14ac:dyDescent="0.25">
      <c r="A129" s="1" t="s">
        <v>423</v>
      </c>
      <c r="B129" t="s">
        <v>614</v>
      </c>
    </row>
    <row r="130" spans="1:2" x14ac:dyDescent="0.25">
      <c r="A130" s="1" t="s">
        <v>479</v>
      </c>
      <c r="B130" t="s">
        <v>617</v>
      </c>
    </row>
    <row r="131" spans="1:2" x14ac:dyDescent="0.25">
      <c r="A131" s="1" t="s">
        <v>513</v>
      </c>
      <c r="B131" t="s">
        <v>618</v>
      </c>
    </row>
    <row r="132" spans="1:2" x14ac:dyDescent="0.25">
      <c r="A132" s="1" t="s">
        <v>550</v>
      </c>
      <c r="B132" t="s">
        <v>618</v>
      </c>
    </row>
    <row r="133" spans="1:2" x14ac:dyDescent="0.25">
      <c r="A133" s="1" t="s">
        <v>516</v>
      </c>
      <c r="B133" t="s">
        <v>613</v>
      </c>
    </row>
    <row r="134" spans="1:2" x14ac:dyDescent="0.25">
      <c r="A134" s="1" t="s">
        <v>567</v>
      </c>
      <c r="B134" t="s">
        <v>618</v>
      </c>
    </row>
    <row r="135" spans="1:2" x14ac:dyDescent="0.25">
      <c r="A135" s="1" t="s">
        <v>594</v>
      </c>
      <c r="B135" t="s">
        <v>616</v>
      </c>
    </row>
    <row r="136" spans="1:2" x14ac:dyDescent="0.25">
      <c r="A136" s="1" t="s">
        <v>433</v>
      </c>
      <c r="B136" t="s">
        <v>615</v>
      </c>
    </row>
    <row r="137" spans="1:2" x14ac:dyDescent="0.25">
      <c r="A137" s="1" t="s">
        <v>445</v>
      </c>
      <c r="B137" t="s">
        <v>614</v>
      </c>
    </row>
    <row r="138" spans="1:2" x14ac:dyDescent="0.25">
      <c r="A138" s="1" t="s">
        <v>446</v>
      </c>
      <c r="B138" t="s">
        <v>614</v>
      </c>
    </row>
    <row r="139" spans="1:2" x14ac:dyDescent="0.25">
      <c r="A139" s="1" t="s">
        <v>510</v>
      </c>
      <c r="B139" t="s">
        <v>618</v>
      </c>
    </row>
    <row r="140" spans="1:2" x14ac:dyDescent="0.25">
      <c r="A140" s="1" t="s">
        <v>571</v>
      </c>
      <c r="B140" t="s">
        <v>618</v>
      </c>
    </row>
    <row r="141" spans="1:2" x14ac:dyDescent="0.25">
      <c r="A141" s="1" t="s">
        <v>572</v>
      </c>
      <c r="B141" t="s">
        <v>618</v>
      </c>
    </row>
    <row r="142" spans="1:2" x14ac:dyDescent="0.25">
      <c r="A142" s="1" t="s">
        <v>575</v>
      </c>
      <c r="B142" t="s">
        <v>618</v>
      </c>
    </row>
    <row r="143" spans="1:2" x14ac:dyDescent="0.25">
      <c r="A143" s="1" t="s">
        <v>480</v>
      </c>
      <c r="B143" t="s">
        <v>616</v>
      </c>
    </row>
    <row r="144" spans="1:2" x14ac:dyDescent="0.25">
      <c r="A144" s="1" t="s">
        <v>472</v>
      </c>
      <c r="B144" t="s">
        <v>616</v>
      </c>
    </row>
    <row r="145" spans="1:2" x14ac:dyDescent="0.25">
      <c r="A145" s="1" t="s">
        <v>482</v>
      </c>
      <c r="B145" t="s">
        <v>618</v>
      </c>
    </row>
    <row r="146" spans="1:2" x14ac:dyDescent="0.25">
      <c r="A146" s="1" t="s">
        <v>404</v>
      </c>
      <c r="B146" t="s">
        <v>616</v>
      </c>
    </row>
    <row r="147" spans="1:2" x14ac:dyDescent="0.25">
      <c r="A147" s="1" t="s">
        <v>589</v>
      </c>
      <c r="B147" t="s">
        <v>617</v>
      </c>
    </row>
    <row r="148" spans="1:2" x14ac:dyDescent="0.25">
      <c r="A148" s="1" t="s">
        <v>559</v>
      </c>
      <c r="B148" t="s">
        <v>618</v>
      </c>
    </row>
    <row r="149" spans="1:2" x14ac:dyDescent="0.25">
      <c r="A149" s="1" t="s">
        <v>569</v>
      </c>
      <c r="B149" t="s">
        <v>618</v>
      </c>
    </row>
    <row r="150" spans="1:2" x14ac:dyDescent="0.25">
      <c r="A150" s="1" t="s">
        <v>585</v>
      </c>
      <c r="B150" t="s">
        <v>618</v>
      </c>
    </row>
    <row r="151" spans="1:2" x14ac:dyDescent="0.25">
      <c r="A151" s="1" t="s">
        <v>400</v>
      </c>
      <c r="B151" t="s">
        <v>616</v>
      </c>
    </row>
    <row r="152" spans="1:2" x14ac:dyDescent="0.25">
      <c r="A152" s="1" t="s">
        <v>456</v>
      </c>
      <c r="B152" t="s">
        <v>617</v>
      </c>
    </row>
    <row r="153" spans="1:2" x14ac:dyDescent="0.25">
      <c r="A153" s="1" t="s">
        <v>485</v>
      </c>
      <c r="B153" t="s">
        <v>614</v>
      </c>
    </row>
    <row r="154" spans="1:2" x14ac:dyDescent="0.25">
      <c r="A154" s="1" t="s">
        <v>486</v>
      </c>
      <c r="B154" t="s">
        <v>613</v>
      </c>
    </row>
    <row r="155" spans="1:2" x14ac:dyDescent="0.25">
      <c r="A155" s="1" t="s">
        <v>555</v>
      </c>
      <c r="B155" t="s">
        <v>618</v>
      </c>
    </row>
    <row r="156" spans="1:2" x14ac:dyDescent="0.25">
      <c r="A156" s="1" t="s">
        <v>564</v>
      </c>
      <c r="B156" t="s">
        <v>618</v>
      </c>
    </row>
    <row r="157" spans="1:2" x14ac:dyDescent="0.25">
      <c r="A157" s="1" t="s">
        <v>417</v>
      </c>
      <c r="B157" t="s">
        <v>612</v>
      </c>
    </row>
    <row r="158" spans="1:2" x14ac:dyDescent="0.25">
      <c r="A158" s="1" t="s">
        <v>432</v>
      </c>
      <c r="B158" t="s">
        <v>611</v>
      </c>
    </row>
    <row r="159" spans="1:2" x14ac:dyDescent="0.25">
      <c r="A159" s="1" t="s">
        <v>503</v>
      </c>
      <c r="B159" t="s">
        <v>613</v>
      </c>
    </row>
    <row r="160" spans="1:2" x14ac:dyDescent="0.25">
      <c r="A160" s="1" t="s">
        <v>506</v>
      </c>
      <c r="B160" t="s">
        <v>613</v>
      </c>
    </row>
    <row r="161" spans="1:2" x14ac:dyDescent="0.25">
      <c r="A161" s="1" t="s">
        <v>537</v>
      </c>
      <c r="B161" t="s">
        <v>614</v>
      </c>
    </row>
    <row r="162" spans="1:2" x14ac:dyDescent="0.25">
      <c r="A162" s="1" t="s">
        <v>538</v>
      </c>
      <c r="B162" t="s">
        <v>614</v>
      </c>
    </row>
    <row r="163" spans="1:2" x14ac:dyDescent="0.25">
      <c r="A163" s="1" t="s">
        <v>570</v>
      </c>
      <c r="B163" t="s">
        <v>615</v>
      </c>
    </row>
    <row r="164" spans="1:2" x14ac:dyDescent="0.25">
      <c r="A164" s="1" t="s">
        <v>583</v>
      </c>
      <c r="B164" t="s">
        <v>617</v>
      </c>
    </row>
    <row r="165" spans="1:2" x14ac:dyDescent="0.25">
      <c r="A165" s="1" t="s">
        <v>413</v>
      </c>
      <c r="B165" t="s">
        <v>616</v>
      </c>
    </row>
    <row r="166" spans="1:2" x14ac:dyDescent="0.25">
      <c r="A166" s="1" t="s">
        <v>411</v>
      </c>
      <c r="B166" t="s">
        <v>616</v>
      </c>
    </row>
    <row r="167" spans="1:2" x14ac:dyDescent="0.25">
      <c r="A167" s="1" t="s">
        <v>531</v>
      </c>
      <c r="B167" t="s">
        <v>618</v>
      </c>
    </row>
    <row r="168" spans="1:2" x14ac:dyDescent="0.25">
      <c r="A168" s="1" t="s">
        <v>447</v>
      </c>
      <c r="B168" t="s">
        <v>613</v>
      </c>
    </row>
    <row r="169" spans="1:2" x14ac:dyDescent="0.25">
      <c r="A169" s="1" t="s">
        <v>477</v>
      </c>
      <c r="B169" t="s">
        <v>617</v>
      </c>
    </row>
    <row r="170" spans="1:2" x14ac:dyDescent="0.25">
      <c r="A170" s="1" t="s">
        <v>481</v>
      </c>
      <c r="B170" t="s">
        <v>617</v>
      </c>
    </row>
    <row r="171" spans="1:2" x14ac:dyDescent="0.25">
      <c r="A171" s="1" t="s">
        <v>577</v>
      </c>
      <c r="B171" t="s">
        <v>618</v>
      </c>
    </row>
    <row r="172" spans="1:2" x14ac:dyDescent="0.25">
      <c r="A172" s="1" t="s">
        <v>584</v>
      </c>
      <c r="B172" t="s">
        <v>618</v>
      </c>
    </row>
    <row r="173" spans="1:2" x14ac:dyDescent="0.25">
      <c r="A173" s="1" t="s">
        <v>478</v>
      </c>
      <c r="B173" t="s">
        <v>617</v>
      </c>
    </row>
    <row r="174" spans="1:2" x14ac:dyDescent="0.25">
      <c r="A174" s="1" t="s">
        <v>457</v>
      </c>
      <c r="B174" t="s">
        <v>617</v>
      </c>
    </row>
    <row r="175" spans="1:2" x14ac:dyDescent="0.25">
      <c r="A175" s="1" t="s">
        <v>465</v>
      </c>
      <c r="B175" t="s">
        <v>617</v>
      </c>
    </row>
    <row r="176" spans="1:2" x14ac:dyDescent="0.25">
      <c r="A176" s="1" t="s">
        <v>592</v>
      </c>
      <c r="B176" t="s">
        <v>618</v>
      </c>
    </row>
    <row r="177" spans="1:2" x14ac:dyDescent="0.25">
      <c r="A177" s="1" t="s">
        <v>401</v>
      </c>
      <c r="B177" t="s">
        <v>618</v>
      </c>
    </row>
    <row r="178" spans="1:2" x14ac:dyDescent="0.25">
      <c r="A178" s="1" t="s">
        <v>449</v>
      </c>
      <c r="B178" t="s">
        <v>617</v>
      </c>
    </row>
    <row r="179" spans="1:2" x14ac:dyDescent="0.25">
      <c r="A179" s="1" t="s">
        <v>525</v>
      </c>
      <c r="B179" t="s">
        <v>618</v>
      </c>
    </row>
    <row r="180" spans="1:2" x14ac:dyDescent="0.25">
      <c r="A180" s="1" t="s">
        <v>463</v>
      </c>
      <c r="B180" t="s">
        <v>610</v>
      </c>
    </row>
    <row r="181" spans="1:2" x14ac:dyDescent="0.25">
      <c r="A181" s="1" t="s">
        <v>464</v>
      </c>
      <c r="B181" t="s">
        <v>616</v>
      </c>
    </row>
    <row r="182" spans="1:2" x14ac:dyDescent="0.25">
      <c r="A182" s="1" t="s">
        <v>476</v>
      </c>
      <c r="B182" t="s">
        <v>616</v>
      </c>
    </row>
    <row r="183" spans="1:2" x14ac:dyDescent="0.25">
      <c r="A183" s="1" t="s">
        <v>540</v>
      </c>
      <c r="B183" t="s">
        <v>614</v>
      </c>
    </row>
    <row r="184" spans="1:2" x14ac:dyDescent="0.25">
      <c r="A184" s="1" t="s">
        <v>587</v>
      </c>
      <c r="B184" t="s">
        <v>617</v>
      </c>
    </row>
    <row r="185" spans="1:2" x14ac:dyDescent="0.25">
      <c r="A185" s="1" t="s">
        <v>492</v>
      </c>
      <c r="B185" t="s">
        <v>617</v>
      </c>
    </row>
    <row r="186" spans="1:2" x14ac:dyDescent="0.25">
      <c r="A186" s="1" t="s">
        <v>528</v>
      </c>
      <c r="B186" t="s">
        <v>617</v>
      </c>
    </row>
    <row r="187" spans="1:2" x14ac:dyDescent="0.25">
      <c r="A187" s="1" t="s">
        <v>593</v>
      </c>
      <c r="B187" t="s">
        <v>616</v>
      </c>
    </row>
    <row r="188" spans="1:2" x14ac:dyDescent="0.25">
      <c r="A188" s="1" t="s">
        <v>596</v>
      </c>
      <c r="B188" t="s">
        <v>615</v>
      </c>
    </row>
    <row r="189" spans="1:2" x14ac:dyDescent="0.25">
      <c r="A189" s="1" t="s">
        <v>442</v>
      </c>
      <c r="B189" t="s">
        <v>614</v>
      </c>
    </row>
    <row r="190" spans="1:2" x14ac:dyDescent="0.25">
      <c r="A190" s="1" t="s">
        <v>586</v>
      </c>
      <c r="B190" t="s">
        <v>618</v>
      </c>
    </row>
    <row r="191" spans="1:2" x14ac:dyDescent="0.25">
      <c r="A191" s="1" t="s">
        <v>573</v>
      </c>
      <c r="B191" t="s">
        <v>618</v>
      </c>
    </row>
    <row r="192" spans="1:2" x14ac:dyDescent="0.25">
      <c r="A192" s="1" t="s">
        <v>501</v>
      </c>
      <c r="B192" t="s">
        <v>618</v>
      </c>
    </row>
    <row r="193" spans="1:2" x14ac:dyDescent="0.25">
      <c r="A193" s="1" t="s">
        <v>488</v>
      </c>
      <c r="B193" t="s">
        <v>618</v>
      </c>
    </row>
    <row r="194" spans="1:2" x14ac:dyDescent="0.25">
      <c r="A194" s="1" t="s">
        <v>451</v>
      </c>
      <c r="B194" t="s">
        <v>618</v>
      </c>
    </row>
    <row r="195" spans="1:2" x14ac:dyDescent="0.25">
      <c r="A195" s="1" t="s">
        <v>541</v>
      </c>
      <c r="B195" t="s">
        <v>614</v>
      </c>
    </row>
    <row r="196" spans="1:2" x14ac:dyDescent="0.25">
      <c r="A196" s="1" t="s">
        <v>580</v>
      </c>
      <c r="B196" t="s">
        <v>618</v>
      </c>
    </row>
    <row r="197" spans="1:2" x14ac:dyDescent="0.25">
      <c r="A197" s="1" t="s">
        <v>588</v>
      </c>
      <c r="B197" t="s">
        <v>618</v>
      </c>
    </row>
    <row r="198" spans="1:2" x14ac:dyDescent="0.25">
      <c r="A198" s="1" t="s">
        <v>453</v>
      </c>
      <c r="B198" t="s">
        <v>617</v>
      </c>
    </row>
    <row r="199" spans="1:2" x14ac:dyDescent="0.25">
      <c r="A199" s="1" t="s">
        <v>498</v>
      </c>
      <c r="B199" t="s">
        <v>618</v>
      </c>
    </row>
    <row r="200" spans="1:2" x14ac:dyDescent="0.25">
      <c r="A200" s="1" t="s">
        <v>484</v>
      </c>
      <c r="B200" t="s">
        <v>609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00"/>
  <sheetViews>
    <sheetView workbookViewId="0">
      <selection activeCell="H193" sqref="H193"/>
    </sheetView>
  </sheetViews>
  <sheetFormatPr defaultColWidth="11" defaultRowHeight="15.75" x14ac:dyDescent="0.25"/>
  <cols>
    <col min="1" max="2" width="13.875" customWidth="1"/>
  </cols>
  <sheetData>
    <row r="1" spans="1:2" x14ac:dyDescent="0.25">
      <c r="A1" s="3" t="s">
        <v>598</v>
      </c>
      <c r="B1" s="3" t="s">
        <v>201</v>
      </c>
    </row>
    <row r="2" spans="1:2" x14ac:dyDescent="0.25">
      <c r="A2" s="1" t="s">
        <v>412</v>
      </c>
      <c r="B2" s="2" t="s">
        <v>203</v>
      </c>
    </row>
    <row r="3" spans="1:2" x14ac:dyDescent="0.25">
      <c r="A3" s="1" t="s">
        <v>428</v>
      </c>
      <c r="B3" s="2" t="s">
        <v>203</v>
      </c>
    </row>
    <row r="4" spans="1:2" x14ac:dyDescent="0.25">
      <c r="A4" s="1" t="s">
        <v>421</v>
      </c>
      <c r="B4" s="2" t="s">
        <v>202</v>
      </c>
    </row>
    <row r="5" spans="1:2" x14ac:dyDescent="0.25">
      <c r="A5" s="1" t="s">
        <v>425</v>
      </c>
      <c r="B5" s="2" t="s">
        <v>202</v>
      </c>
    </row>
    <row r="6" spans="1:2" x14ac:dyDescent="0.25">
      <c r="A6" s="1" t="s">
        <v>441</v>
      </c>
      <c r="B6" s="2" t="s">
        <v>202</v>
      </c>
    </row>
    <row r="7" spans="1:2" x14ac:dyDescent="0.25">
      <c r="A7" s="1" t="s">
        <v>595</v>
      </c>
      <c r="B7" s="2" t="s">
        <v>203</v>
      </c>
    </row>
    <row r="8" spans="1:2" x14ac:dyDescent="0.25">
      <c r="A8" s="1" t="s">
        <v>429</v>
      </c>
      <c r="B8" s="2" t="s">
        <v>202</v>
      </c>
    </row>
    <row r="9" spans="1:2" x14ac:dyDescent="0.25">
      <c r="A9" s="1" t="s">
        <v>437</v>
      </c>
      <c r="B9" s="2" t="s">
        <v>203</v>
      </c>
    </row>
    <row r="10" spans="1:2" x14ac:dyDescent="0.25">
      <c r="A10" s="1" t="s">
        <v>469</v>
      </c>
      <c r="B10" s="2" t="s">
        <v>203</v>
      </c>
    </row>
    <row r="11" spans="1:2" x14ac:dyDescent="0.25">
      <c r="A11" s="1" t="s">
        <v>500</v>
      </c>
      <c r="B11" s="2" t="s">
        <v>203</v>
      </c>
    </row>
    <row r="12" spans="1:2" x14ac:dyDescent="0.25">
      <c r="A12" s="1" t="s">
        <v>518</v>
      </c>
      <c r="B12" s="2" t="s">
        <v>203</v>
      </c>
    </row>
    <row r="13" spans="1:2" x14ac:dyDescent="0.25">
      <c r="A13" s="1" t="s">
        <v>519</v>
      </c>
      <c r="B13" s="2" t="s">
        <v>202</v>
      </c>
    </row>
    <row r="14" spans="1:2" x14ac:dyDescent="0.25">
      <c r="A14" s="1" t="s">
        <v>557</v>
      </c>
      <c r="B14" s="2" t="s">
        <v>202</v>
      </c>
    </row>
    <row r="15" spans="1:2" x14ac:dyDescent="0.25">
      <c r="A15" s="1" t="s">
        <v>582</v>
      </c>
      <c r="B15" s="2" t="s">
        <v>203</v>
      </c>
    </row>
    <row r="16" spans="1:2" x14ac:dyDescent="0.25">
      <c r="A16" s="1" t="s">
        <v>493</v>
      </c>
      <c r="B16" s="2" t="s">
        <v>202</v>
      </c>
    </row>
    <row r="17" spans="1:2" x14ac:dyDescent="0.25">
      <c r="A17" s="1" t="s">
        <v>522</v>
      </c>
      <c r="B17" s="2" t="s">
        <v>202</v>
      </c>
    </row>
    <row r="18" spans="1:2" x14ac:dyDescent="0.25">
      <c r="A18" s="1" t="s">
        <v>405</v>
      </c>
      <c r="B18" s="2" t="s">
        <v>202</v>
      </c>
    </row>
    <row r="19" spans="1:2" x14ac:dyDescent="0.25">
      <c r="A19" s="1" t="s">
        <v>414</v>
      </c>
      <c r="B19" s="2" t="s">
        <v>202</v>
      </c>
    </row>
    <row r="20" spans="1:2" x14ac:dyDescent="0.25">
      <c r="A20" s="1" t="s">
        <v>590</v>
      </c>
      <c r="B20" s="2" t="s">
        <v>202</v>
      </c>
    </row>
    <row r="21" spans="1:2" x14ac:dyDescent="0.25">
      <c r="A21" s="1" t="s">
        <v>424</v>
      </c>
      <c r="B21" s="2" t="s">
        <v>202</v>
      </c>
    </row>
    <row r="22" spans="1:2" x14ac:dyDescent="0.25">
      <c r="A22" s="1" t="s">
        <v>435</v>
      </c>
      <c r="B22" s="2" t="s">
        <v>203</v>
      </c>
    </row>
    <row r="23" spans="1:2" x14ac:dyDescent="0.25">
      <c r="A23" s="1" t="s">
        <v>467</v>
      </c>
      <c r="B23" s="2" t="s">
        <v>203</v>
      </c>
    </row>
    <row r="24" spans="1:2" x14ac:dyDescent="0.25">
      <c r="A24" s="1" t="s">
        <v>499</v>
      </c>
      <c r="B24" s="2" t="s">
        <v>203</v>
      </c>
    </row>
    <row r="25" spans="1:2" x14ac:dyDescent="0.25">
      <c r="A25" s="1" t="s">
        <v>517</v>
      </c>
      <c r="B25" s="2" t="s">
        <v>203</v>
      </c>
    </row>
    <row r="26" spans="1:2" x14ac:dyDescent="0.25">
      <c r="A26" s="1" t="s">
        <v>556</v>
      </c>
      <c r="B26" s="2" t="s">
        <v>203</v>
      </c>
    </row>
    <row r="27" spans="1:2" x14ac:dyDescent="0.25">
      <c r="A27" s="1" t="s">
        <v>399</v>
      </c>
      <c r="B27" s="2" t="s">
        <v>203</v>
      </c>
    </row>
    <row r="28" spans="1:2" x14ac:dyDescent="0.25">
      <c r="A28" s="1" t="s">
        <v>448</v>
      </c>
      <c r="B28" s="2" t="s">
        <v>203</v>
      </c>
    </row>
    <row r="29" spans="1:2" x14ac:dyDescent="0.25">
      <c r="A29" s="1" t="s">
        <v>562</v>
      </c>
      <c r="B29" s="2" t="s">
        <v>202</v>
      </c>
    </row>
    <row r="30" spans="1:2" x14ac:dyDescent="0.25">
      <c r="A30" s="1" t="s">
        <v>565</v>
      </c>
      <c r="B30" s="2" t="s">
        <v>202</v>
      </c>
    </row>
    <row r="31" spans="1:2" x14ac:dyDescent="0.25">
      <c r="A31" s="1" t="s">
        <v>410</v>
      </c>
      <c r="B31" s="2" t="s">
        <v>203</v>
      </c>
    </row>
    <row r="32" spans="1:2" x14ac:dyDescent="0.25">
      <c r="A32" s="1" t="s">
        <v>462</v>
      </c>
      <c r="B32" s="2" t="s">
        <v>202</v>
      </c>
    </row>
    <row r="33" spans="1:2" x14ac:dyDescent="0.25">
      <c r="A33" s="1" t="s">
        <v>520</v>
      </c>
      <c r="B33" s="2" t="s">
        <v>202</v>
      </c>
    </row>
    <row r="34" spans="1:2" x14ac:dyDescent="0.25">
      <c r="A34" s="1" t="s">
        <v>553</v>
      </c>
      <c r="B34" s="2" t="s">
        <v>203</v>
      </c>
    </row>
    <row r="35" spans="1:2" x14ac:dyDescent="0.25">
      <c r="A35" s="1" t="s">
        <v>576</v>
      </c>
      <c r="B35" s="2" t="s">
        <v>203</v>
      </c>
    </row>
    <row r="36" spans="1:2" x14ac:dyDescent="0.25">
      <c r="A36" s="1" t="s">
        <v>581</v>
      </c>
      <c r="B36" s="2" t="s">
        <v>203</v>
      </c>
    </row>
    <row r="37" spans="1:2" x14ac:dyDescent="0.25">
      <c r="A37" s="1" t="s">
        <v>491</v>
      </c>
      <c r="B37" s="2" t="s">
        <v>202</v>
      </c>
    </row>
    <row r="38" spans="1:2" x14ac:dyDescent="0.25">
      <c r="A38" s="1" t="s">
        <v>497</v>
      </c>
      <c r="B38" s="2" t="s">
        <v>202</v>
      </c>
    </row>
    <row r="39" spans="1:2" x14ac:dyDescent="0.25">
      <c r="A39" s="1" t="s">
        <v>434</v>
      </c>
      <c r="B39" s="2" t="s">
        <v>202</v>
      </c>
    </row>
    <row r="40" spans="1:2" x14ac:dyDescent="0.25">
      <c r="A40" s="1" t="s">
        <v>443</v>
      </c>
      <c r="B40" s="2" t="s">
        <v>203</v>
      </c>
    </row>
    <row r="41" spans="1:2" x14ac:dyDescent="0.25">
      <c r="A41" s="1" t="s">
        <v>444</v>
      </c>
      <c r="B41" s="2" t="s">
        <v>203</v>
      </c>
    </row>
    <row r="42" spans="1:2" x14ac:dyDescent="0.25">
      <c r="A42" s="1" t="s">
        <v>489</v>
      </c>
      <c r="B42" s="2" t="s">
        <v>202</v>
      </c>
    </row>
    <row r="43" spans="1:2" x14ac:dyDescent="0.25">
      <c r="A43" s="1" t="s">
        <v>494</v>
      </c>
      <c r="B43" s="2" t="s">
        <v>203</v>
      </c>
    </row>
    <row r="44" spans="1:2" x14ac:dyDescent="0.25">
      <c r="A44" s="1" t="s">
        <v>545</v>
      </c>
      <c r="B44" s="2" t="s">
        <v>202</v>
      </c>
    </row>
    <row r="45" spans="1:2" x14ac:dyDescent="0.25">
      <c r="A45" s="1" t="s">
        <v>548</v>
      </c>
      <c r="B45" s="2" t="s">
        <v>202</v>
      </c>
    </row>
    <row r="46" spans="1:2" x14ac:dyDescent="0.25">
      <c r="A46" s="1" t="s">
        <v>552</v>
      </c>
      <c r="B46" s="2" t="s">
        <v>202</v>
      </c>
    </row>
    <row r="47" spans="1:2" x14ac:dyDescent="0.25">
      <c r="A47" s="1" t="s">
        <v>460</v>
      </c>
      <c r="B47" s="2" t="s">
        <v>202</v>
      </c>
    </row>
    <row r="48" spans="1:2" x14ac:dyDescent="0.25">
      <c r="A48" s="1" t="s">
        <v>461</v>
      </c>
      <c r="B48" s="2" t="s">
        <v>203</v>
      </c>
    </row>
    <row r="49" spans="1:2" x14ac:dyDescent="0.25">
      <c r="A49" s="1" t="s">
        <v>468</v>
      </c>
      <c r="B49" s="2" t="s">
        <v>202</v>
      </c>
    </row>
    <row r="50" spans="1:2" x14ac:dyDescent="0.25">
      <c r="A50" s="1" t="s">
        <v>470</v>
      </c>
      <c r="B50" s="2" t="s">
        <v>202</v>
      </c>
    </row>
    <row r="51" spans="1:2" x14ac:dyDescent="0.25">
      <c r="A51" s="1" t="s">
        <v>471</v>
      </c>
      <c r="B51" s="2" t="s">
        <v>203</v>
      </c>
    </row>
    <row r="52" spans="1:2" x14ac:dyDescent="0.25">
      <c r="A52" s="1" t="s">
        <v>502</v>
      </c>
      <c r="B52" s="2" t="s">
        <v>202</v>
      </c>
    </row>
    <row r="53" spans="1:2" x14ac:dyDescent="0.25">
      <c r="A53" s="1" t="s">
        <v>407</v>
      </c>
      <c r="B53" s="2" t="s">
        <v>203</v>
      </c>
    </row>
    <row r="54" spans="1:2" x14ac:dyDescent="0.25">
      <c r="A54" s="1" t="s">
        <v>439</v>
      </c>
      <c r="B54" s="2" t="s">
        <v>202</v>
      </c>
    </row>
    <row r="55" spans="1:2" x14ac:dyDescent="0.25">
      <c r="A55" s="1" t="s">
        <v>466</v>
      </c>
      <c r="B55" s="2" t="s">
        <v>202</v>
      </c>
    </row>
    <row r="56" spans="1:2" x14ac:dyDescent="0.25">
      <c r="A56" s="1" t="s">
        <v>549</v>
      </c>
      <c r="B56" s="2" t="s">
        <v>203</v>
      </c>
    </row>
    <row r="57" spans="1:2" x14ac:dyDescent="0.25">
      <c r="A57" s="1" t="s">
        <v>591</v>
      </c>
      <c r="B57" s="2" t="s">
        <v>202</v>
      </c>
    </row>
    <row r="58" spans="1:2" x14ac:dyDescent="0.25">
      <c r="A58" s="1" t="s">
        <v>403</v>
      </c>
      <c r="B58" s="2" t="s">
        <v>203</v>
      </c>
    </row>
    <row r="59" spans="1:2" x14ac:dyDescent="0.25">
      <c r="A59" s="1" t="s">
        <v>406</v>
      </c>
      <c r="B59" s="2" t="s">
        <v>203</v>
      </c>
    </row>
    <row r="60" spans="1:2" x14ac:dyDescent="0.25">
      <c r="A60" s="1" t="s">
        <v>419</v>
      </c>
      <c r="B60" s="2" t="s">
        <v>202</v>
      </c>
    </row>
    <row r="61" spans="1:2" x14ac:dyDescent="0.25">
      <c r="A61" s="1" t="s">
        <v>438</v>
      </c>
      <c r="B61" s="2" t="s">
        <v>203</v>
      </c>
    </row>
    <row r="62" spans="1:2" x14ac:dyDescent="0.25">
      <c r="A62" s="1" t="s">
        <v>455</v>
      </c>
      <c r="B62" s="2" t="s">
        <v>203</v>
      </c>
    </row>
    <row r="63" spans="1:2" x14ac:dyDescent="0.25">
      <c r="A63" s="1" t="s">
        <v>507</v>
      </c>
      <c r="B63" s="2" t="s">
        <v>202</v>
      </c>
    </row>
    <row r="64" spans="1:2" x14ac:dyDescent="0.25">
      <c r="A64" s="1" t="s">
        <v>508</v>
      </c>
      <c r="B64" s="2" t="s">
        <v>202</v>
      </c>
    </row>
    <row r="65" spans="1:2" x14ac:dyDescent="0.25">
      <c r="A65" s="1" t="s">
        <v>512</v>
      </c>
      <c r="B65" s="2" t="s">
        <v>203</v>
      </c>
    </row>
    <row r="66" spans="1:2" x14ac:dyDescent="0.25">
      <c r="A66" s="1" t="s">
        <v>521</v>
      </c>
      <c r="B66" s="2" t="s">
        <v>203</v>
      </c>
    </row>
    <row r="67" spans="1:2" x14ac:dyDescent="0.25">
      <c r="A67" s="1" t="s">
        <v>523</v>
      </c>
      <c r="B67" s="2" t="s">
        <v>202</v>
      </c>
    </row>
    <row r="68" spans="1:2" x14ac:dyDescent="0.25">
      <c r="A68" s="1" t="s">
        <v>526</v>
      </c>
      <c r="B68" s="2" t="s">
        <v>203</v>
      </c>
    </row>
    <row r="69" spans="1:2" x14ac:dyDescent="0.25">
      <c r="A69" s="1" t="s">
        <v>529</v>
      </c>
      <c r="B69" s="2" t="s">
        <v>202</v>
      </c>
    </row>
    <row r="70" spans="1:2" x14ac:dyDescent="0.25">
      <c r="A70" s="1" t="s">
        <v>543</v>
      </c>
      <c r="B70" s="2" t="s">
        <v>202</v>
      </c>
    </row>
    <row r="71" spans="1:2" x14ac:dyDescent="0.25">
      <c r="A71" s="1" t="s">
        <v>547</v>
      </c>
      <c r="B71" s="2" t="s">
        <v>203</v>
      </c>
    </row>
    <row r="72" spans="1:2" x14ac:dyDescent="0.25">
      <c r="A72" s="1" t="s">
        <v>560</v>
      </c>
      <c r="B72" s="2" t="s">
        <v>203</v>
      </c>
    </row>
    <row r="73" spans="1:2" x14ac:dyDescent="0.25">
      <c r="A73" s="1" t="s">
        <v>579</v>
      </c>
      <c r="B73" s="2" t="s">
        <v>202</v>
      </c>
    </row>
    <row r="74" spans="1:2" x14ac:dyDescent="0.25">
      <c r="A74" s="1" t="s">
        <v>422</v>
      </c>
      <c r="B74" s="2" t="s">
        <v>202</v>
      </c>
    </row>
    <row r="75" spans="1:2" x14ac:dyDescent="0.25">
      <c r="A75" s="1" t="s">
        <v>436</v>
      </c>
      <c r="B75" s="2" t="s">
        <v>202</v>
      </c>
    </row>
    <row r="76" spans="1:2" x14ac:dyDescent="0.25">
      <c r="A76" s="1" t="s">
        <v>475</v>
      </c>
      <c r="B76" s="2" t="s">
        <v>203</v>
      </c>
    </row>
    <row r="77" spans="1:2" x14ac:dyDescent="0.25">
      <c r="A77" s="1" t="s">
        <v>495</v>
      </c>
      <c r="B77" s="2" t="s">
        <v>202</v>
      </c>
    </row>
    <row r="78" spans="1:2" x14ac:dyDescent="0.25">
      <c r="A78" s="1" t="s">
        <v>418</v>
      </c>
      <c r="B78" s="2" t="s">
        <v>202</v>
      </c>
    </row>
    <row r="79" spans="1:2" x14ac:dyDescent="0.25">
      <c r="A79" s="1" t="s">
        <v>452</v>
      </c>
      <c r="B79" s="2" t="s">
        <v>202</v>
      </c>
    </row>
    <row r="80" spans="1:2" x14ac:dyDescent="0.25">
      <c r="A80" s="1" t="s">
        <v>487</v>
      </c>
      <c r="B80" s="2" t="s">
        <v>203</v>
      </c>
    </row>
    <row r="81" spans="1:2" x14ac:dyDescent="0.25">
      <c r="A81" s="1" t="s">
        <v>490</v>
      </c>
      <c r="B81" s="2" t="s">
        <v>202</v>
      </c>
    </row>
    <row r="82" spans="1:2" x14ac:dyDescent="0.25">
      <c r="A82" s="1" t="s">
        <v>524</v>
      </c>
      <c r="B82" s="2" t="s">
        <v>202</v>
      </c>
    </row>
    <row r="83" spans="1:2" x14ac:dyDescent="0.25">
      <c r="A83" s="1" t="s">
        <v>536</v>
      </c>
      <c r="B83" s="2" t="s">
        <v>202</v>
      </c>
    </row>
    <row r="84" spans="1:2" x14ac:dyDescent="0.25">
      <c r="A84" s="1" t="s">
        <v>544</v>
      </c>
      <c r="B84" s="2" t="s">
        <v>202</v>
      </c>
    </row>
    <row r="85" spans="1:2" x14ac:dyDescent="0.25">
      <c r="A85" s="1" t="s">
        <v>568</v>
      </c>
      <c r="B85" s="2" t="s">
        <v>202</v>
      </c>
    </row>
    <row r="86" spans="1:2" x14ac:dyDescent="0.25">
      <c r="A86" s="1" t="s">
        <v>408</v>
      </c>
      <c r="B86" s="2" t="s">
        <v>203</v>
      </c>
    </row>
    <row r="87" spans="1:2" x14ac:dyDescent="0.25">
      <c r="A87" s="1" t="s">
        <v>450</v>
      </c>
      <c r="B87" s="2" t="s">
        <v>203</v>
      </c>
    </row>
    <row r="88" spans="1:2" x14ac:dyDescent="0.25">
      <c r="A88" s="1" t="s">
        <v>546</v>
      </c>
      <c r="B88" s="2" t="s">
        <v>203</v>
      </c>
    </row>
    <row r="89" spans="1:2" x14ac:dyDescent="0.25">
      <c r="A89" s="1" t="s">
        <v>597</v>
      </c>
      <c r="B89" s="2" t="s">
        <v>202</v>
      </c>
    </row>
    <row r="90" spans="1:2" x14ac:dyDescent="0.25">
      <c r="A90" s="1" t="s">
        <v>402</v>
      </c>
      <c r="B90" s="2" t="s">
        <v>203</v>
      </c>
    </row>
    <row r="91" spans="1:2" x14ac:dyDescent="0.25">
      <c r="A91" s="1" t="s">
        <v>420</v>
      </c>
      <c r="B91" s="2" t="s">
        <v>202</v>
      </c>
    </row>
    <row r="92" spans="1:2" x14ac:dyDescent="0.25">
      <c r="A92" s="1" t="s">
        <v>440</v>
      </c>
      <c r="B92" s="2" t="s">
        <v>202</v>
      </c>
    </row>
    <row r="93" spans="1:2" x14ac:dyDescent="0.25">
      <c r="A93" s="1" t="s">
        <v>509</v>
      </c>
      <c r="B93" s="2" t="s">
        <v>203</v>
      </c>
    </row>
    <row r="94" spans="1:2" x14ac:dyDescent="0.25">
      <c r="A94" s="1" t="s">
        <v>511</v>
      </c>
      <c r="B94" s="2" t="s">
        <v>202</v>
      </c>
    </row>
    <row r="95" spans="1:2" x14ac:dyDescent="0.25">
      <c r="A95" s="1" t="s">
        <v>409</v>
      </c>
      <c r="B95" s="2" t="s">
        <v>203</v>
      </c>
    </row>
    <row r="96" spans="1:2" x14ac:dyDescent="0.25">
      <c r="A96" s="1" t="s">
        <v>427</v>
      </c>
      <c r="B96" s="2" t="s">
        <v>202</v>
      </c>
    </row>
    <row r="97" spans="1:2" x14ac:dyDescent="0.25">
      <c r="A97" s="1" t="s">
        <v>431</v>
      </c>
      <c r="B97" s="2" t="s">
        <v>203</v>
      </c>
    </row>
    <row r="98" spans="1:2" x14ac:dyDescent="0.25">
      <c r="A98" s="1" t="s">
        <v>473</v>
      </c>
      <c r="B98" s="2" t="s">
        <v>202</v>
      </c>
    </row>
    <row r="99" spans="1:2" x14ac:dyDescent="0.25">
      <c r="A99" s="1" t="s">
        <v>533</v>
      </c>
      <c r="B99" s="2" t="s">
        <v>203</v>
      </c>
    </row>
    <row r="100" spans="1:2" x14ac:dyDescent="0.25">
      <c r="A100" s="1" t="s">
        <v>534</v>
      </c>
      <c r="B100" s="2" t="s">
        <v>203</v>
      </c>
    </row>
    <row r="101" spans="1:2" x14ac:dyDescent="0.25">
      <c r="A101" s="1" t="s">
        <v>561</v>
      </c>
      <c r="B101" s="2" t="s">
        <v>202</v>
      </c>
    </row>
    <row r="102" spans="1:2" x14ac:dyDescent="0.25">
      <c r="A102" s="1" t="s">
        <v>554</v>
      </c>
      <c r="B102" s="2" t="s">
        <v>203</v>
      </c>
    </row>
    <row r="103" spans="1:2" x14ac:dyDescent="0.25">
      <c r="A103" s="1" t="s">
        <v>563</v>
      </c>
      <c r="B103" s="2" t="s">
        <v>203</v>
      </c>
    </row>
    <row r="104" spans="1:2" x14ac:dyDescent="0.25">
      <c r="A104" s="1" t="s">
        <v>574</v>
      </c>
      <c r="B104" s="2" t="s">
        <v>202</v>
      </c>
    </row>
    <row r="105" spans="1:2" x14ac:dyDescent="0.25">
      <c r="A105" s="1" t="s">
        <v>504</v>
      </c>
      <c r="B105" s="2" t="s">
        <v>203</v>
      </c>
    </row>
    <row r="106" spans="1:2" x14ac:dyDescent="0.25">
      <c r="A106" s="1" t="s">
        <v>505</v>
      </c>
      <c r="B106" s="2" t="s">
        <v>203</v>
      </c>
    </row>
    <row r="107" spans="1:2" x14ac:dyDescent="0.25">
      <c r="A107" s="1" t="s">
        <v>514</v>
      </c>
      <c r="B107" s="2" t="s">
        <v>203</v>
      </c>
    </row>
    <row r="108" spans="1:2" x14ac:dyDescent="0.25">
      <c r="A108" s="1" t="s">
        <v>515</v>
      </c>
      <c r="B108" s="2" t="s">
        <v>203</v>
      </c>
    </row>
    <row r="109" spans="1:2" x14ac:dyDescent="0.25">
      <c r="A109" s="1" t="s">
        <v>542</v>
      </c>
      <c r="B109" s="2" t="s">
        <v>203</v>
      </c>
    </row>
    <row r="110" spans="1:2" x14ac:dyDescent="0.25">
      <c r="A110" s="1" t="s">
        <v>426</v>
      </c>
      <c r="B110" s="2" t="s">
        <v>203</v>
      </c>
    </row>
    <row r="111" spans="1:2" x14ac:dyDescent="0.25">
      <c r="A111" s="1" t="s">
        <v>458</v>
      </c>
      <c r="B111" s="2" t="s">
        <v>203</v>
      </c>
    </row>
    <row r="112" spans="1:2" x14ac:dyDescent="0.25">
      <c r="A112" s="1" t="s">
        <v>474</v>
      </c>
      <c r="B112" s="2" t="s">
        <v>202</v>
      </c>
    </row>
    <row r="113" spans="1:2" x14ac:dyDescent="0.25">
      <c r="A113" s="1" t="s">
        <v>527</v>
      </c>
      <c r="B113" s="2" t="s">
        <v>203</v>
      </c>
    </row>
    <row r="114" spans="1:2" x14ac:dyDescent="0.25">
      <c r="A114" s="1" t="s">
        <v>539</v>
      </c>
      <c r="B114" s="2" t="s">
        <v>203</v>
      </c>
    </row>
    <row r="115" spans="1:2" x14ac:dyDescent="0.25">
      <c r="A115" s="1" t="s">
        <v>551</v>
      </c>
      <c r="B115" s="2" t="s">
        <v>202</v>
      </c>
    </row>
    <row r="116" spans="1:2" x14ac:dyDescent="0.25">
      <c r="A116" s="1" t="s">
        <v>415</v>
      </c>
      <c r="B116" s="2" t="s">
        <v>202</v>
      </c>
    </row>
    <row r="117" spans="1:2" x14ac:dyDescent="0.25">
      <c r="A117" s="1" t="s">
        <v>416</v>
      </c>
      <c r="B117" s="2" t="s">
        <v>203</v>
      </c>
    </row>
    <row r="118" spans="1:2" x14ac:dyDescent="0.25">
      <c r="A118" s="1" t="s">
        <v>430</v>
      </c>
      <c r="B118" s="2" t="s">
        <v>203</v>
      </c>
    </row>
    <row r="119" spans="1:2" x14ac:dyDescent="0.25">
      <c r="A119" s="1" t="s">
        <v>454</v>
      </c>
      <c r="B119" s="2" t="s">
        <v>203</v>
      </c>
    </row>
    <row r="120" spans="1:2" x14ac:dyDescent="0.25">
      <c r="A120" s="1" t="s">
        <v>459</v>
      </c>
      <c r="B120" s="2" t="s">
        <v>202</v>
      </c>
    </row>
    <row r="121" spans="1:2" x14ac:dyDescent="0.25">
      <c r="A121" s="1" t="s">
        <v>483</v>
      </c>
      <c r="B121" s="2" t="s">
        <v>202</v>
      </c>
    </row>
    <row r="122" spans="1:2" x14ac:dyDescent="0.25">
      <c r="A122" s="1" t="s">
        <v>496</v>
      </c>
      <c r="B122" s="2" t="s">
        <v>203</v>
      </c>
    </row>
    <row r="123" spans="1:2" x14ac:dyDescent="0.25">
      <c r="A123" s="1" t="s">
        <v>530</v>
      </c>
      <c r="B123" s="2" t="s">
        <v>202</v>
      </c>
    </row>
    <row r="124" spans="1:2" x14ac:dyDescent="0.25">
      <c r="A124" s="1" t="s">
        <v>532</v>
      </c>
      <c r="B124" s="2" t="s">
        <v>202</v>
      </c>
    </row>
    <row r="125" spans="1:2" x14ac:dyDescent="0.25">
      <c r="A125" s="1" t="s">
        <v>535</v>
      </c>
      <c r="B125" s="2" t="s">
        <v>202</v>
      </c>
    </row>
    <row r="126" spans="1:2" x14ac:dyDescent="0.25">
      <c r="A126" s="1" t="s">
        <v>558</v>
      </c>
      <c r="B126" s="2" t="s">
        <v>203</v>
      </c>
    </row>
    <row r="127" spans="1:2" x14ac:dyDescent="0.25">
      <c r="A127" s="1" t="s">
        <v>566</v>
      </c>
      <c r="B127" s="2" t="s">
        <v>203</v>
      </c>
    </row>
    <row r="128" spans="1:2" x14ac:dyDescent="0.25">
      <c r="A128" s="1" t="s">
        <v>578</v>
      </c>
      <c r="B128" s="2" t="s">
        <v>202</v>
      </c>
    </row>
    <row r="129" spans="1:2" x14ac:dyDescent="0.25">
      <c r="A129" s="1" t="s">
        <v>423</v>
      </c>
      <c r="B129" s="2" t="s">
        <v>202</v>
      </c>
    </row>
    <row r="130" spans="1:2" x14ac:dyDescent="0.25">
      <c r="A130" s="1" t="s">
        <v>479</v>
      </c>
      <c r="B130" s="2" t="s">
        <v>203</v>
      </c>
    </row>
    <row r="131" spans="1:2" x14ac:dyDescent="0.25">
      <c r="A131" s="1" t="s">
        <v>513</v>
      </c>
      <c r="B131" s="2" t="s">
        <v>202</v>
      </c>
    </row>
    <row r="132" spans="1:2" x14ac:dyDescent="0.25">
      <c r="A132" s="1" t="s">
        <v>550</v>
      </c>
      <c r="B132" s="2" t="s">
        <v>202</v>
      </c>
    </row>
    <row r="133" spans="1:2" x14ac:dyDescent="0.25">
      <c r="A133" s="1" t="s">
        <v>516</v>
      </c>
      <c r="B133" s="2" t="s">
        <v>202</v>
      </c>
    </row>
    <row r="134" spans="1:2" x14ac:dyDescent="0.25">
      <c r="A134" s="1" t="s">
        <v>567</v>
      </c>
      <c r="B134" s="2" t="s">
        <v>203</v>
      </c>
    </row>
    <row r="135" spans="1:2" x14ac:dyDescent="0.25">
      <c r="A135" s="1" t="s">
        <v>594</v>
      </c>
      <c r="B135" s="2" t="s">
        <v>203</v>
      </c>
    </row>
    <row r="136" spans="1:2" x14ac:dyDescent="0.25">
      <c r="A136" s="1" t="s">
        <v>433</v>
      </c>
      <c r="B136" s="2" t="s">
        <v>202</v>
      </c>
    </row>
    <row r="137" spans="1:2" x14ac:dyDescent="0.25">
      <c r="A137" s="1" t="s">
        <v>445</v>
      </c>
      <c r="B137" s="2" t="s">
        <v>202</v>
      </c>
    </row>
    <row r="138" spans="1:2" x14ac:dyDescent="0.25">
      <c r="A138" s="1" t="s">
        <v>446</v>
      </c>
      <c r="B138" s="2" t="s">
        <v>203</v>
      </c>
    </row>
    <row r="139" spans="1:2" x14ac:dyDescent="0.25">
      <c r="A139" s="1" t="s">
        <v>510</v>
      </c>
      <c r="B139" s="2" t="s">
        <v>203</v>
      </c>
    </row>
    <row r="140" spans="1:2" x14ac:dyDescent="0.25">
      <c r="A140" s="1" t="s">
        <v>571</v>
      </c>
      <c r="B140" s="2" t="s">
        <v>202</v>
      </c>
    </row>
    <row r="141" spans="1:2" x14ac:dyDescent="0.25">
      <c r="A141" s="1" t="s">
        <v>572</v>
      </c>
      <c r="B141" s="2" t="s">
        <v>202</v>
      </c>
    </row>
    <row r="142" spans="1:2" x14ac:dyDescent="0.25">
      <c r="A142" s="1" t="s">
        <v>575</v>
      </c>
      <c r="B142" s="2" t="s">
        <v>202</v>
      </c>
    </row>
    <row r="143" spans="1:2" x14ac:dyDescent="0.25">
      <c r="A143" s="1" t="s">
        <v>480</v>
      </c>
      <c r="B143" s="2" t="s">
        <v>203</v>
      </c>
    </row>
    <row r="144" spans="1:2" x14ac:dyDescent="0.25">
      <c r="A144" s="1" t="s">
        <v>472</v>
      </c>
      <c r="B144" s="2" t="s">
        <v>203</v>
      </c>
    </row>
    <row r="145" spans="1:2" x14ac:dyDescent="0.25">
      <c r="A145" s="1" t="s">
        <v>482</v>
      </c>
      <c r="B145" s="2" t="s">
        <v>203</v>
      </c>
    </row>
    <row r="146" spans="1:2" x14ac:dyDescent="0.25">
      <c r="A146" s="1" t="s">
        <v>404</v>
      </c>
      <c r="B146" s="2" t="s">
        <v>203</v>
      </c>
    </row>
    <row r="147" spans="1:2" x14ac:dyDescent="0.25">
      <c r="A147" s="1" t="s">
        <v>589</v>
      </c>
      <c r="B147" s="2" t="s">
        <v>203</v>
      </c>
    </row>
    <row r="148" spans="1:2" x14ac:dyDescent="0.25">
      <c r="A148" s="1" t="s">
        <v>559</v>
      </c>
      <c r="B148" s="2" t="s">
        <v>203</v>
      </c>
    </row>
    <row r="149" spans="1:2" x14ac:dyDescent="0.25">
      <c r="A149" s="1" t="s">
        <v>569</v>
      </c>
      <c r="B149" s="2" t="s">
        <v>203</v>
      </c>
    </row>
    <row r="150" spans="1:2" x14ac:dyDescent="0.25">
      <c r="A150" s="1" t="s">
        <v>585</v>
      </c>
      <c r="B150" s="2" t="s">
        <v>202</v>
      </c>
    </row>
    <row r="151" spans="1:2" x14ac:dyDescent="0.25">
      <c r="A151" s="1" t="s">
        <v>400</v>
      </c>
      <c r="B151" s="2" t="s">
        <v>203</v>
      </c>
    </row>
    <row r="152" spans="1:2" x14ac:dyDescent="0.25">
      <c r="A152" s="1" t="s">
        <v>456</v>
      </c>
      <c r="B152" s="2" t="s">
        <v>203</v>
      </c>
    </row>
    <row r="153" spans="1:2" x14ac:dyDescent="0.25">
      <c r="A153" s="1" t="s">
        <v>485</v>
      </c>
      <c r="B153" s="2" t="s">
        <v>202</v>
      </c>
    </row>
    <row r="154" spans="1:2" x14ac:dyDescent="0.25">
      <c r="A154" s="1" t="s">
        <v>486</v>
      </c>
      <c r="B154" s="2" t="s">
        <v>202</v>
      </c>
    </row>
    <row r="155" spans="1:2" x14ac:dyDescent="0.25">
      <c r="A155" s="1" t="s">
        <v>555</v>
      </c>
      <c r="B155" s="2" t="s">
        <v>203</v>
      </c>
    </row>
    <row r="156" spans="1:2" x14ac:dyDescent="0.25">
      <c r="A156" s="1" t="s">
        <v>564</v>
      </c>
      <c r="B156" s="2" t="s">
        <v>202</v>
      </c>
    </row>
    <row r="157" spans="1:2" x14ac:dyDescent="0.25">
      <c r="A157" s="1" t="s">
        <v>417</v>
      </c>
      <c r="B157" s="2" t="s">
        <v>202</v>
      </c>
    </row>
    <row r="158" spans="1:2" x14ac:dyDescent="0.25">
      <c r="A158" s="1" t="s">
        <v>432</v>
      </c>
      <c r="B158" s="2" t="s">
        <v>202</v>
      </c>
    </row>
    <row r="159" spans="1:2" x14ac:dyDescent="0.25">
      <c r="A159" s="1" t="s">
        <v>503</v>
      </c>
      <c r="B159" s="2" t="s">
        <v>202</v>
      </c>
    </row>
    <row r="160" spans="1:2" x14ac:dyDescent="0.25">
      <c r="A160" s="1" t="s">
        <v>506</v>
      </c>
      <c r="B160" s="2" t="s">
        <v>202</v>
      </c>
    </row>
    <row r="161" spans="1:2" x14ac:dyDescent="0.25">
      <c r="A161" s="1" t="s">
        <v>537</v>
      </c>
      <c r="B161" s="2" t="s">
        <v>203</v>
      </c>
    </row>
    <row r="162" spans="1:2" x14ac:dyDescent="0.25">
      <c r="A162" s="1" t="s">
        <v>538</v>
      </c>
      <c r="B162" s="2" t="s">
        <v>203</v>
      </c>
    </row>
    <row r="163" spans="1:2" x14ac:dyDescent="0.25">
      <c r="A163" s="1" t="s">
        <v>570</v>
      </c>
      <c r="B163" s="2" t="s">
        <v>202</v>
      </c>
    </row>
    <row r="164" spans="1:2" x14ac:dyDescent="0.25">
      <c r="A164" s="1" t="s">
        <v>583</v>
      </c>
      <c r="B164" s="2" t="s">
        <v>203</v>
      </c>
    </row>
    <row r="165" spans="1:2" x14ac:dyDescent="0.25">
      <c r="A165" s="1" t="s">
        <v>413</v>
      </c>
      <c r="B165" s="2" t="s">
        <v>202</v>
      </c>
    </row>
    <row r="166" spans="1:2" x14ac:dyDescent="0.25">
      <c r="A166" s="1" t="s">
        <v>411</v>
      </c>
      <c r="B166" s="2" t="s">
        <v>203</v>
      </c>
    </row>
    <row r="167" spans="1:2" x14ac:dyDescent="0.25">
      <c r="A167" s="1" t="s">
        <v>531</v>
      </c>
      <c r="B167" s="2" t="s">
        <v>203</v>
      </c>
    </row>
    <row r="168" spans="1:2" x14ac:dyDescent="0.25">
      <c r="A168" s="1" t="s">
        <v>447</v>
      </c>
      <c r="B168" s="2" t="s">
        <v>202</v>
      </c>
    </row>
    <row r="169" spans="1:2" x14ac:dyDescent="0.25">
      <c r="A169" s="1" t="s">
        <v>477</v>
      </c>
      <c r="B169" s="2" t="s">
        <v>202</v>
      </c>
    </row>
    <row r="170" spans="1:2" x14ac:dyDescent="0.25">
      <c r="A170" s="1" t="s">
        <v>481</v>
      </c>
      <c r="B170" s="2" t="s">
        <v>202</v>
      </c>
    </row>
    <row r="171" spans="1:2" x14ac:dyDescent="0.25">
      <c r="A171" s="1" t="s">
        <v>577</v>
      </c>
      <c r="B171" s="2" t="s">
        <v>202</v>
      </c>
    </row>
    <row r="172" spans="1:2" x14ac:dyDescent="0.25">
      <c r="A172" s="1" t="s">
        <v>584</v>
      </c>
      <c r="B172" s="2" t="s">
        <v>203</v>
      </c>
    </row>
    <row r="173" spans="1:2" x14ac:dyDescent="0.25">
      <c r="A173" s="1" t="s">
        <v>478</v>
      </c>
      <c r="B173" s="2" t="s">
        <v>203</v>
      </c>
    </row>
    <row r="174" spans="1:2" x14ac:dyDescent="0.25">
      <c r="A174" s="1" t="s">
        <v>457</v>
      </c>
      <c r="B174" s="2" t="s">
        <v>202</v>
      </c>
    </row>
    <row r="175" spans="1:2" x14ac:dyDescent="0.25">
      <c r="A175" s="1" t="s">
        <v>465</v>
      </c>
      <c r="B175" s="2" t="s">
        <v>203</v>
      </c>
    </row>
    <row r="176" spans="1:2" x14ac:dyDescent="0.25">
      <c r="A176" s="1" t="s">
        <v>592</v>
      </c>
      <c r="B176" s="2" t="s">
        <v>203</v>
      </c>
    </row>
    <row r="177" spans="1:2" x14ac:dyDescent="0.25">
      <c r="A177" s="1" t="s">
        <v>401</v>
      </c>
      <c r="B177" s="2" t="s">
        <v>203</v>
      </c>
    </row>
    <row r="178" spans="1:2" x14ac:dyDescent="0.25">
      <c r="A178" s="1" t="s">
        <v>449</v>
      </c>
      <c r="B178" s="2" t="s">
        <v>202</v>
      </c>
    </row>
    <row r="179" spans="1:2" x14ac:dyDescent="0.25">
      <c r="A179" s="1" t="s">
        <v>525</v>
      </c>
      <c r="B179" s="2" t="s">
        <v>202</v>
      </c>
    </row>
    <row r="180" spans="1:2" x14ac:dyDescent="0.25">
      <c r="A180" s="1" t="s">
        <v>463</v>
      </c>
      <c r="B180" s="2" t="s">
        <v>203</v>
      </c>
    </row>
    <row r="181" spans="1:2" x14ac:dyDescent="0.25">
      <c r="A181" s="1" t="s">
        <v>464</v>
      </c>
      <c r="B181" s="2" t="s">
        <v>203</v>
      </c>
    </row>
    <row r="182" spans="1:2" x14ac:dyDescent="0.25">
      <c r="A182" s="1" t="s">
        <v>476</v>
      </c>
      <c r="B182" s="2" t="s">
        <v>202</v>
      </c>
    </row>
    <row r="183" spans="1:2" x14ac:dyDescent="0.25">
      <c r="A183" s="1" t="s">
        <v>540</v>
      </c>
      <c r="B183" s="2" t="s">
        <v>203</v>
      </c>
    </row>
    <row r="184" spans="1:2" x14ac:dyDescent="0.25">
      <c r="A184" s="1" t="s">
        <v>587</v>
      </c>
      <c r="B184" s="2" t="s">
        <v>203</v>
      </c>
    </row>
    <row r="185" spans="1:2" x14ac:dyDescent="0.25">
      <c r="A185" s="1" t="s">
        <v>492</v>
      </c>
      <c r="B185" s="2" t="s">
        <v>202</v>
      </c>
    </row>
    <row r="186" spans="1:2" x14ac:dyDescent="0.25">
      <c r="A186" s="1" t="s">
        <v>528</v>
      </c>
      <c r="B186" s="2" t="s">
        <v>202</v>
      </c>
    </row>
    <row r="187" spans="1:2" x14ac:dyDescent="0.25">
      <c r="A187" s="1" t="s">
        <v>593</v>
      </c>
      <c r="B187" s="2" t="s">
        <v>202</v>
      </c>
    </row>
    <row r="188" spans="1:2" x14ac:dyDescent="0.25">
      <c r="A188" s="1" t="s">
        <v>596</v>
      </c>
      <c r="B188" s="2" t="s">
        <v>202</v>
      </c>
    </row>
    <row r="189" spans="1:2" x14ac:dyDescent="0.25">
      <c r="A189" s="1" t="s">
        <v>442</v>
      </c>
      <c r="B189" s="2" t="s">
        <v>203</v>
      </c>
    </row>
    <row r="190" spans="1:2" x14ac:dyDescent="0.25">
      <c r="A190" s="1" t="s">
        <v>586</v>
      </c>
      <c r="B190" s="2" t="s">
        <v>203</v>
      </c>
    </row>
    <row r="191" spans="1:2" x14ac:dyDescent="0.25">
      <c r="A191" s="1" t="s">
        <v>573</v>
      </c>
      <c r="B191" s="2" t="s">
        <v>203</v>
      </c>
    </row>
    <row r="192" spans="1:2" x14ac:dyDescent="0.25">
      <c r="A192" s="1" t="s">
        <v>501</v>
      </c>
      <c r="B192" s="2" t="s">
        <v>202</v>
      </c>
    </row>
    <row r="193" spans="1:2" x14ac:dyDescent="0.25">
      <c r="A193" s="1" t="s">
        <v>488</v>
      </c>
      <c r="B193" s="2" t="s">
        <v>202</v>
      </c>
    </row>
    <row r="194" spans="1:2" x14ac:dyDescent="0.25">
      <c r="A194" s="1" t="s">
        <v>451</v>
      </c>
      <c r="B194" s="2" t="s">
        <v>202</v>
      </c>
    </row>
    <row r="195" spans="1:2" x14ac:dyDescent="0.25">
      <c r="A195" s="1" t="s">
        <v>541</v>
      </c>
      <c r="B195" s="2" t="s">
        <v>202</v>
      </c>
    </row>
    <row r="196" spans="1:2" x14ac:dyDescent="0.25">
      <c r="A196" s="1" t="s">
        <v>580</v>
      </c>
      <c r="B196" s="2" t="s">
        <v>203</v>
      </c>
    </row>
    <row r="197" spans="1:2" x14ac:dyDescent="0.25">
      <c r="A197" s="1" t="s">
        <v>588</v>
      </c>
      <c r="B197" s="2" t="s">
        <v>203</v>
      </c>
    </row>
    <row r="198" spans="1:2" x14ac:dyDescent="0.25">
      <c r="A198" s="1" t="s">
        <v>453</v>
      </c>
      <c r="B198" s="2" t="s">
        <v>203</v>
      </c>
    </row>
    <row r="199" spans="1:2" x14ac:dyDescent="0.25">
      <c r="A199" s="1" t="s">
        <v>498</v>
      </c>
      <c r="B199" s="2" t="s">
        <v>203</v>
      </c>
    </row>
    <row r="200" spans="1:2" x14ac:dyDescent="0.25">
      <c r="A200" s="1" t="s">
        <v>484</v>
      </c>
      <c r="B200" s="2" t="s">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24"/>
  <sheetViews>
    <sheetView topLeftCell="A7" workbookViewId="0">
      <selection activeCell="B90" sqref="B90"/>
    </sheetView>
  </sheetViews>
  <sheetFormatPr defaultRowHeight="15.75" x14ac:dyDescent="0.25"/>
  <cols>
    <col min="1" max="1" width="12.375" customWidth="1"/>
    <col min="2" max="2" width="24" bestFit="1" customWidth="1"/>
  </cols>
  <sheetData>
    <row r="3" spans="1:2" x14ac:dyDescent="0.25">
      <c r="A3" s="13" t="s">
        <v>669</v>
      </c>
      <c r="B3" t="s">
        <v>671</v>
      </c>
    </row>
    <row r="4" spans="1:2" x14ac:dyDescent="0.25">
      <c r="A4" s="14" t="s">
        <v>53</v>
      </c>
      <c r="B4">
        <v>98</v>
      </c>
    </row>
    <row r="5" spans="1:2" x14ac:dyDescent="0.25">
      <c r="A5" s="14" t="s">
        <v>121</v>
      </c>
      <c r="B5">
        <v>98</v>
      </c>
    </row>
    <row r="6" spans="1:2" x14ac:dyDescent="0.25">
      <c r="A6" s="14" t="s">
        <v>169</v>
      </c>
      <c r="B6">
        <v>98</v>
      </c>
    </row>
    <row r="7" spans="1:2" x14ac:dyDescent="0.25">
      <c r="A7" s="14" t="s">
        <v>129</v>
      </c>
      <c r="B7">
        <v>98</v>
      </c>
    </row>
    <row r="8" spans="1:2" x14ac:dyDescent="0.25">
      <c r="A8" s="14" t="s">
        <v>147</v>
      </c>
      <c r="B8">
        <v>97</v>
      </c>
    </row>
    <row r="9" spans="1:2" x14ac:dyDescent="0.25">
      <c r="A9" s="14" t="s">
        <v>47</v>
      </c>
      <c r="B9">
        <v>97</v>
      </c>
    </row>
    <row r="10" spans="1:2" x14ac:dyDescent="0.25">
      <c r="A10" s="14" t="s">
        <v>670</v>
      </c>
      <c r="B10">
        <v>586</v>
      </c>
    </row>
    <row r="13" spans="1:2" x14ac:dyDescent="0.25">
      <c r="A13" s="13" t="s">
        <v>669</v>
      </c>
      <c r="B13" t="s">
        <v>671</v>
      </c>
    </row>
    <row r="14" spans="1:2" x14ac:dyDescent="0.25">
      <c r="A14" s="14" t="s">
        <v>105</v>
      </c>
      <c r="B14">
        <v>55</v>
      </c>
    </row>
    <row r="15" spans="1:2" x14ac:dyDescent="0.25">
      <c r="A15" s="14" t="s">
        <v>109</v>
      </c>
      <c r="B15">
        <v>53</v>
      </c>
    </row>
    <row r="16" spans="1:2" x14ac:dyDescent="0.25">
      <c r="A16" s="14" t="s">
        <v>112</v>
      </c>
      <c r="B16">
        <v>47</v>
      </c>
    </row>
    <row r="17" spans="1:2" x14ac:dyDescent="0.25">
      <c r="A17" s="14" t="s">
        <v>77</v>
      </c>
      <c r="B17">
        <v>30</v>
      </c>
    </row>
    <row r="18" spans="1:2" x14ac:dyDescent="0.25">
      <c r="A18" s="14" t="s">
        <v>172</v>
      </c>
      <c r="B18">
        <v>0</v>
      </c>
    </row>
    <row r="19" spans="1:2" x14ac:dyDescent="0.25">
      <c r="A19" s="14" t="s">
        <v>670</v>
      </c>
      <c r="B19">
        <v>185</v>
      </c>
    </row>
    <row r="24" spans="1:2" x14ac:dyDescent="0.25">
      <c r="A24" s="13" t="s">
        <v>669</v>
      </c>
      <c r="B24" t="s">
        <v>673</v>
      </c>
    </row>
    <row r="25" spans="1:2" x14ac:dyDescent="0.25">
      <c r="A25" s="14" t="s">
        <v>121</v>
      </c>
      <c r="B25">
        <v>98</v>
      </c>
    </row>
    <row r="26" spans="1:2" x14ac:dyDescent="0.25">
      <c r="A26" s="14" t="s">
        <v>129</v>
      </c>
      <c r="B26">
        <v>98</v>
      </c>
    </row>
    <row r="27" spans="1:2" x14ac:dyDescent="0.25">
      <c r="A27" s="14" t="s">
        <v>53</v>
      </c>
      <c r="B27">
        <v>98</v>
      </c>
    </row>
    <row r="28" spans="1:2" x14ac:dyDescent="0.25">
      <c r="A28" s="14" t="s">
        <v>169</v>
      </c>
      <c r="B28">
        <v>98</v>
      </c>
    </row>
    <row r="29" spans="1:2" x14ac:dyDescent="0.25">
      <c r="A29" s="14" t="s">
        <v>47</v>
      </c>
      <c r="B29">
        <v>97</v>
      </c>
    </row>
    <row r="30" spans="1:2" x14ac:dyDescent="0.25">
      <c r="A30" s="14" t="s">
        <v>147</v>
      </c>
      <c r="B30">
        <v>97</v>
      </c>
    </row>
    <row r="31" spans="1:2" x14ac:dyDescent="0.25">
      <c r="A31" s="14" t="s">
        <v>52</v>
      </c>
      <c r="B31">
        <v>96</v>
      </c>
    </row>
    <row r="32" spans="1:2" x14ac:dyDescent="0.25">
      <c r="A32" s="14" t="s">
        <v>58</v>
      </c>
      <c r="B32">
        <v>95</v>
      </c>
    </row>
    <row r="33" spans="1:2" x14ac:dyDescent="0.25">
      <c r="A33" s="14" t="s">
        <v>161</v>
      </c>
      <c r="B33">
        <v>95</v>
      </c>
    </row>
    <row r="34" spans="1:2" x14ac:dyDescent="0.25">
      <c r="A34" s="14" t="s">
        <v>150</v>
      </c>
      <c r="B34">
        <v>94</v>
      </c>
    </row>
    <row r="35" spans="1:2" x14ac:dyDescent="0.25">
      <c r="A35" s="14" t="s">
        <v>156</v>
      </c>
      <c r="B35">
        <v>94</v>
      </c>
    </row>
    <row r="36" spans="1:2" x14ac:dyDescent="0.25">
      <c r="A36" s="14" t="s">
        <v>101</v>
      </c>
      <c r="B36">
        <v>94</v>
      </c>
    </row>
    <row r="37" spans="1:2" x14ac:dyDescent="0.25">
      <c r="A37" s="14" t="s">
        <v>37</v>
      </c>
      <c r="B37">
        <v>94</v>
      </c>
    </row>
    <row r="38" spans="1:2" x14ac:dyDescent="0.25">
      <c r="A38" s="14" t="s">
        <v>107</v>
      </c>
      <c r="B38">
        <v>94</v>
      </c>
    </row>
    <row r="39" spans="1:2" x14ac:dyDescent="0.25">
      <c r="A39" s="14" t="s">
        <v>146</v>
      </c>
      <c r="B39">
        <v>94</v>
      </c>
    </row>
    <row r="40" spans="1:2" x14ac:dyDescent="0.25">
      <c r="A40" s="14" t="s">
        <v>7</v>
      </c>
      <c r="B40">
        <v>94</v>
      </c>
    </row>
    <row r="41" spans="1:2" x14ac:dyDescent="0.25">
      <c r="A41" s="14" t="s">
        <v>9</v>
      </c>
      <c r="B41">
        <v>94</v>
      </c>
    </row>
    <row r="42" spans="1:2" x14ac:dyDescent="0.25">
      <c r="A42" s="14" t="s">
        <v>168</v>
      </c>
      <c r="B42">
        <v>94</v>
      </c>
    </row>
    <row r="43" spans="1:2" x14ac:dyDescent="0.25">
      <c r="A43" s="14" t="s">
        <v>194</v>
      </c>
      <c r="B43">
        <v>93</v>
      </c>
    </row>
    <row r="44" spans="1:2" x14ac:dyDescent="0.25">
      <c r="A44" s="14" t="s">
        <v>188</v>
      </c>
      <c r="B44">
        <v>93</v>
      </c>
    </row>
    <row r="45" spans="1:2" x14ac:dyDescent="0.25">
      <c r="A45" s="14" t="s">
        <v>27</v>
      </c>
      <c r="B45">
        <v>93</v>
      </c>
    </row>
    <row r="46" spans="1:2" x14ac:dyDescent="0.25">
      <c r="A46" s="14" t="s">
        <v>133</v>
      </c>
      <c r="B46">
        <v>93</v>
      </c>
    </row>
    <row r="47" spans="1:2" x14ac:dyDescent="0.25">
      <c r="A47" s="14" t="s">
        <v>17</v>
      </c>
      <c r="B47">
        <v>93</v>
      </c>
    </row>
    <row r="48" spans="1:2" x14ac:dyDescent="0.25">
      <c r="A48" s="14" t="s">
        <v>127</v>
      </c>
      <c r="B48">
        <v>93</v>
      </c>
    </row>
    <row r="49" spans="1:2" x14ac:dyDescent="0.25">
      <c r="A49" s="14" t="s">
        <v>73</v>
      </c>
      <c r="B49">
        <v>93</v>
      </c>
    </row>
    <row r="50" spans="1:2" x14ac:dyDescent="0.25">
      <c r="A50" s="14" t="s">
        <v>76</v>
      </c>
      <c r="B50">
        <v>92</v>
      </c>
    </row>
    <row r="51" spans="1:2" x14ac:dyDescent="0.25">
      <c r="A51" s="14" t="s">
        <v>64</v>
      </c>
      <c r="B51">
        <v>92</v>
      </c>
    </row>
    <row r="52" spans="1:2" x14ac:dyDescent="0.25">
      <c r="A52" s="14" t="s">
        <v>139</v>
      </c>
      <c r="B52">
        <v>92</v>
      </c>
    </row>
    <row r="53" spans="1:2" x14ac:dyDescent="0.25">
      <c r="A53" s="14" t="s">
        <v>196</v>
      </c>
      <c r="B53">
        <v>92</v>
      </c>
    </row>
    <row r="54" spans="1:2" x14ac:dyDescent="0.25">
      <c r="A54" s="14" t="s">
        <v>8</v>
      </c>
      <c r="B54">
        <v>91</v>
      </c>
    </row>
    <row r="55" spans="1:2" x14ac:dyDescent="0.25">
      <c r="A55" s="14" t="s">
        <v>54</v>
      </c>
      <c r="B55">
        <v>91</v>
      </c>
    </row>
    <row r="56" spans="1:2" x14ac:dyDescent="0.25">
      <c r="A56" s="14" t="s">
        <v>126</v>
      </c>
      <c r="B56">
        <v>91</v>
      </c>
    </row>
    <row r="57" spans="1:2" x14ac:dyDescent="0.25">
      <c r="A57" s="14" t="s">
        <v>33</v>
      </c>
      <c r="B57">
        <v>91</v>
      </c>
    </row>
    <row r="58" spans="1:2" x14ac:dyDescent="0.25">
      <c r="A58" s="14" t="s">
        <v>175</v>
      </c>
      <c r="B58">
        <v>91</v>
      </c>
    </row>
    <row r="59" spans="1:2" x14ac:dyDescent="0.25">
      <c r="A59" s="14" t="s">
        <v>24</v>
      </c>
      <c r="B59">
        <v>91</v>
      </c>
    </row>
    <row r="60" spans="1:2" x14ac:dyDescent="0.25">
      <c r="A60" s="14" t="s">
        <v>165</v>
      </c>
      <c r="B60">
        <v>91</v>
      </c>
    </row>
    <row r="61" spans="1:2" x14ac:dyDescent="0.25">
      <c r="A61" s="14" t="s">
        <v>93</v>
      </c>
      <c r="B61">
        <v>91</v>
      </c>
    </row>
    <row r="62" spans="1:2" x14ac:dyDescent="0.25">
      <c r="A62" s="14" t="s">
        <v>191</v>
      </c>
      <c r="B62">
        <v>90</v>
      </c>
    </row>
    <row r="63" spans="1:2" x14ac:dyDescent="0.25">
      <c r="A63" s="14" t="s">
        <v>118</v>
      </c>
      <c r="B63">
        <v>90</v>
      </c>
    </row>
    <row r="64" spans="1:2" x14ac:dyDescent="0.25">
      <c r="A64" s="14" t="s">
        <v>48</v>
      </c>
      <c r="B64">
        <v>90</v>
      </c>
    </row>
    <row r="65" spans="1:2" x14ac:dyDescent="0.25">
      <c r="A65" s="14" t="s">
        <v>113</v>
      </c>
      <c r="B65">
        <v>90</v>
      </c>
    </row>
    <row r="66" spans="1:2" x14ac:dyDescent="0.25">
      <c r="A66" s="14" t="s">
        <v>180</v>
      </c>
      <c r="B66">
        <v>90</v>
      </c>
    </row>
    <row r="67" spans="1:2" x14ac:dyDescent="0.25">
      <c r="A67" s="14" t="s">
        <v>68</v>
      </c>
      <c r="B67">
        <v>90</v>
      </c>
    </row>
    <row r="68" spans="1:2" x14ac:dyDescent="0.25">
      <c r="A68" s="14" t="s">
        <v>124</v>
      </c>
      <c r="B68">
        <v>90</v>
      </c>
    </row>
    <row r="69" spans="1:2" x14ac:dyDescent="0.25">
      <c r="A69" s="14" t="s">
        <v>38</v>
      </c>
      <c r="B69">
        <v>89</v>
      </c>
    </row>
    <row r="70" spans="1:2" x14ac:dyDescent="0.25">
      <c r="A70" s="14" t="s">
        <v>15</v>
      </c>
      <c r="B70">
        <v>89</v>
      </c>
    </row>
    <row r="71" spans="1:2" x14ac:dyDescent="0.25">
      <c r="A71" s="14" t="s">
        <v>80</v>
      </c>
      <c r="B71">
        <v>89</v>
      </c>
    </row>
    <row r="72" spans="1:2" x14ac:dyDescent="0.25">
      <c r="A72" s="14" t="s">
        <v>74</v>
      </c>
      <c r="B72">
        <v>89</v>
      </c>
    </row>
    <row r="73" spans="1:2" x14ac:dyDescent="0.25">
      <c r="A73" s="14" t="s">
        <v>170</v>
      </c>
      <c r="B73">
        <v>88</v>
      </c>
    </row>
    <row r="74" spans="1:2" x14ac:dyDescent="0.25">
      <c r="A74" s="14" t="s">
        <v>40</v>
      </c>
      <c r="B74">
        <v>88</v>
      </c>
    </row>
    <row r="75" spans="1:2" x14ac:dyDescent="0.25">
      <c r="A75" s="14" t="s">
        <v>125</v>
      </c>
      <c r="B75">
        <v>88</v>
      </c>
    </row>
    <row r="76" spans="1:2" x14ac:dyDescent="0.25">
      <c r="A76" s="14" t="s">
        <v>144</v>
      </c>
      <c r="B76">
        <v>88</v>
      </c>
    </row>
    <row r="77" spans="1:2" x14ac:dyDescent="0.25">
      <c r="A77" s="14" t="s">
        <v>157</v>
      </c>
      <c r="B77">
        <v>88</v>
      </c>
    </row>
    <row r="78" spans="1:2" x14ac:dyDescent="0.25">
      <c r="A78" s="14" t="s">
        <v>163</v>
      </c>
      <c r="B78">
        <v>88</v>
      </c>
    </row>
    <row r="79" spans="1:2" x14ac:dyDescent="0.25">
      <c r="A79" s="14" t="s">
        <v>195</v>
      </c>
      <c r="B79">
        <v>87</v>
      </c>
    </row>
    <row r="80" spans="1:2" x14ac:dyDescent="0.25">
      <c r="A80" s="14" t="s">
        <v>95</v>
      </c>
      <c r="B80">
        <v>87</v>
      </c>
    </row>
    <row r="81" spans="1:2" x14ac:dyDescent="0.25">
      <c r="A81" s="14" t="s">
        <v>14</v>
      </c>
      <c r="B81">
        <v>87</v>
      </c>
    </row>
    <row r="82" spans="1:2" x14ac:dyDescent="0.25">
      <c r="A82" s="14" t="s">
        <v>174</v>
      </c>
      <c r="B82">
        <v>87</v>
      </c>
    </row>
    <row r="83" spans="1:2" x14ac:dyDescent="0.25">
      <c r="A83" s="14" t="s">
        <v>3</v>
      </c>
      <c r="B83">
        <v>87</v>
      </c>
    </row>
    <row r="84" spans="1:2" x14ac:dyDescent="0.25">
      <c r="A84" s="14" t="s">
        <v>100</v>
      </c>
      <c r="B84">
        <v>87</v>
      </c>
    </row>
    <row r="85" spans="1:2" x14ac:dyDescent="0.25">
      <c r="A85" s="14" t="s">
        <v>26</v>
      </c>
      <c r="B85">
        <v>87</v>
      </c>
    </row>
    <row r="86" spans="1:2" x14ac:dyDescent="0.25">
      <c r="A86" s="14" t="s">
        <v>148</v>
      </c>
      <c r="B86">
        <v>87</v>
      </c>
    </row>
    <row r="87" spans="1:2" x14ac:dyDescent="0.25">
      <c r="A87" s="14" t="s">
        <v>10</v>
      </c>
      <c r="B87">
        <v>87</v>
      </c>
    </row>
    <row r="88" spans="1:2" x14ac:dyDescent="0.25">
      <c r="A88" s="14" t="s">
        <v>177</v>
      </c>
      <c r="B88">
        <v>86</v>
      </c>
    </row>
    <row r="89" spans="1:2" x14ac:dyDescent="0.25">
      <c r="A89" s="14" t="s">
        <v>78</v>
      </c>
      <c r="B89">
        <v>86</v>
      </c>
    </row>
    <row r="90" spans="1:2" x14ac:dyDescent="0.25">
      <c r="A90" s="14" t="s">
        <v>45</v>
      </c>
      <c r="B90">
        <v>86</v>
      </c>
    </row>
    <row r="91" spans="1:2" x14ac:dyDescent="0.25">
      <c r="A91" s="14" t="s">
        <v>25</v>
      </c>
      <c r="B91">
        <v>85</v>
      </c>
    </row>
    <row r="92" spans="1:2" x14ac:dyDescent="0.25">
      <c r="A92" s="14" t="s">
        <v>29</v>
      </c>
      <c r="B92">
        <v>85</v>
      </c>
    </row>
    <row r="93" spans="1:2" x14ac:dyDescent="0.25">
      <c r="A93" s="14" t="s">
        <v>104</v>
      </c>
      <c r="B93">
        <v>85</v>
      </c>
    </row>
    <row r="94" spans="1:2" x14ac:dyDescent="0.25">
      <c r="A94" s="14" t="s">
        <v>61</v>
      </c>
      <c r="B94">
        <v>85</v>
      </c>
    </row>
    <row r="95" spans="1:2" x14ac:dyDescent="0.25">
      <c r="A95" s="14" t="s">
        <v>51</v>
      </c>
      <c r="B95">
        <v>85</v>
      </c>
    </row>
    <row r="96" spans="1:2" x14ac:dyDescent="0.25">
      <c r="A96" s="14" t="s">
        <v>42</v>
      </c>
      <c r="B96">
        <v>85</v>
      </c>
    </row>
    <row r="97" spans="1:2" x14ac:dyDescent="0.25">
      <c r="A97" s="14" t="s">
        <v>32</v>
      </c>
      <c r="B97">
        <v>84</v>
      </c>
    </row>
    <row r="98" spans="1:2" x14ac:dyDescent="0.25">
      <c r="A98" s="14" t="s">
        <v>44</v>
      </c>
      <c r="B98">
        <v>84</v>
      </c>
    </row>
    <row r="99" spans="1:2" x14ac:dyDescent="0.25">
      <c r="A99" s="14" t="s">
        <v>13</v>
      </c>
      <c r="B99">
        <v>84</v>
      </c>
    </row>
    <row r="100" spans="1:2" x14ac:dyDescent="0.25">
      <c r="A100" s="14" t="s">
        <v>183</v>
      </c>
      <c r="B100">
        <v>84</v>
      </c>
    </row>
    <row r="101" spans="1:2" x14ac:dyDescent="0.25">
      <c r="A101" s="14" t="s">
        <v>43</v>
      </c>
      <c r="B101">
        <v>84</v>
      </c>
    </row>
    <row r="102" spans="1:2" x14ac:dyDescent="0.25">
      <c r="A102" s="14" t="s">
        <v>34</v>
      </c>
      <c r="B102">
        <v>84</v>
      </c>
    </row>
    <row r="103" spans="1:2" x14ac:dyDescent="0.25">
      <c r="A103" s="14" t="s">
        <v>89</v>
      </c>
      <c r="B103">
        <v>83</v>
      </c>
    </row>
    <row r="104" spans="1:2" x14ac:dyDescent="0.25">
      <c r="A104" s="14" t="s">
        <v>140</v>
      </c>
      <c r="B104">
        <v>83</v>
      </c>
    </row>
    <row r="105" spans="1:2" x14ac:dyDescent="0.25">
      <c r="A105" s="14" t="s">
        <v>142</v>
      </c>
      <c r="B105">
        <v>83</v>
      </c>
    </row>
    <row r="106" spans="1:2" x14ac:dyDescent="0.25">
      <c r="A106" s="14" t="s">
        <v>167</v>
      </c>
      <c r="B106">
        <v>83</v>
      </c>
    </row>
    <row r="107" spans="1:2" x14ac:dyDescent="0.25">
      <c r="A107" s="14" t="s">
        <v>128</v>
      </c>
      <c r="B107">
        <v>83</v>
      </c>
    </row>
    <row r="108" spans="1:2" x14ac:dyDescent="0.25">
      <c r="A108" s="14" t="s">
        <v>187</v>
      </c>
      <c r="B108">
        <v>83</v>
      </c>
    </row>
    <row r="109" spans="1:2" x14ac:dyDescent="0.25">
      <c r="A109" s="14" t="s">
        <v>106</v>
      </c>
      <c r="B109">
        <v>83</v>
      </c>
    </row>
    <row r="110" spans="1:2" x14ac:dyDescent="0.25">
      <c r="A110" s="14" t="s">
        <v>66</v>
      </c>
      <c r="B110">
        <v>83</v>
      </c>
    </row>
    <row r="111" spans="1:2" x14ac:dyDescent="0.25">
      <c r="A111" s="14" t="s">
        <v>173</v>
      </c>
      <c r="B111">
        <v>83</v>
      </c>
    </row>
    <row r="112" spans="1:2" x14ac:dyDescent="0.25">
      <c r="A112" s="14" t="s">
        <v>31</v>
      </c>
      <c r="B112">
        <v>83</v>
      </c>
    </row>
    <row r="113" spans="1:2" x14ac:dyDescent="0.25">
      <c r="A113" s="14" t="s">
        <v>179</v>
      </c>
      <c r="B113">
        <v>82</v>
      </c>
    </row>
    <row r="114" spans="1:2" x14ac:dyDescent="0.25">
      <c r="A114" s="14" t="s">
        <v>22</v>
      </c>
      <c r="B114">
        <v>82</v>
      </c>
    </row>
    <row r="115" spans="1:2" x14ac:dyDescent="0.25">
      <c r="A115" s="14" t="s">
        <v>162</v>
      </c>
      <c r="B115">
        <v>82</v>
      </c>
    </row>
    <row r="116" spans="1:2" x14ac:dyDescent="0.25">
      <c r="A116" s="14" t="s">
        <v>11</v>
      </c>
      <c r="B116">
        <v>82</v>
      </c>
    </row>
    <row r="117" spans="1:2" x14ac:dyDescent="0.25">
      <c r="A117" s="14" t="s">
        <v>72</v>
      </c>
      <c r="B117">
        <v>82</v>
      </c>
    </row>
    <row r="118" spans="1:2" x14ac:dyDescent="0.25">
      <c r="A118" s="14" t="s">
        <v>132</v>
      </c>
      <c r="B118">
        <v>82</v>
      </c>
    </row>
    <row r="119" spans="1:2" x14ac:dyDescent="0.25">
      <c r="A119" s="14" t="s">
        <v>110</v>
      </c>
      <c r="B119">
        <v>81</v>
      </c>
    </row>
    <row r="120" spans="1:2" x14ac:dyDescent="0.25">
      <c r="A120" s="14" t="s">
        <v>88</v>
      </c>
      <c r="B120">
        <v>81</v>
      </c>
    </row>
    <row r="121" spans="1:2" x14ac:dyDescent="0.25">
      <c r="A121" s="14" t="s">
        <v>16</v>
      </c>
      <c r="B121">
        <v>81</v>
      </c>
    </row>
    <row r="122" spans="1:2" x14ac:dyDescent="0.25">
      <c r="A122" s="14" t="s">
        <v>86</v>
      </c>
      <c r="B122">
        <v>81</v>
      </c>
    </row>
    <row r="123" spans="1:2" x14ac:dyDescent="0.25">
      <c r="A123" s="14" t="s">
        <v>30</v>
      </c>
      <c r="B123">
        <v>81</v>
      </c>
    </row>
    <row r="124" spans="1:2" x14ac:dyDescent="0.25">
      <c r="A124" s="14" t="s">
        <v>57</v>
      </c>
      <c r="B124">
        <v>81</v>
      </c>
    </row>
    <row r="125" spans="1:2" x14ac:dyDescent="0.25">
      <c r="A125" s="14" t="s">
        <v>87</v>
      </c>
      <c r="B125">
        <v>81</v>
      </c>
    </row>
    <row r="126" spans="1:2" x14ac:dyDescent="0.25">
      <c r="A126" s="14" t="s">
        <v>103</v>
      </c>
      <c r="B126">
        <v>81</v>
      </c>
    </row>
    <row r="127" spans="1:2" x14ac:dyDescent="0.25">
      <c r="A127" s="14" t="s">
        <v>116</v>
      </c>
      <c r="B127">
        <v>80</v>
      </c>
    </row>
    <row r="128" spans="1:2" x14ac:dyDescent="0.25">
      <c r="A128" s="14" t="s">
        <v>158</v>
      </c>
      <c r="B128">
        <v>80</v>
      </c>
    </row>
    <row r="129" spans="1:2" x14ac:dyDescent="0.25">
      <c r="A129" s="14" t="s">
        <v>75</v>
      </c>
      <c r="B129">
        <v>80</v>
      </c>
    </row>
    <row r="130" spans="1:2" x14ac:dyDescent="0.25">
      <c r="A130" s="14" t="s">
        <v>71</v>
      </c>
      <c r="B130">
        <v>80</v>
      </c>
    </row>
    <row r="131" spans="1:2" x14ac:dyDescent="0.25">
      <c r="A131" s="14" t="s">
        <v>20</v>
      </c>
      <c r="B131">
        <v>80</v>
      </c>
    </row>
    <row r="132" spans="1:2" x14ac:dyDescent="0.25">
      <c r="A132" s="14" t="s">
        <v>159</v>
      </c>
      <c r="B132">
        <v>80</v>
      </c>
    </row>
    <row r="133" spans="1:2" x14ac:dyDescent="0.25">
      <c r="A133" s="14" t="s">
        <v>28</v>
      </c>
      <c r="B133">
        <v>80</v>
      </c>
    </row>
    <row r="134" spans="1:2" x14ac:dyDescent="0.25">
      <c r="A134" s="14" t="s">
        <v>96</v>
      </c>
      <c r="B134">
        <v>80</v>
      </c>
    </row>
    <row r="135" spans="1:2" x14ac:dyDescent="0.25">
      <c r="A135" s="14" t="s">
        <v>185</v>
      </c>
      <c r="B135">
        <v>79</v>
      </c>
    </row>
    <row r="136" spans="1:2" x14ac:dyDescent="0.25">
      <c r="A136" s="14" t="s">
        <v>6</v>
      </c>
      <c r="B136">
        <v>79</v>
      </c>
    </row>
    <row r="137" spans="1:2" x14ac:dyDescent="0.25">
      <c r="A137" s="14" t="s">
        <v>94</v>
      </c>
      <c r="B137">
        <v>79</v>
      </c>
    </row>
    <row r="138" spans="1:2" x14ac:dyDescent="0.25">
      <c r="A138" s="14" t="s">
        <v>79</v>
      </c>
      <c r="B138">
        <v>79</v>
      </c>
    </row>
    <row r="139" spans="1:2" x14ac:dyDescent="0.25">
      <c r="A139" s="14" t="s">
        <v>171</v>
      </c>
      <c r="B139">
        <v>79</v>
      </c>
    </row>
    <row r="140" spans="1:2" x14ac:dyDescent="0.25">
      <c r="A140" s="14" t="s">
        <v>115</v>
      </c>
      <c r="B140">
        <v>79</v>
      </c>
    </row>
    <row r="141" spans="1:2" x14ac:dyDescent="0.25">
      <c r="A141" s="14" t="s">
        <v>92</v>
      </c>
      <c r="B141">
        <v>78</v>
      </c>
    </row>
    <row r="142" spans="1:2" x14ac:dyDescent="0.25">
      <c r="A142" s="14" t="s">
        <v>19</v>
      </c>
      <c r="B142">
        <v>78</v>
      </c>
    </row>
    <row r="143" spans="1:2" x14ac:dyDescent="0.25">
      <c r="A143" s="14" t="s">
        <v>49</v>
      </c>
      <c r="B143">
        <v>78</v>
      </c>
    </row>
    <row r="144" spans="1:2" x14ac:dyDescent="0.25">
      <c r="A144" s="14" t="s">
        <v>82</v>
      </c>
      <c r="B144">
        <v>78</v>
      </c>
    </row>
    <row r="145" spans="1:2" x14ac:dyDescent="0.25">
      <c r="A145" s="14" t="s">
        <v>135</v>
      </c>
      <c r="B145">
        <v>78</v>
      </c>
    </row>
    <row r="146" spans="1:2" x14ac:dyDescent="0.25">
      <c r="A146" s="14" t="s">
        <v>122</v>
      </c>
      <c r="B146">
        <v>78</v>
      </c>
    </row>
    <row r="147" spans="1:2" x14ac:dyDescent="0.25">
      <c r="A147" s="14" t="s">
        <v>120</v>
      </c>
      <c r="B147">
        <v>78</v>
      </c>
    </row>
    <row r="148" spans="1:2" x14ac:dyDescent="0.25">
      <c r="A148" s="14" t="s">
        <v>2</v>
      </c>
      <c r="B148">
        <v>77</v>
      </c>
    </row>
    <row r="149" spans="1:2" x14ac:dyDescent="0.25">
      <c r="A149" s="14" t="s">
        <v>56</v>
      </c>
      <c r="B149">
        <v>77</v>
      </c>
    </row>
    <row r="150" spans="1:2" x14ac:dyDescent="0.25">
      <c r="A150" s="14" t="s">
        <v>35</v>
      </c>
      <c r="B150">
        <v>77</v>
      </c>
    </row>
    <row r="151" spans="1:2" x14ac:dyDescent="0.25">
      <c r="A151" s="14" t="s">
        <v>1</v>
      </c>
      <c r="B151">
        <v>77</v>
      </c>
    </row>
    <row r="152" spans="1:2" x14ac:dyDescent="0.25">
      <c r="A152" s="14" t="s">
        <v>67</v>
      </c>
      <c r="B152">
        <v>77</v>
      </c>
    </row>
    <row r="153" spans="1:2" x14ac:dyDescent="0.25">
      <c r="A153" s="14" t="s">
        <v>137</v>
      </c>
      <c r="B153">
        <v>76</v>
      </c>
    </row>
    <row r="154" spans="1:2" x14ac:dyDescent="0.25">
      <c r="A154" s="14" t="s">
        <v>39</v>
      </c>
      <c r="B154">
        <v>76</v>
      </c>
    </row>
    <row r="155" spans="1:2" x14ac:dyDescent="0.25">
      <c r="A155" s="14" t="s">
        <v>160</v>
      </c>
      <c r="B155">
        <v>76</v>
      </c>
    </row>
    <row r="156" spans="1:2" x14ac:dyDescent="0.25">
      <c r="A156" s="14" t="s">
        <v>151</v>
      </c>
      <c r="B156">
        <v>76</v>
      </c>
    </row>
    <row r="157" spans="1:2" x14ac:dyDescent="0.25">
      <c r="A157" s="14" t="s">
        <v>91</v>
      </c>
      <c r="B157">
        <v>75</v>
      </c>
    </row>
    <row r="158" spans="1:2" x14ac:dyDescent="0.25">
      <c r="A158" s="14" t="s">
        <v>155</v>
      </c>
      <c r="B158">
        <v>75</v>
      </c>
    </row>
    <row r="159" spans="1:2" x14ac:dyDescent="0.25">
      <c r="A159" s="14" t="s">
        <v>119</v>
      </c>
      <c r="B159">
        <v>75</v>
      </c>
    </row>
    <row r="160" spans="1:2" x14ac:dyDescent="0.25">
      <c r="A160" s="14" t="s">
        <v>193</v>
      </c>
      <c r="B160">
        <v>75</v>
      </c>
    </row>
    <row r="161" spans="1:2" x14ac:dyDescent="0.25">
      <c r="A161" s="14" t="s">
        <v>90</v>
      </c>
      <c r="B161">
        <v>75</v>
      </c>
    </row>
    <row r="162" spans="1:2" x14ac:dyDescent="0.25">
      <c r="A162" s="14" t="s">
        <v>60</v>
      </c>
      <c r="B162">
        <v>75</v>
      </c>
    </row>
    <row r="163" spans="1:2" x14ac:dyDescent="0.25">
      <c r="A163" s="14" t="s">
        <v>164</v>
      </c>
      <c r="B163">
        <v>75</v>
      </c>
    </row>
    <row r="164" spans="1:2" x14ac:dyDescent="0.25">
      <c r="A164" s="14" t="s">
        <v>130</v>
      </c>
      <c r="B164">
        <v>74</v>
      </c>
    </row>
    <row r="165" spans="1:2" x14ac:dyDescent="0.25">
      <c r="A165" s="14" t="s">
        <v>149</v>
      </c>
      <c r="B165">
        <v>73</v>
      </c>
    </row>
    <row r="166" spans="1:2" x14ac:dyDescent="0.25">
      <c r="A166" s="14" t="s">
        <v>117</v>
      </c>
      <c r="B166">
        <v>73</v>
      </c>
    </row>
    <row r="167" spans="1:2" x14ac:dyDescent="0.25">
      <c r="A167" s="14" t="s">
        <v>143</v>
      </c>
      <c r="B167">
        <v>73</v>
      </c>
    </row>
    <row r="168" spans="1:2" x14ac:dyDescent="0.25">
      <c r="A168" s="14" t="s">
        <v>166</v>
      </c>
      <c r="B168">
        <v>73</v>
      </c>
    </row>
    <row r="169" spans="1:2" x14ac:dyDescent="0.25">
      <c r="A169" s="14" t="s">
        <v>50</v>
      </c>
      <c r="B169">
        <v>73</v>
      </c>
    </row>
    <row r="170" spans="1:2" x14ac:dyDescent="0.25">
      <c r="A170" s="14" t="s">
        <v>153</v>
      </c>
      <c r="B170">
        <v>72</v>
      </c>
    </row>
    <row r="171" spans="1:2" x14ac:dyDescent="0.25">
      <c r="A171" s="14" t="s">
        <v>176</v>
      </c>
      <c r="B171">
        <v>72</v>
      </c>
    </row>
    <row r="172" spans="1:2" x14ac:dyDescent="0.25">
      <c r="A172" s="14" t="s">
        <v>65</v>
      </c>
      <c r="B172">
        <v>72</v>
      </c>
    </row>
    <row r="173" spans="1:2" x14ac:dyDescent="0.25">
      <c r="A173" s="14" t="s">
        <v>189</v>
      </c>
      <c r="B173">
        <v>72</v>
      </c>
    </row>
    <row r="174" spans="1:2" x14ac:dyDescent="0.25">
      <c r="A174" s="14" t="s">
        <v>181</v>
      </c>
      <c r="B174">
        <v>72</v>
      </c>
    </row>
    <row r="175" spans="1:2" x14ac:dyDescent="0.25">
      <c r="A175" s="14" t="s">
        <v>63</v>
      </c>
      <c r="B175">
        <v>71</v>
      </c>
    </row>
    <row r="176" spans="1:2" x14ac:dyDescent="0.25">
      <c r="A176" s="14" t="s">
        <v>97</v>
      </c>
      <c r="B176">
        <v>71</v>
      </c>
    </row>
    <row r="177" spans="1:2" x14ac:dyDescent="0.25">
      <c r="A177" s="14" t="s">
        <v>186</v>
      </c>
      <c r="B177">
        <v>71</v>
      </c>
    </row>
    <row r="178" spans="1:2" x14ac:dyDescent="0.25">
      <c r="A178" s="14" t="s">
        <v>134</v>
      </c>
      <c r="B178">
        <v>71</v>
      </c>
    </row>
    <row r="179" spans="1:2" x14ac:dyDescent="0.25">
      <c r="A179" s="14" t="s">
        <v>111</v>
      </c>
      <c r="B179">
        <v>71</v>
      </c>
    </row>
    <row r="180" spans="1:2" x14ac:dyDescent="0.25">
      <c r="A180" s="14" t="s">
        <v>83</v>
      </c>
      <c r="B180">
        <v>71</v>
      </c>
    </row>
    <row r="181" spans="1:2" x14ac:dyDescent="0.25">
      <c r="A181" s="14" t="s">
        <v>192</v>
      </c>
      <c r="B181">
        <v>71</v>
      </c>
    </row>
    <row r="182" spans="1:2" x14ac:dyDescent="0.25">
      <c r="A182" s="14" t="s">
        <v>18</v>
      </c>
      <c r="B182">
        <v>70</v>
      </c>
    </row>
    <row r="183" spans="1:2" x14ac:dyDescent="0.25">
      <c r="A183" s="14" t="s">
        <v>136</v>
      </c>
      <c r="B183">
        <v>70</v>
      </c>
    </row>
    <row r="184" spans="1:2" x14ac:dyDescent="0.25">
      <c r="A184" s="14" t="s">
        <v>62</v>
      </c>
      <c r="B184">
        <v>70</v>
      </c>
    </row>
    <row r="185" spans="1:2" x14ac:dyDescent="0.25">
      <c r="A185" s="14" t="s">
        <v>138</v>
      </c>
      <c r="B185">
        <v>70</v>
      </c>
    </row>
    <row r="186" spans="1:2" x14ac:dyDescent="0.25">
      <c r="A186" s="14" t="s">
        <v>198</v>
      </c>
      <c r="B186">
        <v>69</v>
      </c>
    </row>
    <row r="187" spans="1:2" x14ac:dyDescent="0.25">
      <c r="A187" s="14" t="s">
        <v>4</v>
      </c>
      <c r="B187">
        <v>69</v>
      </c>
    </row>
    <row r="188" spans="1:2" x14ac:dyDescent="0.25">
      <c r="A188" s="14" t="s">
        <v>23</v>
      </c>
      <c r="B188">
        <v>69</v>
      </c>
    </row>
    <row r="189" spans="1:2" x14ac:dyDescent="0.25">
      <c r="A189" s="14" t="s">
        <v>41</v>
      </c>
      <c r="B189">
        <v>69</v>
      </c>
    </row>
    <row r="190" spans="1:2" x14ac:dyDescent="0.25">
      <c r="A190" s="14" t="s">
        <v>69</v>
      </c>
      <c r="B190">
        <v>68</v>
      </c>
    </row>
    <row r="191" spans="1:2" x14ac:dyDescent="0.25">
      <c r="A191" s="14" t="s">
        <v>184</v>
      </c>
      <c r="B191">
        <v>68</v>
      </c>
    </row>
    <row r="192" spans="1:2" x14ac:dyDescent="0.25">
      <c r="A192" s="14" t="s">
        <v>114</v>
      </c>
      <c r="B192">
        <v>68</v>
      </c>
    </row>
    <row r="193" spans="1:2" x14ac:dyDescent="0.25">
      <c r="A193" s="14" t="s">
        <v>197</v>
      </c>
      <c r="B193">
        <v>68</v>
      </c>
    </row>
    <row r="194" spans="1:2" x14ac:dyDescent="0.25">
      <c r="A194" s="14" t="s">
        <v>102</v>
      </c>
      <c r="B194">
        <v>68</v>
      </c>
    </row>
    <row r="195" spans="1:2" x14ac:dyDescent="0.25">
      <c r="A195" s="14" t="s">
        <v>55</v>
      </c>
      <c r="B195">
        <v>68</v>
      </c>
    </row>
    <row r="196" spans="1:2" x14ac:dyDescent="0.25">
      <c r="A196" s="14" t="s">
        <v>36</v>
      </c>
      <c r="B196">
        <v>67</v>
      </c>
    </row>
    <row r="197" spans="1:2" x14ac:dyDescent="0.25">
      <c r="A197" s="14" t="s">
        <v>141</v>
      </c>
      <c r="B197">
        <v>67</v>
      </c>
    </row>
    <row r="198" spans="1:2" x14ac:dyDescent="0.25">
      <c r="A198" s="14" t="s">
        <v>99</v>
      </c>
      <c r="B198">
        <v>67</v>
      </c>
    </row>
    <row r="199" spans="1:2" x14ac:dyDescent="0.25">
      <c r="A199" s="14" t="s">
        <v>131</v>
      </c>
      <c r="B199">
        <v>66</v>
      </c>
    </row>
    <row r="200" spans="1:2" x14ac:dyDescent="0.25">
      <c r="A200" s="14" t="s">
        <v>98</v>
      </c>
      <c r="B200">
        <v>66</v>
      </c>
    </row>
    <row r="201" spans="1:2" x14ac:dyDescent="0.25">
      <c r="A201" s="14" t="s">
        <v>123</v>
      </c>
      <c r="B201">
        <v>66</v>
      </c>
    </row>
    <row r="202" spans="1:2" x14ac:dyDescent="0.25">
      <c r="A202" s="14" t="s">
        <v>21</v>
      </c>
      <c r="B202">
        <v>66</v>
      </c>
    </row>
    <row r="203" spans="1:2" x14ac:dyDescent="0.25">
      <c r="A203" s="14" t="s">
        <v>85</v>
      </c>
      <c r="B203">
        <v>66</v>
      </c>
    </row>
    <row r="204" spans="1:2" x14ac:dyDescent="0.25">
      <c r="A204" s="14" t="s">
        <v>46</v>
      </c>
      <c r="B204">
        <v>66</v>
      </c>
    </row>
    <row r="205" spans="1:2" x14ac:dyDescent="0.25">
      <c r="A205" s="14" t="s">
        <v>145</v>
      </c>
      <c r="B205">
        <v>65</v>
      </c>
    </row>
    <row r="206" spans="1:2" x14ac:dyDescent="0.25">
      <c r="A206" s="14" t="s">
        <v>81</v>
      </c>
      <c r="B206">
        <v>65</v>
      </c>
    </row>
    <row r="207" spans="1:2" x14ac:dyDescent="0.25">
      <c r="A207" s="14" t="s">
        <v>178</v>
      </c>
      <c r="B207">
        <v>64</v>
      </c>
    </row>
    <row r="208" spans="1:2" x14ac:dyDescent="0.25">
      <c r="A208" s="14" t="s">
        <v>59</v>
      </c>
      <c r="B208">
        <v>63</v>
      </c>
    </row>
    <row r="209" spans="1:2" x14ac:dyDescent="0.25">
      <c r="A209" s="14" t="s">
        <v>84</v>
      </c>
      <c r="B209">
        <v>63</v>
      </c>
    </row>
    <row r="210" spans="1:2" x14ac:dyDescent="0.25">
      <c r="A210" s="14" t="s">
        <v>12</v>
      </c>
      <c r="B210">
        <v>62</v>
      </c>
    </row>
    <row r="211" spans="1:2" x14ac:dyDescent="0.25">
      <c r="A211" s="14" t="s">
        <v>5</v>
      </c>
      <c r="B211">
        <v>62</v>
      </c>
    </row>
    <row r="212" spans="1:2" x14ac:dyDescent="0.25">
      <c r="A212" s="14" t="s">
        <v>154</v>
      </c>
      <c r="B212">
        <v>61</v>
      </c>
    </row>
    <row r="213" spans="1:2" x14ac:dyDescent="0.25">
      <c r="A213" s="14" t="s">
        <v>108</v>
      </c>
      <c r="B213">
        <v>61</v>
      </c>
    </row>
    <row r="214" spans="1:2" x14ac:dyDescent="0.25">
      <c r="A214" s="14" t="s">
        <v>182</v>
      </c>
      <c r="B214">
        <v>60</v>
      </c>
    </row>
    <row r="215" spans="1:2" x14ac:dyDescent="0.25">
      <c r="A215" s="14" t="s">
        <v>152</v>
      </c>
      <c r="B215">
        <v>60</v>
      </c>
    </row>
    <row r="216" spans="1:2" x14ac:dyDescent="0.25">
      <c r="A216" s="14" t="s">
        <v>0</v>
      </c>
      <c r="B216">
        <v>60</v>
      </c>
    </row>
    <row r="217" spans="1:2" x14ac:dyDescent="0.25">
      <c r="A217" s="14" t="s">
        <v>190</v>
      </c>
      <c r="B217">
        <v>59</v>
      </c>
    </row>
    <row r="218" spans="1:2" x14ac:dyDescent="0.25">
      <c r="A218" s="14" t="s">
        <v>70</v>
      </c>
      <c r="B218">
        <v>57</v>
      </c>
    </row>
    <row r="219" spans="1:2" x14ac:dyDescent="0.25">
      <c r="A219" s="14" t="s">
        <v>105</v>
      </c>
      <c r="B219">
        <v>55</v>
      </c>
    </row>
    <row r="220" spans="1:2" x14ac:dyDescent="0.25">
      <c r="A220" s="14" t="s">
        <v>109</v>
      </c>
      <c r="B220">
        <v>53</v>
      </c>
    </row>
    <row r="221" spans="1:2" x14ac:dyDescent="0.25">
      <c r="A221" s="14" t="s">
        <v>112</v>
      </c>
      <c r="B221">
        <v>47</v>
      </c>
    </row>
    <row r="222" spans="1:2" x14ac:dyDescent="0.25">
      <c r="A222" s="14" t="s">
        <v>77</v>
      </c>
      <c r="B222">
        <v>30</v>
      </c>
    </row>
    <row r="223" spans="1:2" x14ac:dyDescent="0.25">
      <c r="A223" s="14" t="s">
        <v>172</v>
      </c>
      <c r="B223">
        <v>0</v>
      </c>
    </row>
    <row r="224" spans="1:2" x14ac:dyDescent="0.25">
      <c r="A224" s="14" t="s">
        <v>670</v>
      </c>
      <c r="B224">
        <v>79.306532663316588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G5" sqref="G5"/>
    </sheetView>
  </sheetViews>
  <sheetFormatPr defaultRowHeight="15.75" x14ac:dyDescent="0.25"/>
  <cols>
    <col min="1" max="1" width="13.625" customWidth="1"/>
    <col min="2" max="2" width="27.375" bestFit="1" customWidth="1"/>
  </cols>
  <sheetData>
    <row r="1" spans="1:2" x14ac:dyDescent="0.25">
      <c r="A1" s="13" t="s">
        <v>669</v>
      </c>
      <c r="B1" t="s">
        <v>673</v>
      </c>
    </row>
    <row r="2" spans="1:2" x14ac:dyDescent="0.25">
      <c r="A2" s="14" t="s">
        <v>606</v>
      </c>
      <c r="B2">
        <v>71.777777777777771</v>
      </c>
    </row>
    <row r="3" spans="1:2" x14ac:dyDescent="0.25">
      <c r="A3" s="14" t="s">
        <v>605</v>
      </c>
      <c r="B3">
        <v>77.368421052631575</v>
      </c>
    </row>
    <row r="4" spans="1:2" x14ac:dyDescent="0.25">
      <c r="A4" s="14" t="s">
        <v>599</v>
      </c>
      <c r="B4">
        <v>77.69072164948453</v>
      </c>
    </row>
    <row r="5" spans="1:2" x14ac:dyDescent="0.25">
      <c r="A5" s="14" t="s">
        <v>602</v>
      </c>
      <c r="B5">
        <v>79.25</v>
      </c>
    </row>
    <row r="6" spans="1:2" x14ac:dyDescent="0.25">
      <c r="A6" s="14" t="s">
        <v>601</v>
      </c>
      <c r="B6">
        <v>82.678571428571431</v>
      </c>
    </row>
    <row r="7" spans="1:2" x14ac:dyDescent="0.25">
      <c r="A7" s="14" t="s">
        <v>600</v>
      </c>
      <c r="B7">
        <v>83.875</v>
      </c>
    </row>
    <row r="8" spans="1:2" x14ac:dyDescent="0.25">
      <c r="A8" s="14" t="s">
        <v>603</v>
      </c>
      <c r="B8">
        <v>84</v>
      </c>
    </row>
    <row r="9" spans="1:2" x14ac:dyDescent="0.25">
      <c r="A9" s="14" t="s">
        <v>604</v>
      </c>
      <c r="B9">
        <v>85</v>
      </c>
    </row>
    <row r="10" spans="1:2" x14ac:dyDescent="0.25">
      <c r="A10" s="14" t="s">
        <v>670</v>
      </c>
      <c r="B10">
        <v>79.306532663316588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0"/>
  <sheetViews>
    <sheetView workbookViewId="0">
      <selection activeCell="B8" sqref="B8"/>
    </sheetView>
  </sheetViews>
  <sheetFormatPr defaultRowHeight="15.75" x14ac:dyDescent="0.25"/>
  <cols>
    <col min="1" max="1" width="15" customWidth="1"/>
    <col min="2" max="2" width="27.375" bestFit="1" customWidth="1"/>
  </cols>
  <sheetData>
    <row r="3" spans="1:2" x14ac:dyDescent="0.25">
      <c r="A3" s="13" t="s">
        <v>669</v>
      </c>
      <c r="B3" t="s">
        <v>673</v>
      </c>
    </row>
    <row r="4" spans="1:2" x14ac:dyDescent="0.25">
      <c r="A4" s="14" t="s">
        <v>618</v>
      </c>
      <c r="B4">
        <v>84.476923076923072</v>
      </c>
    </row>
    <row r="5" spans="1:2" x14ac:dyDescent="0.25">
      <c r="A5" s="14" t="s">
        <v>612</v>
      </c>
      <c r="B5">
        <v>80.25</v>
      </c>
    </row>
    <row r="6" spans="1:2" x14ac:dyDescent="0.25">
      <c r="A6" s="14" t="s">
        <v>611</v>
      </c>
      <c r="B6">
        <v>77.8</v>
      </c>
    </row>
    <row r="7" spans="1:2" x14ac:dyDescent="0.25">
      <c r="A7" s="14" t="s">
        <v>615</v>
      </c>
      <c r="B7">
        <v>77.78947368421052</v>
      </c>
    </row>
    <row r="8" spans="1:2" x14ac:dyDescent="0.25">
      <c r="A8" s="14" t="s">
        <v>617</v>
      </c>
      <c r="B8">
        <v>77.702702702702709</v>
      </c>
    </row>
    <row r="9" spans="1:2" x14ac:dyDescent="0.25">
      <c r="A9" s="14" t="s">
        <v>616</v>
      </c>
      <c r="B9">
        <v>77.384615384615387</v>
      </c>
    </row>
    <row r="10" spans="1:2" x14ac:dyDescent="0.25">
      <c r="A10" s="14" t="s">
        <v>614</v>
      </c>
      <c r="B10">
        <v>76.961538461538467</v>
      </c>
    </row>
    <row r="11" spans="1:2" x14ac:dyDescent="0.25">
      <c r="A11" s="14" t="s">
        <v>613</v>
      </c>
      <c r="B11">
        <v>76.25</v>
      </c>
    </row>
    <row r="12" spans="1:2" x14ac:dyDescent="0.25">
      <c r="A12" s="14" t="s">
        <v>610</v>
      </c>
      <c r="B12">
        <v>74.857142857142861</v>
      </c>
    </row>
    <row r="13" spans="1:2" x14ac:dyDescent="0.25">
      <c r="A13" s="14" t="s">
        <v>609</v>
      </c>
      <c r="B13">
        <v>52</v>
      </c>
    </row>
    <row r="14" spans="1:2" x14ac:dyDescent="0.25">
      <c r="A14" s="14" t="s">
        <v>670</v>
      </c>
      <c r="B14">
        <v>79.306532663316588</v>
      </c>
    </row>
    <row r="17" spans="1:1" x14ac:dyDescent="0.25">
      <c r="A17" s="14"/>
    </row>
    <row r="18" spans="1:1" x14ac:dyDescent="0.25">
      <c r="A18" s="14"/>
    </row>
    <row r="19" spans="1:1" x14ac:dyDescent="0.25">
      <c r="A19" s="14"/>
    </row>
    <row r="20" spans="1:1" x14ac:dyDescent="0.25">
      <c r="A20" s="1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0"/>
  <sheetViews>
    <sheetView workbookViewId="0">
      <selection activeCell="B7" sqref="B7"/>
    </sheetView>
  </sheetViews>
  <sheetFormatPr defaultRowHeight="15.75" x14ac:dyDescent="0.25"/>
  <cols>
    <col min="1" max="1" width="12.375" customWidth="1"/>
    <col min="2" max="2" width="27.375" bestFit="1" customWidth="1"/>
  </cols>
  <sheetData>
    <row r="3" spans="1:2" x14ac:dyDescent="0.25">
      <c r="A3" s="13" t="s">
        <v>669</v>
      </c>
      <c r="B3" t="s">
        <v>673</v>
      </c>
    </row>
    <row r="4" spans="1:2" x14ac:dyDescent="0.25">
      <c r="A4" s="14" t="s">
        <v>630</v>
      </c>
      <c r="B4">
        <v>43.666666666666664</v>
      </c>
    </row>
    <row r="5" spans="1:2" x14ac:dyDescent="0.25">
      <c r="A5" s="14" t="s">
        <v>634</v>
      </c>
      <c r="B5">
        <v>75</v>
      </c>
    </row>
    <row r="6" spans="1:2" x14ac:dyDescent="0.25">
      <c r="A6" s="14" t="s">
        <v>635</v>
      </c>
      <c r="B6">
        <v>76</v>
      </c>
    </row>
    <row r="7" spans="1:2" x14ac:dyDescent="0.25">
      <c r="A7" s="14" t="s">
        <v>624</v>
      </c>
      <c r="B7">
        <v>76.047619047619051</v>
      </c>
    </row>
    <row r="8" spans="1:2" x14ac:dyDescent="0.25">
      <c r="A8" s="14" t="s">
        <v>625</v>
      </c>
      <c r="B8">
        <v>81.164383561643831</v>
      </c>
    </row>
    <row r="9" spans="1:2" x14ac:dyDescent="0.25">
      <c r="A9" s="14" t="s">
        <v>670</v>
      </c>
      <c r="B9">
        <v>79.306532663316588</v>
      </c>
    </row>
    <row r="17" spans="1:1" x14ac:dyDescent="0.25">
      <c r="A17" s="14"/>
    </row>
    <row r="18" spans="1:1" x14ac:dyDescent="0.25">
      <c r="A18" s="14"/>
    </row>
    <row r="19" spans="1:1" x14ac:dyDescent="0.25">
      <c r="A19" s="14"/>
    </row>
    <row r="20" spans="1:1" x14ac:dyDescent="0.25">
      <c r="A20" s="1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20"/>
  <sheetViews>
    <sheetView topLeftCell="A4" workbookViewId="0">
      <selection activeCell="A11" sqref="A11"/>
    </sheetView>
  </sheetViews>
  <sheetFormatPr defaultRowHeight="15.75" x14ac:dyDescent="0.25"/>
  <cols>
    <col min="1" max="1" width="27.375" customWidth="1"/>
    <col min="2" max="2" width="15.25" customWidth="1"/>
    <col min="3" max="4" width="11.875" bestFit="1" customWidth="1"/>
  </cols>
  <sheetData>
    <row r="3" spans="1:4" x14ac:dyDescent="0.25">
      <c r="A3" s="13" t="s">
        <v>673</v>
      </c>
      <c r="B3" s="13" t="s">
        <v>674</v>
      </c>
    </row>
    <row r="4" spans="1:4" x14ac:dyDescent="0.25">
      <c r="A4" s="13" t="s">
        <v>669</v>
      </c>
      <c r="B4" t="s">
        <v>203</v>
      </c>
      <c r="C4" t="s">
        <v>202</v>
      </c>
      <c r="D4" t="s">
        <v>670</v>
      </c>
    </row>
    <row r="5" spans="1:4" x14ac:dyDescent="0.25">
      <c r="A5" s="14" t="s">
        <v>610</v>
      </c>
      <c r="B5">
        <v>72.5</v>
      </c>
      <c r="C5">
        <v>89</v>
      </c>
      <c r="D5">
        <v>74.857142857142861</v>
      </c>
    </row>
    <row r="6" spans="1:4" x14ac:dyDescent="0.25">
      <c r="A6" s="14" t="s">
        <v>618</v>
      </c>
      <c r="B6">
        <v>84.666666666666671</v>
      </c>
      <c r="C6">
        <v>84.28125</v>
      </c>
      <c r="D6">
        <v>84.476923076923072</v>
      </c>
    </row>
    <row r="7" spans="1:4" x14ac:dyDescent="0.25">
      <c r="A7" s="14" t="s">
        <v>611</v>
      </c>
      <c r="B7">
        <v>75</v>
      </c>
      <c r="C7">
        <v>78.5</v>
      </c>
      <c r="D7">
        <v>77.8</v>
      </c>
    </row>
    <row r="8" spans="1:4" x14ac:dyDescent="0.25">
      <c r="A8" s="14" t="s">
        <v>617</v>
      </c>
      <c r="B8">
        <v>77.555555555555557</v>
      </c>
      <c r="C8">
        <v>77.84210526315789</v>
      </c>
      <c r="D8">
        <v>77.702702702702709</v>
      </c>
    </row>
    <row r="9" spans="1:4" x14ac:dyDescent="0.25">
      <c r="A9" s="14" t="s">
        <v>615</v>
      </c>
      <c r="B9">
        <v>78</v>
      </c>
      <c r="C9">
        <v>77.599999999999994</v>
      </c>
      <c r="D9">
        <v>77.78947368421052</v>
      </c>
    </row>
    <row r="10" spans="1:4" x14ac:dyDescent="0.25">
      <c r="A10" s="14" t="s">
        <v>612</v>
      </c>
      <c r="B10">
        <v>83.25</v>
      </c>
      <c r="C10">
        <v>77.25</v>
      </c>
      <c r="D10">
        <v>80.25</v>
      </c>
    </row>
    <row r="11" spans="1:4" x14ac:dyDescent="0.25">
      <c r="A11" s="14" t="s">
        <v>614</v>
      </c>
      <c r="B11">
        <v>77</v>
      </c>
      <c r="C11">
        <v>76.92307692307692</v>
      </c>
      <c r="D11">
        <v>76.961538461538467</v>
      </c>
    </row>
    <row r="12" spans="1:4" x14ac:dyDescent="0.25">
      <c r="A12" s="14" t="s">
        <v>613</v>
      </c>
      <c r="B12">
        <v>78.833333333333329</v>
      </c>
      <c r="C12">
        <v>74.7</v>
      </c>
      <c r="D12">
        <v>76.25</v>
      </c>
    </row>
    <row r="13" spans="1:4" x14ac:dyDescent="0.25">
      <c r="A13" s="14" t="s">
        <v>616</v>
      </c>
      <c r="B13">
        <v>79.555555555555557</v>
      </c>
      <c r="C13">
        <v>72.5</v>
      </c>
      <c r="D13">
        <v>77.384615384615387</v>
      </c>
    </row>
    <row r="14" spans="1:4" x14ac:dyDescent="0.25">
      <c r="A14" s="14" t="s">
        <v>609</v>
      </c>
      <c r="C14">
        <v>52</v>
      </c>
      <c r="D14">
        <v>52</v>
      </c>
    </row>
    <row r="15" spans="1:4" x14ac:dyDescent="0.25">
      <c r="A15" s="14" t="s">
        <v>670</v>
      </c>
      <c r="B15">
        <v>80.050505050505052</v>
      </c>
      <c r="C15">
        <v>78.569999999999993</v>
      </c>
      <c r="D15">
        <v>79.306532663316588</v>
      </c>
    </row>
    <row r="17" spans="1:1" x14ac:dyDescent="0.25">
      <c r="A17" s="14"/>
    </row>
    <row r="18" spans="1:1" x14ac:dyDescent="0.25">
      <c r="A18" s="14"/>
    </row>
    <row r="19" spans="1:1" x14ac:dyDescent="0.25">
      <c r="A19" s="14"/>
    </row>
    <row r="20" spans="1:1" x14ac:dyDescent="0.25">
      <c r="A20" s="1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workbookViewId="0">
      <selection activeCell="E29" sqref="E29"/>
    </sheetView>
  </sheetViews>
  <sheetFormatPr defaultColWidth="11" defaultRowHeight="15.75" x14ac:dyDescent="0.25"/>
  <sheetData>
    <row r="1" spans="1:1" x14ac:dyDescent="0.25">
      <c r="A1" s="4" t="s">
        <v>644</v>
      </c>
    </row>
    <row r="2" spans="1:1" x14ac:dyDescent="0.25">
      <c r="A2" t="s">
        <v>645</v>
      </c>
    </row>
    <row r="3" spans="1:1" x14ac:dyDescent="0.25">
      <c r="A3" t="s">
        <v>646</v>
      </c>
    </row>
    <row r="4" spans="1:1" x14ac:dyDescent="0.25">
      <c r="A4" t="s">
        <v>647</v>
      </c>
    </row>
    <row r="5" spans="1:1" x14ac:dyDescent="0.25">
      <c r="A5" t="s">
        <v>648</v>
      </c>
    </row>
    <row r="6" spans="1:1" x14ac:dyDescent="0.25">
      <c r="A6" t="s">
        <v>649</v>
      </c>
    </row>
    <row r="7" spans="1:1" x14ac:dyDescent="0.25">
      <c r="A7" t="s">
        <v>664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00"/>
  <sheetViews>
    <sheetView topLeftCell="B1" workbookViewId="0">
      <selection activeCell="K5" sqref="K5"/>
    </sheetView>
  </sheetViews>
  <sheetFormatPr defaultColWidth="11" defaultRowHeight="15.75" x14ac:dyDescent="0.25"/>
  <cols>
    <col min="2" max="2" width="11.875" customWidth="1"/>
    <col min="3" max="3" width="11.625" customWidth="1"/>
    <col min="6" max="6" width="13.125" customWidth="1"/>
    <col min="8" max="9" width="15.875" customWidth="1"/>
    <col min="10" max="10" width="20.875" bestFit="1" customWidth="1"/>
    <col min="11" max="11" width="19.625" bestFit="1" customWidth="1"/>
    <col min="12" max="12" width="13.375" customWidth="1"/>
  </cols>
  <sheetData>
    <row r="1" spans="1:15" x14ac:dyDescent="0.25">
      <c r="A1" s="3" t="s">
        <v>598</v>
      </c>
      <c r="B1" s="3" t="s">
        <v>199</v>
      </c>
      <c r="C1" s="3" t="s">
        <v>200</v>
      </c>
      <c r="D1" s="3" t="s">
        <v>201</v>
      </c>
      <c r="E1" s="3" t="s">
        <v>607</v>
      </c>
      <c r="F1" s="4" t="s">
        <v>608</v>
      </c>
      <c r="G1" s="4" t="s">
        <v>619</v>
      </c>
      <c r="H1" s="4" t="s">
        <v>631</v>
      </c>
      <c r="I1" s="4" t="s">
        <v>632</v>
      </c>
      <c r="J1" s="4" t="s">
        <v>640</v>
      </c>
      <c r="K1" s="4"/>
      <c r="L1" s="10"/>
      <c r="M1" s="10"/>
      <c r="N1" s="4"/>
      <c r="O1" s="4"/>
    </row>
    <row r="2" spans="1:15" x14ac:dyDescent="0.25">
      <c r="A2" s="1" t="s">
        <v>412</v>
      </c>
      <c r="B2" s="2" t="str">
        <f>VLOOKUP('Consolidated Table'!A2,'Staff Names'!$A$1:$B$200,2,FALSE)</f>
        <v>Kayla</v>
      </c>
      <c r="C2" s="1" t="str">
        <f>VLOOKUP(A2,'Staff Names'!$A$1:$C$200,3,FALSE)</f>
        <v>Tallentire</v>
      </c>
      <c r="D2" s="2" t="str">
        <f>VLOOKUP(A2,Gender!$A$1:$B$200,2,FALSE)</f>
        <v>Female</v>
      </c>
      <c r="E2" t="str">
        <f>VLOOKUP(A2,Branches!$A$2:$B$200,2,FALSE)</f>
        <v>New York</v>
      </c>
      <c r="F2" t="str">
        <f>VLOOKUP(A2,Department!$A$2:$B$200,2,FALSE)</f>
        <v>Operations</v>
      </c>
      <c r="G2" s="11" t="str">
        <f>IFERROR(VLOOKUP(A2,'Level 1 - 3'!A:D,4,FALSE),IFERROR(VLOOKUP(A2,'Level 4 - DH'!A:D,4,FALSE),IFERROR(VLOOKUP(A2,Management!A:D,4,FALSE),"Not Found")))</f>
        <v>Deputy Head</v>
      </c>
      <c r="H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2">
        <f>IF(G200= "MD/CEO",'Performance Score'!$E$200,VLOOKUP(A2:A200,'Performance Score'!$A$1:$J$199,10,FALSE))</f>
        <v>75</v>
      </c>
    </row>
    <row r="3" spans="1:15" x14ac:dyDescent="0.25">
      <c r="A3" s="1" t="s">
        <v>428</v>
      </c>
      <c r="B3" s="2" t="str">
        <f>VLOOKUP('Consolidated Table'!A3,'Staff Names'!$A$1:$B$200,2,FALSE)</f>
        <v>Diana</v>
      </c>
      <c r="C3" s="1" t="str">
        <f>VLOOKUP(A3,'Staff Names'!$A$1:$C$200,3,FALSE)</f>
        <v>Tarne</v>
      </c>
      <c r="D3" s="2" t="str">
        <f>VLOOKUP(A3,Gender!$A$1:$B$200,2,FALSE)</f>
        <v>Female</v>
      </c>
      <c r="E3" t="str">
        <f>VLOOKUP(A3,Branches!$A$2:$B$200,2,FALSE)</f>
        <v>New York</v>
      </c>
      <c r="F3" t="str">
        <f>VLOOKUP(A3,Department!$A$2:$B$200,2,FALSE)</f>
        <v>Operations</v>
      </c>
      <c r="G3" s="11" t="str">
        <f>IFERROR(VLOOKUP(A3,'Level 1 - 3'!A:D,4,FALSE),IFERROR(VLOOKUP(A3,'Level 4 - DH'!A:D,4,FALSE),IFERROR(VLOOKUP(A3,Management!A:D,4,FALSE),"Not Found")))</f>
        <v>Deputy Head</v>
      </c>
      <c r="H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3">
        <f>IF(G201= "MD/CEO",'Performance Score'!$E$200,VLOOKUP(A3:A201,'Performance Score'!$A$1:$J$199,10,FALSE))</f>
        <v>83</v>
      </c>
    </row>
    <row r="4" spans="1:15" x14ac:dyDescent="0.25">
      <c r="A4" s="1" t="s">
        <v>421</v>
      </c>
      <c r="B4" s="2" t="str">
        <f>VLOOKUP('Consolidated Table'!A4,'Staff Names'!$A$1:$B$200,2,FALSE)</f>
        <v>Zachary</v>
      </c>
      <c r="C4" s="1" t="str">
        <f>VLOOKUP(A4,'Staff Names'!$A$1:$C$200,3,FALSE)</f>
        <v>Edwards</v>
      </c>
      <c r="D4" s="2" t="str">
        <f>VLOOKUP(A4,Gender!$A$1:$B$200,2,FALSE)</f>
        <v>Male</v>
      </c>
      <c r="E4" t="str">
        <f>VLOOKUP(A4,Branches!$A$2:$B$200,2,FALSE)</f>
        <v>New York</v>
      </c>
      <c r="F4" t="str">
        <f>VLOOKUP(A4,Department!$A$2:$B$200,2,FALSE)</f>
        <v>Sales</v>
      </c>
      <c r="G4" s="11" t="str">
        <f>IFERROR(VLOOKUP(A4,'Level 1 - 3'!A:D,4,FALSE),IFERROR(VLOOKUP(A4,'Level 4 - DH'!A:D,4,FALSE),IFERROR(VLOOKUP(A4,Management!A:D,4,FALSE),"Not Found")))</f>
        <v>Deputy Head</v>
      </c>
      <c r="H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4">
        <f>IF(G202= "MD/CEO",'Performance Score'!$E$200,VLOOKUP(A4:A202,'Performance Score'!$A$1:$J$199,10,FALSE))</f>
        <v>47</v>
      </c>
    </row>
    <row r="5" spans="1:15" x14ac:dyDescent="0.25">
      <c r="A5" s="1" t="s">
        <v>425</v>
      </c>
      <c r="B5" s="2" t="str">
        <f>VLOOKUP('Consolidated Table'!A5,'Staff Names'!$A$1:$B$200,2,FALSE)</f>
        <v>Roger</v>
      </c>
      <c r="C5" s="1" t="str">
        <f>VLOOKUP(A5,'Staff Names'!$A$1:$C$200,3,FALSE)</f>
        <v>Ortiz</v>
      </c>
      <c r="D5" s="2" t="str">
        <f>VLOOKUP(A5,Gender!$A$1:$B$200,2,FALSE)</f>
        <v>Male</v>
      </c>
      <c r="E5" t="str">
        <f>VLOOKUP(A5,Branches!$A$2:$B$200,2,FALSE)</f>
        <v>New York</v>
      </c>
      <c r="F5" t="str">
        <f>VLOOKUP(A5,Department!$A$2:$B$200,2,FALSE)</f>
        <v>Sales</v>
      </c>
      <c r="G5" s="11" t="str">
        <f>IFERROR(VLOOKUP(A5,'Level 1 - 3'!A:D,4,FALSE),IFERROR(VLOOKUP(A5,'Level 4 - DH'!A:D,4,FALSE),IFERROR(VLOOKUP(A5,Management!A:D,4,FALSE),"Not Found")))</f>
        <v>Deputy Head</v>
      </c>
      <c r="H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5">
        <f>IF(G203= "MD/CEO",'Performance Score'!$E$200,VLOOKUP(A5:A203,'Performance Score'!$A$1:$J$199,10,FALSE))</f>
        <v>82</v>
      </c>
    </row>
    <row r="6" spans="1:15" x14ac:dyDescent="0.25">
      <c r="A6" s="1" t="s">
        <v>441</v>
      </c>
      <c r="B6" s="2" t="str">
        <f>VLOOKUP('Consolidated Table'!A6,'Staff Names'!$A$1:$B$200,2,FALSE)</f>
        <v>Willie</v>
      </c>
      <c r="C6" s="1" t="str">
        <f>VLOOKUP(A6,'Staff Names'!$A$1:$C$200,3,FALSE)</f>
        <v>Ruiz</v>
      </c>
      <c r="D6" s="2" t="str">
        <f>VLOOKUP(A6,Gender!$A$1:$B$200,2,FALSE)</f>
        <v>Male</v>
      </c>
      <c r="E6" t="str">
        <f>VLOOKUP(A6,Branches!$A$2:$B$200,2,FALSE)</f>
        <v>New York</v>
      </c>
      <c r="F6" t="str">
        <f>VLOOKUP(A6,Department!$A$2:$B$200,2,FALSE)</f>
        <v>Sales</v>
      </c>
      <c r="G6" s="11" t="str">
        <f>IFERROR(VLOOKUP(A6,'Level 1 - 3'!A:D,4,FALSE),IFERROR(VLOOKUP(A6,'Level 4 - DH'!A:D,4,FALSE),IFERROR(VLOOKUP(A6,Management!A:D,4,FALSE),"Not Found")))</f>
        <v>Deputy Head</v>
      </c>
      <c r="H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6">
        <f>IF(G204= "MD/CEO",'Performance Score'!$E$200,VLOOKUP(A6:A204,'Performance Score'!$A$1:$J$199,10,FALSE))</f>
        <v>87</v>
      </c>
    </row>
    <row r="7" spans="1:15" x14ac:dyDescent="0.25">
      <c r="A7" s="1" t="s">
        <v>595</v>
      </c>
      <c r="B7" s="2" t="str">
        <f>VLOOKUP('Consolidated Table'!A7,'Staff Names'!$A$1:$B$200,2,FALSE)</f>
        <v>Laura</v>
      </c>
      <c r="C7" s="1" t="str">
        <f>VLOOKUP(A7,'Staff Names'!$A$1:$C$200,3,FALSE)</f>
        <v>Omara</v>
      </c>
      <c r="D7" s="2" t="str">
        <f>VLOOKUP(A7,Gender!$A$1:$B$200,2,FALSE)</f>
        <v>Female</v>
      </c>
      <c r="E7" t="str">
        <f>VLOOKUP(A7,Branches!$A$2:$B$200,2,FALSE)</f>
        <v>New York</v>
      </c>
      <c r="F7" t="str">
        <f>VLOOKUP(A7,Department!$A$2:$B$200,2,FALSE)</f>
        <v>Admin</v>
      </c>
      <c r="G7" s="11" t="str">
        <f>IFERROR(VLOOKUP(A7,'Level 1 - 3'!A:D,4,FALSE),IFERROR(VLOOKUP(A7,'Level 4 - DH'!A:D,4,FALSE),IFERROR(VLOOKUP(A7,Management!A:D,4,FALSE),"Not Found")))</f>
        <v>Deputy Head</v>
      </c>
      <c r="H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7">
        <f>IF(G205= "MD/CEO",'Performance Score'!$E$200,VLOOKUP(A7:A205,'Performance Score'!$A$1:$J$199,10,FALSE))</f>
        <v>81</v>
      </c>
    </row>
    <row r="8" spans="1:15" x14ac:dyDescent="0.25">
      <c r="A8" s="1" t="s">
        <v>429</v>
      </c>
      <c r="B8" s="2" t="str">
        <f>VLOOKUP('Consolidated Table'!A8,'Staff Names'!$A$1:$B$200,2,FALSE)</f>
        <v>Roy</v>
      </c>
      <c r="C8" s="1" t="str">
        <f>VLOOKUP(A8,'Staff Names'!$A$1:$C$200,3,FALSE)</f>
        <v>Patel</v>
      </c>
      <c r="D8" s="2" t="str">
        <f>VLOOKUP(A8,Gender!$A$1:$B$200,2,FALSE)</f>
        <v>Male</v>
      </c>
      <c r="E8" t="str">
        <f>VLOOKUP(A8,Branches!$A$2:$B$200,2,FALSE)</f>
        <v>New York</v>
      </c>
      <c r="F8" t="str">
        <f>VLOOKUP(A8,Department!$A$2:$B$200,2,FALSE)</f>
        <v>Strategy</v>
      </c>
      <c r="G8" s="11" t="str">
        <f>IFERROR(VLOOKUP(A8,'Level 1 - 3'!A:D,4,FALSE),IFERROR(VLOOKUP(A8,'Level 4 - DH'!A:D,4,FALSE),IFERROR(VLOOKUP(A8,Management!A:D,4,FALSE),"Not Found")))</f>
        <v>Deputy Head</v>
      </c>
      <c r="H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8">
        <f>IF(G206= "MD/CEO",'Performance Score'!$E$200,VLOOKUP(A8:A206,'Performance Score'!$A$1:$J$199,10,FALSE))</f>
        <v>71</v>
      </c>
    </row>
    <row r="9" spans="1:15" x14ac:dyDescent="0.25">
      <c r="A9" s="1" t="s">
        <v>437</v>
      </c>
      <c r="B9" s="2" t="str">
        <f>VLOOKUP('Consolidated Table'!A9,'Staff Names'!$A$1:$B$200,2,FALSE)</f>
        <v>Kathleen</v>
      </c>
      <c r="C9" s="1" t="str">
        <f>VLOOKUP(A9,'Staff Names'!$A$1:$C$200,3,FALSE)</f>
        <v>Osterbery</v>
      </c>
      <c r="D9" s="2" t="str">
        <f>VLOOKUP(A9,Gender!$A$1:$B$200,2,FALSE)</f>
        <v>Female</v>
      </c>
      <c r="E9" t="str">
        <f>VLOOKUP(A9,Branches!$A$2:$B$200,2,FALSE)</f>
        <v>New York</v>
      </c>
      <c r="F9" t="str">
        <f>VLOOKUP(A9,Department!$A$2:$B$200,2,FALSE)</f>
        <v>Audit &amp; COntrol</v>
      </c>
      <c r="G9" s="11" t="str">
        <f>IFERROR(VLOOKUP(A9,'Level 1 - 3'!A:D,4,FALSE),IFERROR(VLOOKUP(A9,'Level 4 - DH'!A:D,4,FALSE),IFERROR(VLOOKUP(A9,Management!A:D,4,FALSE),"Not Found")))</f>
        <v>Deputy Head</v>
      </c>
      <c r="H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9">
        <f>IF(G207= "MD/CEO",'Performance Score'!$E$200,VLOOKUP(A9:A207,'Performance Score'!$A$1:$J$199,10,FALSE))</f>
        <v>71</v>
      </c>
    </row>
    <row r="10" spans="1:15" x14ac:dyDescent="0.25">
      <c r="A10" s="1" t="s">
        <v>469</v>
      </c>
      <c r="B10" s="2" t="str">
        <f>VLOOKUP('Consolidated Table'!A10,'Staff Names'!$A$1:$B$200,2,FALSE)</f>
        <v>Heather</v>
      </c>
      <c r="C10" s="1" t="str">
        <f>VLOOKUP(A10,'Staff Names'!$A$1:$C$200,3,FALSE)</f>
        <v>Overend</v>
      </c>
      <c r="D10" s="2" t="str">
        <f>VLOOKUP(A10,Gender!$A$1:$B$200,2,FALSE)</f>
        <v>Female</v>
      </c>
      <c r="E10" t="str">
        <f>VLOOKUP(A10,Branches!$A$2:$B$200,2,FALSE)</f>
        <v>New York</v>
      </c>
      <c r="F10" t="str">
        <f>VLOOKUP(A10,Department!$A$2:$B$200,2,FALSE)</f>
        <v>HR</v>
      </c>
      <c r="G10" s="11" t="str">
        <f>IFERROR(VLOOKUP(A10,'Level 1 - 3'!A:D,4,FALSE),IFERROR(VLOOKUP(A10,'Level 4 - DH'!A:D,4,FALSE),IFERROR(VLOOKUP(A10,Management!A:D,4,FALSE),"Not Found")))</f>
        <v>Deputy Head</v>
      </c>
      <c r="H1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0">
        <f>IF(G208= "MD/CEO",'Performance Score'!$E$200,VLOOKUP(A10:A208,'Performance Score'!$A$1:$J$199,10,FALSE))</f>
        <v>67</v>
      </c>
    </row>
    <row r="11" spans="1:15" x14ac:dyDescent="0.25">
      <c r="A11" s="1" t="s">
        <v>500</v>
      </c>
      <c r="B11" s="2" t="str">
        <f>VLOOKUP('Consolidated Table'!A11,'Staff Names'!$A$1:$B$200,2,FALSE)</f>
        <v>Amber</v>
      </c>
      <c r="C11" s="1" t="str">
        <f>VLOOKUP(A11,'Staff Names'!$A$1:$C$200,3,FALSE)</f>
        <v>Tallintire</v>
      </c>
      <c r="D11" s="2" t="str">
        <f>VLOOKUP(A11,Gender!$A$1:$B$200,2,FALSE)</f>
        <v>Female</v>
      </c>
      <c r="E11" t="str">
        <f>VLOOKUP(A11,Branches!$A$2:$B$200,2,FALSE)</f>
        <v>New York</v>
      </c>
      <c r="F11" t="str">
        <f>VLOOKUP(A11,Department!$A$2:$B$200,2,FALSE)</f>
        <v>IT</v>
      </c>
      <c r="G11" s="11" t="str">
        <f>IFERROR(VLOOKUP(A11,'Level 1 - 3'!A:D,4,FALSE),IFERROR(VLOOKUP(A11,'Level 4 - DH'!A:D,4,FALSE),IFERROR(VLOOKUP(A11,Management!A:D,4,FALSE),"Not Found")))</f>
        <v>Deputy Head</v>
      </c>
      <c r="H1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1">
        <f>IF(G209= "MD/CEO",'Performance Score'!$E$200,VLOOKUP(A11:A209,'Performance Score'!$A$1:$J$199,10,FALSE))</f>
        <v>79</v>
      </c>
    </row>
    <row r="12" spans="1:15" x14ac:dyDescent="0.25">
      <c r="A12" s="1" t="s">
        <v>518</v>
      </c>
      <c r="B12" s="2" t="str">
        <f>VLOOKUP('Consolidated Table'!A12,'Staff Names'!$A$1:$B$200,2,FALSE)</f>
        <v>Christine</v>
      </c>
      <c r="C12" s="1" t="str">
        <f>VLOOKUP(A12,'Staff Names'!$A$1:$C$200,3,FALSE)</f>
        <v>Olford</v>
      </c>
      <c r="D12" s="2" t="str">
        <f>VLOOKUP(A12,Gender!$A$1:$B$200,2,FALSE)</f>
        <v>Female</v>
      </c>
      <c r="E12" t="str">
        <f>VLOOKUP(A12,Branches!$A$2:$B$200,2,FALSE)</f>
        <v>New York</v>
      </c>
      <c r="F12" t="str">
        <f>VLOOKUP(A12,Department!$A$2:$B$200,2,FALSE)</f>
        <v>Finance</v>
      </c>
      <c r="G12" s="11" t="str">
        <f>IFERROR(VLOOKUP(A12,'Level 1 - 3'!A:D,4,FALSE),IFERROR(VLOOKUP(A12,'Level 4 - DH'!A:D,4,FALSE),IFERROR(VLOOKUP(A12,Management!A:D,4,FALSE),"Not Found")))</f>
        <v>Deputy Head</v>
      </c>
      <c r="H1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2">
        <f>IF(G210= "MD/CEO",'Performance Score'!$E$200,VLOOKUP(A12:A210,'Performance Score'!$A$1:$J$199,10,FALSE))</f>
        <v>71</v>
      </c>
    </row>
    <row r="13" spans="1:15" x14ac:dyDescent="0.25">
      <c r="A13" s="1" t="s">
        <v>519</v>
      </c>
      <c r="B13" s="2" t="str">
        <f>VLOOKUP('Consolidated Table'!A13,'Staff Names'!$A$1:$B$200,2,FALSE)</f>
        <v>Mark</v>
      </c>
      <c r="C13" s="1" t="str">
        <f>VLOOKUP(A13,'Staff Names'!$A$1:$C$200,3,FALSE)</f>
        <v>Thomas</v>
      </c>
      <c r="D13" s="2" t="str">
        <f>VLOOKUP(A13,Gender!$A$1:$B$200,2,FALSE)</f>
        <v>Male</v>
      </c>
      <c r="E13" t="str">
        <f>VLOOKUP(A13,Branches!$A$2:$B$200,2,FALSE)</f>
        <v>New York</v>
      </c>
      <c r="F13" t="str">
        <f>VLOOKUP(A13,Department!$A$2:$B$200,2,FALSE)</f>
        <v>Finance</v>
      </c>
      <c r="G13" s="11" t="str">
        <f>IFERROR(VLOOKUP(A13,'Level 1 - 3'!A:D,4,FALSE),IFERROR(VLOOKUP(A13,'Level 4 - DH'!A:D,4,FALSE),IFERROR(VLOOKUP(A13,Management!A:D,4,FALSE),"Not Found")))</f>
        <v>Deputy Head</v>
      </c>
      <c r="H1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3">
        <f>IF(G211= "MD/CEO",'Performance Score'!$E$200,VLOOKUP(A13:A211,'Performance Score'!$A$1:$J$199,10,FALSE))</f>
        <v>80</v>
      </c>
    </row>
    <row r="14" spans="1:15" x14ac:dyDescent="0.25">
      <c r="A14" s="1" t="s">
        <v>557</v>
      </c>
      <c r="B14" s="2" t="str">
        <f>VLOOKUP('Consolidated Table'!A14,'Staff Names'!$A$1:$B$200,2,FALSE)</f>
        <v>Anthony</v>
      </c>
      <c r="C14" s="1" t="str">
        <f>VLOOKUP(A14,'Staff Names'!$A$1:$C$200,3,FALSE)</f>
        <v>Anderson</v>
      </c>
      <c r="D14" s="2" t="str">
        <f>VLOOKUP(A14,Gender!$A$1:$B$200,2,FALSE)</f>
        <v>Male</v>
      </c>
      <c r="E14" t="str">
        <f>VLOOKUP(A14,Branches!$A$2:$B$200,2,FALSE)</f>
        <v>New York</v>
      </c>
      <c r="F14" t="str">
        <f>VLOOKUP(A14,Department!$A$2:$B$200,2,FALSE)</f>
        <v>Customer Service</v>
      </c>
      <c r="G14" s="11" t="str">
        <f>IFERROR(VLOOKUP(A14,'Level 1 - 3'!A:D,4,FALSE),IFERROR(VLOOKUP(A14,'Level 4 - DH'!A:D,4,FALSE),IFERROR(VLOOKUP(A14,Management!A:D,4,FALSE),"Not Found")))</f>
        <v>Deputy Head</v>
      </c>
      <c r="H1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4">
        <f>IF(G212= "MD/CEO",'Performance Score'!$E$200,VLOOKUP(A14:A212,'Performance Score'!$A$1:$J$199,10,FALSE))</f>
        <v>87</v>
      </c>
    </row>
    <row r="15" spans="1:15" x14ac:dyDescent="0.25">
      <c r="A15" s="1" t="s">
        <v>582</v>
      </c>
      <c r="B15" s="2" t="str">
        <f>VLOOKUP('Consolidated Table'!A15,'Staff Names'!$A$1:$B$200,2,FALSE)</f>
        <v>Victoria</v>
      </c>
      <c r="C15" s="1" t="str">
        <f>VLOOKUP(A15,'Staff Names'!$A$1:$C$200,3,FALSE)</f>
        <v>Olby</v>
      </c>
      <c r="D15" s="2" t="str">
        <f>VLOOKUP(A15,Gender!$A$1:$B$200,2,FALSE)</f>
        <v>Female</v>
      </c>
      <c r="E15" t="str">
        <f>VLOOKUP(A15,Branches!$A$2:$B$200,2,FALSE)</f>
        <v>New Jersey</v>
      </c>
      <c r="F15" t="str">
        <f>VLOOKUP(A15,Department!$A$2:$B$200,2,FALSE)</f>
        <v>Sales</v>
      </c>
      <c r="G15" s="11" t="str">
        <f>IFERROR(VLOOKUP(A15,'Level 1 - 3'!A:D,4,FALSE),IFERROR(VLOOKUP(A15,'Level 4 - DH'!A:D,4,FALSE),IFERROR(VLOOKUP(A15,Management!A:D,4,FALSE),"Not Found")))</f>
        <v>DMD</v>
      </c>
      <c r="H1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MD</v>
      </c>
      <c r="I1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15">
        <f>IF(G213= "MD/CEO",'Performance Score'!$E$200,VLOOKUP(A15:A213,'Performance Score'!$A$1:$J$199,10,FALSE))</f>
        <v>53</v>
      </c>
    </row>
    <row r="16" spans="1:15" x14ac:dyDescent="0.25">
      <c r="A16" s="1" t="s">
        <v>493</v>
      </c>
      <c r="B16" s="2" t="str">
        <f>VLOOKUP('Consolidated Table'!A16,'Staff Names'!$A$1:$B$200,2,FALSE)</f>
        <v>Albert</v>
      </c>
      <c r="C16" s="1" t="str">
        <f>VLOOKUP(A16,'Staff Names'!$A$1:$C$200,3,FALSE)</f>
        <v>Mendoza</v>
      </c>
      <c r="D16" s="2" t="str">
        <f>VLOOKUP(A16,Gender!$A$1:$B$200,2,FALSE)</f>
        <v>Male</v>
      </c>
      <c r="E16" t="str">
        <f>VLOOKUP(A16,Branches!$A$2:$B$200,2,FALSE)</f>
        <v>New York</v>
      </c>
      <c r="F16" t="str">
        <f>VLOOKUP(A16,Department!$A$2:$B$200,2,FALSE)</f>
        <v>Executive</v>
      </c>
      <c r="G16" s="11" t="str">
        <f>IFERROR(VLOOKUP(A16,'Level 1 - 3'!A:D,4,FALSE),IFERROR(VLOOKUP(A16,'Level 4 - DH'!A:D,4,FALSE),IFERROR(VLOOKUP(A16,Management!A:D,4,FALSE),"Not Found")))</f>
        <v>COO</v>
      </c>
      <c r="H1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MD</v>
      </c>
      <c r="I1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16">
        <f>IF(G214= "MD/CEO",'Performance Score'!$E$200,VLOOKUP(A16:A214,'Performance Score'!$A$1:$J$199,10,FALSE))</f>
        <v>0</v>
      </c>
    </row>
    <row r="17" spans="1:10" x14ac:dyDescent="0.25">
      <c r="A17" s="1" t="s">
        <v>522</v>
      </c>
      <c r="B17" s="2" t="str">
        <f>VLOOKUP('Consolidated Table'!A17,'Staff Names'!$A$1:$B$200,2,FALSE)</f>
        <v>Raymond</v>
      </c>
      <c r="C17" s="1" t="str">
        <f>VLOOKUP(A17,'Staff Names'!$A$1:$C$200,3,FALSE)</f>
        <v>Mitchell</v>
      </c>
      <c r="D17" s="2" t="str">
        <f>VLOOKUP(A17,Gender!$A$1:$B$200,2,FALSE)</f>
        <v>Male</v>
      </c>
      <c r="E17" t="str">
        <f>VLOOKUP(A17,Branches!$A$2:$B$200,2,FALSE)</f>
        <v>Washington DC</v>
      </c>
      <c r="F17" t="str">
        <f>VLOOKUP(A17,Department!$A$2:$B$200,2,FALSE)</f>
        <v>Operations</v>
      </c>
      <c r="G17" s="11" t="str">
        <f>IFERROR(VLOOKUP(A17,'Level 1 - 3'!A:D,4,FALSE),IFERROR(VLOOKUP(A17,'Level 4 - DH'!A:D,4,FALSE),IFERROR(VLOOKUP(A17,Management!A:D,4,FALSE),"Not Found")))</f>
        <v>DMD</v>
      </c>
      <c r="H1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MD</v>
      </c>
      <c r="I1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17">
        <f>IF(G215= "MD/CEO",'Performance Score'!$E$200,VLOOKUP(A17:A215,'Performance Score'!$A$1:$J$199,10,FALSE))</f>
        <v>78</v>
      </c>
    </row>
    <row r="18" spans="1:10" x14ac:dyDescent="0.25">
      <c r="A18" s="1" t="s">
        <v>405</v>
      </c>
      <c r="B18" s="2" t="str">
        <f>VLOOKUP('Consolidated Table'!A18,'Staff Names'!$A$1:$B$200,2,FALSE)</f>
        <v>Donald</v>
      </c>
      <c r="C18" s="1" t="str">
        <f>VLOOKUP(A18,'Staff Names'!$A$1:$C$200,3,FALSE)</f>
        <v>Taylor</v>
      </c>
      <c r="D18" s="2" t="str">
        <f>VLOOKUP(A18,Gender!$A$1:$B$200,2,FALSE)</f>
        <v>Male</v>
      </c>
      <c r="E18" t="str">
        <f>VLOOKUP(A18,Branches!$A$2:$B$200,2,FALSE)</f>
        <v>New York</v>
      </c>
      <c r="F18" t="str">
        <f>VLOOKUP(A18,Department!$A$2:$B$200,2,FALSE)</f>
        <v>Operations</v>
      </c>
      <c r="G18" s="11" t="str">
        <f>IFERROR(VLOOKUP(A18,'Level 1 - 3'!A:D,4,FALSE),IFERROR(VLOOKUP(A18,'Level 4 - DH'!A:D,4,FALSE),IFERROR(VLOOKUP(A18,Management!A:D,4,FALSE),"Not Found")))</f>
        <v>Deputy Head</v>
      </c>
      <c r="H1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
        <f>IF(G216= "MD/CEO",'Performance Score'!$E$200,VLOOKUP(A18:A216,'Performance Score'!$A$1:$J$199,10,FALSE))</f>
        <v>81</v>
      </c>
    </row>
    <row r="19" spans="1:10" x14ac:dyDescent="0.25">
      <c r="A19" s="1" t="s">
        <v>414</v>
      </c>
      <c r="B19" s="2" t="str">
        <f>VLOOKUP('Consolidated Table'!A19,'Staff Names'!$A$1:$B$200,2,FALSE)</f>
        <v>Joseph</v>
      </c>
      <c r="C19" s="1" t="str">
        <f>VLOOKUP(A19,'Staff Names'!$A$1:$C$200,3,FALSE)</f>
        <v>Rodriguez</v>
      </c>
      <c r="D19" s="2" t="str">
        <f>VLOOKUP(A19,Gender!$A$1:$B$200,2,FALSE)</f>
        <v>Male</v>
      </c>
      <c r="E19" t="str">
        <f>VLOOKUP(A19,Branches!$A$2:$B$200,2,FALSE)</f>
        <v>New York</v>
      </c>
      <c r="F19" t="str">
        <f>VLOOKUP(A19,Department!$A$2:$B$200,2,FALSE)</f>
        <v>Sales</v>
      </c>
      <c r="G19" s="11" t="str">
        <f>IFERROR(VLOOKUP(A19,'Level 1 - 3'!A:D,4,FALSE),IFERROR(VLOOKUP(A19,'Level 4 - DH'!A:D,4,FALSE),IFERROR(VLOOKUP(A19,Management!A:D,4,FALSE),"Not Found")))</f>
        <v>Deputy Head</v>
      </c>
      <c r="H1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
        <f>IF(G217= "MD/CEO",'Performance Score'!$E$200,VLOOKUP(A19:A217,'Performance Score'!$A$1:$J$199,10,FALSE))</f>
        <v>87</v>
      </c>
    </row>
    <row r="20" spans="1:10" x14ac:dyDescent="0.25">
      <c r="A20" s="1" t="s">
        <v>590</v>
      </c>
      <c r="B20" s="2" t="str">
        <f>VLOOKUP('Consolidated Table'!A20,'Staff Names'!$A$1:$B$200,2,FALSE)</f>
        <v>Michael</v>
      </c>
      <c r="C20" s="1" t="str">
        <f>VLOOKUP(A20,'Staff Names'!$A$1:$C$200,3,FALSE)</f>
        <v>Jones</v>
      </c>
      <c r="D20" s="2" t="str">
        <f>VLOOKUP(A20,Gender!$A$1:$B$200,2,FALSE)</f>
        <v>Male</v>
      </c>
      <c r="E20" t="str">
        <f>VLOOKUP(A20,Branches!$A$2:$B$200,2,FALSE)</f>
        <v>New York</v>
      </c>
      <c r="F20" t="str">
        <f>VLOOKUP(A20,Department!$A$2:$B$200,2,FALSE)</f>
        <v>Admin</v>
      </c>
      <c r="G20" s="11" t="str">
        <f>IFERROR(VLOOKUP(A20,'Level 1 - 3'!A:D,4,FALSE),IFERROR(VLOOKUP(A20,'Level 4 - DH'!A:D,4,FALSE),IFERROR(VLOOKUP(A20,Management!A:D,4,FALSE),"Not Found")))</f>
        <v>Head</v>
      </c>
      <c r="H2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COO</v>
      </c>
      <c r="I2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20">
        <f>IF(G218= "MD/CEO",'Performance Score'!$E$200,VLOOKUP(A20:A218,'Performance Score'!$A$1:$J$199,10,FALSE))</f>
        <v>79</v>
      </c>
    </row>
    <row r="21" spans="1:10" x14ac:dyDescent="0.25">
      <c r="A21" s="1" t="s">
        <v>424</v>
      </c>
      <c r="B21" s="2" t="str">
        <f>VLOOKUP('Consolidated Table'!A21,'Staff Names'!$A$1:$B$200,2,FALSE)</f>
        <v>Steven</v>
      </c>
      <c r="C21" s="1" t="str">
        <f>VLOOKUP(A21,'Staff Names'!$A$1:$C$200,3,FALSE)</f>
        <v>Moore</v>
      </c>
      <c r="D21" s="2" t="str">
        <f>VLOOKUP(A21,Gender!$A$1:$B$200,2,FALSE)</f>
        <v>Male</v>
      </c>
      <c r="E21" t="str">
        <f>VLOOKUP(A21,Branches!$A$2:$B$200,2,FALSE)</f>
        <v>New York</v>
      </c>
      <c r="F21" t="str">
        <f>VLOOKUP(A21,Department!$A$2:$B$200,2,FALSE)</f>
        <v>Strategy</v>
      </c>
      <c r="G21" s="11" t="str">
        <f>IFERROR(VLOOKUP(A21,'Level 1 - 3'!A:D,4,FALSE),IFERROR(VLOOKUP(A21,'Level 4 - DH'!A:D,4,FALSE),IFERROR(VLOOKUP(A21,Management!A:D,4,FALSE),"Not Found")))</f>
        <v>Head</v>
      </c>
      <c r="H2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COO</v>
      </c>
      <c r="I2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21">
        <f>IF(G219= "MD/CEO",'Performance Score'!$E$200,VLOOKUP(A21:A219,'Performance Score'!$A$1:$J$199,10,FALSE))</f>
        <v>84</v>
      </c>
    </row>
    <row r="22" spans="1:10" x14ac:dyDescent="0.25">
      <c r="A22" s="1" t="s">
        <v>435</v>
      </c>
      <c r="B22" s="2" t="str">
        <f>VLOOKUP('Consolidated Table'!A22,'Staff Names'!$A$1:$B$200,2,FALSE)</f>
        <v>Shirley</v>
      </c>
      <c r="C22" s="1" t="str">
        <f>VLOOKUP(A22,'Staff Names'!$A$1:$C$200,3,FALSE)</f>
        <v>Ouston</v>
      </c>
      <c r="D22" s="2" t="str">
        <f>VLOOKUP(A22,Gender!$A$1:$B$200,2,FALSE)</f>
        <v>Female</v>
      </c>
      <c r="E22" t="str">
        <f>VLOOKUP(A22,Branches!$A$2:$B$200,2,FALSE)</f>
        <v>New York</v>
      </c>
      <c r="F22" t="str">
        <f>VLOOKUP(A22,Department!$A$2:$B$200,2,FALSE)</f>
        <v>Audit &amp; COntrol</v>
      </c>
      <c r="G22" s="11" t="str">
        <f>IFERROR(VLOOKUP(A22,'Level 1 - 3'!A:D,4,FALSE),IFERROR(VLOOKUP(A22,'Level 4 - DH'!A:D,4,FALSE),IFERROR(VLOOKUP(A22,Management!A:D,4,FALSE),"Not Found")))</f>
        <v>Head</v>
      </c>
      <c r="H2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COO</v>
      </c>
      <c r="I2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22">
        <f>IF(G220= "MD/CEO",'Performance Score'!$E$200,VLOOKUP(A22:A220,'Performance Score'!$A$1:$J$199,10,FALSE))</f>
        <v>77</v>
      </c>
    </row>
    <row r="23" spans="1:10" x14ac:dyDescent="0.25">
      <c r="A23" s="1" t="s">
        <v>467</v>
      </c>
      <c r="B23" s="2" t="str">
        <f>VLOOKUP('Consolidated Table'!A23,'Staff Names'!$A$1:$B$200,2,FALSE)</f>
        <v>Kelly</v>
      </c>
      <c r="C23" s="1" t="str">
        <f>VLOOKUP(A23,'Staff Names'!$A$1:$C$200,3,FALSE)</f>
        <v>Orenge</v>
      </c>
      <c r="D23" s="2" t="str">
        <f>VLOOKUP(A23,Gender!$A$1:$B$200,2,FALSE)</f>
        <v>Female</v>
      </c>
      <c r="E23" t="str">
        <f>VLOOKUP(A23,Branches!$A$2:$B$200,2,FALSE)</f>
        <v>New York</v>
      </c>
      <c r="F23" t="str">
        <f>VLOOKUP(A23,Department!$A$2:$B$200,2,FALSE)</f>
        <v>HR</v>
      </c>
      <c r="G23" s="11" t="str">
        <f>IFERROR(VLOOKUP(A23,'Level 1 - 3'!A:D,4,FALSE),IFERROR(VLOOKUP(A23,'Level 4 - DH'!A:D,4,FALSE),IFERROR(VLOOKUP(A23,Management!A:D,4,FALSE),"Not Found")))</f>
        <v>Head</v>
      </c>
      <c r="H2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COO</v>
      </c>
      <c r="I2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23">
        <f>IF(G221= "MD/CEO",'Performance Score'!$E$200,VLOOKUP(A23:A221,'Performance Score'!$A$1:$J$199,10,FALSE))</f>
        <v>73</v>
      </c>
    </row>
    <row r="24" spans="1:10" x14ac:dyDescent="0.25">
      <c r="A24" s="1" t="s">
        <v>499</v>
      </c>
      <c r="B24" s="2" t="str">
        <f>VLOOKUP('Consolidated Table'!A24,'Staff Names'!$A$1:$B$200,2,FALSE)</f>
        <v>Teresa</v>
      </c>
      <c r="C24" s="1" t="str">
        <f>VLOOKUP(A24,'Staff Names'!$A$1:$C$200,3,FALSE)</f>
        <v>Oldom</v>
      </c>
      <c r="D24" s="2" t="str">
        <f>VLOOKUP(A24,Gender!$A$1:$B$200,2,FALSE)</f>
        <v>Female</v>
      </c>
      <c r="E24" t="str">
        <f>VLOOKUP(A24,Branches!$A$2:$B$200,2,FALSE)</f>
        <v>New York</v>
      </c>
      <c r="F24" t="str">
        <f>VLOOKUP(A24,Department!$A$2:$B$200,2,FALSE)</f>
        <v>IT</v>
      </c>
      <c r="G24" s="11" t="str">
        <f>IFERROR(VLOOKUP(A24,'Level 1 - 3'!A:D,4,FALSE),IFERROR(VLOOKUP(A24,'Level 4 - DH'!A:D,4,FALSE),IFERROR(VLOOKUP(A24,Management!A:D,4,FALSE),"Not Found")))</f>
        <v>Head</v>
      </c>
      <c r="H2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COO</v>
      </c>
      <c r="I2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24">
        <f>IF(G222= "MD/CEO",'Performance Score'!$E$200,VLOOKUP(A24:A222,'Performance Score'!$A$1:$J$199,10,FALSE))</f>
        <v>67</v>
      </c>
    </row>
    <row r="25" spans="1:10" x14ac:dyDescent="0.25">
      <c r="A25" s="1" t="s">
        <v>517</v>
      </c>
      <c r="B25" s="2" t="str">
        <f>VLOOKUP('Consolidated Table'!A25,'Staff Names'!$A$1:$B$200,2,FALSE)</f>
        <v>Julia</v>
      </c>
      <c r="C25" s="1" t="str">
        <f>VLOOKUP(A25,'Staff Names'!$A$1:$C$200,3,FALSE)</f>
        <v>Taken</v>
      </c>
      <c r="D25" s="2" t="str">
        <f>VLOOKUP(A25,Gender!$A$1:$B$200,2,FALSE)</f>
        <v>Female</v>
      </c>
      <c r="E25" t="str">
        <f>VLOOKUP(A25,Branches!$A$2:$B$200,2,FALSE)</f>
        <v>New York</v>
      </c>
      <c r="F25" t="str">
        <f>VLOOKUP(A25,Department!$A$2:$B$200,2,FALSE)</f>
        <v>Finance</v>
      </c>
      <c r="G25" s="11" t="str">
        <f>IFERROR(VLOOKUP(A25,'Level 1 - 3'!A:D,4,FALSE),IFERROR(VLOOKUP(A25,'Level 4 - DH'!A:D,4,FALSE),IFERROR(VLOOKUP(A25,Management!A:D,4,FALSE),"Not Found")))</f>
        <v>Head</v>
      </c>
      <c r="H2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COO</v>
      </c>
      <c r="I2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25">
        <f>IF(G223= "MD/CEO",'Performance Score'!$E$200,VLOOKUP(A25:A223,'Performance Score'!$A$1:$J$199,10,FALSE))</f>
        <v>83</v>
      </c>
    </row>
    <row r="26" spans="1:10" x14ac:dyDescent="0.25">
      <c r="A26" s="1" t="s">
        <v>556</v>
      </c>
      <c r="B26" s="2" t="str">
        <f>VLOOKUP('Consolidated Table'!A26,'Staff Names'!$A$1:$B$200,2,FALSE)</f>
        <v>Carol</v>
      </c>
      <c r="C26" s="1" t="str">
        <f>VLOOKUP(A26,'Staff Names'!$A$1:$C$200,3,FALSE)</f>
        <v>Bakhrakh</v>
      </c>
      <c r="D26" s="2" t="str">
        <f>VLOOKUP(A26,Gender!$A$1:$B$200,2,FALSE)</f>
        <v>Female</v>
      </c>
      <c r="E26" t="str">
        <f>VLOOKUP(A26,Branches!$A$2:$B$200,2,FALSE)</f>
        <v>New York</v>
      </c>
      <c r="F26" t="str">
        <f>VLOOKUP(A26,Department!$A$2:$B$200,2,FALSE)</f>
        <v>Customer Service</v>
      </c>
      <c r="G26" s="11" t="str">
        <f>IFERROR(VLOOKUP(A26,'Level 1 - 3'!A:D,4,FALSE),IFERROR(VLOOKUP(A26,'Level 4 - DH'!A:D,4,FALSE),IFERROR(VLOOKUP(A26,Management!A:D,4,FALSE),"Not Found")))</f>
        <v>Head</v>
      </c>
      <c r="H2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COO</v>
      </c>
      <c r="I2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None</v>
      </c>
      <c r="J26">
        <f>IF(G224= "MD/CEO",'Performance Score'!$E$200,VLOOKUP(A26:A224,'Performance Score'!$A$1:$J$199,10,FALSE))</f>
        <v>69</v>
      </c>
    </row>
    <row r="27" spans="1:10" x14ac:dyDescent="0.25">
      <c r="A27" s="1" t="s">
        <v>399</v>
      </c>
      <c r="B27" s="2" t="str">
        <f>VLOOKUP('Consolidated Table'!A27,'Staff Names'!$A$1:$B$200,2,FALSE)</f>
        <v>Diane</v>
      </c>
      <c r="C27" s="1" t="str">
        <f>VLOOKUP(A27,'Staff Names'!$A$1:$C$200,3,FALSE)</f>
        <v>Owston</v>
      </c>
      <c r="D27" s="2" t="str">
        <f>VLOOKUP(A27,Gender!$A$1:$B$200,2,FALSE)</f>
        <v>Female</v>
      </c>
      <c r="E27" t="str">
        <f>VLOOKUP(A27,Branches!$A$2:$B$200,2,FALSE)</f>
        <v>Arizona</v>
      </c>
      <c r="F27" t="str">
        <f>VLOOKUP(A27,Department!$A$2:$B$200,2,FALSE)</f>
        <v>Customer Service</v>
      </c>
      <c r="G27" s="11" t="str">
        <f>IFERROR(VLOOKUP(A27,'Level 1 - 3'!A:D,4,FALSE),IFERROR(VLOOKUP(A27,'Level 4 - DH'!A:D,4,FALSE),IFERROR(VLOOKUP(A27,Management!A:D,4,FALSE),"Not Found")))</f>
        <v>Level 1</v>
      </c>
      <c r="H2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2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27">
        <f>IF(G225= "MD/CEO",'Performance Score'!$E$200,VLOOKUP(A27:A225,'Performance Score'!$A$1:$J$199,10,FALSE))</f>
        <v>94</v>
      </c>
    </row>
    <row r="28" spans="1:10" x14ac:dyDescent="0.25">
      <c r="A28" s="1" t="s">
        <v>448</v>
      </c>
      <c r="B28" s="2" t="str">
        <f>VLOOKUP('Consolidated Table'!A28,'Staff Names'!$A$1:$B$200,2,FALSE)</f>
        <v>Donna</v>
      </c>
      <c r="C28" s="1" t="str">
        <f>VLOOKUP(A28,'Staff Names'!$A$1:$C$200,3,FALSE)</f>
        <v>Baitrip</v>
      </c>
      <c r="D28" s="2" t="str">
        <f>VLOOKUP(A28,Gender!$A$1:$B$200,2,FALSE)</f>
        <v>Female</v>
      </c>
      <c r="E28" t="str">
        <f>VLOOKUP(A28,Branches!$A$2:$B$200,2,FALSE)</f>
        <v>Arizona</v>
      </c>
      <c r="F28" t="str">
        <f>VLOOKUP(A28,Department!$A$2:$B$200,2,FALSE)</f>
        <v>IT</v>
      </c>
      <c r="G28" s="11" t="str">
        <f>IFERROR(VLOOKUP(A28,'Level 1 - 3'!A:D,4,FALSE),IFERROR(VLOOKUP(A28,'Level 4 - DH'!A:D,4,FALSE),IFERROR(VLOOKUP(A28,Management!A:D,4,FALSE),"Not Found")))</f>
        <v>Level 1</v>
      </c>
      <c r="H2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2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28">
        <f>IF(G226= "MD/CEO",'Performance Score'!$E$200,VLOOKUP(A28:A226,'Performance Score'!$A$1:$J$199,10,FALSE))</f>
        <v>94</v>
      </c>
    </row>
    <row r="29" spans="1:10" x14ac:dyDescent="0.25">
      <c r="A29" s="1" t="s">
        <v>562</v>
      </c>
      <c r="B29" s="2" t="str">
        <f>VLOOKUP('Consolidated Table'!A29,'Staff Names'!$A$1:$B$200,2,FALSE)</f>
        <v>Justin</v>
      </c>
      <c r="C29" s="1" t="str">
        <f>VLOOKUP(A29,'Staff Names'!$A$1:$C$200,3,FALSE)</f>
        <v>Hill</v>
      </c>
      <c r="D29" s="2" t="str">
        <f>VLOOKUP(A29,Gender!$A$1:$B$200,2,FALSE)</f>
        <v>Male</v>
      </c>
      <c r="E29" t="str">
        <f>VLOOKUP(A29,Branches!$A$2:$B$200,2,FALSE)</f>
        <v>Arizona</v>
      </c>
      <c r="F29" t="str">
        <f>VLOOKUP(A29,Department!$A$2:$B$200,2,FALSE)</f>
        <v>Sales</v>
      </c>
      <c r="G29" s="11" t="str">
        <f>IFERROR(VLOOKUP(A29,'Level 1 - 3'!A:D,4,FALSE),IFERROR(VLOOKUP(A29,'Level 4 - DH'!A:D,4,FALSE),IFERROR(VLOOKUP(A29,Management!A:D,4,FALSE),"Not Found")))</f>
        <v>Level 1</v>
      </c>
      <c r="H2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2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29">
        <f>IF(G227= "MD/CEO",'Performance Score'!$E$200,VLOOKUP(A29:A227,'Performance Score'!$A$1:$J$199,10,FALSE))</f>
        <v>89</v>
      </c>
    </row>
    <row r="30" spans="1:10" x14ac:dyDescent="0.25">
      <c r="A30" s="1" t="s">
        <v>565</v>
      </c>
      <c r="B30" s="2" t="str">
        <f>VLOOKUP('Consolidated Table'!A30,'Staff Names'!$A$1:$B$200,2,FALSE)</f>
        <v>Juan</v>
      </c>
      <c r="C30" s="1" t="str">
        <f>VLOOKUP(A30,'Staff Names'!$A$1:$C$200,3,FALSE)</f>
        <v>Gray</v>
      </c>
      <c r="D30" s="2" t="str">
        <f>VLOOKUP(A30,Gender!$A$1:$B$200,2,FALSE)</f>
        <v>Male</v>
      </c>
      <c r="E30" t="str">
        <f>VLOOKUP(A30,Branches!$A$2:$B$200,2,FALSE)</f>
        <v>Arizona</v>
      </c>
      <c r="F30" t="str">
        <f>VLOOKUP(A30,Department!$A$2:$B$200,2,FALSE)</f>
        <v>Sales</v>
      </c>
      <c r="G30" s="11" t="str">
        <f>IFERROR(VLOOKUP(A30,'Level 1 - 3'!A:D,4,FALSE),IFERROR(VLOOKUP(A30,'Level 4 - DH'!A:D,4,FALSE),IFERROR(VLOOKUP(A30,Management!A:D,4,FALSE),"Not Found")))</f>
        <v>Level 1</v>
      </c>
      <c r="H3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0">
        <f>IF(G228= "MD/CEO",'Performance Score'!$E$200,VLOOKUP(A30:A228,'Performance Score'!$A$1:$J$199,10,FALSE))</f>
        <v>88</v>
      </c>
    </row>
    <row r="31" spans="1:10" x14ac:dyDescent="0.25">
      <c r="A31" s="1" t="s">
        <v>410</v>
      </c>
      <c r="B31" s="2" t="str">
        <f>VLOOKUP('Consolidated Table'!A31,'Staff Names'!$A$1:$B$200,2,FALSE)</f>
        <v>Jacqueline</v>
      </c>
      <c r="C31" s="1" t="str">
        <f>VLOOKUP(A31,'Staff Names'!$A$1:$C$200,3,FALSE)</f>
        <v>Oberry</v>
      </c>
      <c r="D31" s="2" t="str">
        <f>VLOOKUP(A31,Gender!$A$1:$B$200,2,FALSE)</f>
        <v>Female</v>
      </c>
      <c r="E31" t="str">
        <f>VLOOKUP(A31,Branches!$A$2:$B$200,2,FALSE)</f>
        <v>Califonia</v>
      </c>
      <c r="F31" t="str">
        <f>VLOOKUP(A31,Department!$A$2:$B$200,2,FALSE)</f>
        <v>IT</v>
      </c>
      <c r="G31" s="11" t="str">
        <f>IFERROR(VLOOKUP(A31,'Level 1 - 3'!A:D,4,FALSE),IFERROR(VLOOKUP(A31,'Level 4 - DH'!A:D,4,FALSE),IFERROR(VLOOKUP(A31,Management!A:D,4,FALSE),"Not Found")))</f>
        <v>Level 1</v>
      </c>
      <c r="H3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1">
        <f>IF(G229= "MD/CEO",'Performance Score'!$E$200,VLOOKUP(A31:A229,'Performance Score'!$A$1:$J$199,10,FALSE))</f>
        <v>78</v>
      </c>
    </row>
    <row r="32" spans="1:10" x14ac:dyDescent="0.25">
      <c r="A32" s="1" t="s">
        <v>462</v>
      </c>
      <c r="B32" s="2" t="str">
        <f>VLOOKUP('Consolidated Table'!A32,'Staff Names'!$A$1:$B$200,2,FALSE)</f>
        <v>Jose</v>
      </c>
      <c r="C32" s="1" t="str">
        <f>VLOOKUP(A32,'Staff Names'!$A$1:$C$200,3,FALSE)</f>
        <v>Turner</v>
      </c>
      <c r="D32" s="2" t="str">
        <f>VLOOKUP(A32,Gender!$A$1:$B$200,2,FALSE)</f>
        <v>Male</v>
      </c>
      <c r="E32" t="str">
        <f>VLOOKUP(A32,Branches!$A$2:$B$200,2,FALSE)</f>
        <v>Califonia</v>
      </c>
      <c r="F32" t="str">
        <f>VLOOKUP(A32,Department!$A$2:$B$200,2,FALSE)</f>
        <v>Sales</v>
      </c>
      <c r="G32" s="11" t="str">
        <f>IFERROR(VLOOKUP(A32,'Level 1 - 3'!A:D,4,FALSE),IFERROR(VLOOKUP(A32,'Level 4 - DH'!A:D,4,FALSE),IFERROR(VLOOKUP(A32,Management!A:D,4,FALSE),"Not Found")))</f>
        <v>Level 1</v>
      </c>
      <c r="H3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2">
        <f>IF(G230= "MD/CEO",'Performance Score'!$E$200,VLOOKUP(A32:A230,'Performance Score'!$A$1:$J$199,10,FALSE))</f>
        <v>85</v>
      </c>
    </row>
    <row r="33" spans="1:10" x14ac:dyDescent="0.25">
      <c r="A33" s="1" t="s">
        <v>520</v>
      </c>
      <c r="B33" s="2" t="str">
        <f>VLOOKUP('Consolidated Table'!A33,'Staff Names'!$A$1:$B$200,2,FALSE)</f>
        <v>Alexander</v>
      </c>
      <c r="C33" s="1" t="str">
        <f>VLOOKUP(A33,'Staff Names'!$A$1:$C$200,3,FALSE)</f>
        <v>Hall</v>
      </c>
      <c r="D33" s="2" t="str">
        <f>VLOOKUP(A33,Gender!$A$1:$B$200,2,FALSE)</f>
        <v>Male</v>
      </c>
      <c r="E33" t="str">
        <f>VLOOKUP(A33,Branches!$A$2:$B$200,2,FALSE)</f>
        <v>Califonia</v>
      </c>
      <c r="F33" t="str">
        <f>VLOOKUP(A33,Department!$A$2:$B$200,2,FALSE)</f>
        <v>Executive</v>
      </c>
      <c r="G33" s="11" t="str">
        <f>IFERROR(VLOOKUP(A33,'Level 1 - 3'!A:D,4,FALSE),IFERROR(VLOOKUP(A33,'Level 4 - DH'!A:D,4,FALSE),IFERROR(VLOOKUP(A33,Management!A:D,4,FALSE),"Not Found")))</f>
        <v>Level 1</v>
      </c>
      <c r="H3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3">
        <f>IF(G231= "MD/CEO",'Performance Score'!$E$200,VLOOKUP(A33:A231,'Performance Score'!$A$1:$J$199,10,FALSE))</f>
        <v>81</v>
      </c>
    </row>
    <row r="34" spans="1:10" x14ac:dyDescent="0.25">
      <c r="A34" s="1" t="s">
        <v>553</v>
      </c>
      <c r="B34" s="2" t="str">
        <f>VLOOKUP('Consolidated Table'!A34,'Staff Names'!$A$1:$B$200,2,FALSE)</f>
        <v>Alice</v>
      </c>
      <c r="C34" s="1" t="str">
        <f>VLOOKUP(A34,'Staff Names'!$A$1:$C$200,3,FALSE)</f>
        <v>Oxlade</v>
      </c>
      <c r="D34" s="2" t="str">
        <f>VLOOKUP(A34,Gender!$A$1:$B$200,2,FALSE)</f>
        <v>Female</v>
      </c>
      <c r="E34" t="str">
        <f>VLOOKUP(A34,Branches!$A$2:$B$200,2,FALSE)</f>
        <v>Califonia</v>
      </c>
      <c r="F34" t="str">
        <f>VLOOKUP(A34,Department!$A$2:$B$200,2,FALSE)</f>
        <v>Sales</v>
      </c>
      <c r="G34" s="11" t="str">
        <f>IFERROR(VLOOKUP(A34,'Level 1 - 3'!A:D,4,FALSE),IFERROR(VLOOKUP(A34,'Level 4 - DH'!A:D,4,FALSE),IFERROR(VLOOKUP(A34,Management!A:D,4,FALSE),"Not Found")))</f>
        <v>Level 1</v>
      </c>
      <c r="H3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4">
        <f>IF(G232= "MD/CEO",'Performance Score'!$E$200,VLOOKUP(A34:A232,'Performance Score'!$A$1:$J$199,10,FALSE))</f>
        <v>95</v>
      </c>
    </row>
    <row r="35" spans="1:10" x14ac:dyDescent="0.25">
      <c r="A35" s="1" t="s">
        <v>576</v>
      </c>
      <c r="B35" s="2" t="str">
        <f>VLOOKUP('Consolidated Table'!A35,'Staff Names'!$A$1:$B$200,2,FALSE)</f>
        <v>Danielle</v>
      </c>
      <c r="C35" s="1" t="str">
        <f>VLOOKUP(A35,'Staff Names'!$A$1:$C$200,3,FALSE)</f>
        <v>Taskes</v>
      </c>
      <c r="D35" s="2" t="str">
        <f>VLOOKUP(A35,Gender!$A$1:$B$200,2,FALSE)</f>
        <v>Female</v>
      </c>
      <c r="E35" t="str">
        <f>VLOOKUP(A35,Branches!$A$2:$B$200,2,FALSE)</f>
        <v>Califonia</v>
      </c>
      <c r="F35" t="str">
        <f>VLOOKUP(A35,Department!$A$2:$B$200,2,FALSE)</f>
        <v>Sales</v>
      </c>
      <c r="G35" s="11" t="str">
        <f>IFERROR(VLOOKUP(A35,'Level 1 - 3'!A:D,4,FALSE),IFERROR(VLOOKUP(A35,'Level 4 - DH'!A:D,4,FALSE),IFERROR(VLOOKUP(A35,Management!A:D,4,FALSE),"Not Found")))</f>
        <v>Level 1</v>
      </c>
      <c r="H3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5">
        <f>IF(G233= "MD/CEO",'Performance Score'!$E$200,VLOOKUP(A35:A233,'Performance Score'!$A$1:$J$199,10,FALSE))</f>
        <v>91</v>
      </c>
    </row>
    <row r="36" spans="1:10" x14ac:dyDescent="0.25">
      <c r="A36" s="1" t="s">
        <v>581</v>
      </c>
      <c r="B36" s="2" t="str">
        <f>VLOOKUP('Consolidated Table'!A36,'Staff Names'!$A$1:$B$200,2,FALSE)</f>
        <v>Theresa</v>
      </c>
      <c r="C36" s="1" t="str">
        <f>VLOOKUP(A36,'Staff Names'!$A$1:$C$200,3,FALSE)</f>
        <v>Talmay</v>
      </c>
      <c r="D36" s="2" t="str">
        <f>VLOOKUP(A36,Gender!$A$1:$B$200,2,FALSE)</f>
        <v>Female</v>
      </c>
      <c r="E36" t="str">
        <f>VLOOKUP(A36,Branches!$A$2:$B$200,2,FALSE)</f>
        <v>Califonia</v>
      </c>
      <c r="F36" t="str">
        <f>VLOOKUP(A36,Department!$A$2:$B$200,2,FALSE)</f>
        <v>Sales</v>
      </c>
      <c r="G36" s="11" t="str">
        <f>IFERROR(VLOOKUP(A36,'Level 1 - 3'!A:D,4,FALSE),IFERROR(VLOOKUP(A36,'Level 4 - DH'!A:D,4,FALSE),IFERROR(VLOOKUP(A36,Management!A:D,4,FALSE),"Not Found")))</f>
        <v>Level 1</v>
      </c>
      <c r="H3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6">
        <f>IF(G234= "MD/CEO",'Performance Score'!$E$200,VLOOKUP(A36:A234,'Performance Score'!$A$1:$J$199,10,FALSE))</f>
        <v>79</v>
      </c>
    </row>
    <row r="37" spans="1:10" x14ac:dyDescent="0.25">
      <c r="A37" s="1" t="s">
        <v>491</v>
      </c>
      <c r="B37" s="2" t="str">
        <f>VLOOKUP('Consolidated Table'!A37,'Staff Names'!$A$1:$B$200,2,FALSE)</f>
        <v>Jonathan</v>
      </c>
      <c r="C37" s="1" t="str">
        <f>VLOOKUP(A37,'Staff Names'!$A$1:$C$200,3,FALSE)</f>
        <v>Scott</v>
      </c>
      <c r="D37" s="2" t="str">
        <f>VLOOKUP(A37,Gender!$A$1:$B$200,2,FALSE)</f>
        <v>Male</v>
      </c>
      <c r="E37" t="str">
        <f>VLOOKUP(A37,Branches!$A$2:$B$200,2,FALSE)</f>
        <v>Florida</v>
      </c>
      <c r="F37" t="str">
        <f>VLOOKUP(A37,Department!$A$2:$B$200,2,FALSE)</f>
        <v>Sales</v>
      </c>
      <c r="G37" s="11" t="str">
        <f>IFERROR(VLOOKUP(A37,'Level 1 - 3'!A:D,4,FALSE),IFERROR(VLOOKUP(A37,'Level 4 - DH'!A:D,4,FALSE),IFERROR(VLOOKUP(A37,Management!A:D,4,FALSE),"Not Found")))</f>
        <v>Level 1</v>
      </c>
      <c r="H3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7">
        <f>IF(G235= "MD/CEO",'Performance Score'!$E$200,VLOOKUP(A37:A235,'Performance Score'!$A$1:$J$199,10,FALSE))</f>
        <v>90</v>
      </c>
    </row>
    <row r="38" spans="1:10" x14ac:dyDescent="0.25">
      <c r="A38" s="1" t="s">
        <v>497</v>
      </c>
      <c r="B38" s="2" t="str">
        <f>VLOOKUP('Consolidated Table'!A38,'Staff Names'!$A$1:$B$200,2,FALSE)</f>
        <v>Jesse</v>
      </c>
      <c r="C38" s="1" t="str">
        <f>VLOOKUP(A38,'Staff Names'!$A$1:$C$200,3,FALSE)</f>
        <v>Ward</v>
      </c>
      <c r="D38" s="2" t="str">
        <f>VLOOKUP(A38,Gender!$A$1:$B$200,2,FALSE)</f>
        <v>Male</v>
      </c>
      <c r="E38" t="str">
        <f>VLOOKUP(A38,Branches!$A$2:$B$200,2,FALSE)</f>
        <v>Florida</v>
      </c>
      <c r="F38" t="str">
        <f>VLOOKUP(A38,Department!$A$2:$B$200,2,FALSE)</f>
        <v>Sales</v>
      </c>
      <c r="G38" s="11" t="str">
        <f>IFERROR(VLOOKUP(A38,'Level 1 - 3'!A:D,4,FALSE),IFERROR(VLOOKUP(A38,'Level 4 - DH'!A:D,4,FALSE),IFERROR(VLOOKUP(A38,Management!A:D,4,FALSE),"Not Found")))</f>
        <v>Level 1</v>
      </c>
      <c r="H3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8">
        <f>IF(G236= "MD/CEO",'Performance Score'!$E$200,VLOOKUP(A38:A236,'Performance Score'!$A$1:$J$199,10,FALSE))</f>
        <v>61</v>
      </c>
    </row>
    <row r="39" spans="1:10" x14ac:dyDescent="0.25">
      <c r="A39" s="1" t="s">
        <v>434</v>
      </c>
      <c r="B39" s="2" t="str">
        <f>VLOOKUP('Consolidated Table'!A39,'Staff Names'!$A$1:$B$200,2,FALSE)</f>
        <v>Bobby</v>
      </c>
      <c r="C39" s="1" t="str">
        <f>VLOOKUP(A39,'Staff Names'!$A$1:$C$200,3,FALSE)</f>
        <v>Long</v>
      </c>
      <c r="D39" s="2" t="str">
        <f>VLOOKUP(A39,Gender!$A$1:$B$200,2,FALSE)</f>
        <v>Male</v>
      </c>
      <c r="E39" t="str">
        <f>VLOOKUP(A39,Branches!$A$2:$B$200,2,FALSE)</f>
        <v>New York</v>
      </c>
      <c r="F39" t="str">
        <f>VLOOKUP(A39,Department!$A$2:$B$200,2,FALSE)</f>
        <v>Operations</v>
      </c>
      <c r="G39" s="11" t="str">
        <f>IFERROR(VLOOKUP(A39,'Level 1 - 3'!A:D,4,FALSE),IFERROR(VLOOKUP(A39,'Level 4 - DH'!A:D,4,FALSE),IFERROR(VLOOKUP(A39,Management!A:D,4,FALSE),"Not Found")))</f>
        <v>Level 1</v>
      </c>
      <c r="H3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3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39">
        <f>IF(G237= "MD/CEO",'Performance Score'!$E$200,VLOOKUP(A39:A237,'Performance Score'!$A$1:$J$199,10,FALSE))</f>
        <v>59</v>
      </c>
    </row>
    <row r="40" spans="1:10" x14ac:dyDescent="0.25">
      <c r="A40" s="1" t="s">
        <v>443</v>
      </c>
      <c r="B40" s="2" t="str">
        <f>VLOOKUP('Consolidated Table'!A40,'Staff Names'!$A$1:$B$200,2,FALSE)</f>
        <v>Emily</v>
      </c>
      <c r="C40" s="1" t="str">
        <f>VLOOKUP(A40,'Staff Names'!$A$1:$C$200,3,FALSE)</f>
        <v>Baigrie</v>
      </c>
      <c r="D40" s="2" t="str">
        <f>VLOOKUP(A40,Gender!$A$1:$B$200,2,FALSE)</f>
        <v>Female</v>
      </c>
      <c r="E40" t="str">
        <f>VLOOKUP(A40,Branches!$A$2:$B$200,2,FALSE)</f>
        <v>New York</v>
      </c>
      <c r="F40" t="str">
        <f>VLOOKUP(A40,Department!$A$2:$B$200,2,FALSE)</f>
        <v>Operations</v>
      </c>
      <c r="G40" s="11" t="str">
        <f>IFERROR(VLOOKUP(A40,'Level 1 - 3'!A:D,4,FALSE),IFERROR(VLOOKUP(A40,'Level 4 - DH'!A:D,4,FALSE),IFERROR(VLOOKUP(A40,Management!A:D,4,FALSE),"Not Found")))</f>
        <v>Level 1</v>
      </c>
      <c r="H4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0">
        <f>IF(G238= "MD/CEO",'Performance Score'!$E$200,VLOOKUP(A40:A238,'Performance Score'!$A$1:$J$199,10,FALSE))</f>
        <v>77</v>
      </c>
    </row>
    <row r="41" spans="1:10" x14ac:dyDescent="0.25">
      <c r="A41" s="1" t="s">
        <v>444</v>
      </c>
      <c r="B41" s="2" t="str">
        <f>VLOOKUP('Consolidated Table'!A41,'Staff Names'!$A$1:$B$200,2,FALSE)</f>
        <v>Christina</v>
      </c>
      <c r="C41" s="1" t="str">
        <f>VLOOKUP(A41,'Staff Names'!$A$1:$C$200,3,FALSE)</f>
        <v>Orlande</v>
      </c>
      <c r="D41" s="2" t="str">
        <f>VLOOKUP(A41,Gender!$A$1:$B$200,2,FALSE)</f>
        <v>Female</v>
      </c>
      <c r="E41" t="str">
        <f>VLOOKUP(A41,Branches!$A$2:$B$200,2,FALSE)</f>
        <v>New York</v>
      </c>
      <c r="F41" t="str">
        <f>VLOOKUP(A41,Department!$A$2:$B$200,2,FALSE)</f>
        <v>Operations</v>
      </c>
      <c r="G41" s="11" t="str">
        <f>IFERROR(VLOOKUP(A41,'Level 1 - 3'!A:D,4,FALSE),IFERROR(VLOOKUP(A41,'Level 4 - DH'!A:D,4,FALSE),IFERROR(VLOOKUP(A41,Management!A:D,4,FALSE),"Not Found")))</f>
        <v>Level 1</v>
      </c>
      <c r="H4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1">
        <f>IF(G239= "MD/CEO",'Performance Score'!$E$200,VLOOKUP(A41:A239,'Performance Score'!$A$1:$J$199,10,FALSE))</f>
        <v>75</v>
      </c>
    </row>
    <row r="42" spans="1:10" x14ac:dyDescent="0.25">
      <c r="A42" s="1" t="s">
        <v>489</v>
      </c>
      <c r="B42" s="2" t="str">
        <f>VLOOKUP('Consolidated Table'!A42,'Staff Names'!$A$1:$B$200,2,FALSE)</f>
        <v>Daniel</v>
      </c>
      <c r="C42" s="1" t="str">
        <f>VLOOKUP(A42,'Staff Names'!$A$1:$C$200,3,FALSE)</f>
        <v>Gonzales</v>
      </c>
      <c r="D42" s="2" t="str">
        <f>VLOOKUP(A42,Gender!$A$1:$B$200,2,FALSE)</f>
        <v>Male</v>
      </c>
      <c r="E42" t="str">
        <f>VLOOKUP(A42,Branches!$A$2:$B$200,2,FALSE)</f>
        <v>New York</v>
      </c>
      <c r="F42" t="str">
        <f>VLOOKUP(A42,Department!$A$2:$B$200,2,FALSE)</f>
        <v>Operations</v>
      </c>
      <c r="G42" s="11" t="str">
        <f>IFERROR(VLOOKUP(A42,'Level 1 - 3'!A:D,4,FALSE),IFERROR(VLOOKUP(A42,'Level 4 - DH'!A:D,4,FALSE),IFERROR(VLOOKUP(A42,Management!A:D,4,FALSE),"Not Found")))</f>
        <v>Level 1</v>
      </c>
      <c r="H4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2">
        <f>IF(G240= "MD/CEO",'Performance Score'!$E$200,VLOOKUP(A42:A240,'Performance Score'!$A$1:$J$199,10,FALSE))</f>
        <v>82</v>
      </c>
    </row>
    <row r="43" spans="1:10" x14ac:dyDescent="0.25">
      <c r="A43" s="1" t="s">
        <v>494</v>
      </c>
      <c r="B43" s="2" t="str">
        <f>VLOOKUP('Consolidated Table'!A43,'Staff Names'!$A$1:$B$200,2,FALSE)</f>
        <v>Megan</v>
      </c>
      <c r="C43" s="1" t="str">
        <f>VLOOKUP(A43,'Staff Names'!$A$1:$C$200,3,FALSE)</f>
        <v>Oxford</v>
      </c>
      <c r="D43" s="2" t="str">
        <f>VLOOKUP(A43,Gender!$A$1:$B$200,2,FALSE)</f>
        <v>Female</v>
      </c>
      <c r="E43" t="str">
        <f>VLOOKUP(A43,Branches!$A$2:$B$200,2,FALSE)</f>
        <v>New York</v>
      </c>
      <c r="F43" t="str">
        <f>VLOOKUP(A43,Department!$A$2:$B$200,2,FALSE)</f>
        <v>Operations</v>
      </c>
      <c r="G43" s="11" t="str">
        <f>IFERROR(VLOOKUP(A43,'Level 1 - 3'!A:D,4,FALSE),IFERROR(VLOOKUP(A43,'Level 4 - DH'!A:D,4,FALSE),IFERROR(VLOOKUP(A43,Management!A:D,4,FALSE),"Not Found")))</f>
        <v>Level 1</v>
      </c>
      <c r="H4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3">
        <f>IF(G241= "MD/CEO",'Performance Score'!$E$200,VLOOKUP(A43:A241,'Performance Score'!$A$1:$J$199,10,FALSE))</f>
        <v>66</v>
      </c>
    </row>
    <row r="44" spans="1:10" x14ac:dyDescent="0.25">
      <c r="A44" s="1" t="s">
        <v>545</v>
      </c>
      <c r="B44" s="2" t="str">
        <f>VLOOKUP('Consolidated Table'!A44,'Staff Names'!$A$1:$B$200,2,FALSE)</f>
        <v>Christopher</v>
      </c>
      <c r="C44" s="1" t="str">
        <f>VLOOKUP(A44,'Staff Names'!$A$1:$C$200,3,FALSE)</f>
        <v>Hernandez</v>
      </c>
      <c r="D44" s="2" t="str">
        <f>VLOOKUP(A44,Gender!$A$1:$B$200,2,FALSE)</f>
        <v>Male</v>
      </c>
      <c r="E44" t="str">
        <f>VLOOKUP(A44,Branches!$A$2:$B$200,2,FALSE)</f>
        <v>New York</v>
      </c>
      <c r="F44" t="str">
        <f>VLOOKUP(A44,Department!$A$2:$B$200,2,FALSE)</f>
        <v>Operations</v>
      </c>
      <c r="G44" s="11" t="str">
        <f>IFERROR(VLOOKUP(A44,'Level 1 - 3'!A:D,4,FALSE),IFERROR(VLOOKUP(A44,'Level 4 - DH'!A:D,4,FALSE),IFERROR(VLOOKUP(A44,Management!A:D,4,FALSE),"Not Found")))</f>
        <v>Level 1</v>
      </c>
      <c r="H4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4">
        <f>IF(G242= "MD/CEO",'Performance Score'!$E$200,VLOOKUP(A44:A242,'Performance Score'!$A$1:$J$199,10,FALSE))</f>
        <v>70</v>
      </c>
    </row>
    <row r="45" spans="1:10" x14ac:dyDescent="0.25">
      <c r="A45" s="1" t="s">
        <v>548</v>
      </c>
      <c r="B45" s="2" t="str">
        <f>VLOOKUP('Consolidated Table'!A45,'Staff Names'!$A$1:$B$200,2,FALSE)</f>
        <v>Joshua</v>
      </c>
      <c r="C45" s="1" t="str">
        <f>VLOOKUP(A45,'Staff Names'!$A$1:$C$200,3,FALSE)</f>
        <v>Lee</v>
      </c>
      <c r="D45" s="2" t="str">
        <f>VLOOKUP(A45,Gender!$A$1:$B$200,2,FALSE)</f>
        <v>Male</v>
      </c>
      <c r="E45" t="str">
        <f>VLOOKUP(A45,Branches!$A$2:$B$200,2,FALSE)</f>
        <v>New York</v>
      </c>
      <c r="F45" t="str">
        <f>VLOOKUP(A45,Department!$A$2:$B$200,2,FALSE)</f>
        <v>Operations</v>
      </c>
      <c r="G45" s="11" t="str">
        <f>IFERROR(VLOOKUP(A45,'Level 1 - 3'!A:D,4,FALSE),IFERROR(VLOOKUP(A45,'Level 4 - DH'!A:D,4,FALSE),IFERROR(VLOOKUP(A45,Management!A:D,4,FALSE),"Not Found")))</f>
        <v>Level 1</v>
      </c>
      <c r="H4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5">
        <f>IF(G243= "MD/CEO",'Performance Score'!$E$200,VLOOKUP(A45:A243,'Performance Score'!$A$1:$J$199,10,FALSE))</f>
        <v>89</v>
      </c>
    </row>
    <row r="46" spans="1:10" x14ac:dyDescent="0.25">
      <c r="A46" s="1" t="s">
        <v>552</v>
      </c>
      <c r="B46" s="2" t="str">
        <f>VLOOKUP('Consolidated Table'!A46,'Staff Names'!$A$1:$B$200,2,FALSE)</f>
        <v>Peter</v>
      </c>
      <c r="C46" s="1" t="str">
        <f>VLOOKUP(A46,'Staff Names'!$A$1:$C$200,3,FALSE)</f>
        <v>Reyes</v>
      </c>
      <c r="D46" s="2" t="str">
        <f>VLOOKUP(A46,Gender!$A$1:$B$200,2,FALSE)</f>
        <v>Male</v>
      </c>
      <c r="E46" t="str">
        <f>VLOOKUP(A46,Branches!$A$2:$B$200,2,FALSE)</f>
        <v>New York</v>
      </c>
      <c r="F46" t="str">
        <f>VLOOKUP(A46,Department!$A$2:$B$200,2,FALSE)</f>
        <v>Operations</v>
      </c>
      <c r="G46" s="11" t="str">
        <f>IFERROR(VLOOKUP(A46,'Level 1 - 3'!A:D,4,FALSE),IFERROR(VLOOKUP(A46,'Level 4 - DH'!A:D,4,FALSE),IFERROR(VLOOKUP(A46,Management!A:D,4,FALSE),"Not Found")))</f>
        <v>Level 1</v>
      </c>
      <c r="H4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6">
        <f>IF(G244= "MD/CEO",'Performance Score'!$E$200,VLOOKUP(A46:A244,'Performance Score'!$A$1:$J$199,10,FALSE))</f>
        <v>80</v>
      </c>
    </row>
    <row r="47" spans="1:10" x14ac:dyDescent="0.25">
      <c r="A47" s="1" t="s">
        <v>460</v>
      </c>
      <c r="B47" s="2" t="str">
        <f>VLOOKUP('Consolidated Table'!A47,'Staff Names'!$A$1:$B$200,2,FALSE)</f>
        <v>Ralph</v>
      </c>
      <c r="C47" s="1" t="str">
        <f>VLOOKUP(A47,'Staff Names'!$A$1:$C$200,3,FALSE)</f>
        <v>Myers</v>
      </c>
      <c r="D47" s="2" t="str">
        <f>VLOOKUP(A47,Gender!$A$1:$B$200,2,FALSE)</f>
        <v>Male</v>
      </c>
      <c r="E47" t="str">
        <f>VLOOKUP(A47,Branches!$A$2:$B$200,2,FALSE)</f>
        <v>New York</v>
      </c>
      <c r="F47" t="str">
        <f>VLOOKUP(A47,Department!$A$2:$B$200,2,FALSE)</f>
        <v>Sales</v>
      </c>
      <c r="G47" s="11" t="str">
        <f>IFERROR(VLOOKUP(A47,'Level 1 - 3'!A:D,4,FALSE),IFERROR(VLOOKUP(A47,'Level 4 - DH'!A:D,4,FALSE),IFERROR(VLOOKUP(A47,Management!A:D,4,FALSE),"Not Found")))</f>
        <v>Level 1</v>
      </c>
      <c r="H4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7">
        <f>IF(G245= "MD/CEO",'Performance Score'!$E$200,VLOOKUP(A47:A245,'Performance Score'!$A$1:$J$199,10,FALSE))</f>
        <v>93</v>
      </c>
    </row>
    <row r="48" spans="1:10" x14ac:dyDescent="0.25">
      <c r="A48" s="1" t="s">
        <v>461</v>
      </c>
      <c r="B48" s="2" t="str">
        <f>VLOOKUP('Consolidated Table'!A48,'Staff Names'!$A$1:$B$200,2,FALSE)</f>
        <v>Madison</v>
      </c>
      <c r="C48" s="1" t="str">
        <f>VLOOKUP(A48,'Staff Names'!$A$1:$C$200,3,FALSE)</f>
        <v>Oldacres</v>
      </c>
      <c r="D48" s="2" t="str">
        <f>VLOOKUP(A48,Gender!$A$1:$B$200,2,FALSE)</f>
        <v>Female</v>
      </c>
      <c r="E48" t="str">
        <f>VLOOKUP(A48,Branches!$A$2:$B$200,2,FALSE)</f>
        <v>New York</v>
      </c>
      <c r="F48" t="str">
        <f>VLOOKUP(A48,Department!$A$2:$B$200,2,FALSE)</f>
        <v>Sales</v>
      </c>
      <c r="G48" s="11" t="str">
        <f>IFERROR(VLOOKUP(A48,'Level 1 - 3'!A:D,4,FALSE),IFERROR(VLOOKUP(A48,'Level 4 - DH'!A:D,4,FALSE),IFERROR(VLOOKUP(A48,Management!A:D,4,FALSE),"Not Found")))</f>
        <v>Level 1</v>
      </c>
      <c r="H4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8">
        <f>IF(G246= "MD/CEO",'Performance Score'!$E$200,VLOOKUP(A48:A246,'Performance Score'!$A$1:$J$199,10,FALSE))</f>
        <v>92</v>
      </c>
    </row>
    <row r="49" spans="1:10" x14ac:dyDescent="0.25">
      <c r="A49" s="1" t="s">
        <v>468</v>
      </c>
      <c r="B49" s="2" t="str">
        <f>VLOOKUP('Consolidated Table'!A49,'Staff Names'!$A$1:$B$200,2,FALSE)</f>
        <v>Bradley</v>
      </c>
      <c r="C49" s="1" t="str">
        <f>VLOOKUP(A49,'Staff Names'!$A$1:$C$200,3,FALSE)</f>
        <v>Foster</v>
      </c>
      <c r="D49" s="2" t="str">
        <f>VLOOKUP(A49,Gender!$A$1:$B$200,2,FALSE)</f>
        <v>Male</v>
      </c>
      <c r="E49" t="str">
        <f>VLOOKUP(A49,Branches!$A$2:$B$200,2,FALSE)</f>
        <v>New York</v>
      </c>
      <c r="F49" t="str">
        <f>VLOOKUP(A49,Department!$A$2:$B$200,2,FALSE)</f>
        <v>Sales</v>
      </c>
      <c r="G49" s="11" t="str">
        <f>IFERROR(VLOOKUP(A49,'Level 1 - 3'!A:D,4,FALSE),IFERROR(VLOOKUP(A49,'Level 4 - DH'!A:D,4,FALSE),IFERROR(VLOOKUP(A49,Management!A:D,4,FALSE),"Not Found")))</f>
        <v>Level 1</v>
      </c>
      <c r="H4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4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49">
        <f>IF(G247= "MD/CEO",'Performance Score'!$E$200,VLOOKUP(A49:A247,'Performance Score'!$A$1:$J$199,10,FALSE))</f>
        <v>93</v>
      </c>
    </row>
    <row r="50" spans="1:10" x14ac:dyDescent="0.25">
      <c r="A50" s="1" t="s">
        <v>470</v>
      </c>
      <c r="B50" s="2" t="str">
        <f>VLOOKUP('Consolidated Table'!A50,'Staff Names'!$A$1:$B$200,2,FALSE)</f>
        <v>Alan</v>
      </c>
      <c r="C50" s="1" t="str">
        <f>VLOOKUP(A50,'Staff Names'!$A$1:$C$200,3,FALSE)</f>
        <v>Bennet</v>
      </c>
      <c r="D50" s="2" t="str">
        <f>VLOOKUP(A50,Gender!$A$1:$B$200,2,FALSE)</f>
        <v>Male</v>
      </c>
      <c r="E50" t="str">
        <f>VLOOKUP(A50,Branches!$A$2:$B$200,2,FALSE)</f>
        <v>New York</v>
      </c>
      <c r="F50" t="str">
        <f>VLOOKUP(A50,Department!$A$2:$B$200,2,FALSE)</f>
        <v>Sales</v>
      </c>
      <c r="G50" s="11" t="str">
        <f>IFERROR(VLOOKUP(A50,'Level 1 - 3'!A:D,4,FALSE),IFERROR(VLOOKUP(A50,'Level 4 - DH'!A:D,4,FALSE),IFERROR(VLOOKUP(A50,Management!A:D,4,FALSE),"Not Found")))</f>
        <v>Level 1</v>
      </c>
      <c r="H5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0">
        <f>IF(G248= "MD/CEO",'Performance Score'!$E$200,VLOOKUP(A50:A248,'Performance Score'!$A$1:$J$199,10,FALSE))</f>
        <v>94</v>
      </c>
    </row>
    <row r="51" spans="1:10" x14ac:dyDescent="0.25">
      <c r="A51" s="1" t="s">
        <v>471</v>
      </c>
      <c r="B51" s="2" t="str">
        <f>VLOOKUP('Consolidated Table'!A51,'Staff Names'!$A$1:$B$200,2,FALSE)</f>
        <v>Maria</v>
      </c>
      <c r="C51" s="1" t="str">
        <f>VLOOKUP(A51,'Staff Names'!$A$1:$C$200,3,FALSE)</f>
        <v>Otten</v>
      </c>
      <c r="D51" s="2" t="str">
        <f>VLOOKUP(A51,Gender!$A$1:$B$200,2,FALSE)</f>
        <v>Female</v>
      </c>
      <c r="E51" t="str">
        <f>VLOOKUP(A51,Branches!$A$2:$B$200,2,FALSE)</f>
        <v>New York</v>
      </c>
      <c r="F51" t="str">
        <f>VLOOKUP(A51,Department!$A$2:$B$200,2,FALSE)</f>
        <v>Sales</v>
      </c>
      <c r="G51" s="11" t="str">
        <f>IFERROR(VLOOKUP(A51,'Level 1 - 3'!A:D,4,FALSE),IFERROR(VLOOKUP(A51,'Level 4 - DH'!A:D,4,FALSE),IFERROR(VLOOKUP(A51,Management!A:D,4,FALSE),"Not Found")))</f>
        <v>Level 1</v>
      </c>
      <c r="H5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1">
        <f>IF(G249= "MD/CEO",'Performance Score'!$E$200,VLOOKUP(A51:A249,'Performance Score'!$A$1:$J$199,10,FALSE))</f>
        <v>87</v>
      </c>
    </row>
    <row r="52" spans="1:10" x14ac:dyDescent="0.25">
      <c r="A52" s="1" t="s">
        <v>502</v>
      </c>
      <c r="B52" s="2" t="str">
        <f>VLOOKUP('Consolidated Table'!A52,'Staff Names'!$A$1:$B$200,2,FALSE)</f>
        <v>Nathan</v>
      </c>
      <c r="C52" s="1" t="str">
        <f>VLOOKUP(A52,'Staff Names'!$A$1:$C$200,3,FALSE)</f>
        <v>Parker</v>
      </c>
      <c r="D52" s="2" t="str">
        <f>VLOOKUP(A52,Gender!$A$1:$B$200,2,FALSE)</f>
        <v>Male</v>
      </c>
      <c r="E52" t="str">
        <f>VLOOKUP(A52,Branches!$A$2:$B$200,2,FALSE)</f>
        <v>New York</v>
      </c>
      <c r="F52" t="str">
        <f>VLOOKUP(A52,Department!$A$2:$B$200,2,FALSE)</f>
        <v>Sales</v>
      </c>
      <c r="G52" s="11" t="str">
        <f>IFERROR(VLOOKUP(A52,'Level 1 - 3'!A:D,4,FALSE),IFERROR(VLOOKUP(A52,'Level 4 - DH'!A:D,4,FALSE),IFERROR(VLOOKUP(A52,Management!A:D,4,FALSE),"Not Found")))</f>
        <v>Level 1</v>
      </c>
      <c r="H5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2">
        <f>IF(G250= "MD/CEO",'Performance Score'!$E$200,VLOOKUP(A52:A250,'Performance Score'!$A$1:$J$199,10,FALSE))</f>
        <v>61</v>
      </c>
    </row>
    <row r="53" spans="1:10" x14ac:dyDescent="0.25">
      <c r="A53" s="1" t="s">
        <v>407</v>
      </c>
      <c r="B53" s="2" t="str">
        <f>VLOOKUP('Consolidated Table'!A53,'Staff Names'!$A$1:$B$200,2,FALSE)</f>
        <v>Amanda</v>
      </c>
      <c r="C53" s="1" t="str">
        <f>VLOOKUP(A53,'Staff Names'!$A$1:$C$200,3,FALSE)</f>
        <v>Balaam</v>
      </c>
      <c r="D53" s="2" t="str">
        <f>VLOOKUP(A53,Gender!$A$1:$B$200,2,FALSE)</f>
        <v>Female</v>
      </c>
      <c r="E53" t="str">
        <f>VLOOKUP(A53,Branches!$A$2:$B$200,2,FALSE)</f>
        <v>New Jersey</v>
      </c>
      <c r="F53" t="str">
        <f>VLOOKUP(A53,Department!$A$2:$B$200,2,FALSE)</f>
        <v>Customer Service</v>
      </c>
      <c r="G53" s="11" t="str">
        <f>IFERROR(VLOOKUP(A53,'Level 1 - 3'!A:D,4,FALSE),IFERROR(VLOOKUP(A53,'Level 4 - DH'!A:D,4,FALSE),IFERROR(VLOOKUP(A53,Management!A:D,4,FALSE),"Not Found")))</f>
        <v>Level 1</v>
      </c>
      <c r="H5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3">
        <f>IF(G251= "MD/CEO",'Performance Score'!$E$200,VLOOKUP(A53:A251,'Performance Score'!$A$1:$J$199,10,FALSE))</f>
        <v>84</v>
      </c>
    </row>
    <row r="54" spans="1:10" x14ac:dyDescent="0.25">
      <c r="A54" s="1" t="s">
        <v>439</v>
      </c>
      <c r="B54" s="2" t="str">
        <f>VLOOKUP('Consolidated Table'!A54,'Staff Names'!$A$1:$B$200,2,FALSE)</f>
        <v>Patrick</v>
      </c>
      <c r="C54" s="1" t="str">
        <f>VLOOKUP(A54,'Staff Names'!$A$1:$C$200,3,FALSE)</f>
        <v>Rivera</v>
      </c>
      <c r="D54" s="2" t="str">
        <f>VLOOKUP(A54,Gender!$A$1:$B$200,2,FALSE)</f>
        <v>Male</v>
      </c>
      <c r="E54" t="str">
        <f>VLOOKUP(A54,Branches!$A$2:$B$200,2,FALSE)</f>
        <v>New Jersey</v>
      </c>
      <c r="F54" t="str">
        <f>VLOOKUP(A54,Department!$A$2:$B$200,2,FALSE)</f>
        <v>IT</v>
      </c>
      <c r="G54" s="11" t="str">
        <f>IFERROR(VLOOKUP(A54,'Level 1 - 3'!A:D,4,FALSE),IFERROR(VLOOKUP(A54,'Level 4 - DH'!A:D,4,FALSE),IFERROR(VLOOKUP(A54,Management!A:D,4,FALSE),"Not Found")))</f>
        <v>Level 1</v>
      </c>
      <c r="H5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4">
        <f>IF(G252= "MD/CEO",'Performance Score'!$E$200,VLOOKUP(A54:A252,'Performance Score'!$A$1:$J$199,10,FALSE))</f>
        <v>81</v>
      </c>
    </row>
    <row r="55" spans="1:10" x14ac:dyDescent="0.25">
      <c r="A55" s="1" t="s">
        <v>466</v>
      </c>
      <c r="B55" s="2" t="str">
        <f>VLOOKUP('Consolidated Table'!A55,'Staff Names'!$A$1:$B$200,2,FALSE)</f>
        <v>Sean</v>
      </c>
      <c r="C55" s="1" t="str">
        <f>VLOOKUP(A55,'Staff Names'!$A$1:$C$200,3,FALSE)</f>
        <v>Peterson</v>
      </c>
      <c r="D55" s="2" t="str">
        <f>VLOOKUP(A55,Gender!$A$1:$B$200,2,FALSE)</f>
        <v>Male</v>
      </c>
      <c r="E55" t="str">
        <f>VLOOKUP(A55,Branches!$A$2:$B$200,2,FALSE)</f>
        <v>New Jersey</v>
      </c>
      <c r="F55" t="str">
        <f>VLOOKUP(A55,Department!$A$2:$B$200,2,FALSE)</f>
        <v>Operations</v>
      </c>
      <c r="G55" s="11" t="str">
        <f>IFERROR(VLOOKUP(A55,'Level 1 - 3'!A:D,4,FALSE),IFERROR(VLOOKUP(A55,'Level 4 - DH'!A:D,4,FALSE),IFERROR(VLOOKUP(A55,Management!A:D,4,FALSE),"Not Found")))</f>
        <v>Level 1</v>
      </c>
      <c r="H5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5">
        <f>IF(G253= "MD/CEO",'Performance Score'!$E$200,VLOOKUP(A55:A253,'Performance Score'!$A$1:$J$199,10,FALSE))</f>
        <v>70</v>
      </c>
    </row>
    <row r="56" spans="1:10" x14ac:dyDescent="0.25">
      <c r="A56" s="1" t="s">
        <v>549</v>
      </c>
      <c r="B56" s="2" t="str">
        <f>VLOOKUP('Consolidated Table'!A56,'Staff Names'!$A$1:$B$200,2,FALSE)</f>
        <v>Judith</v>
      </c>
      <c r="C56" s="1" t="str">
        <f>VLOOKUP(A56,'Staff Names'!$A$1:$C$200,3,FALSE)</f>
        <v>Otton</v>
      </c>
      <c r="D56" s="2" t="str">
        <f>VLOOKUP(A56,Gender!$A$1:$B$200,2,FALSE)</f>
        <v>Female</v>
      </c>
      <c r="E56" t="str">
        <f>VLOOKUP(A56,Branches!$A$2:$B$200,2,FALSE)</f>
        <v>New Jersey</v>
      </c>
      <c r="F56" t="str">
        <f>VLOOKUP(A56,Department!$A$2:$B$200,2,FALSE)</f>
        <v>Sales</v>
      </c>
      <c r="G56" s="11" t="str">
        <f>IFERROR(VLOOKUP(A56,'Level 1 - 3'!A:D,4,FALSE),IFERROR(VLOOKUP(A56,'Level 4 - DH'!A:D,4,FALSE),IFERROR(VLOOKUP(A56,Management!A:D,4,FALSE),"Not Found")))</f>
        <v>Level 1</v>
      </c>
      <c r="H5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6">
        <f>IF(G254= "MD/CEO",'Performance Score'!$E$200,VLOOKUP(A56:A254,'Performance Score'!$A$1:$J$199,10,FALSE))</f>
        <v>88</v>
      </c>
    </row>
    <row r="57" spans="1:10" x14ac:dyDescent="0.25">
      <c r="A57" s="1" t="s">
        <v>591</v>
      </c>
      <c r="B57" s="2" t="str">
        <f>VLOOKUP('Consolidated Table'!A57,'Staff Names'!$A$1:$B$200,2,FALSE)</f>
        <v>Brian</v>
      </c>
      <c r="C57" s="1" t="str">
        <f>VLOOKUP(A57,'Staff Names'!$A$1:$C$200,3,FALSE)</f>
        <v>White</v>
      </c>
      <c r="D57" s="2" t="str">
        <f>VLOOKUP(A57,Gender!$A$1:$B$200,2,FALSE)</f>
        <v>Male</v>
      </c>
      <c r="E57" t="str">
        <f>VLOOKUP(A57,Branches!$A$2:$B$200,2,FALSE)</f>
        <v>New York</v>
      </c>
      <c r="F57" t="str">
        <f>VLOOKUP(A57,Department!$A$2:$B$200,2,FALSE)</f>
        <v>Admin</v>
      </c>
      <c r="G57" s="11" t="str">
        <f>IFERROR(VLOOKUP(A57,'Level 1 - 3'!A:D,4,FALSE),IFERROR(VLOOKUP(A57,'Level 4 - DH'!A:D,4,FALSE),IFERROR(VLOOKUP(A57,Management!A:D,4,FALSE),"Not Found")))</f>
        <v>Level 1</v>
      </c>
      <c r="H5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7">
        <f>IF(G255= "MD/CEO",'Performance Score'!$E$200,VLOOKUP(A57:A255,'Performance Score'!$A$1:$J$199,10,FALSE))</f>
        <v>84</v>
      </c>
    </row>
    <row r="58" spans="1:10" x14ac:dyDescent="0.25">
      <c r="A58" s="1" t="s">
        <v>403</v>
      </c>
      <c r="B58" s="2" t="str">
        <f>VLOOKUP('Consolidated Table'!A58,'Staff Names'!$A$1:$B$200,2,FALSE)</f>
        <v>Pamela</v>
      </c>
      <c r="C58" s="1" t="str">
        <f>VLOOKUP(A58,'Staff Names'!$A$1:$C$200,3,FALSE)</f>
        <v>Oaldham</v>
      </c>
      <c r="D58" s="2" t="str">
        <f>VLOOKUP(A58,Gender!$A$1:$B$200,2,FALSE)</f>
        <v>Female</v>
      </c>
      <c r="E58" t="str">
        <f>VLOOKUP(A58,Branches!$A$2:$B$200,2,FALSE)</f>
        <v>New York</v>
      </c>
      <c r="F58" t="str">
        <f>VLOOKUP(A58,Department!$A$2:$B$200,2,FALSE)</f>
        <v>Admin</v>
      </c>
      <c r="G58" s="11" t="str">
        <f>IFERROR(VLOOKUP(A58,'Level 1 - 3'!A:D,4,FALSE),IFERROR(VLOOKUP(A58,'Level 4 - DH'!A:D,4,FALSE),IFERROR(VLOOKUP(A58,Management!A:D,4,FALSE),"Not Found")))</f>
        <v>Level 1</v>
      </c>
      <c r="H5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8">
        <f>IF(G256= "MD/CEO",'Performance Score'!$E$200,VLOOKUP(A58:A256,'Performance Score'!$A$1:$J$199,10,FALSE))</f>
        <v>80</v>
      </c>
    </row>
    <row r="59" spans="1:10" x14ac:dyDescent="0.25">
      <c r="A59" s="1" t="s">
        <v>406</v>
      </c>
      <c r="B59" s="2" t="str">
        <f>VLOOKUP('Consolidated Table'!A59,'Staff Names'!$A$1:$B$200,2,FALSE)</f>
        <v>Susan</v>
      </c>
      <c r="C59" s="1" t="str">
        <f>VLOOKUP(A59,'Staff Names'!$A$1:$C$200,3,FALSE)</f>
        <v>Ackley</v>
      </c>
      <c r="D59" s="2" t="str">
        <f>VLOOKUP(A59,Gender!$A$1:$B$200,2,FALSE)</f>
        <v>Female</v>
      </c>
      <c r="E59" t="str">
        <f>VLOOKUP(A59,Branches!$A$2:$B$200,2,FALSE)</f>
        <v>New York</v>
      </c>
      <c r="F59" t="str">
        <f>VLOOKUP(A59,Department!$A$2:$B$200,2,FALSE)</f>
        <v>Admin</v>
      </c>
      <c r="G59" s="11" t="str">
        <f>IFERROR(VLOOKUP(A59,'Level 1 - 3'!A:D,4,FALSE),IFERROR(VLOOKUP(A59,'Level 4 - DH'!A:D,4,FALSE),IFERROR(VLOOKUP(A59,Management!A:D,4,FALSE),"Not Found")))</f>
        <v>Level 1</v>
      </c>
      <c r="H5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5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59">
        <f>IF(G257= "MD/CEO",'Performance Score'!$E$200,VLOOKUP(A59:A257,'Performance Score'!$A$1:$J$199,10,FALSE))</f>
        <v>84</v>
      </c>
    </row>
    <row r="60" spans="1:10" x14ac:dyDescent="0.25">
      <c r="A60" s="1" t="s">
        <v>419</v>
      </c>
      <c r="B60" s="2" t="str">
        <f>VLOOKUP('Consolidated Table'!A60,'Staff Names'!$A$1:$B$200,2,FALSE)</f>
        <v>Matthew</v>
      </c>
      <c r="C60" s="1" t="str">
        <f>VLOOKUP(A60,'Staff Names'!$A$1:$C$200,3,FALSE)</f>
        <v>Wilson</v>
      </c>
      <c r="D60" s="2" t="str">
        <f>VLOOKUP(A60,Gender!$A$1:$B$200,2,FALSE)</f>
        <v>Male</v>
      </c>
      <c r="E60" t="str">
        <f>VLOOKUP(A60,Branches!$A$2:$B$200,2,FALSE)</f>
        <v>New York</v>
      </c>
      <c r="F60" t="str">
        <f>VLOOKUP(A60,Department!$A$2:$B$200,2,FALSE)</f>
        <v>Strategy</v>
      </c>
      <c r="G60" s="11" t="str">
        <f>IFERROR(VLOOKUP(A60,'Level 1 - 3'!A:D,4,FALSE),IFERROR(VLOOKUP(A60,'Level 4 - DH'!A:D,4,FALSE),IFERROR(VLOOKUP(A60,Management!A:D,4,FALSE),"Not Found")))</f>
        <v>Level 1</v>
      </c>
      <c r="H6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0">
        <f>IF(G258= "MD/CEO",'Performance Score'!$E$200,VLOOKUP(A60:A258,'Performance Score'!$A$1:$J$199,10,FALSE))</f>
        <v>91</v>
      </c>
    </row>
    <row r="61" spans="1:10" x14ac:dyDescent="0.25">
      <c r="A61" s="1" t="s">
        <v>438</v>
      </c>
      <c r="B61" s="2" t="str">
        <f>VLOOKUP('Consolidated Table'!A61,'Staff Names'!$A$1:$B$200,2,FALSE)</f>
        <v>Martha</v>
      </c>
      <c r="C61" s="1" t="str">
        <f>VLOOKUP(A61,'Staff Names'!$A$1:$C$200,3,FALSE)</f>
        <v>Ogborne</v>
      </c>
      <c r="D61" s="2" t="str">
        <f>VLOOKUP(A61,Gender!$A$1:$B$200,2,FALSE)</f>
        <v>Female</v>
      </c>
      <c r="E61" t="str">
        <f>VLOOKUP(A61,Branches!$A$2:$B$200,2,FALSE)</f>
        <v>New York</v>
      </c>
      <c r="F61" t="str">
        <f>VLOOKUP(A61,Department!$A$2:$B$200,2,FALSE)</f>
        <v>Audit &amp; COntrol</v>
      </c>
      <c r="G61" s="11" t="str">
        <f>IFERROR(VLOOKUP(A61,'Level 1 - 3'!A:D,4,FALSE),IFERROR(VLOOKUP(A61,'Level 4 - DH'!A:D,4,FALSE),IFERROR(VLOOKUP(A61,Management!A:D,4,FALSE),"Not Found")))</f>
        <v>Level 1</v>
      </c>
      <c r="H6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1">
        <f>IF(G259= "MD/CEO",'Performance Score'!$E$200,VLOOKUP(A61:A259,'Performance Score'!$A$1:$J$199,10,FALSE))</f>
        <v>76</v>
      </c>
    </row>
    <row r="62" spans="1:10" x14ac:dyDescent="0.25">
      <c r="A62" s="1" t="s">
        <v>455</v>
      </c>
      <c r="B62" s="2" t="str">
        <f>VLOOKUP('Consolidated Table'!A62,'Staff Names'!$A$1:$B$200,2,FALSE)</f>
        <v>Cynthia</v>
      </c>
      <c r="C62" s="1" t="str">
        <f>VLOOKUP(A62,'Staff Names'!$A$1:$C$200,3,FALSE)</f>
        <v>Orgles</v>
      </c>
      <c r="D62" s="2" t="str">
        <f>VLOOKUP(A62,Gender!$A$1:$B$200,2,FALSE)</f>
        <v>Female</v>
      </c>
      <c r="E62" t="str">
        <f>VLOOKUP(A62,Branches!$A$2:$B$200,2,FALSE)</f>
        <v>New York</v>
      </c>
      <c r="F62" t="str">
        <f>VLOOKUP(A62,Department!$A$2:$B$200,2,FALSE)</f>
        <v>Audit &amp; COntrol</v>
      </c>
      <c r="G62" s="11" t="str">
        <f>IFERROR(VLOOKUP(A62,'Level 1 - 3'!A:D,4,FALSE),IFERROR(VLOOKUP(A62,'Level 4 - DH'!A:D,4,FALSE),IFERROR(VLOOKUP(A62,Management!A:D,4,FALSE),"Not Found")))</f>
        <v>Level 1</v>
      </c>
      <c r="H6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2">
        <f>IF(G260= "MD/CEO",'Performance Score'!$E$200,VLOOKUP(A62:A260,'Performance Score'!$A$1:$J$199,10,FALSE))</f>
        <v>63</v>
      </c>
    </row>
    <row r="63" spans="1:10" x14ac:dyDescent="0.25">
      <c r="A63" s="1" t="s">
        <v>507</v>
      </c>
      <c r="B63" s="2" t="str">
        <f>VLOOKUP('Consolidated Table'!A63,'Staff Names'!$A$1:$B$200,2,FALSE)</f>
        <v>Carl</v>
      </c>
      <c r="C63" s="1" t="str">
        <f>VLOOKUP(A63,'Staff Names'!$A$1:$C$200,3,FALSE)</f>
        <v>Reed</v>
      </c>
      <c r="D63" s="2" t="str">
        <f>VLOOKUP(A63,Gender!$A$1:$B$200,2,FALSE)</f>
        <v>Male</v>
      </c>
      <c r="E63" t="str">
        <f>VLOOKUP(A63,Branches!$A$2:$B$200,2,FALSE)</f>
        <v>New York</v>
      </c>
      <c r="F63" t="str">
        <f>VLOOKUP(A63,Department!$A$2:$B$200,2,FALSE)</f>
        <v>IT</v>
      </c>
      <c r="G63" s="11" t="str">
        <f>IFERROR(VLOOKUP(A63,'Level 1 - 3'!A:D,4,FALSE),IFERROR(VLOOKUP(A63,'Level 4 - DH'!A:D,4,FALSE),IFERROR(VLOOKUP(A63,Management!A:D,4,FALSE),"Not Found")))</f>
        <v>Level 1</v>
      </c>
      <c r="H6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3">
        <f>IF(G261= "MD/CEO",'Performance Score'!$E$200,VLOOKUP(A63:A261,'Performance Score'!$A$1:$J$199,10,FALSE))</f>
        <v>83</v>
      </c>
    </row>
    <row r="64" spans="1:10" x14ac:dyDescent="0.25">
      <c r="A64" s="1" t="s">
        <v>508</v>
      </c>
      <c r="B64" s="2" t="str">
        <f>VLOOKUP('Consolidated Table'!A64,'Staff Names'!$A$1:$B$200,2,FALSE)</f>
        <v>Aaron</v>
      </c>
      <c r="C64" s="1" t="str">
        <f>VLOOKUP(A64,'Staff Names'!$A$1:$C$200,3,FALSE)</f>
        <v>Evans</v>
      </c>
      <c r="D64" s="2" t="str">
        <f>VLOOKUP(A64,Gender!$A$1:$B$200,2,FALSE)</f>
        <v>Male</v>
      </c>
      <c r="E64" t="str">
        <f>VLOOKUP(A64,Branches!$A$2:$B$200,2,FALSE)</f>
        <v>New York</v>
      </c>
      <c r="F64" t="str">
        <f>VLOOKUP(A64,Department!$A$2:$B$200,2,FALSE)</f>
        <v>IT</v>
      </c>
      <c r="G64" s="11" t="str">
        <f>IFERROR(VLOOKUP(A64,'Level 1 - 3'!A:D,4,FALSE),IFERROR(VLOOKUP(A64,'Level 4 - DH'!A:D,4,FALSE),IFERROR(VLOOKUP(A64,Management!A:D,4,FALSE),"Not Found")))</f>
        <v>Level 1</v>
      </c>
      <c r="H6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4">
        <f>IF(G262= "MD/CEO",'Performance Score'!$E$200,VLOOKUP(A64:A262,'Performance Score'!$A$1:$J$199,10,FALSE))</f>
        <v>68</v>
      </c>
    </row>
    <row r="65" spans="1:10" x14ac:dyDescent="0.25">
      <c r="A65" s="1" t="s">
        <v>512</v>
      </c>
      <c r="B65" s="2" t="str">
        <f>VLOOKUP('Consolidated Table'!A65,'Staff Names'!$A$1:$B$200,2,FALSE)</f>
        <v>Jennifer</v>
      </c>
      <c r="C65" s="1" t="str">
        <f>VLOOKUP(A65,'Staff Names'!$A$1:$C$200,3,FALSE)</f>
        <v>Ackers</v>
      </c>
      <c r="D65" s="2" t="str">
        <f>VLOOKUP(A65,Gender!$A$1:$B$200,2,FALSE)</f>
        <v>Female</v>
      </c>
      <c r="E65" t="str">
        <f>VLOOKUP(A65,Branches!$A$2:$B$200,2,FALSE)</f>
        <v>New York</v>
      </c>
      <c r="F65" t="str">
        <f>VLOOKUP(A65,Department!$A$2:$B$200,2,FALSE)</f>
        <v>Finance</v>
      </c>
      <c r="G65" s="11" t="str">
        <f>IFERROR(VLOOKUP(A65,'Level 1 - 3'!A:D,4,FALSE),IFERROR(VLOOKUP(A65,'Level 4 - DH'!A:D,4,FALSE),IFERROR(VLOOKUP(A65,Management!A:D,4,FALSE),"Not Found")))</f>
        <v>Level 1</v>
      </c>
      <c r="H6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5">
        <f>IF(G263= "MD/CEO",'Performance Score'!$E$200,VLOOKUP(A65:A263,'Performance Score'!$A$1:$J$199,10,FALSE))</f>
        <v>62</v>
      </c>
    </row>
    <row r="66" spans="1:10" x14ac:dyDescent="0.25">
      <c r="A66" s="1" t="s">
        <v>521</v>
      </c>
      <c r="B66" s="2" t="str">
        <f>VLOOKUP('Consolidated Table'!A66,'Staff Names'!$A$1:$B$200,2,FALSE)</f>
        <v>Sara</v>
      </c>
      <c r="C66" s="1" t="str">
        <f>VLOOKUP(A66,'Staff Names'!$A$1:$C$200,3,FALSE)</f>
        <v>Olstead</v>
      </c>
      <c r="D66" s="2" t="str">
        <f>VLOOKUP(A66,Gender!$A$1:$B$200,2,FALSE)</f>
        <v>Female</v>
      </c>
      <c r="E66" t="str">
        <f>VLOOKUP(A66,Branches!$A$2:$B$200,2,FALSE)</f>
        <v>New York</v>
      </c>
      <c r="F66" t="str">
        <f>VLOOKUP(A66,Department!$A$2:$B$200,2,FALSE)</f>
        <v>Finance</v>
      </c>
      <c r="G66" s="11" t="str">
        <f>IFERROR(VLOOKUP(A66,'Level 1 - 3'!A:D,4,FALSE),IFERROR(VLOOKUP(A66,'Level 4 - DH'!A:D,4,FALSE),IFERROR(VLOOKUP(A66,Management!A:D,4,FALSE),"Not Found")))</f>
        <v>Level 1</v>
      </c>
      <c r="H6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6">
        <f>IF(G264= "MD/CEO",'Performance Score'!$E$200,VLOOKUP(A66:A264,'Performance Score'!$A$1:$J$199,10,FALSE))</f>
        <v>65</v>
      </c>
    </row>
    <row r="67" spans="1:10" x14ac:dyDescent="0.25">
      <c r="A67" s="1" t="s">
        <v>523</v>
      </c>
      <c r="B67" s="2" t="str">
        <f>VLOOKUP('Consolidated Table'!A67,'Staff Names'!$A$1:$B$200,2,FALSE)</f>
        <v>George</v>
      </c>
      <c r="C67" s="1" t="str">
        <f>VLOOKUP(A67,'Staff Names'!$A$1:$C$200,3,FALSE)</f>
        <v>Harris</v>
      </c>
      <c r="D67" s="2" t="str">
        <f>VLOOKUP(A67,Gender!$A$1:$B$200,2,FALSE)</f>
        <v>Male</v>
      </c>
      <c r="E67" t="str">
        <f>VLOOKUP(A67,Branches!$A$2:$B$200,2,FALSE)</f>
        <v>New York</v>
      </c>
      <c r="F67" t="str">
        <f>VLOOKUP(A67,Department!$A$2:$B$200,2,FALSE)</f>
        <v>Finance</v>
      </c>
      <c r="G67" s="11" t="str">
        <f>IFERROR(VLOOKUP(A67,'Level 1 - 3'!A:D,4,FALSE),IFERROR(VLOOKUP(A67,'Level 4 - DH'!A:D,4,FALSE),IFERROR(VLOOKUP(A67,Management!A:D,4,FALSE),"Not Found")))</f>
        <v>Level 1</v>
      </c>
      <c r="H6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7">
        <f>IF(G265= "MD/CEO",'Performance Score'!$E$200,VLOOKUP(A67:A265,'Performance Score'!$A$1:$J$199,10,FALSE))</f>
        <v>66</v>
      </c>
    </row>
    <row r="68" spans="1:10" x14ac:dyDescent="0.25">
      <c r="A68" s="1" t="s">
        <v>526</v>
      </c>
      <c r="B68" s="2" t="str">
        <f>VLOOKUP('Consolidated Table'!A68,'Staff Names'!$A$1:$B$200,2,FALSE)</f>
        <v>Judy</v>
      </c>
      <c r="C68" s="1" t="str">
        <f>VLOOKUP(A68,'Staff Names'!$A$1:$C$200,3,FALSE)</f>
        <v>Oxlet</v>
      </c>
      <c r="D68" s="2" t="str">
        <f>VLOOKUP(A68,Gender!$A$1:$B$200,2,FALSE)</f>
        <v>Female</v>
      </c>
      <c r="E68" t="str">
        <f>VLOOKUP(A68,Branches!$A$2:$B$200,2,FALSE)</f>
        <v>New York</v>
      </c>
      <c r="F68" t="str">
        <f>VLOOKUP(A68,Department!$A$2:$B$200,2,FALSE)</f>
        <v>Finance</v>
      </c>
      <c r="G68" s="11" t="str">
        <f>IFERROR(VLOOKUP(A68,'Level 1 - 3'!A:D,4,FALSE),IFERROR(VLOOKUP(A68,'Level 4 - DH'!A:D,4,FALSE),IFERROR(VLOOKUP(A68,Management!A:D,4,FALSE),"Not Found")))</f>
        <v>Level 1</v>
      </c>
      <c r="H6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8">
        <f>IF(G266= "MD/CEO",'Performance Score'!$E$200,VLOOKUP(A68:A266,'Performance Score'!$A$1:$J$199,10,FALSE))</f>
        <v>88</v>
      </c>
    </row>
    <row r="69" spans="1:10" x14ac:dyDescent="0.25">
      <c r="A69" s="1" t="s">
        <v>529</v>
      </c>
      <c r="B69" s="2" t="str">
        <f>VLOOKUP('Consolidated Table'!A69,'Staff Names'!$A$1:$B$200,2,FALSE)</f>
        <v>Bruce</v>
      </c>
      <c r="C69" s="1" t="str">
        <f>VLOOKUP(A69,'Staff Names'!$A$1:$C$200,3,FALSE)</f>
        <v>Brooks</v>
      </c>
      <c r="D69" s="2" t="str">
        <f>VLOOKUP(A69,Gender!$A$1:$B$200,2,FALSE)</f>
        <v>Male</v>
      </c>
      <c r="E69" t="str">
        <f>VLOOKUP(A69,Branches!$A$2:$B$200,2,FALSE)</f>
        <v>New York</v>
      </c>
      <c r="F69" t="str">
        <f>VLOOKUP(A69,Department!$A$2:$B$200,2,FALSE)</f>
        <v>Finance</v>
      </c>
      <c r="G69" s="11" t="str">
        <f>IFERROR(VLOOKUP(A69,'Level 1 - 3'!A:D,4,FALSE),IFERROR(VLOOKUP(A69,'Level 4 - DH'!A:D,4,FALSE),IFERROR(VLOOKUP(A69,Management!A:D,4,FALSE),"Not Found")))</f>
        <v>Level 1</v>
      </c>
      <c r="H6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6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69">
        <f>IF(G267= "MD/CEO",'Performance Score'!$E$200,VLOOKUP(A69:A267,'Performance Score'!$A$1:$J$199,10,FALSE))</f>
        <v>76</v>
      </c>
    </row>
    <row r="70" spans="1:10" x14ac:dyDescent="0.25">
      <c r="A70" s="1" t="s">
        <v>543</v>
      </c>
      <c r="B70" s="2" t="str">
        <f>VLOOKUP('Consolidated Table'!A70,'Staff Names'!$A$1:$B$200,2,FALSE)</f>
        <v>Henry</v>
      </c>
      <c r="C70" s="1" t="str">
        <f>VLOOKUP(A70,'Staff Names'!$A$1:$C$200,3,FALSE)</f>
        <v>Cruz</v>
      </c>
      <c r="D70" s="2" t="str">
        <f>VLOOKUP(A70,Gender!$A$1:$B$200,2,FALSE)</f>
        <v>Male</v>
      </c>
      <c r="E70" t="str">
        <f>VLOOKUP(A70,Branches!$A$2:$B$200,2,FALSE)</f>
        <v>New York</v>
      </c>
      <c r="F70" t="str">
        <f>VLOOKUP(A70,Department!$A$2:$B$200,2,FALSE)</f>
        <v>Finance</v>
      </c>
      <c r="G70" s="11" t="str">
        <f>IFERROR(VLOOKUP(A70,'Level 1 - 3'!A:D,4,FALSE),IFERROR(VLOOKUP(A70,'Level 4 - DH'!A:D,4,FALSE),IFERROR(VLOOKUP(A70,Management!A:D,4,FALSE),"Not Found")))</f>
        <v>Level 1</v>
      </c>
      <c r="H7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0">
        <f>IF(G268= "MD/CEO",'Performance Score'!$E$200,VLOOKUP(A70:A268,'Performance Score'!$A$1:$J$199,10,FALSE))</f>
        <v>81</v>
      </c>
    </row>
    <row r="71" spans="1:10" x14ac:dyDescent="0.25">
      <c r="A71" s="1" t="s">
        <v>547</v>
      </c>
      <c r="B71" s="2" t="str">
        <f>VLOOKUP('Consolidated Table'!A71,'Staff Names'!$A$1:$B$200,2,FALSE)</f>
        <v>Brittany</v>
      </c>
      <c r="C71" s="1" t="str">
        <f>VLOOKUP(A71,'Staff Names'!$A$1:$C$200,3,FALSE)</f>
        <v>Taterfield</v>
      </c>
      <c r="D71" s="2" t="str">
        <f>VLOOKUP(A71,Gender!$A$1:$B$200,2,FALSE)</f>
        <v>Female</v>
      </c>
      <c r="E71" t="str">
        <f>VLOOKUP(A71,Branches!$A$2:$B$200,2,FALSE)</f>
        <v>New York</v>
      </c>
      <c r="F71" t="str">
        <f>VLOOKUP(A71,Department!$A$2:$B$200,2,FALSE)</f>
        <v>Customer Service</v>
      </c>
      <c r="G71" s="11" t="str">
        <f>IFERROR(VLOOKUP(A71,'Level 1 - 3'!A:D,4,FALSE),IFERROR(VLOOKUP(A71,'Level 4 - DH'!A:D,4,FALSE),IFERROR(VLOOKUP(A71,Management!A:D,4,FALSE),"Not Found")))</f>
        <v>Level 1</v>
      </c>
      <c r="H7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1">
        <f>IF(G269= "MD/CEO",'Performance Score'!$E$200,VLOOKUP(A71:A269,'Performance Score'!$A$1:$J$199,10,FALSE))</f>
        <v>72</v>
      </c>
    </row>
    <row r="72" spans="1:10" x14ac:dyDescent="0.25">
      <c r="A72" s="1" t="s">
        <v>560</v>
      </c>
      <c r="B72" s="2" t="str">
        <f>VLOOKUP('Consolidated Table'!A72,'Staff Names'!$A$1:$B$200,2,FALSE)</f>
        <v>Evelyn</v>
      </c>
      <c r="C72" s="1" t="str">
        <f>VLOOKUP(A72,'Staff Names'!$A$1:$C$200,3,FALSE)</f>
        <v>Oswald</v>
      </c>
      <c r="D72" s="2" t="str">
        <f>VLOOKUP(A72,Gender!$A$1:$B$200,2,FALSE)</f>
        <v>Female</v>
      </c>
      <c r="E72" t="str">
        <f>VLOOKUP(A72,Branches!$A$2:$B$200,2,FALSE)</f>
        <v>New York</v>
      </c>
      <c r="F72" t="str">
        <f>VLOOKUP(A72,Department!$A$2:$B$200,2,FALSE)</f>
        <v>Customer Service</v>
      </c>
      <c r="G72" s="11" t="str">
        <f>IFERROR(VLOOKUP(A72,'Level 1 - 3'!A:D,4,FALSE),IFERROR(VLOOKUP(A72,'Level 4 - DH'!A:D,4,FALSE),IFERROR(VLOOKUP(A72,Management!A:D,4,FALSE),"Not Found")))</f>
        <v>Level 1</v>
      </c>
      <c r="H7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2">
        <f>IF(G270= "MD/CEO",'Performance Score'!$E$200,VLOOKUP(A72:A270,'Performance Score'!$A$1:$J$199,10,FALSE))</f>
        <v>66</v>
      </c>
    </row>
    <row r="73" spans="1:10" x14ac:dyDescent="0.25">
      <c r="A73" s="1" t="s">
        <v>579</v>
      </c>
      <c r="B73" s="2" t="str">
        <f>VLOOKUP('Consolidated Table'!A73,'Staff Names'!$A$1:$B$200,2,FALSE)</f>
        <v>Logan</v>
      </c>
      <c r="C73" s="1" t="str">
        <f>VLOOKUP(A73,'Staff Names'!$A$1:$C$200,3,FALSE)</f>
        <v>James</v>
      </c>
      <c r="D73" s="2" t="str">
        <f>VLOOKUP(A73,Gender!$A$1:$B$200,2,FALSE)</f>
        <v>Male</v>
      </c>
      <c r="E73" t="str">
        <f>VLOOKUP(A73,Branches!$A$2:$B$200,2,FALSE)</f>
        <v>New York</v>
      </c>
      <c r="F73" t="str">
        <f>VLOOKUP(A73,Department!$A$2:$B$200,2,FALSE)</f>
        <v>Customer Service</v>
      </c>
      <c r="G73" s="11" t="str">
        <f>IFERROR(VLOOKUP(A73,'Level 1 - 3'!A:D,4,FALSE),IFERROR(VLOOKUP(A73,'Level 4 - DH'!A:D,4,FALSE),IFERROR(VLOOKUP(A73,Management!A:D,4,FALSE),"Not Found")))</f>
        <v>Level 1</v>
      </c>
      <c r="H7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3">
        <f>IF(G271= "MD/CEO",'Performance Score'!$E$200,VLOOKUP(A73:A271,'Performance Score'!$A$1:$J$199,10,FALSE))</f>
        <v>73</v>
      </c>
    </row>
    <row r="74" spans="1:10" x14ac:dyDescent="0.25">
      <c r="A74" s="1" t="s">
        <v>422</v>
      </c>
      <c r="B74" s="2" t="str">
        <f>VLOOKUP('Consolidated Table'!A74,'Staff Names'!$A$1:$B$200,2,FALSE)</f>
        <v>Paul</v>
      </c>
      <c r="C74" s="1" t="str">
        <f>VLOOKUP(A74,'Staff Names'!$A$1:$C$200,3,FALSE)</f>
        <v>Martin</v>
      </c>
      <c r="D74" s="2" t="str">
        <f>VLOOKUP(A74,Gender!$A$1:$B$200,2,FALSE)</f>
        <v>Male</v>
      </c>
      <c r="E74" t="str">
        <f>VLOOKUP(A74,Branches!$A$2:$B$200,2,FALSE)</f>
        <v>Texas</v>
      </c>
      <c r="F74" t="str">
        <f>VLOOKUP(A74,Department!$A$2:$B$200,2,FALSE)</f>
        <v>Customer Service</v>
      </c>
      <c r="G74" s="11" t="str">
        <f>IFERROR(VLOOKUP(A74,'Level 1 - 3'!A:D,4,FALSE),IFERROR(VLOOKUP(A74,'Level 4 - DH'!A:D,4,FALSE),IFERROR(VLOOKUP(A74,Management!A:D,4,FALSE),"Not Found")))</f>
        <v>Level 1</v>
      </c>
      <c r="H7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4">
        <f>IF(G272= "MD/CEO",'Performance Score'!$E$200,VLOOKUP(A74:A272,'Performance Score'!$A$1:$J$199,10,FALSE))</f>
        <v>67</v>
      </c>
    </row>
    <row r="75" spans="1:10" x14ac:dyDescent="0.25">
      <c r="A75" s="1" t="s">
        <v>436</v>
      </c>
      <c r="B75" s="2" t="str">
        <f>VLOOKUP('Consolidated Table'!A75,'Staff Names'!$A$1:$B$200,2,FALSE)</f>
        <v>Jack</v>
      </c>
      <c r="C75" s="1" t="str">
        <f>VLOOKUP(A75,'Staff Names'!$A$1:$C$200,3,FALSE)</f>
        <v>Carter</v>
      </c>
      <c r="D75" s="2" t="str">
        <f>VLOOKUP(A75,Gender!$A$1:$B$200,2,FALSE)</f>
        <v>Male</v>
      </c>
      <c r="E75" t="str">
        <f>VLOOKUP(A75,Branches!$A$2:$B$200,2,FALSE)</f>
        <v>Texas</v>
      </c>
      <c r="F75" t="str">
        <f>VLOOKUP(A75,Department!$A$2:$B$200,2,FALSE)</f>
        <v>IT</v>
      </c>
      <c r="G75" s="11" t="str">
        <f>IFERROR(VLOOKUP(A75,'Level 1 - 3'!A:D,4,FALSE),IFERROR(VLOOKUP(A75,'Level 4 - DH'!A:D,4,FALSE),IFERROR(VLOOKUP(A75,Management!A:D,4,FALSE),"Not Found")))</f>
        <v>Level 1</v>
      </c>
      <c r="H7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5">
        <f>IF(G273= "MD/CEO",'Performance Score'!$E$200,VLOOKUP(A75:A273,'Performance Score'!$A$1:$J$199,10,FALSE))</f>
        <v>79</v>
      </c>
    </row>
    <row r="76" spans="1:10" x14ac:dyDescent="0.25">
      <c r="A76" s="1" t="s">
        <v>475</v>
      </c>
      <c r="B76" s="2" t="str">
        <f>VLOOKUP('Consolidated Table'!A76,'Staff Names'!$A$1:$B$200,2,FALSE)</f>
        <v>Sarah</v>
      </c>
      <c r="C76" s="1" t="str">
        <f>VLOOKUP(A76,'Staff Names'!$A$1:$C$200,3,FALSE)</f>
        <v>Addeman</v>
      </c>
      <c r="D76" s="2" t="str">
        <f>VLOOKUP(A76,Gender!$A$1:$B$200,2,FALSE)</f>
        <v>Female</v>
      </c>
      <c r="E76" t="str">
        <f>VLOOKUP(A76,Branches!$A$2:$B$200,2,FALSE)</f>
        <v>Utah</v>
      </c>
      <c r="F76" t="str">
        <f>VLOOKUP(A76,Department!$A$2:$B$200,2,FALSE)</f>
        <v>Customer Service</v>
      </c>
      <c r="G76" s="11" t="str">
        <f>IFERROR(VLOOKUP(A76,'Level 1 - 3'!A:D,4,FALSE),IFERROR(VLOOKUP(A76,'Level 4 - DH'!A:D,4,FALSE),IFERROR(VLOOKUP(A76,Management!A:D,4,FALSE),"Not Found")))</f>
        <v>Level 1</v>
      </c>
      <c r="H7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6">
        <f>IF(G274= "MD/CEO",'Performance Score'!$E$200,VLOOKUP(A76:A274,'Performance Score'!$A$1:$J$199,10,FALSE))</f>
        <v>93</v>
      </c>
    </row>
    <row r="77" spans="1:10" x14ac:dyDescent="0.25">
      <c r="A77" s="1" t="s">
        <v>495</v>
      </c>
      <c r="B77" s="2" t="str">
        <f>VLOOKUP('Consolidated Table'!A77,'Staff Names'!$A$1:$B$200,2,FALSE)</f>
        <v>Walter</v>
      </c>
      <c r="C77" s="1" t="str">
        <f>VLOOKUP(A77,'Staff Names'!$A$1:$C$200,3,FALSE)</f>
        <v>Cook</v>
      </c>
      <c r="D77" s="2" t="str">
        <f>VLOOKUP(A77,Gender!$A$1:$B$200,2,FALSE)</f>
        <v>Male</v>
      </c>
      <c r="E77" t="str">
        <f>VLOOKUP(A77,Branches!$A$2:$B$200,2,FALSE)</f>
        <v>Utah</v>
      </c>
      <c r="F77" t="str">
        <f>VLOOKUP(A77,Department!$A$2:$B$200,2,FALSE)</f>
        <v>Finance</v>
      </c>
      <c r="G77" s="11" t="str">
        <f>IFERROR(VLOOKUP(A77,'Level 1 - 3'!A:D,4,FALSE),IFERROR(VLOOKUP(A77,'Level 4 - DH'!A:D,4,FALSE),IFERROR(VLOOKUP(A77,Management!A:D,4,FALSE),"Not Found")))</f>
        <v>Level 1</v>
      </c>
      <c r="H7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7">
        <f>IF(G275= "MD/CEO",'Performance Score'!$E$200,VLOOKUP(A77:A275,'Performance Score'!$A$1:$J$199,10,FALSE))</f>
        <v>91</v>
      </c>
    </row>
    <row r="78" spans="1:10" x14ac:dyDescent="0.25">
      <c r="A78" s="1" t="s">
        <v>418</v>
      </c>
      <c r="B78" s="2" t="str">
        <f>VLOOKUP('Consolidated Table'!A78,'Staff Names'!$A$1:$B$200,2,FALSE)</f>
        <v>Samuel</v>
      </c>
      <c r="C78" s="1" t="str">
        <f>VLOOKUP(A78,'Staff Names'!$A$1:$C$200,3,FALSE)</f>
        <v>Nelson</v>
      </c>
      <c r="D78" s="2" t="str">
        <f>VLOOKUP(A78,Gender!$A$1:$B$200,2,FALSE)</f>
        <v>Male</v>
      </c>
      <c r="E78" t="str">
        <f>VLOOKUP(A78,Branches!$A$2:$B$200,2,FALSE)</f>
        <v>Washington DC</v>
      </c>
      <c r="F78" t="str">
        <f>VLOOKUP(A78,Department!$A$2:$B$200,2,FALSE)</f>
        <v>Customer Service</v>
      </c>
      <c r="G78" s="11" t="str">
        <f>IFERROR(VLOOKUP(A78,'Level 1 - 3'!A:D,4,FALSE),IFERROR(VLOOKUP(A78,'Level 4 - DH'!A:D,4,FALSE),IFERROR(VLOOKUP(A78,Management!A:D,4,FALSE),"Not Found")))</f>
        <v>Level 1</v>
      </c>
      <c r="H7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8">
        <f>IF(G276= "MD/CEO",'Performance Score'!$E$200,VLOOKUP(A78:A276,'Performance Score'!$A$1:$J$199,10,FALSE))</f>
        <v>78</v>
      </c>
    </row>
    <row r="79" spans="1:10" x14ac:dyDescent="0.25">
      <c r="A79" s="1" t="s">
        <v>452</v>
      </c>
      <c r="B79" s="2" t="str">
        <f>VLOOKUP('Consolidated Table'!A79,'Staff Names'!$A$1:$B$200,2,FALSE)</f>
        <v>Ronald</v>
      </c>
      <c r="C79" s="1" t="str">
        <f>VLOOKUP(A79,'Staff Names'!$A$1:$C$200,3,FALSE)</f>
        <v>Clark</v>
      </c>
      <c r="D79" s="2" t="str">
        <f>VLOOKUP(A79,Gender!$A$1:$B$200,2,FALSE)</f>
        <v>Male</v>
      </c>
      <c r="E79" t="str">
        <f>VLOOKUP(A79,Branches!$A$2:$B$200,2,FALSE)</f>
        <v>Washington DC</v>
      </c>
      <c r="F79" t="str">
        <f>VLOOKUP(A79,Department!$A$2:$B$200,2,FALSE)</f>
        <v>IT</v>
      </c>
      <c r="G79" s="11" t="str">
        <f>IFERROR(VLOOKUP(A79,'Level 1 - 3'!A:D,4,FALSE),IFERROR(VLOOKUP(A79,'Level 4 - DH'!A:D,4,FALSE),IFERROR(VLOOKUP(A79,Management!A:D,4,FALSE),"Not Found")))</f>
        <v>Level 1</v>
      </c>
      <c r="H7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7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79">
        <f>IF(G277= "MD/CEO",'Performance Score'!$E$200,VLOOKUP(A79:A277,'Performance Score'!$A$1:$J$199,10,FALSE))</f>
        <v>73</v>
      </c>
    </row>
    <row r="80" spans="1:10" x14ac:dyDescent="0.25">
      <c r="A80" s="1" t="s">
        <v>487</v>
      </c>
      <c r="B80" s="2" t="str">
        <f>VLOOKUP('Consolidated Table'!A80,'Staff Names'!$A$1:$B$200,2,FALSE)</f>
        <v>Ashley</v>
      </c>
      <c r="C80" s="1" t="str">
        <f>VLOOKUP(A80,'Staff Names'!$A$1:$C$200,3,FALSE)</f>
        <v>Adamthwaite</v>
      </c>
      <c r="D80" s="2" t="str">
        <f>VLOOKUP(A80,Gender!$A$1:$B$200,2,FALSE)</f>
        <v>Female</v>
      </c>
      <c r="E80" t="str">
        <f>VLOOKUP(A80,Branches!$A$2:$B$200,2,FALSE)</f>
        <v>Washington DC</v>
      </c>
      <c r="F80" t="str">
        <f>VLOOKUP(A80,Department!$A$2:$B$200,2,FALSE)</f>
        <v>Operations</v>
      </c>
      <c r="G80" s="11" t="str">
        <f>IFERROR(VLOOKUP(A80,'Level 1 - 3'!A:D,4,FALSE),IFERROR(VLOOKUP(A80,'Level 4 - DH'!A:D,4,FALSE),IFERROR(VLOOKUP(A80,Management!A:D,4,FALSE),"Not Found")))</f>
        <v>Level 1</v>
      </c>
      <c r="H8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0">
        <f>IF(G278= "MD/CEO",'Performance Score'!$E$200,VLOOKUP(A80:A278,'Performance Score'!$A$1:$J$199,10,FALSE))</f>
        <v>83</v>
      </c>
    </row>
    <row r="81" spans="1:10" x14ac:dyDescent="0.25">
      <c r="A81" s="1" t="s">
        <v>490</v>
      </c>
      <c r="B81" s="2" t="str">
        <f>VLOOKUP('Consolidated Table'!A81,'Staff Names'!$A$1:$B$200,2,FALSE)</f>
        <v>Austin</v>
      </c>
      <c r="C81" s="1" t="str">
        <f>VLOOKUP(A81,'Staff Names'!$A$1:$C$200,3,FALSE)</f>
        <v>Cooper</v>
      </c>
      <c r="D81" s="2" t="str">
        <f>VLOOKUP(A81,Gender!$A$1:$B$200,2,FALSE)</f>
        <v>Male</v>
      </c>
      <c r="E81" t="str">
        <f>VLOOKUP(A81,Branches!$A$2:$B$200,2,FALSE)</f>
        <v>Washington DC</v>
      </c>
      <c r="F81" t="str">
        <f>VLOOKUP(A81,Department!$A$2:$B$200,2,FALSE)</f>
        <v>Operations</v>
      </c>
      <c r="G81" s="11" t="str">
        <f>IFERROR(VLOOKUP(A81,'Level 1 - 3'!A:D,4,FALSE),IFERROR(VLOOKUP(A81,'Level 4 - DH'!A:D,4,FALSE),IFERROR(VLOOKUP(A81,Management!A:D,4,FALSE),"Not Found")))</f>
        <v>Level 1</v>
      </c>
      <c r="H8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1">
        <f>IF(G279= "MD/CEO",'Performance Score'!$E$200,VLOOKUP(A81:A279,'Performance Score'!$A$1:$J$199,10,FALSE))</f>
        <v>70</v>
      </c>
    </row>
    <row r="82" spans="1:10" x14ac:dyDescent="0.25">
      <c r="A82" s="1" t="s">
        <v>524</v>
      </c>
      <c r="B82" s="2" t="str">
        <f>VLOOKUP('Consolidated Table'!A82,'Staff Names'!$A$1:$B$200,2,FALSE)</f>
        <v>Billy</v>
      </c>
      <c r="C82" s="1" t="str">
        <f>VLOOKUP(A82,'Staff Names'!$A$1:$C$200,3,FALSE)</f>
        <v>Watson</v>
      </c>
      <c r="D82" s="2" t="str">
        <f>VLOOKUP(A82,Gender!$A$1:$B$200,2,FALSE)</f>
        <v>Male</v>
      </c>
      <c r="E82" t="str">
        <f>VLOOKUP(A82,Branches!$A$2:$B$200,2,FALSE)</f>
        <v>Washington DC</v>
      </c>
      <c r="F82" t="str">
        <f>VLOOKUP(A82,Department!$A$2:$B$200,2,FALSE)</f>
        <v>Sales</v>
      </c>
      <c r="G82" s="11" t="str">
        <f>IFERROR(VLOOKUP(A82,'Level 1 - 3'!A:D,4,FALSE),IFERROR(VLOOKUP(A82,'Level 4 - DH'!A:D,4,FALSE),IFERROR(VLOOKUP(A82,Management!A:D,4,FALSE),"Not Found")))</f>
        <v>Level 1</v>
      </c>
      <c r="H8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2">
        <f>IF(G280= "MD/CEO",'Performance Score'!$E$200,VLOOKUP(A82:A280,'Performance Score'!$A$1:$J$199,10,FALSE))</f>
        <v>80</v>
      </c>
    </row>
    <row r="83" spans="1:10" x14ac:dyDescent="0.25">
      <c r="A83" s="1" t="s">
        <v>536</v>
      </c>
      <c r="B83" s="2" t="str">
        <f>VLOOKUP('Consolidated Table'!A83,'Staff Names'!$A$1:$B$200,2,FALSE)</f>
        <v>Harold</v>
      </c>
      <c r="C83" s="1" t="str">
        <f>VLOOKUP(A83,'Staff Names'!$A$1:$C$200,3,FALSE)</f>
        <v>Kelly</v>
      </c>
      <c r="D83" s="2" t="str">
        <f>VLOOKUP(A83,Gender!$A$1:$B$200,2,FALSE)</f>
        <v>Male</v>
      </c>
      <c r="E83" t="str">
        <f>VLOOKUP(A83,Branches!$A$2:$B$200,2,FALSE)</f>
        <v>Washington DC</v>
      </c>
      <c r="F83" t="str">
        <f>VLOOKUP(A83,Department!$A$2:$B$200,2,FALSE)</f>
        <v>Sales</v>
      </c>
      <c r="G83" s="11" t="str">
        <f>IFERROR(VLOOKUP(A83,'Level 1 - 3'!A:D,4,FALSE),IFERROR(VLOOKUP(A83,'Level 4 - DH'!A:D,4,FALSE),IFERROR(VLOOKUP(A83,Management!A:D,4,FALSE),"Not Found")))</f>
        <v>Level 1</v>
      </c>
      <c r="H8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3">
        <f>IF(G281= "MD/CEO",'Performance Score'!$E$200,VLOOKUP(A83:A281,'Performance Score'!$A$1:$J$199,10,FALSE))</f>
        <v>88</v>
      </c>
    </row>
    <row r="84" spans="1:10" x14ac:dyDescent="0.25">
      <c r="A84" s="1" t="s">
        <v>544</v>
      </c>
      <c r="B84" s="2" t="str">
        <f>VLOOKUP('Consolidated Table'!A84,'Staff Names'!$A$1:$B$200,2,FALSE)</f>
        <v>Jason</v>
      </c>
      <c r="C84" s="1" t="str">
        <f>VLOOKUP(A84,'Staff Names'!$A$1:$C$200,3,FALSE)</f>
        <v>Ramirez</v>
      </c>
      <c r="D84" s="2" t="str">
        <f>VLOOKUP(A84,Gender!$A$1:$B$200,2,FALSE)</f>
        <v>Male</v>
      </c>
      <c r="E84" t="str">
        <f>VLOOKUP(A84,Branches!$A$2:$B$200,2,FALSE)</f>
        <v>Washington DC</v>
      </c>
      <c r="F84" t="str">
        <f>VLOOKUP(A84,Department!$A$2:$B$200,2,FALSE)</f>
        <v>Sales</v>
      </c>
      <c r="G84" s="11" t="str">
        <f>IFERROR(VLOOKUP(A84,'Level 1 - 3'!A:D,4,FALSE),IFERROR(VLOOKUP(A84,'Level 4 - DH'!A:D,4,FALSE),IFERROR(VLOOKUP(A84,Management!A:D,4,FALSE),"Not Found")))</f>
        <v>Level 1</v>
      </c>
      <c r="H8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4">
        <f>IF(G282= "MD/CEO",'Performance Score'!$E$200,VLOOKUP(A84:A282,'Performance Score'!$A$1:$J$199,10,FALSE))</f>
        <v>96</v>
      </c>
    </row>
    <row r="85" spans="1:10" x14ac:dyDescent="0.25">
      <c r="A85" s="1" t="s">
        <v>568</v>
      </c>
      <c r="B85" s="2" t="str">
        <f>VLOOKUP('Consolidated Table'!A85,'Staff Names'!$A$1:$B$200,2,FALSE)</f>
        <v>Edward</v>
      </c>
      <c r="C85" s="1" t="str">
        <f>VLOOKUP(A85,'Staff Names'!$A$1:$C$200,3,FALSE)</f>
        <v>Lewis</v>
      </c>
      <c r="D85" s="2" t="str">
        <f>VLOOKUP(A85,Gender!$A$1:$B$200,2,FALSE)</f>
        <v>Male</v>
      </c>
      <c r="E85" t="str">
        <f>VLOOKUP(A85,Branches!$A$2:$B$200,2,FALSE)</f>
        <v>Washington DC</v>
      </c>
      <c r="F85" t="str">
        <f>VLOOKUP(A85,Department!$A$2:$B$200,2,FALSE)</f>
        <v>Sales</v>
      </c>
      <c r="G85" s="11" t="str">
        <f>IFERROR(VLOOKUP(A85,'Level 1 - 3'!A:D,4,FALSE),IFERROR(VLOOKUP(A85,'Level 4 - DH'!A:D,4,FALSE),IFERROR(VLOOKUP(A85,Management!A:D,4,FALSE),"Not Found")))</f>
        <v>Level 1</v>
      </c>
      <c r="H8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5">
        <f>IF(G283= "MD/CEO",'Performance Score'!$E$200,VLOOKUP(A85:A283,'Performance Score'!$A$1:$J$199,10,FALSE))</f>
        <v>91</v>
      </c>
    </row>
    <row r="86" spans="1:10" x14ac:dyDescent="0.25">
      <c r="A86" s="1" t="s">
        <v>408</v>
      </c>
      <c r="B86" s="2" t="str">
        <f>VLOOKUP('Consolidated Table'!A86,'Staff Names'!$A$1:$B$200,2,FALSE)</f>
        <v>Lisa</v>
      </c>
      <c r="C86" s="1" t="str">
        <f>VLOOKUP(A86,'Staff Names'!$A$1:$C$200,3,FALSE)</f>
        <v>Ackres</v>
      </c>
      <c r="D86" s="2" t="str">
        <f>VLOOKUP(A86,Gender!$A$1:$B$200,2,FALSE)</f>
        <v>Female</v>
      </c>
      <c r="E86" t="str">
        <f>VLOOKUP(A86,Branches!$A$2:$B$200,2,FALSE)</f>
        <v>Arizona</v>
      </c>
      <c r="F86" t="str">
        <f>VLOOKUP(A86,Department!$A$2:$B$200,2,FALSE)</f>
        <v>Finance</v>
      </c>
      <c r="G86" s="11" t="str">
        <f>IFERROR(VLOOKUP(A86,'Level 1 - 3'!A:D,4,FALSE),IFERROR(VLOOKUP(A86,'Level 4 - DH'!A:D,4,FALSE),IFERROR(VLOOKUP(A86,Management!A:D,4,FALSE),"Not Found")))</f>
        <v>Level 2</v>
      </c>
      <c r="H8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6">
        <f>IF(G284= "MD/CEO",'Performance Score'!$E$200,VLOOKUP(A86:A284,'Performance Score'!$A$1:$J$199,10,FALSE))</f>
        <v>66</v>
      </c>
    </row>
    <row r="87" spans="1:10" x14ac:dyDescent="0.25">
      <c r="A87" s="1" t="s">
        <v>450</v>
      </c>
      <c r="B87" s="2" t="str">
        <f>VLOOKUP('Consolidated Table'!A87,'Staff Names'!$A$1:$B$200,2,FALSE)</f>
        <v>Nancy</v>
      </c>
      <c r="C87" s="1" t="str">
        <f>VLOOKUP(A87,'Staff Names'!$A$1:$C$200,3,FALSE)</f>
        <v>Acrey</v>
      </c>
      <c r="D87" s="2" t="str">
        <f>VLOOKUP(A87,Gender!$A$1:$B$200,2,FALSE)</f>
        <v>Female</v>
      </c>
      <c r="E87" t="str">
        <f>VLOOKUP(A87,Branches!$A$2:$B$200,2,FALSE)</f>
        <v>Arizona</v>
      </c>
      <c r="F87" t="str">
        <f>VLOOKUP(A87,Department!$A$2:$B$200,2,FALSE)</f>
        <v>Operations</v>
      </c>
      <c r="G87" s="11" t="str">
        <f>IFERROR(VLOOKUP(A87,'Level 1 - 3'!A:D,4,FALSE),IFERROR(VLOOKUP(A87,'Level 4 - DH'!A:D,4,FALSE),IFERROR(VLOOKUP(A87,Management!A:D,4,FALSE),"Not Found")))</f>
        <v>Level 2</v>
      </c>
      <c r="H8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7">
        <f>IF(G285= "MD/CEO",'Performance Score'!$E$200,VLOOKUP(A87:A285,'Performance Score'!$A$1:$J$199,10,FALSE))</f>
        <v>69</v>
      </c>
    </row>
    <row r="88" spans="1:10" x14ac:dyDescent="0.25">
      <c r="A88" s="1" t="s">
        <v>546</v>
      </c>
      <c r="B88" s="2" t="str">
        <f>VLOOKUP('Consolidated Table'!A88,'Staff Names'!$A$1:$B$200,2,FALSE)</f>
        <v>Anna</v>
      </c>
      <c r="C88" s="1" t="str">
        <f>VLOOKUP(A88,'Staff Names'!$A$1:$C$200,3,FALSE)</f>
        <v>Oxland</v>
      </c>
      <c r="D88" s="2" t="str">
        <f>VLOOKUP(A88,Gender!$A$1:$B$200,2,FALSE)</f>
        <v>Female</v>
      </c>
      <c r="E88" t="str">
        <f>VLOOKUP(A88,Branches!$A$2:$B$200,2,FALSE)</f>
        <v>Arizona</v>
      </c>
      <c r="F88" t="str">
        <f>VLOOKUP(A88,Department!$A$2:$B$200,2,FALSE)</f>
        <v>Sales</v>
      </c>
      <c r="G88" s="11" t="str">
        <f>IFERROR(VLOOKUP(A88,'Level 1 - 3'!A:D,4,FALSE),IFERROR(VLOOKUP(A88,'Level 4 - DH'!A:D,4,FALSE),IFERROR(VLOOKUP(A88,Management!A:D,4,FALSE),"Not Found")))</f>
        <v>Level 2</v>
      </c>
      <c r="H8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8">
        <f>IF(G286= "MD/CEO",'Performance Score'!$E$200,VLOOKUP(A88:A286,'Performance Score'!$A$1:$J$199,10,FALSE))</f>
        <v>93</v>
      </c>
    </row>
    <row r="89" spans="1:10" x14ac:dyDescent="0.25">
      <c r="A89" s="1" t="s">
        <v>597</v>
      </c>
      <c r="B89" s="2" t="str">
        <f>VLOOKUP('Consolidated Table'!A89,'Staff Names'!$A$1:$B$200,2,FALSE)</f>
        <v>William</v>
      </c>
      <c r="C89" s="1" t="str">
        <f>VLOOKUP(A89,'Staff Names'!$A$1:$C$200,3,FALSE)</f>
        <v>Miller</v>
      </c>
      <c r="D89" s="2" t="str">
        <f>VLOOKUP(A89,Gender!$A$1:$B$200,2,FALSE)</f>
        <v>Male</v>
      </c>
      <c r="E89" t="str">
        <f>VLOOKUP(A89,Branches!$A$2:$B$200,2,FALSE)</f>
        <v>Califonia</v>
      </c>
      <c r="F89" t="str">
        <f>VLOOKUP(A89,Department!$A$2:$B$200,2,FALSE)</f>
        <v>Customer Service</v>
      </c>
      <c r="G89" s="11" t="str">
        <f>IFERROR(VLOOKUP(A89,'Level 1 - 3'!A:D,4,FALSE),IFERROR(VLOOKUP(A89,'Level 4 - DH'!A:D,4,FALSE),IFERROR(VLOOKUP(A89,Management!A:D,4,FALSE),"Not Found")))</f>
        <v>Level 2</v>
      </c>
      <c r="H8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8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89">
        <f>IF(G287= "MD/CEO",'Performance Score'!$E$200,VLOOKUP(A89:A287,'Performance Score'!$A$1:$J$199,10,FALSE))</f>
        <v>87</v>
      </c>
    </row>
    <row r="90" spans="1:10" x14ac:dyDescent="0.25">
      <c r="A90" s="1" t="s">
        <v>402</v>
      </c>
      <c r="B90" s="2" t="str">
        <f>VLOOKUP('Consolidated Table'!A90,'Staff Names'!$A$1:$B$200,2,FALSE)</f>
        <v>Andrea</v>
      </c>
      <c r="C90" s="1" t="str">
        <f>VLOOKUP(A90,'Staff Names'!$A$1:$C$200,3,FALSE)</f>
        <v>Ovard</v>
      </c>
      <c r="D90" s="2" t="str">
        <f>VLOOKUP(A90,Gender!$A$1:$B$200,2,FALSE)</f>
        <v>Female</v>
      </c>
      <c r="E90" t="str">
        <f>VLOOKUP(A90,Branches!$A$2:$B$200,2,FALSE)</f>
        <v>Califonia</v>
      </c>
      <c r="F90" t="str">
        <f>VLOOKUP(A90,Department!$A$2:$B$200,2,FALSE)</f>
        <v>Finance</v>
      </c>
      <c r="G90" s="11" t="str">
        <f>IFERROR(VLOOKUP(A90,'Level 1 - 3'!A:D,4,FALSE),IFERROR(VLOOKUP(A90,'Level 4 - DH'!A:D,4,FALSE),IFERROR(VLOOKUP(A90,Management!A:D,4,FALSE),"Not Found")))</f>
        <v>Level 2</v>
      </c>
      <c r="H9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0">
        <f>IF(G288= "MD/CEO",'Performance Score'!$E$200,VLOOKUP(A90:A288,'Performance Score'!$A$1:$J$199,10,FALSE))</f>
        <v>93</v>
      </c>
    </row>
    <row r="91" spans="1:10" x14ac:dyDescent="0.25">
      <c r="A91" s="1" t="s">
        <v>420</v>
      </c>
      <c r="B91" s="2" t="str">
        <f>VLOOKUP('Consolidated Table'!A91,'Staff Names'!$A$1:$B$200,2,FALSE)</f>
        <v>David</v>
      </c>
      <c r="C91" s="1" t="str">
        <f>VLOOKUP(A91,'Staff Names'!$A$1:$C$200,3,FALSE)</f>
        <v>Garcia</v>
      </c>
      <c r="D91" s="2" t="str">
        <f>VLOOKUP(A91,Gender!$A$1:$B$200,2,FALSE)</f>
        <v>Male</v>
      </c>
      <c r="E91" t="str">
        <f>VLOOKUP(A91,Branches!$A$2:$B$200,2,FALSE)</f>
        <v>Califonia</v>
      </c>
      <c r="F91" t="str">
        <f>VLOOKUP(A91,Department!$A$2:$B$200,2,FALSE)</f>
        <v>Operations</v>
      </c>
      <c r="G91" s="11" t="str">
        <f>IFERROR(VLOOKUP(A91,'Level 1 - 3'!A:D,4,FALSE),IFERROR(VLOOKUP(A91,'Level 4 - DH'!A:D,4,FALSE),IFERROR(VLOOKUP(A91,Management!A:D,4,FALSE),"Not Found")))</f>
        <v>Level 2</v>
      </c>
      <c r="H9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1">
        <f>IF(G289= "MD/CEO",'Performance Score'!$E$200,VLOOKUP(A91:A289,'Performance Score'!$A$1:$J$199,10,FALSE))</f>
        <v>91</v>
      </c>
    </row>
    <row r="92" spans="1:10" x14ac:dyDescent="0.25">
      <c r="A92" s="1" t="s">
        <v>440</v>
      </c>
      <c r="B92" s="2" t="str">
        <f>VLOOKUP('Consolidated Table'!A92,'Staff Names'!$A$1:$B$200,2,FALSE)</f>
        <v>John</v>
      </c>
      <c r="C92" s="1" t="str">
        <f>VLOOKUP(A92,'Staff Names'!$A$1:$C$200,3,FALSE)</f>
        <v>Brown</v>
      </c>
      <c r="D92" s="2" t="str">
        <f>VLOOKUP(A92,Gender!$A$1:$B$200,2,FALSE)</f>
        <v>Male</v>
      </c>
      <c r="E92" t="str">
        <f>VLOOKUP(A92,Branches!$A$2:$B$200,2,FALSE)</f>
        <v>Califonia</v>
      </c>
      <c r="F92" t="str">
        <f>VLOOKUP(A92,Department!$A$2:$B$200,2,FALSE)</f>
        <v>Operations</v>
      </c>
      <c r="G92" s="11" t="str">
        <f>IFERROR(VLOOKUP(A92,'Level 1 - 3'!A:D,4,FALSE),IFERROR(VLOOKUP(A92,'Level 4 - DH'!A:D,4,FALSE),IFERROR(VLOOKUP(A92,Management!A:D,4,FALSE),"Not Found")))</f>
        <v>Level 2</v>
      </c>
      <c r="H9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2">
        <f>IF(G290= "MD/CEO",'Performance Score'!$E$200,VLOOKUP(A92:A290,'Performance Score'!$A$1:$J$199,10,FALSE))</f>
        <v>69</v>
      </c>
    </row>
    <row r="93" spans="1:10" x14ac:dyDescent="0.25">
      <c r="A93" s="1" t="s">
        <v>509</v>
      </c>
      <c r="B93" s="2" t="str">
        <f>VLOOKUP('Consolidated Table'!A93,'Staff Names'!$A$1:$B$200,2,FALSE)</f>
        <v>Janice</v>
      </c>
      <c r="C93" s="1" t="str">
        <f>VLOOKUP(A93,'Staff Names'!$A$1:$C$200,3,FALSE)</f>
        <v>Orgle</v>
      </c>
      <c r="D93" s="2" t="str">
        <f>VLOOKUP(A93,Gender!$A$1:$B$200,2,FALSE)</f>
        <v>Female</v>
      </c>
      <c r="E93" t="str">
        <f>VLOOKUP(A93,Branches!$A$2:$B$200,2,FALSE)</f>
        <v>Califonia</v>
      </c>
      <c r="F93" t="str">
        <f>VLOOKUP(A93,Department!$A$2:$B$200,2,FALSE)</f>
        <v>Sales</v>
      </c>
      <c r="G93" s="11" t="str">
        <f>IFERROR(VLOOKUP(A93,'Level 1 - 3'!A:D,4,FALSE),IFERROR(VLOOKUP(A93,'Level 4 - DH'!A:D,4,FALSE),IFERROR(VLOOKUP(A93,Management!A:D,4,FALSE),"Not Found")))</f>
        <v>Level 2</v>
      </c>
      <c r="H9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3">
        <f>IF(G291= "MD/CEO",'Performance Score'!$E$200,VLOOKUP(A93:A291,'Performance Score'!$A$1:$J$199,10,FALSE))</f>
        <v>97</v>
      </c>
    </row>
    <row r="94" spans="1:10" x14ac:dyDescent="0.25">
      <c r="A94" s="1" t="s">
        <v>511</v>
      </c>
      <c r="B94" s="2" t="str">
        <f>VLOOKUP('Consolidated Table'!A94,'Staff Names'!$A$1:$B$200,2,FALSE)</f>
        <v>Tyler</v>
      </c>
      <c r="C94" s="1" t="str">
        <f>VLOOKUP(A94,'Staff Names'!$A$1:$C$200,3,FALSE)</f>
        <v>Phillips</v>
      </c>
      <c r="D94" s="2" t="str">
        <f>VLOOKUP(A94,Gender!$A$1:$B$200,2,FALSE)</f>
        <v>Male</v>
      </c>
      <c r="E94" t="str">
        <f>VLOOKUP(A94,Branches!$A$2:$B$200,2,FALSE)</f>
        <v>Califonia</v>
      </c>
      <c r="F94" t="str">
        <f>VLOOKUP(A94,Department!$A$2:$B$200,2,FALSE)</f>
        <v>Sales</v>
      </c>
      <c r="G94" s="11" t="str">
        <f>IFERROR(VLOOKUP(A94,'Level 1 - 3'!A:D,4,FALSE),IFERROR(VLOOKUP(A94,'Level 4 - DH'!A:D,4,FALSE),IFERROR(VLOOKUP(A94,Management!A:D,4,FALSE),"Not Found")))</f>
        <v>Level 2</v>
      </c>
      <c r="H9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4">
        <f>IF(G292= "MD/CEO",'Performance Score'!$E$200,VLOOKUP(A94:A292,'Performance Score'!$A$1:$J$199,10,FALSE))</f>
        <v>87</v>
      </c>
    </row>
    <row r="95" spans="1:10" x14ac:dyDescent="0.25">
      <c r="A95" s="1" t="s">
        <v>409</v>
      </c>
      <c r="B95" s="2" t="str">
        <f>VLOOKUP('Consolidated Table'!A95,'Staff Names'!$A$1:$B$200,2,FALSE)</f>
        <v>Sharon</v>
      </c>
      <c r="C95" s="1" t="str">
        <f>VLOOKUP(A95,'Staff Names'!$A$1:$C$200,3,FALSE)</f>
        <v>Olmested</v>
      </c>
      <c r="D95" s="2" t="str">
        <f>VLOOKUP(A95,Gender!$A$1:$B$200,2,FALSE)</f>
        <v>Female</v>
      </c>
      <c r="E95" t="str">
        <f>VLOOKUP(A95,Branches!$A$2:$B$200,2,FALSE)</f>
        <v>Florida</v>
      </c>
      <c r="F95" t="str">
        <f>VLOOKUP(A95,Department!$A$2:$B$200,2,FALSE)</f>
        <v>Customer Service</v>
      </c>
      <c r="G95" s="11" t="str">
        <f>IFERROR(VLOOKUP(A95,'Level 1 - 3'!A:D,4,FALSE),IFERROR(VLOOKUP(A95,'Level 4 - DH'!A:D,4,FALSE),IFERROR(VLOOKUP(A95,Management!A:D,4,FALSE),"Not Found")))</f>
        <v>Level 2</v>
      </c>
      <c r="H9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5">
        <f>IF(G293= "MD/CEO",'Performance Score'!$E$200,VLOOKUP(A95:A293,'Performance Score'!$A$1:$J$199,10,FALSE))</f>
        <v>68</v>
      </c>
    </row>
    <row r="96" spans="1:10" x14ac:dyDescent="0.25">
      <c r="A96" s="1" t="s">
        <v>427</v>
      </c>
      <c r="B96" s="2" t="str">
        <f>VLOOKUP('Consolidated Table'!A96,'Staff Names'!$A$1:$B$200,2,FALSE)</f>
        <v>Arthur</v>
      </c>
      <c r="C96" s="1" t="str">
        <f>VLOOKUP(A96,'Staff Names'!$A$1:$C$200,3,FALSE)</f>
        <v>Ramos</v>
      </c>
      <c r="D96" s="2" t="str">
        <f>VLOOKUP(A96,Gender!$A$1:$B$200,2,FALSE)</f>
        <v>Male</v>
      </c>
      <c r="E96" t="str">
        <f>VLOOKUP(A96,Branches!$A$2:$B$200,2,FALSE)</f>
        <v>Florida</v>
      </c>
      <c r="F96" t="str">
        <f>VLOOKUP(A96,Department!$A$2:$B$200,2,FALSE)</f>
        <v>Finance</v>
      </c>
      <c r="G96" s="11" t="str">
        <f>IFERROR(VLOOKUP(A96,'Level 1 - 3'!A:D,4,FALSE),IFERROR(VLOOKUP(A96,'Level 4 - DH'!A:D,4,FALSE),IFERROR(VLOOKUP(A96,Management!A:D,4,FALSE),"Not Found")))</f>
        <v>Level 2</v>
      </c>
      <c r="H9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6">
        <f>IF(G294= "MD/CEO",'Performance Score'!$E$200,VLOOKUP(A96:A294,'Performance Score'!$A$1:$J$199,10,FALSE))</f>
        <v>87</v>
      </c>
    </row>
    <row r="97" spans="1:10" x14ac:dyDescent="0.25">
      <c r="A97" s="1" t="s">
        <v>431</v>
      </c>
      <c r="B97" s="2" t="str">
        <f>VLOOKUP('Consolidated Table'!A97,'Staff Names'!$A$1:$B$200,2,FALSE)</f>
        <v>Gloria</v>
      </c>
      <c r="C97" s="1" t="str">
        <f>VLOOKUP(A97,'Staff Names'!$A$1:$C$200,3,FALSE)</f>
        <v>Olivy</v>
      </c>
      <c r="D97" s="2" t="str">
        <f>VLOOKUP(A97,Gender!$A$1:$B$200,2,FALSE)</f>
        <v>Female</v>
      </c>
      <c r="E97" t="str">
        <f>VLOOKUP(A97,Branches!$A$2:$B$200,2,FALSE)</f>
        <v>Florida</v>
      </c>
      <c r="F97" t="str">
        <f>VLOOKUP(A97,Department!$A$2:$B$200,2,FALSE)</f>
        <v>IT</v>
      </c>
      <c r="G97" s="11" t="str">
        <f>IFERROR(VLOOKUP(A97,'Level 1 - 3'!A:D,4,FALSE),IFERROR(VLOOKUP(A97,'Level 4 - DH'!A:D,4,FALSE),IFERROR(VLOOKUP(A97,Management!A:D,4,FALSE),"Not Found")))</f>
        <v>Level 2</v>
      </c>
      <c r="H9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7">
        <f>IF(G295= "MD/CEO",'Performance Score'!$E$200,VLOOKUP(A97:A295,'Performance Score'!$A$1:$J$199,10,FALSE))</f>
        <v>73</v>
      </c>
    </row>
    <row r="98" spans="1:10" x14ac:dyDescent="0.25">
      <c r="A98" s="1" t="s">
        <v>473</v>
      </c>
      <c r="B98" s="2" t="str">
        <f>VLOOKUP('Consolidated Table'!A98,'Staff Names'!$A$1:$B$200,2,FALSE)</f>
        <v>Jacob</v>
      </c>
      <c r="C98" s="1" t="str">
        <f>VLOOKUP(A98,'Staff Names'!$A$1:$C$200,3,FALSE)</f>
        <v>Young</v>
      </c>
      <c r="D98" s="2" t="str">
        <f>VLOOKUP(A98,Gender!$A$1:$B$200,2,FALSE)</f>
        <v>Male</v>
      </c>
      <c r="E98" t="str">
        <f>VLOOKUP(A98,Branches!$A$2:$B$200,2,FALSE)</f>
        <v>Florida</v>
      </c>
      <c r="F98" t="str">
        <f>VLOOKUP(A98,Department!$A$2:$B$200,2,FALSE)</f>
        <v>Operations</v>
      </c>
      <c r="G98" s="11" t="str">
        <f>IFERROR(VLOOKUP(A98,'Level 1 - 3'!A:D,4,FALSE),IFERROR(VLOOKUP(A98,'Level 4 - DH'!A:D,4,FALSE),IFERROR(VLOOKUP(A98,Management!A:D,4,FALSE),"Not Found")))</f>
        <v>Level 2</v>
      </c>
      <c r="H9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8">
        <f>IF(G296= "MD/CEO",'Performance Score'!$E$200,VLOOKUP(A98:A296,'Performance Score'!$A$1:$J$199,10,FALSE))</f>
        <v>75</v>
      </c>
    </row>
    <row r="99" spans="1:10" x14ac:dyDescent="0.25">
      <c r="A99" s="1" t="s">
        <v>533</v>
      </c>
      <c r="B99" s="2" t="str">
        <f>VLOOKUP('Consolidated Table'!A99,'Staff Names'!$A$1:$B$200,2,FALSE)</f>
        <v>Linda</v>
      </c>
      <c r="C99" s="1" t="str">
        <f>VLOOKUP(A99,'Staff Names'!$A$1:$C$200,3,FALSE)</f>
        <v>Acrea</v>
      </c>
      <c r="D99" s="2" t="str">
        <f>VLOOKUP(A99,Gender!$A$1:$B$200,2,FALSE)</f>
        <v>Female</v>
      </c>
      <c r="E99" t="str">
        <f>VLOOKUP(A99,Branches!$A$2:$B$200,2,FALSE)</f>
        <v>Florida</v>
      </c>
      <c r="F99" t="str">
        <f>VLOOKUP(A99,Department!$A$2:$B$200,2,FALSE)</f>
        <v>Sales</v>
      </c>
      <c r="G99" s="11" t="str">
        <f>IFERROR(VLOOKUP(A99,'Level 1 - 3'!A:D,4,FALSE),IFERROR(VLOOKUP(A99,'Level 4 - DH'!A:D,4,FALSE),IFERROR(VLOOKUP(A99,Management!A:D,4,FALSE),"Not Found")))</f>
        <v>Level 2</v>
      </c>
      <c r="H9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9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99">
        <f>IF(G297= "MD/CEO",'Performance Score'!$E$200,VLOOKUP(A99:A297,'Performance Score'!$A$1:$J$199,10,FALSE))</f>
        <v>94</v>
      </c>
    </row>
    <row r="100" spans="1:10" x14ac:dyDescent="0.25">
      <c r="A100" s="1" t="s">
        <v>534</v>
      </c>
      <c r="B100" s="2" t="str">
        <f>VLOOKUP('Consolidated Table'!A100,'Staff Names'!$A$1:$B$200,2,FALSE)</f>
        <v>Deborah</v>
      </c>
      <c r="C100" s="1" t="str">
        <f>VLOOKUP(A100,'Staff Names'!$A$1:$C$200,3,FALSE)</f>
        <v>Obray</v>
      </c>
      <c r="D100" s="2" t="str">
        <f>VLOOKUP(A100,Gender!$A$1:$B$200,2,FALSE)</f>
        <v>Female</v>
      </c>
      <c r="E100" t="str">
        <f>VLOOKUP(A100,Branches!$A$2:$B$200,2,FALSE)</f>
        <v>Florida</v>
      </c>
      <c r="F100" t="str">
        <f>VLOOKUP(A100,Department!$A$2:$B$200,2,FALSE)</f>
        <v>Sales</v>
      </c>
      <c r="G100" s="11" t="str">
        <f>IFERROR(VLOOKUP(A100,'Level 1 - 3'!A:D,4,FALSE),IFERROR(VLOOKUP(A100,'Level 4 - DH'!A:D,4,FALSE),IFERROR(VLOOKUP(A100,Management!A:D,4,FALSE),"Not Found")))</f>
        <v>Level 2</v>
      </c>
      <c r="H10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0">
        <f>IF(G298= "MD/CEO",'Performance Score'!$E$200,VLOOKUP(A100:A298,'Performance Score'!$A$1:$J$199,10,FALSE))</f>
        <v>97</v>
      </c>
    </row>
    <row r="101" spans="1:10" x14ac:dyDescent="0.25">
      <c r="A101" s="1" t="s">
        <v>561</v>
      </c>
      <c r="B101" s="2" t="str">
        <f>VLOOKUP('Consolidated Table'!A101,'Staff Names'!$A$1:$B$200,2,FALSE)</f>
        <v>Bryan</v>
      </c>
      <c r="C101" s="1" t="str">
        <f>VLOOKUP(A101,'Staff Names'!$A$1:$C$200,3,FALSE)</f>
        <v>Richardson</v>
      </c>
      <c r="D101" s="2" t="str">
        <f>VLOOKUP(A101,Gender!$A$1:$B$200,2,FALSE)</f>
        <v>Male</v>
      </c>
      <c r="E101" t="str">
        <f>VLOOKUP(A101,Branches!$A$2:$B$200,2,FALSE)</f>
        <v>Florida</v>
      </c>
      <c r="F101" t="str">
        <f>VLOOKUP(A101,Department!$A$2:$B$200,2,FALSE)</f>
        <v>Sales</v>
      </c>
      <c r="G101" s="11" t="str">
        <f>IFERROR(VLOOKUP(A101,'Level 1 - 3'!A:D,4,FALSE),IFERROR(VLOOKUP(A101,'Level 4 - DH'!A:D,4,FALSE),IFERROR(VLOOKUP(A101,Management!A:D,4,FALSE),"Not Found")))</f>
        <v>Level 2</v>
      </c>
      <c r="H10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1">
        <f>IF(G299= "MD/CEO",'Performance Score'!$E$200,VLOOKUP(A101:A299,'Performance Score'!$A$1:$J$199,10,FALSE))</f>
        <v>94</v>
      </c>
    </row>
    <row r="102" spans="1:10" x14ac:dyDescent="0.25">
      <c r="A102" s="1" t="s">
        <v>554</v>
      </c>
      <c r="B102" s="2" t="str">
        <f>VLOOKUP('Consolidated Table'!A102,'Staff Names'!$A$1:$B$200,2,FALSE)</f>
        <v>Melissa</v>
      </c>
      <c r="C102" s="1" t="str">
        <f>VLOOKUP(A102,'Staff Names'!$A$1:$C$200,3,FALSE)</f>
        <v>O'Raighne</v>
      </c>
      <c r="D102" s="2" t="str">
        <f>VLOOKUP(A102,Gender!$A$1:$B$200,2,FALSE)</f>
        <v>Female</v>
      </c>
      <c r="E102" t="str">
        <f>VLOOKUP(A102,Branches!$A$2:$B$200,2,FALSE)</f>
        <v>New York</v>
      </c>
      <c r="F102" t="str">
        <f>VLOOKUP(A102,Department!$A$2:$B$200,2,FALSE)</f>
        <v>Operations</v>
      </c>
      <c r="G102" s="11" t="str">
        <f>IFERROR(VLOOKUP(A102,'Level 1 - 3'!A:D,4,FALSE),IFERROR(VLOOKUP(A102,'Level 4 - DH'!A:D,4,FALSE),IFERROR(VLOOKUP(A102,Management!A:D,4,FALSE),"Not Found")))</f>
        <v>Level 2</v>
      </c>
      <c r="H10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2">
        <f>IF(G300= "MD/CEO",'Performance Score'!$E$200,VLOOKUP(A102:A300,'Performance Score'!$A$1:$J$199,10,FALSE))</f>
        <v>86</v>
      </c>
    </row>
    <row r="103" spans="1:10" x14ac:dyDescent="0.25">
      <c r="A103" s="1" t="s">
        <v>563</v>
      </c>
      <c r="B103" s="2" t="str">
        <f>VLOOKUP('Consolidated Table'!A103,'Staff Names'!$A$1:$B$200,2,FALSE)</f>
        <v>Amy</v>
      </c>
      <c r="C103" s="1" t="str">
        <f>VLOOKUP(A103,'Staff Names'!$A$1:$C$200,3,FALSE)</f>
        <v>Orpwoode</v>
      </c>
      <c r="D103" s="2" t="str">
        <f>VLOOKUP(A103,Gender!$A$1:$B$200,2,FALSE)</f>
        <v>Female</v>
      </c>
      <c r="E103" t="str">
        <f>VLOOKUP(A103,Branches!$A$2:$B$200,2,FALSE)</f>
        <v>New York</v>
      </c>
      <c r="F103" t="str">
        <f>VLOOKUP(A103,Department!$A$2:$B$200,2,FALSE)</f>
        <v>Operations</v>
      </c>
      <c r="G103" s="11" t="str">
        <f>IFERROR(VLOOKUP(A103,'Level 1 - 3'!A:D,4,FALSE),IFERROR(VLOOKUP(A103,'Level 4 - DH'!A:D,4,FALSE),IFERROR(VLOOKUP(A103,Management!A:D,4,FALSE),"Not Found")))</f>
        <v>Level 2</v>
      </c>
      <c r="H10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3">
        <f>IF(G301= "MD/CEO",'Performance Score'!$E$200,VLOOKUP(A103:A301,'Performance Score'!$A$1:$J$199,10,FALSE))</f>
        <v>85</v>
      </c>
    </row>
    <row r="104" spans="1:10" x14ac:dyDescent="0.25">
      <c r="A104" s="1" t="s">
        <v>574</v>
      </c>
      <c r="B104" s="2" t="str">
        <f>VLOOKUP('Consolidated Table'!A104,'Staff Names'!$A$1:$B$200,2,FALSE)</f>
        <v>Timothy</v>
      </c>
      <c r="C104" s="1" t="str">
        <f>VLOOKUP(A104,'Staff Names'!$A$1:$C$200,3,FALSE)</f>
        <v>Sanchez</v>
      </c>
      <c r="D104" s="2" t="str">
        <f>VLOOKUP(A104,Gender!$A$1:$B$200,2,FALSE)</f>
        <v>Male</v>
      </c>
      <c r="E104" t="str">
        <f>VLOOKUP(A104,Branches!$A$2:$B$200,2,FALSE)</f>
        <v>New York</v>
      </c>
      <c r="F104" t="str">
        <f>VLOOKUP(A104,Department!$A$2:$B$200,2,FALSE)</f>
        <v>Operations</v>
      </c>
      <c r="G104" s="11" t="str">
        <f>IFERROR(VLOOKUP(A104,'Level 1 - 3'!A:D,4,FALSE),IFERROR(VLOOKUP(A104,'Level 4 - DH'!A:D,4,FALSE),IFERROR(VLOOKUP(A104,Management!A:D,4,FALSE),"Not Found")))</f>
        <v>Level 2</v>
      </c>
      <c r="H10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4">
        <f>IF(G302= "MD/CEO",'Performance Score'!$E$200,VLOOKUP(A104:A302,'Performance Score'!$A$1:$J$199,10,FALSE))</f>
        <v>90</v>
      </c>
    </row>
    <row r="105" spans="1:10" x14ac:dyDescent="0.25">
      <c r="A105" s="1" t="s">
        <v>504</v>
      </c>
      <c r="B105" s="2" t="str">
        <f>VLOOKUP('Consolidated Table'!A105,'Staff Names'!$A$1:$B$200,2,FALSE)</f>
        <v>Elizabeth</v>
      </c>
      <c r="C105" s="1" t="str">
        <f>VLOOKUP(A105,'Staff Names'!$A$1:$C$200,3,FALSE)</f>
        <v>Addaman</v>
      </c>
      <c r="D105" s="2" t="str">
        <f>VLOOKUP(A105,Gender!$A$1:$B$200,2,FALSE)</f>
        <v>Female</v>
      </c>
      <c r="E105" t="str">
        <f>VLOOKUP(A105,Branches!$A$2:$B$200,2,FALSE)</f>
        <v>New York</v>
      </c>
      <c r="F105" t="str">
        <f>VLOOKUP(A105,Department!$A$2:$B$200,2,FALSE)</f>
        <v>Sales</v>
      </c>
      <c r="G105" s="11" t="str">
        <f>IFERROR(VLOOKUP(A105,'Level 1 - 3'!A:D,4,FALSE),IFERROR(VLOOKUP(A105,'Level 4 - DH'!A:D,4,FALSE),IFERROR(VLOOKUP(A105,Management!A:D,4,FALSE),"Not Found")))</f>
        <v>Level 2</v>
      </c>
      <c r="H10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5">
        <f>IF(G303= "MD/CEO",'Performance Score'!$E$200,VLOOKUP(A105:A303,'Performance Score'!$A$1:$J$199,10,FALSE))</f>
        <v>94</v>
      </c>
    </row>
    <row r="106" spans="1:10" x14ac:dyDescent="0.25">
      <c r="A106" s="1" t="s">
        <v>505</v>
      </c>
      <c r="B106" s="2" t="str">
        <f>VLOOKUP('Consolidated Table'!A106,'Staff Names'!$A$1:$B$200,2,FALSE)</f>
        <v>Patricia</v>
      </c>
      <c r="C106" s="1" t="str">
        <f>VLOOKUP(A106,'Staff Names'!$A$1:$C$200,3,FALSE)</f>
        <v>Adaway</v>
      </c>
      <c r="D106" s="2" t="str">
        <f>VLOOKUP(A106,Gender!$A$1:$B$200,2,FALSE)</f>
        <v>Female</v>
      </c>
      <c r="E106" t="str">
        <f>VLOOKUP(A106,Branches!$A$2:$B$200,2,FALSE)</f>
        <v>New York</v>
      </c>
      <c r="F106" t="str">
        <f>VLOOKUP(A106,Department!$A$2:$B$200,2,FALSE)</f>
        <v>Sales</v>
      </c>
      <c r="G106" s="11" t="str">
        <f>IFERROR(VLOOKUP(A106,'Level 1 - 3'!A:D,4,FALSE),IFERROR(VLOOKUP(A106,'Level 4 - DH'!A:D,4,FALSE),IFERROR(VLOOKUP(A106,Management!A:D,4,FALSE),"Not Found")))</f>
        <v>Level 2</v>
      </c>
      <c r="H10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6">
        <f>IF(G304= "MD/CEO",'Performance Score'!$E$200,VLOOKUP(A106:A304,'Performance Score'!$A$1:$J$199,10,FALSE))</f>
        <v>87</v>
      </c>
    </row>
    <row r="107" spans="1:10" x14ac:dyDescent="0.25">
      <c r="A107" s="1" t="s">
        <v>514</v>
      </c>
      <c r="B107" s="2" t="str">
        <f>VLOOKUP('Consolidated Table'!A107,'Staff Names'!$A$1:$B$200,2,FALSE)</f>
        <v>Grace</v>
      </c>
      <c r="C107" s="1" t="str">
        <f>VLOOKUP(A107,'Staff Names'!$A$1:$C$200,3,FALSE)</f>
        <v>Talbut</v>
      </c>
      <c r="D107" s="2" t="str">
        <f>VLOOKUP(A107,Gender!$A$1:$B$200,2,FALSE)</f>
        <v>Female</v>
      </c>
      <c r="E107" t="str">
        <f>VLOOKUP(A107,Branches!$A$2:$B$200,2,FALSE)</f>
        <v>New York</v>
      </c>
      <c r="F107" t="str">
        <f>VLOOKUP(A107,Department!$A$2:$B$200,2,FALSE)</f>
        <v>Sales</v>
      </c>
      <c r="G107" s="11" t="str">
        <f>IFERROR(VLOOKUP(A107,'Level 1 - 3'!A:D,4,FALSE),IFERROR(VLOOKUP(A107,'Level 4 - DH'!A:D,4,FALSE),IFERROR(VLOOKUP(A107,Management!A:D,4,FALSE),"Not Found")))</f>
        <v>Level 2</v>
      </c>
      <c r="H10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7">
        <f>IF(G305= "MD/CEO",'Performance Score'!$E$200,VLOOKUP(A107:A305,'Performance Score'!$A$1:$J$199,10,FALSE))</f>
        <v>98</v>
      </c>
    </row>
    <row r="108" spans="1:10" x14ac:dyDescent="0.25">
      <c r="A108" s="1" t="s">
        <v>515</v>
      </c>
      <c r="B108" s="2" t="str">
        <f>VLOOKUP('Consolidated Table'!A108,'Staff Names'!$A$1:$B$200,2,FALSE)</f>
        <v>Janet</v>
      </c>
      <c r="C108" s="1" t="str">
        <f>VLOOKUP(A108,'Staff Names'!$A$1:$C$200,3,FALSE)</f>
        <v>Ostrich</v>
      </c>
      <c r="D108" s="2" t="str">
        <f>VLOOKUP(A108,Gender!$A$1:$B$200,2,FALSE)</f>
        <v>Female</v>
      </c>
      <c r="E108" t="str">
        <f>VLOOKUP(A108,Branches!$A$2:$B$200,2,FALSE)</f>
        <v>New York</v>
      </c>
      <c r="F108" t="str">
        <f>VLOOKUP(A108,Department!$A$2:$B$200,2,FALSE)</f>
        <v>Sales</v>
      </c>
      <c r="G108" s="11" t="str">
        <f>IFERROR(VLOOKUP(A108,'Level 1 - 3'!A:D,4,FALSE),IFERROR(VLOOKUP(A108,'Level 4 - DH'!A:D,4,FALSE),IFERROR(VLOOKUP(A108,Management!A:D,4,FALSE),"Not Found")))</f>
        <v>Level 2</v>
      </c>
      <c r="H10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8">
        <f>IF(G306= "MD/CEO",'Performance Score'!$E$200,VLOOKUP(A108:A306,'Performance Score'!$A$1:$J$199,10,FALSE))</f>
        <v>91</v>
      </c>
    </row>
    <row r="109" spans="1:10" x14ac:dyDescent="0.25">
      <c r="A109" s="1" t="s">
        <v>542</v>
      </c>
      <c r="B109" s="2" t="str">
        <f>VLOOKUP('Consolidated Table'!A109,'Staff Names'!$A$1:$B$200,2,FALSE)</f>
        <v>Joyce</v>
      </c>
      <c r="C109" s="1" t="str">
        <f>VLOOKUP(A109,'Staff Names'!$A$1:$C$200,3,FALSE)</f>
        <v>Odom</v>
      </c>
      <c r="D109" s="2" t="str">
        <f>VLOOKUP(A109,Gender!$A$1:$B$200,2,FALSE)</f>
        <v>Female</v>
      </c>
      <c r="E109" t="str">
        <f>VLOOKUP(A109,Branches!$A$2:$B$200,2,FALSE)</f>
        <v>New York</v>
      </c>
      <c r="F109" t="str">
        <f>VLOOKUP(A109,Department!$A$2:$B$200,2,FALSE)</f>
        <v>Sales</v>
      </c>
      <c r="G109" s="11" t="str">
        <f>IFERROR(VLOOKUP(A109,'Level 1 - 3'!A:D,4,FALSE),IFERROR(VLOOKUP(A109,'Level 4 - DH'!A:D,4,FALSE),IFERROR(VLOOKUP(A109,Management!A:D,4,FALSE),"Not Found")))</f>
        <v>Level 2</v>
      </c>
      <c r="H10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0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09">
        <f>IF(G307= "MD/CEO",'Performance Score'!$E$200,VLOOKUP(A109:A307,'Performance Score'!$A$1:$J$199,10,FALSE))</f>
        <v>94</v>
      </c>
    </row>
    <row r="110" spans="1:10" x14ac:dyDescent="0.25">
      <c r="A110" s="1" t="s">
        <v>426</v>
      </c>
      <c r="B110" s="2" t="str">
        <f>VLOOKUP('Consolidated Table'!A110,'Staff Names'!$A$1:$B$200,2,FALSE)</f>
        <v>Ruth</v>
      </c>
      <c r="C110" s="1" t="str">
        <f>VLOOKUP(A110,'Staff Names'!$A$1:$C$200,3,FALSE)</f>
        <v>Oldbury</v>
      </c>
      <c r="D110" s="2" t="str">
        <f>VLOOKUP(A110,Gender!$A$1:$B$200,2,FALSE)</f>
        <v>Female</v>
      </c>
      <c r="E110" t="str">
        <f>VLOOKUP(A110,Branches!$A$2:$B$200,2,FALSE)</f>
        <v>New Jersey</v>
      </c>
      <c r="F110" t="str">
        <f>VLOOKUP(A110,Department!$A$2:$B$200,2,FALSE)</f>
        <v>Finance</v>
      </c>
      <c r="G110" s="11" t="str">
        <f>IFERROR(VLOOKUP(A110,'Level 1 - 3'!A:D,4,FALSE),IFERROR(VLOOKUP(A110,'Level 4 - DH'!A:D,4,FALSE),IFERROR(VLOOKUP(A110,Management!A:D,4,FALSE),"Not Found")))</f>
        <v>Level 2</v>
      </c>
      <c r="H11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0">
        <f>IF(G308= "MD/CEO",'Performance Score'!$E$200,VLOOKUP(A110:A308,'Performance Score'!$A$1:$J$199,10,FALSE))</f>
        <v>71</v>
      </c>
    </row>
    <row r="111" spans="1:10" x14ac:dyDescent="0.25">
      <c r="A111" s="1" t="s">
        <v>458</v>
      </c>
      <c r="B111" s="2" t="str">
        <f>VLOOKUP('Consolidated Table'!A111,'Staff Names'!$A$1:$B$200,2,FALSE)</f>
        <v>Abigail</v>
      </c>
      <c r="C111" s="1" t="str">
        <f>VLOOKUP(A111,'Staff Names'!$A$1:$C$200,3,FALSE)</f>
        <v>Oter</v>
      </c>
      <c r="D111" s="2" t="str">
        <f>VLOOKUP(A111,Gender!$A$1:$B$200,2,FALSE)</f>
        <v>Female</v>
      </c>
      <c r="E111" t="str">
        <f>VLOOKUP(A111,Branches!$A$2:$B$200,2,FALSE)</f>
        <v>New Jersey</v>
      </c>
      <c r="F111" t="str">
        <f>VLOOKUP(A111,Department!$A$2:$B$200,2,FALSE)</f>
        <v>Operations</v>
      </c>
      <c r="G111" s="11" t="str">
        <f>IFERROR(VLOOKUP(A111,'Level 1 - 3'!A:D,4,FALSE),IFERROR(VLOOKUP(A111,'Level 4 - DH'!A:D,4,FALSE),IFERROR(VLOOKUP(A111,Management!A:D,4,FALSE),"Not Found")))</f>
        <v>Level 2</v>
      </c>
      <c r="H11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1">
        <f>IF(G309= "MD/CEO",'Performance Score'!$E$200,VLOOKUP(A111:A309,'Performance Score'!$A$1:$J$199,10,FALSE))</f>
        <v>72</v>
      </c>
    </row>
    <row r="112" spans="1:10" x14ac:dyDescent="0.25">
      <c r="A112" s="1" t="s">
        <v>474</v>
      </c>
      <c r="B112" s="2" t="str">
        <f>VLOOKUP('Consolidated Table'!A112,'Staff Names'!$A$1:$B$200,2,FALSE)</f>
        <v>Ethan</v>
      </c>
      <c r="C112" s="1" t="str">
        <f>VLOOKUP(A112,'Staff Names'!$A$1:$C$200,3,FALSE)</f>
        <v>Morales</v>
      </c>
      <c r="D112" s="2" t="str">
        <f>VLOOKUP(A112,Gender!$A$1:$B$200,2,FALSE)</f>
        <v>Male</v>
      </c>
      <c r="E112" t="str">
        <f>VLOOKUP(A112,Branches!$A$2:$B$200,2,FALSE)</f>
        <v>New Jersey</v>
      </c>
      <c r="F112" t="str">
        <f>VLOOKUP(A112,Department!$A$2:$B$200,2,FALSE)</f>
        <v>Customer Service</v>
      </c>
      <c r="G112" s="11" t="str">
        <f>IFERROR(VLOOKUP(A112,'Level 1 - 3'!A:D,4,FALSE),IFERROR(VLOOKUP(A112,'Level 4 - DH'!A:D,4,FALSE),IFERROR(VLOOKUP(A112,Management!A:D,4,FALSE),"Not Found")))</f>
        <v>Level 2</v>
      </c>
      <c r="H11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2">
        <f>IF(G310= "MD/CEO",'Performance Score'!$E$200,VLOOKUP(A112:A310,'Performance Score'!$A$1:$J$199,10,FALSE))</f>
        <v>78</v>
      </c>
    </row>
    <row r="113" spans="1:10" x14ac:dyDescent="0.25">
      <c r="A113" s="1" t="s">
        <v>527</v>
      </c>
      <c r="B113" s="2" t="str">
        <f>VLOOKUP('Consolidated Table'!A113,'Staff Names'!$A$1:$B$200,2,FALSE)</f>
        <v>Jessica</v>
      </c>
      <c r="C113" s="1" t="str">
        <f>VLOOKUP(A113,'Staff Names'!$A$1:$C$200,3,FALSE)</f>
        <v>Acres</v>
      </c>
      <c r="D113" s="2" t="str">
        <f>VLOOKUP(A113,Gender!$A$1:$B$200,2,FALSE)</f>
        <v>Female</v>
      </c>
      <c r="E113" t="str">
        <f>VLOOKUP(A113,Branches!$A$2:$B$200,2,FALSE)</f>
        <v>New Jersey</v>
      </c>
      <c r="F113" t="str">
        <f>VLOOKUP(A113,Department!$A$2:$B$200,2,FALSE)</f>
        <v>Sales</v>
      </c>
      <c r="G113" s="11" t="str">
        <f>IFERROR(VLOOKUP(A113,'Level 1 - 3'!A:D,4,FALSE),IFERROR(VLOOKUP(A113,'Level 4 - DH'!A:D,4,FALSE),IFERROR(VLOOKUP(A113,Management!A:D,4,FALSE),"Not Found")))</f>
        <v>Level 2</v>
      </c>
      <c r="H11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3">
        <f>IF(G311= "MD/CEO",'Performance Score'!$E$200,VLOOKUP(A113:A311,'Performance Score'!$A$1:$J$199,10,FALSE))</f>
        <v>89</v>
      </c>
    </row>
    <row r="114" spans="1:10" x14ac:dyDescent="0.25">
      <c r="A114" s="1" t="s">
        <v>539</v>
      </c>
      <c r="B114" s="2" t="str">
        <f>VLOOKUP('Consolidated Table'!A114,'Staff Names'!$A$1:$B$200,2,FALSE)</f>
        <v>Denise</v>
      </c>
      <c r="C114" s="1" t="str">
        <f>VLOOKUP(A114,'Staff Names'!$A$1:$C$200,3,FALSE)</f>
        <v>Tapper</v>
      </c>
      <c r="D114" s="2" t="str">
        <f>VLOOKUP(A114,Gender!$A$1:$B$200,2,FALSE)</f>
        <v>Female</v>
      </c>
      <c r="E114" t="str">
        <f>VLOOKUP(A114,Branches!$A$2:$B$200,2,FALSE)</f>
        <v>New Jersey</v>
      </c>
      <c r="F114" t="str">
        <f>VLOOKUP(A114,Department!$A$2:$B$200,2,FALSE)</f>
        <v>Sales</v>
      </c>
      <c r="G114" s="11" t="str">
        <f>IFERROR(VLOOKUP(A114,'Level 1 - 3'!A:D,4,FALSE),IFERROR(VLOOKUP(A114,'Level 4 - DH'!A:D,4,FALSE),IFERROR(VLOOKUP(A114,Management!A:D,4,FALSE),"Not Found")))</f>
        <v>Level 2</v>
      </c>
      <c r="H11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4">
        <f>IF(G312= "MD/CEO",'Performance Score'!$E$200,VLOOKUP(A114:A312,'Performance Score'!$A$1:$J$199,10,FALSE))</f>
        <v>83</v>
      </c>
    </row>
    <row r="115" spans="1:10" x14ac:dyDescent="0.25">
      <c r="A115" s="1" t="s">
        <v>551</v>
      </c>
      <c r="B115" s="2" t="str">
        <f>VLOOKUP('Consolidated Table'!A115,'Staff Names'!$A$1:$B$200,2,FALSE)</f>
        <v>Kevin</v>
      </c>
      <c r="C115" s="1" t="str">
        <f>VLOOKUP(A115,'Staff Names'!$A$1:$C$200,3,FALSE)</f>
        <v>Thompson</v>
      </c>
      <c r="D115" s="2" t="str">
        <f>VLOOKUP(A115,Gender!$A$1:$B$200,2,FALSE)</f>
        <v>Male</v>
      </c>
      <c r="E115" t="str">
        <f>VLOOKUP(A115,Branches!$A$2:$B$200,2,FALSE)</f>
        <v>New Jersey</v>
      </c>
      <c r="F115" t="str">
        <f>VLOOKUP(A115,Department!$A$2:$B$200,2,FALSE)</f>
        <v>Sales</v>
      </c>
      <c r="G115" s="11" t="str">
        <f>IFERROR(VLOOKUP(A115,'Level 1 - 3'!A:D,4,FALSE),IFERROR(VLOOKUP(A115,'Level 4 - DH'!A:D,4,FALSE),IFERROR(VLOOKUP(A115,Management!A:D,4,FALSE),"Not Found")))</f>
        <v>Level 2</v>
      </c>
      <c r="H11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5">
        <f>IF(G313= "MD/CEO",'Performance Score'!$E$200,VLOOKUP(A115:A313,'Performance Score'!$A$1:$J$199,10,FALSE))</f>
        <v>85</v>
      </c>
    </row>
    <row r="116" spans="1:10" x14ac:dyDescent="0.25">
      <c r="A116" s="1" t="s">
        <v>415</v>
      </c>
      <c r="B116" s="2" t="str">
        <f>VLOOKUP('Consolidated Table'!A116,'Staff Names'!$A$1:$B$200,2,FALSE)</f>
        <v>Eric</v>
      </c>
      <c r="C116" s="1" t="str">
        <f>VLOOKUP(A116,'Staff Names'!$A$1:$C$200,3,FALSE)</f>
        <v>Wright</v>
      </c>
      <c r="D116" s="2" t="str">
        <f>VLOOKUP(A116,Gender!$A$1:$B$200,2,FALSE)</f>
        <v>Male</v>
      </c>
      <c r="E116" t="str">
        <f>VLOOKUP(A116,Branches!$A$2:$B$200,2,FALSE)</f>
        <v>New York</v>
      </c>
      <c r="F116" t="str">
        <f>VLOOKUP(A116,Department!$A$2:$B$200,2,FALSE)</f>
        <v>Admin</v>
      </c>
      <c r="G116" s="11" t="str">
        <f>IFERROR(VLOOKUP(A116,'Level 1 - 3'!A:D,4,FALSE),IFERROR(VLOOKUP(A116,'Level 4 - DH'!A:D,4,FALSE),IFERROR(VLOOKUP(A116,Management!A:D,4,FALSE),"Not Found")))</f>
        <v>Level 2</v>
      </c>
      <c r="H11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6">
        <f>IF(G314= "MD/CEO",'Performance Score'!$E$200,VLOOKUP(A116:A314,'Performance Score'!$A$1:$J$199,10,FALSE))</f>
        <v>83</v>
      </c>
    </row>
    <row r="117" spans="1:10" x14ac:dyDescent="0.25">
      <c r="A117" s="1" t="s">
        <v>416</v>
      </c>
      <c r="B117" s="2" t="str">
        <f>VLOOKUP('Consolidated Table'!A117,'Staff Names'!$A$1:$B$200,2,FALSE)</f>
        <v>Frances</v>
      </c>
      <c r="C117" s="1" t="str">
        <f>VLOOKUP(A117,'Staff Names'!$A$1:$C$200,3,FALSE)</f>
        <v>Over</v>
      </c>
      <c r="D117" s="2" t="str">
        <f>VLOOKUP(A117,Gender!$A$1:$B$200,2,FALSE)</f>
        <v>Female</v>
      </c>
      <c r="E117" t="str">
        <f>VLOOKUP(A117,Branches!$A$2:$B$200,2,FALSE)</f>
        <v>New York</v>
      </c>
      <c r="F117" t="str">
        <f>VLOOKUP(A117,Department!$A$2:$B$200,2,FALSE)</f>
        <v>Admin</v>
      </c>
      <c r="G117" s="11" t="str">
        <f>IFERROR(VLOOKUP(A117,'Level 1 - 3'!A:D,4,FALSE),IFERROR(VLOOKUP(A117,'Level 4 - DH'!A:D,4,FALSE),IFERROR(VLOOKUP(A117,Management!A:D,4,FALSE),"Not Found")))</f>
        <v>Level 2</v>
      </c>
      <c r="H11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7">
        <f>IF(G315= "MD/CEO",'Performance Score'!$E$200,VLOOKUP(A117:A315,'Performance Score'!$A$1:$J$199,10,FALSE))</f>
        <v>88</v>
      </c>
    </row>
    <row r="118" spans="1:10" x14ac:dyDescent="0.25">
      <c r="A118" s="1" t="s">
        <v>430</v>
      </c>
      <c r="B118" s="2" t="str">
        <f>VLOOKUP('Consolidated Table'!A118,'Staff Names'!$A$1:$B$200,2,FALSE)</f>
        <v>Sophia</v>
      </c>
      <c r="C118" s="1" t="str">
        <f>VLOOKUP(A118,'Staff Names'!$A$1:$C$200,3,FALSE)</f>
        <v>Oulahan</v>
      </c>
      <c r="D118" s="2" t="str">
        <f>VLOOKUP(A118,Gender!$A$1:$B$200,2,FALSE)</f>
        <v>Female</v>
      </c>
      <c r="E118" t="str">
        <f>VLOOKUP(A118,Branches!$A$2:$B$200,2,FALSE)</f>
        <v>New York</v>
      </c>
      <c r="F118" t="str">
        <f>VLOOKUP(A118,Department!$A$2:$B$200,2,FALSE)</f>
        <v>Strategy</v>
      </c>
      <c r="G118" s="11" t="str">
        <f>IFERROR(VLOOKUP(A118,'Level 1 - 3'!A:D,4,FALSE),IFERROR(VLOOKUP(A118,'Level 4 - DH'!A:D,4,FALSE),IFERROR(VLOOKUP(A118,Management!A:D,4,FALSE),"Not Found")))</f>
        <v>Level 2</v>
      </c>
      <c r="H11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8">
        <f>IF(G316= "MD/CEO",'Performance Score'!$E$200,VLOOKUP(A118:A316,'Performance Score'!$A$1:$J$199,10,FALSE))</f>
        <v>75</v>
      </c>
    </row>
    <row r="119" spans="1:10" x14ac:dyDescent="0.25">
      <c r="A119" s="1" t="s">
        <v>454</v>
      </c>
      <c r="B119" s="2" t="str">
        <f>VLOOKUP('Consolidated Table'!A119,'Staff Names'!$A$1:$B$200,2,FALSE)</f>
        <v>Lori</v>
      </c>
      <c r="C119" s="1" t="str">
        <f>VLOOKUP(A119,'Staff Names'!$A$1:$C$200,3,FALSE)</f>
        <v>Tarplee</v>
      </c>
      <c r="D119" s="2" t="str">
        <f>VLOOKUP(A119,Gender!$A$1:$B$200,2,FALSE)</f>
        <v>Female</v>
      </c>
      <c r="E119" t="str">
        <f>VLOOKUP(A119,Branches!$A$2:$B$200,2,FALSE)</f>
        <v>New York</v>
      </c>
      <c r="F119" t="str">
        <f>VLOOKUP(A119,Department!$A$2:$B$200,2,FALSE)</f>
        <v>Audit &amp; COntrol</v>
      </c>
      <c r="G119" s="11" t="str">
        <f>IFERROR(VLOOKUP(A119,'Level 1 - 3'!A:D,4,FALSE),IFERROR(VLOOKUP(A119,'Level 4 - DH'!A:D,4,FALSE),IFERROR(VLOOKUP(A119,Management!A:D,4,FALSE),"Not Found")))</f>
        <v>Level 2</v>
      </c>
      <c r="H11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1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19">
        <f>IF(G317= "MD/CEO",'Performance Score'!$E$200,VLOOKUP(A119:A317,'Performance Score'!$A$1:$J$199,10,FALSE))</f>
        <v>68</v>
      </c>
    </row>
    <row r="120" spans="1:10" x14ac:dyDescent="0.25">
      <c r="A120" s="1" t="s">
        <v>459</v>
      </c>
      <c r="B120" s="2" t="str">
        <f>VLOOKUP('Consolidated Table'!A120,'Staff Names'!$A$1:$B$200,2,FALSE)</f>
        <v>Benjamin</v>
      </c>
      <c r="C120" s="1" t="str">
        <f>VLOOKUP(A120,'Staff Names'!$A$1:$C$200,3,FALSE)</f>
        <v>Adams</v>
      </c>
      <c r="D120" s="2" t="str">
        <f>VLOOKUP(A120,Gender!$A$1:$B$200,2,FALSE)</f>
        <v>Male</v>
      </c>
      <c r="E120" t="str">
        <f>VLOOKUP(A120,Branches!$A$2:$B$200,2,FALSE)</f>
        <v>New York</v>
      </c>
      <c r="F120" t="str">
        <f>VLOOKUP(A120,Department!$A$2:$B$200,2,FALSE)</f>
        <v>Audit &amp; COntrol</v>
      </c>
      <c r="G120" s="11" t="str">
        <f>IFERROR(VLOOKUP(A120,'Level 1 - 3'!A:D,4,FALSE),IFERROR(VLOOKUP(A120,'Level 4 - DH'!A:D,4,FALSE),IFERROR(VLOOKUP(A120,Management!A:D,4,FALSE),"Not Found")))</f>
        <v>Level 2</v>
      </c>
      <c r="H12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0">
        <f>IF(G318= "MD/CEO",'Performance Score'!$E$200,VLOOKUP(A120:A318,'Performance Score'!$A$1:$J$199,10,FALSE))</f>
        <v>89</v>
      </c>
    </row>
    <row r="121" spans="1:10" x14ac:dyDescent="0.25">
      <c r="A121" s="1" t="s">
        <v>483</v>
      </c>
      <c r="B121" s="2" t="str">
        <f>VLOOKUP('Consolidated Table'!A121,'Staff Names'!$A$1:$B$200,2,FALSE)</f>
        <v>Vincent</v>
      </c>
      <c r="C121" s="1" t="str">
        <f>VLOOKUP(A121,'Staff Names'!$A$1:$C$200,3,FALSE)</f>
        <v>Castillo</v>
      </c>
      <c r="D121" s="2" t="str">
        <f>VLOOKUP(A121,Gender!$A$1:$B$200,2,FALSE)</f>
        <v>Male</v>
      </c>
      <c r="E121" t="str">
        <f>VLOOKUP(A121,Branches!$A$2:$B$200,2,FALSE)</f>
        <v>New York</v>
      </c>
      <c r="F121" t="str">
        <f>VLOOKUP(A121,Department!$A$2:$B$200,2,FALSE)</f>
        <v>HR</v>
      </c>
      <c r="G121" s="11" t="str">
        <f>IFERROR(VLOOKUP(A121,'Level 1 - 3'!A:D,4,FALSE),IFERROR(VLOOKUP(A121,'Level 4 - DH'!A:D,4,FALSE),IFERROR(VLOOKUP(A121,Management!A:D,4,FALSE),"Not Found")))</f>
        <v>Level 2</v>
      </c>
      <c r="H12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1">
        <f>IF(G319= "MD/CEO",'Performance Score'!$E$200,VLOOKUP(A121:A319,'Performance Score'!$A$1:$J$199,10,FALSE))</f>
        <v>60</v>
      </c>
    </row>
    <row r="122" spans="1:10" x14ac:dyDescent="0.25">
      <c r="A122" s="1" t="s">
        <v>496</v>
      </c>
      <c r="B122" s="2" t="str">
        <f>VLOOKUP('Consolidated Table'!A122,'Staff Names'!$A$1:$B$200,2,FALSE)</f>
        <v>Barbara</v>
      </c>
      <c r="C122" s="1" t="str">
        <f>VLOOKUP(A122,'Staff Names'!$A$1:$C$200,3,FALSE)</f>
        <v>Aberton</v>
      </c>
      <c r="D122" s="2" t="str">
        <f>VLOOKUP(A122,Gender!$A$1:$B$200,2,FALSE)</f>
        <v>Female</v>
      </c>
      <c r="E122" t="str">
        <f>VLOOKUP(A122,Branches!$A$2:$B$200,2,FALSE)</f>
        <v>New York</v>
      </c>
      <c r="F122" t="str">
        <f>VLOOKUP(A122,Department!$A$2:$B$200,2,FALSE)</f>
        <v>IT</v>
      </c>
      <c r="G122" s="11" t="str">
        <f>IFERROR(VLOOKUP(A122,'Level 1 - 3'!A:D,4,FALSE),IFERROR(VLOOKUP(A122,'Level 4 - DH'!A:D,4,FALSE),IFERROR(VLOOKUP(A122,Management!A:D,4,FALSE),"Not Found")))</f>
        <v>Level 2</v>
      </c>
      <c r="H12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2">
        <f>IF(G320= "MD/CEO",'Performance Score'!$E$200,VLOOKUP(A122:A320,'Performance Score'!$A$1:$J$199,10,FALSE))</f>
        <v>82</v>
      </c>
    </row>
    <row r="123" spans="1:10" x14ac:dyDescent="0.25">
      <c r="A123" s="1" t="s">
        <v>530</v>
      </c>
      <c r="B123" s="2" t="str">
        <f>VLOOKUP('Consolidated Table'!A123,'Staff Names'!$A$1:$B$200,2,FALSE)</f>
        <v>Andrew</v>
      </c>
      <c r="C123" s="1" t="str">
        <f>VLOOKUP(A123,'Staff Names'!$A$1:$C$200,3,FALSE)</f>
        <v>Jackson</v>
      </c>
      <c r="D123" s="2" t="str">
        <f>VLOOKUP(A123,Gender!$A$1:$B$200,2,FALSE)</f>
        <v>Male</v>
      </c>
      <c r="E123" t="str">
        <f>VLOOKUP(A123,Branches!$A$2:$B$200,2,FALSE)</f>
        <v>New York</v>
      </c>
      <c r="F123" t="str">
        <f>VLOOKUP(A123,Department!$A$2:$B$200,2,FALSE)</f>
        <v>Finance</v>
      </c>
      <c r="G123" s="11" t="str">
        <f>IFERROR(VLOOKUP(A123,'Level 1 - 3'!A:D,4,FALSE),IFERROR(VLOOKUP(A123,'Level 4 - DH'!A:D,4,FALSE),IFERROR(VLOOKUP(A123,Management!A:D,4,FALSE),"Not Found")))</f>
        <v>Level 2</v>
      </c>
      <c r="H12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3">
        <f>IF(G321= "MD/CEO",'Performance Score'!$E$200,VLOOKUP(A123:A321,'Performance Score'!$A$1:$J$199,10,FALSE))</f>
        <v>84</v>
      </c>
    </row>
    <row r="124" spans="1:10" x14ac:dyDescent="0.25">
      <c r="A124" s="1" t="s">
        <v>532</v>
      </c>
      <c r="B124" s="2" t="str">
        <f>VLOOKUP('Consolidated Table'!A124,'Staff Names'!$A$1:$B$200,2,FALSE)</f>
        <v>Wayne</v>
      </c>
      <c r="C124" s="1" t="str">
        <f>VLOOKUP(A124,'Staff Names'!$A$1:$C$200,3,FALSE)</f>
        <v>Price</v>
      </c>
      <c r="D124" s="2" t="str">
        <f>VLOOKUP(A124,Gender!$A$1:$B$200,2,FALSE)</f>
        <v>Male</v>
      </c>
      <c r="E124" t="str">
        <f>VLOOKUP(A124,Branches!$A$2:$B$200,2,FALSE)</f>
        <v>New York</v>
      </c>
      <c r="F124" t="str">
        <f>VLOOKUP(A124,Department!$A$2:$B$200,2,FALSE)</f>
        <v>Finance</v>
      </c>
      <c r="G124" s="11" t="str">
        <f>IFERROR(VLOOKUP(A124,'Level 1 - 3'!A:D,4,FALSE),IFERROR(VLOOKUP(A124,'Level 4 - DH'!A:D,4,FALSE),IFERROR(VLOOKUP(A124,Management!A:D,4,FALSE),"Not Found")))</f>
        <v>Level 2</v>
      </c>
      <c r="H12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4">
        <f>IF(G322= "MD/CEO",'Performance Score'!$E$200,VLOOKUP(A124:A322,'Performance Score'!$A$1:$J$199,10,FALSE))</f>
        <v>64</v>
      </c>
    </row>
    <row r="125" spans="1:10" x14ac:dyDescent="0.25">
      <c r="A125" s="1" t="s">
        <v>535</v>
      </c>
      <c r="B125" s="2" t="str">
        <f>VLOOKUP('Consolidated Table'!A125,'Staff Names'!$A$1:$B$200,2,FALSE)</f>
        <v>Russell</v>
      </c>
      <c r="C125" s="1" t="str">
        <f>VLOOKUP(A125,'Staff Names'!$A$1:$C$200,3,FALSE)</f>
        <v>Ross</v>
      </c>
      <c r="D125" s="2" t="str">
        <f>VLOOKUP(A125,Gender!$A$1:$B$200,2,FALSE)</f>
        <v>Male</v>
      </c>
      <c r="E125" t="str">
        <f>VLOOKUP(A125,Branches!$A$2:$B$200,2,FALSE)</f>
        <v>New York</v>
      </c>
      <c r="F125" t="str">
        <f>VLOOKUP(A125,Department!$A$2:$B$200,2,FALSE)</f>
        <v>Finance</v>
      </c>
      <c r="G125" s="11" t="str">
        <f>IFERROR(VLOOKUP(A125,'Level 1 - 3'!A:D,4,FALSE),IFERROR(VLOOKUP(A125,'Level 4 - DH'!A:D,4,FALSE),IFERROR(VLOOKUP(A125,Management!A:D,4,FALSE),"Not Found")))</f>
        <v>Level 2</v>
      </c>
      <c r="H12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5">
        <f>IF(G323= "MD/CEO",'Performance Score'!$E$200,VLOOKUP(A125:A323,'Performance Score'!$A$1:$J$199,10,FALSE))</f>
        <v>71</v>
      </c>
    </row>
    <row r="126" spans="1:10" x14ac:dyDescent="0.25">
      <c r="A126" s="1" t="s">
        <v>558</v>
      </c>
      <c r="B126" s="2" t="str">
        <f>VLOOKUP('Consolidated Table'!A126,'Staff Names'!$A$1:$B$200,2,FALSE)</f>
        <v>Angela</v>
      </c>
      <c r="C126" s="1" t="str">
        <f>VLOOKUP(A126,'Staff Names'!$A$1:$C$200,3,FALSE)</f>
        <v>Ottar</v>
      </c>
      <c r="D126" s="2" t="str">
        <f>VLOOKUP(A126,Gender!$A$1:$B$200,2,FALSE)</f>
        <v>Female</v>
      </c>
      <c r="E126" t="str">
        <f>VLOOKUP(A126,Branches!$A$2:$B$200,2,FALSE)</f>
        <v>New York</v>
      </c>
      <c r="F126" t="str">
        <f>VLOOKUP(A126,Department!$A$2:$B$200,2,FALSE)</f>
        <v>Customer Service</v>
      </c>
      <c r="G126" s="11" t="str">
        <f>IFERROR(VLOOKUP(A126,'Level 1 - 3'!A:D,4,FALSE),IFERROR(VLOOKUP(A126,'Level 4 - DH'!A:D,4,FALSE),IFERROR(VLOOKUP(A126,Management!A:D,4,FALSE),"Not Found")))</f>
        <v>Level 2</v>
      </c>
      <c r="H12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6">
        <f>IF(G324= "MD/CEO",'Performance Score'!$E$200,VLOOKUP(A126:A324,'Performance Score'!$A$1:$J$199,10,FALSE))</f>
        <v>72</v>
      </c>
    </row>
    <row r="127" spans="1:10" x14ac:dyDescent="0.25">
      <c r="A127" s="1" t="s">
        <v>566</v>
      </c>
      <c r="B127" s="2" t="str">
        <f>VLOOKUP('Consolidated Table'!A127,'Staff Names'!$A$1:$B$200,2,FALSE)</f>
        <v>Natalie</v>
      </c>
      <c r="C127" s="1" t="str">
        <f>VLOOKUP(A127,'Staff Names'!$A$1:$C$200,3,FALSE)</f>
        <v>Tallantire</v>
      </c>
      <c r="D127" s="2" t="str">
        <f>VLOOKUP(A127,Gender!$A$1:$B$200,2,FALSE)</f>
        <v>Female</v>
      </c>
      <c r="E127" t="str">
        <f>VLOOKUP(A127,Branches!$A$2:$B$200,2,FALSE)</f>
        <v>New York</v>
      </c>
      <c r="F127" t="str">
        <f>VLOOKUP(A127,Department!$A$2:$B$200,2,FALSE)</f>
        <v>Customer Service</v>
      </c>
      <c r="G127" s="11" t="str">
        <f>IFERROR(VLOOKUP(A127,'Level 1 - 3'!A:D,4,FALSE),IFERROR(VLOOKUP(A127,'Level 4 - DH'!A:D,4,FALSE),IFERROR(VLOOKUP(A127,Management!A:D,4,FALSE),"Not Found")))</f>
        <v>Level 2</v>
      </c>
      <c r="H12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7">
        <f>IF(G325= "MD/CEO",'Performance Score'!$E$200,VLOOKUP(A127:A325,'Performance Score'!$A$1:$J$199,10,FALSE))</f>
        <v>84</v>
      </c>
    </row>
    <row r="128" spans="1:10" x14ac:dyDescent="0.25">
      <c r="A128" s="1" t="s">
        <v>578</v>
      </c>
      <c r="B128" s="2" t="str">
        <f>VLOOKUP('Consolidated Table'!A128,'Staff Names'!$A$1:$B$200,2,FALSE)</f>
        <v>James</v>
      </c>
      <c r="C128" s="1" t="str">
        <f>VLOOKUP(A128,'Staff Names'!$A$1:$C$200,3,FALSE)</f>
        <v>Johnson</v>
      </c>
      <c r="D128" s="2" t="str">
        <f>VLOOKUP(A128,Gender!$A$1:$B$200,2,FALSE)</f>
        <v>Male</v>
      </c>
      <c r="E128" t="str">
        <f>VLOOKUP(A128,Branches!$A$2:$B$200,2,FALSE)</f>
        <v>New York</v>
      </c>
      <c r="F128" t="str">
        <f>VLOOKUP(A128,Department!$A$2:$B$200,2,FALSE)</f>
        <v>Customer Service</v>
      </c>
      <c r="G128" s="11" t="str">
        <f>IFERROR(VLOOKUP(A128,'Level 1 - 3'!A:D,4,FALSE),IFERROR(VLOOKUP(A128,'Level 4 - DH'!A:D,4,FALSE),IFERROR(VLOOKUP(A128,Management!A:D,4,FALSE),"Not Found")))</f>
        <v>Level 2</v>
      </c>
      <c r="H12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8">
        <f>IF(G326= "MD/CEO",'Performance Score'!$E$200,VLOOKUP(A128:A326,'Performance Score'!$A$1:$J$199,10,FALSE))</f>
        <v>60</v>
      </c>
    </row>
    <row r="129" spans="1:10" x14ac:dyDescent="0.25">
      <c r="A129" s="1" t="s">
        <v>423</v>
      </c>
      <c r="B129" s="2" t="str">
        <f>VLOOKUP('Consolidated Table'!A129,'Staff Names'!$A$1:$B$200,2,FALSE)</f>
        <v>Elijah</v>
      </c>
      <c r="C129" s="1" t="str">
        <f>VLOOKUP(A129,'Staff Names'!$A$1:$C$200,3,FALSE)</f>
        <v>Hughes</v>
      </c>
      <c r="D129" s="2" t="str">
        <f>VLOOKUP(A129,Gender!$A$1:$B$200,2,FALSE)</f>
        <v>Male</v>
      </c>
      <c r="E129" t="str">
        <f>VLOOKUP(A129,Branches!$A$2:$B$200,2,FALSE)</f>
        <v>Texas</v>
      </c>
      <c r="F129" t="str">
        <f>VLOOKUP(A129,Department!$A$2:$B$200,2,FALSE)</f>
        <v>Finance</v>
      </c>
      <c r="G129" s="11" t="str">
        <f>IFERROR(VLOOKUP(A129,'Level 1 - 3'!A:D,4,FALSE),IFERROR(VLOOKUP(A129,'Level 4 - DH'!A:D,4,FALSE),IFERROR(VLOOKUP(A129,Management!A:D,4,FALSE),"Not Found")))</f>
        <v>Level 2</v>
      </c>
      <c r="H12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2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29">
        <f>IF(G327= "MD/CEO",'Performance Score'!$E$200,VLOOKUP(A129:A327,'Performance Score'!$A$1:$J$199,10,FALSE))</f>
        <v>72</v>
      </c>
    </row>
    <row r="130" spans="1:10" x14ac:dyDescent="0.25">
      <c r="A130" s="1" t="s">
        <v>479</v>
      </c>
      <c r="B130" s="2" t="str">
        <f>VLOOKUP('Consolidated Table'!A130,'Staff Names'!$A$1:$B$200,2,FALSE)</f>
        <v>Mary</v>
      </c>
      <c r="C130" s="1" t="str">
        <f>VLOOKUP(A130,'Staff Names'!$A$1:$C$200,3,FALSE)</f>
        <v>Acre</v>
      </c>
      <c r="D130" s="2" t="str">
        <f>VLOOKUP(A130,Gender!$A$1:$B$200,2,FALSE)</f>
        <v>Female</v>
      </c>
      <c r="E130" t="str">
        <f>VLOOKUP(A130,Branches!$A$2:$B$200,2,FALSE)</f>
        <v>Texas</v>
      </c>
      <c r="F130" t="str">
        <f>VLOOKUP(A130,Department!$A$2:$B$200,2,FALSE)</f>
        <v>Operations</v>
      </c>
      <c r="G130" s="11" t="str">
        <f>IFERROR(VLOOKUP(A130,'Level 1 - 3'!A:D,4,FALSE),IFERROR(VLOOKUP(A130,'Level 4 - DH'!A:D,4,FALSE),IFERROR(VLOOKUP(A130,Management!A:D,4,FALSE),"Not Found")))</f>
        <v>Level 2</v>
      </c>
      <c r="H13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0">
        <f>IF(G328= "MD/CEO",'Performance Score'!$E$200,VLOOKUP(A130:A328,'Performance Score'!$A$1:$J$199,10,FALSE))</f>
        <v>77</v>
      </c>
    </row>
    <row r="131" spans="1:10" x14ac:dyDescent="0.25">
      <c r="A131" s="1" t="s">
        <v>513</v>
      </c>
      <c r="B131" s="2" t="str">
        <f>VLOOKUP('Consolidated Table'!A131,'Staff Names'!$A$1:$B$200,2,FALSE)</f>
        <v>Scott</v>
      </c>
      <c r="C131" s="1" t="str">
        <f>VLOOKUP(A131,'Staff Names'!$A$1:$C$200,3,FALSE)</f>
        <v>Flores</v>
      </c>
      <c r="D131" s="2" t="str">
        <f>VLOOKUP(A131,Gender!$A$1:$B$200,2,FALSE)</f>
        <v>Male</v>
      </c>
      <c r="E131" t="str">
        <f>VLOOKUP(A131,Branches!$A$2:$B$200,2,FALSE)</f>
        <v>Texas</v>
      </c>
      <c r="F131" t="str">
        <f>VLOOKUP(A131,Department!$A$2:$B$200,2,FALSE)</f>
        <v>Sales</v>
      </c>
      <c r="G131" s="11" t="str">
        <f>IFERROR(VLOOKUP(A131,'Level 1 - 3'!A:D,4,FALSE),IFERROR(VLOOKUP(A131,'Level 4 - DH'!A:D,4,FALSE),IFERROR(VLOOKUP(A131,Management!A:D,4,FALSE),"Not Found")))</f>
        <v>Level 2</v>
      </c>
      <c r="H13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1">
        <f>IF(G329= "MD/CEO",'Performance Score'!$E$200,VLOOKUP(A131:A329,'Performance Score'!$A$1:$J$199,10,FALSE))</f>
        <v>92</v>
      </c>
    </row>
    <row r="132" spans="1:10" x14ac:dyDescent="0.25">
      <c r="A132" s="1" t="s">
        <v>550</v>
      </c>
      <c r="B132" s="2" t="str">
        <f>VLOOKUP('Consolidated Table'!A132,'Staff Names'!$A$1:$B$200,2,FALSE)</f>
        <v>Kenneth</v>
      </c>
      <c r="C132" s="1" t="str">
        <f>VLOOKUP(A132,'Staff Names'!$A$1:$C$200,3,FALSE)</f>
        <v>Perez</v>
      </c>
      <c r="D132" s="2" t="str">
        <f>VLOOKUP(A132,Gender!$A$1:$B$200,2,FALSE)</f>
        <v>Male</v>
      </c>
      <c r="E132" t="str">
        <f>VLOOKUP(A132,Branches!$A$2:$B$200,2,FALSE)</f>
        <v>Texas</v>
      </c>
      <c r="F132" t="str">
        <f>VLOOKUP(A132,Department!$A$2:$B$200,2,FALSE)</f>
        <v>Sales</v>
      </c>
      <c r="G132" s="11" t="str">
        <f>IFERROR(VLOOKUP(A132,'Level 1 - 3'!A:D,4,FALSE),IFERROR(VLOOKUP(A132,'Level 4 - DH'!A:D,4,FALSE),IFERROR(VLOOKUP(A132,Management!A:D,4,FALSE),"Not Found")))</f>
        <v>Level 2</v>
      </c>
      <c r="H13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2">
        <f>IF(G330= "MD/CEO",'Performance Score'!$E$200,VLOOKUP(A132:A330,'Performance Score'!$A$1:$J$199,10,FALSE))</f>
        <v>88</v>
      </c>
    </row>
    <row r="133" spans="1:10" x14ac:dyDescent="0.25">
      <c r="A133" s="1" t="s">
        <v>516</v>
      </c>
      <c r="B133" s="2" t="str">
        <f>VLOOKUP('Consolidated Table'!A133,'Staff Names'!$A$1:$B$200,2,FALSE)</f>
        <v>Jeffrey</v>
      </c>
      <c r="C133" s="1" t="str">
        <f>VLOOKUP(A133,'Staff Names'!$A$1:$C$200,3,FALSE)</f>
        <v>Robinson</v>
      </c>
      <c r="D133" s="2" t="str">
        <f>VLOOKUP(A133,Gender!$A$1:$B$200,2,FALSE)</f>
        <v>Male</v>
      </c>
      <c r="E133" t="str">
        <f>VLOOKUP(A133,Branches!$A$2:$B$200,2,FALSE)</f>
        <v>Utah</v>
      </c>
      <c r="F133" t="str">
        <f>VLOOKUP(A133,Department!$A$2:$B$200,2,FALSE)</f>
        <v>IT</v>
      </c>
      <c r="G133" s="11" t="str">
        <f>IFERROR(VLOOKUP(A133,'Level 1 - 3'!A:D,4,FALSE),IFERROR(VLOOKUP(A133,'Level 4 - DH'!A:D,4,FALSE),IFERROR(VLOOKUP(A133,Management!A:D,4,FALSE),"Not Found")))</f>
        <v>Level 2</v>
      </c>
      <c r="H13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3">
        <f>IF(G331= "MD/CEO",'Performance Score'!$E$200,VLOOKUP(A133:A331,'Performance Score'!$A$1:$J$199,10,FALSE))</f>
        <v>77</v>
      </c>
    </row>
    <row r="134" spans="1:10" x14ac:dyDescent="0.25">
      <c r="A134" s="1" t="s">
        <v>567</v>
      </c>
      <c r="B134" s="2" t="str">
        <f>VLOOKUP('Consolidated Table'!A134,'Staff Names'!$A$1:$B$200,2,FALSE)</f>
        <v>Cheryl</v>
      </c>
      <c r="C134" s="1" t="str">
        <f>VLOOKUP(A134,'Staff Names'!$A$1:$C$200,3,FALSE)</f>
        <v>Oxlat</v>
      </c>
      <c r="D134" s="2" t="str">
        <f>VLOOKUP(A134,Gender!$A$1:$B$200,2,FALSE)</f>
        <v>Female</v>
      </c>
      <c r="E134" t="str">
        <f>VLOOKUP(A134,Branches!$A$2:$B$200,2,FALSE)</f>
        <v>Utah</v>
      </c>
      <c r="F134" t="str">
        <f>VLOOKUP(A134,Department!$A$2:$B$200,2,FALSE)</f>
        <v>Sales</v>
      </c>
      <c r="G134" s="11" t="str">
        <f>IFERROR(VLOOKUP(A134,'Level 1 - 3'!A:D,4,FALSE),IFERROR(VLOOKUP(A134,'Level 4 - DH'!A:D,4,FALSE),IFERROR(VLOOKUP(A134,Management!A:D,4,FALSE),"Not Found")))</f>
        <v>Level 2</v>
      </c>
      <c r="H13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4">
        <f>IF(G332= "MD/CEO",'Performance Score'!$E$200,VLOOKUP(A134:A332,'Performance Score'!$A$1:$J$199,10,FALSE))</f>
        <v>93</v>
      </c>
    </row>
    <row r="135" spans="1:10" x14ac:dyDescent="0.25">
      <c r="A135" s="1" t="s">
        <v>594</v>
      </c>
      <c r="B135" s="2" t="str">
        <f>VLOOKUP('Consolidated Table'!A135,'Staff Names'!$A$1:$B$200,2,FALSE)</f>
        <v>Joan</v>
      </c>
      <c r="C135" s="1" t="str">
        <f>VLOOKUP(A135,'Staff Names'!$A$1:$C$200,3,FALSE)</f>
        <v>Orynge</v>
      </c>
      <c r="D135" s="2" t="str">
        <f>VLOOKUP(A135,Gender!$A$1:$B$200,2,FALSE)</f>
        <v>Female</v>
      </c>
      <c r="E135" t="str">
        <f>VLOOKUP(A135,Branches!$A$2:$B$200,2,FALSE)</f>
        <v>Washington DC</v>
      </c>
      <c r="F135" t="str">
        <f>VLOOKUP(A135,Department!$A$2:$B$200,2,FALSE)</f>
        <v>HR</v>
      </c>
      <c r="G135" s="11" t="str">
        <f>IFERROR(VLOOKUP(A135,'Level 1 - 3'!A:D,4,FALSE),IFERROR(VLOOKUP(A135,'Level 4 - DH'!A:D,4,FALSE),IFERROR(VLOOKUP(A135,Management!A:D,4,FALSE),"Not Found")))</f>
        <v>Level 2</v>
      </c>
      <c r="H13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5">
        <f>IF(G333= "MD/CEO",'Performance Score'!$E$200,VLOOKUP(A135:A333,'Performance Score'!$A$1:$J$199,10,FALSE))</f>
        <v>98</v>
      </c>
    </row>
    <row r="136" spans="1:10" x14ac:dyDescent="0.25">
      <c r="A136" s="1" t="s">
        <v>433</v>
      </c>
      <c r="B136" s="2" t="str">
        <f>VLOOKUP('Consolidated Table'!A136,'Staff Names'!$A$1:$B$200,2,FALSE)</f>
        <v>Randy</v>
      </c>
      <c r="C136" s="1" t="str">
        <f>VLOOKUP(A136,'Staff Names'!$A$1:$C$200,3,FALSE)</f>
        <v>Alvarez</v>
      </c>
      <c r="D136" s="2" t="str">
        <f>VLOOKUP(A136,Gender!$A$1:$B$200,2,FALSE)</f>
        <v>Male</v>
      </c>
      <c r="E136" t="str">
        <f>VLOOKUP(A136,Branches!$A$2:$B$200,2,FALSE)</f>
        <v>Washington DC</v>
      </c>
      <c r="F136" t="str">
        <f>VLOOKUP(A136,Department!$A$2:$B$200,2,FALSE)</f>
        <v>Customer Service</v>
      </c>
      <c r="G136" s="11" t="str">
        <f>IFERROR(VLOOKUP(A136,'Level 1 - 3'!A:D,4,FALSE),IFERROR(VLOOKUP(A136,'Level 4 - DH'!A:D,4,FALSE),IFERROR(VLOOKUP(A136,Management!A:D,4,FALSE),"Not Found")))</f>
        <v>Level 2</v>
      </c>
      <c r="H13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6">
        <f>IF(G334= "MD/CEO",'Performance Score'!$E$200,VLOOKUP(A136:A334,'Performance Score'!$A$1:$J$199,10,FALSE))</f>
        <v>90</v>
      </c>
    </row>
    <row r="137" spans="1:10" x14ac:dyDescent="0.25">
      <c r="A137" s="1" t="s">
        <v>445</v>
      </c>
      <c r="B137" s="2" t="str">
        <f>VLOOKUP('Consolidated Table'!A137,'Staff Names'!$A$1:$B$200,2,FALSE)</f>
        <v>Jordan</v>
      </c>
      <c r="C137" s="1" t="str">
        <f>VLOOKUP(A137,'Staff Names'!$A$1:$C$200,3,FALSE)</f>
        <v>Cox</v>
      </c>
      <c r="D137" s="2" t="str">
        <f>VLOOKUP(A137,Gender!$A$1:$B$200,2,FALSE)</f>
        <v>Male</v>
      </c>
      <c r="E137" t="str">
        <f>VLOOKUP(A137,Branches!$A$2:$B$200,2,FALSE)</f>
        <v>Washington DC</v>
      </c>
      <c r="F137" t="str">
        <f>VLOOKUP(A137,Department!$A$2:$B$200,2,FALSE)</f>
        <v>Finance</v>
      </c>
      <c r="G137" s="11" t="str">
        <f>IFERROR(VLOOKUP(A137,'Level 1 - 3'!A:D,4,FALSE),IFERROR(VLOOKUP(A137,'Level 4 - DH'!A:D,4,FALSE),IFERROR(VLOOKUP(A137,Management!A:D,4,FALSE),"Not Found")))</f>
        <v>Level 2</v>
      </c>
      <c r="H13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7">
        <f>IF(G335= "MD/CEO",'Performance Score'!$E$200,VLOOKUP(A137:A335,'Performance Score'!$A$1:$J$199,10,FALSE))</f>
        <v>60</v>
      </c>
    </row>
    <row r="138" spans="1:10" x14ac:dyDescent="0.25">
      <c r="A138" s="1" t="s">
        <v>446</v>
      </c>
      <c r="B138" s="2" t="str">
        <f>VLOOKUP('Consolidated Table'!A138,'Staff Names'!$A$1:$B$200,2,FALSE)</f>
        <v>Lauren</v>
      </c>
      <c r="C138" s="1" t="str">
        <f>VLOOKUP(A138,'Staff Names'!$A$1:$C$200,3,FALSE)</f>
        <v>Olmsteed</v>
      </c>
      <c r="D138" s="2" t="str">
        <f>VLOOKUP(A138,Gender!$A$1:$B$200,2,FALSE)</f>
        <v>Female</v>
      </c>
      <c r="E138" t="str">
        <f>VLOOKUP(A138,Branches!$A$2:$B$200,2,FALSE)</f>
        <v>Washington DC</v>
      </c>
      <c r="F138" t="str">
        <f>VLOOKUP(A138,Department!$A$2:$B$200,2,FALSE)</f>
        <v>Finance</v>
      </c>
      <c r="G138" s="11" t="str">
        <f>IFERROR(VLOOKUP(A138,'Level 1 - 3'!A:D,4,FALSE),IFERROR(VLOOKUP(A138,'Level 4 - DH'!A:D,4,FALSE),IFERROR(VLOOKUP(A138,Management!A:D,4,FALSE),"Not Found")))</f>
        <v>Level 2</v>
      </c>
      <c r="H13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8">
        <f>IF(G336= "MD/CEO",'Performance Score'!$E$200,VLOOKUP(A138:A336,'Performance Score'!$A$1:$J$199,10,FALSE))</f>
        <v>79</v>
      </c>
    </row>
    <row r="139" spans="1:10" x14ac:dyDescent="0.25">
      <c r="A139" s="1" t="s">
        <v>510</v>
      </c>
      <c r="B139" s="2" t="str">
        <f>VLOOKUP('Consolidated Table'!A139,'Staff Names'!$A$1:$B$200,2,FALSE)</f>
        <v>Rebecca</v>
      </c>
      <c r="C139" s="1" t="str">
        <f>VLOOKUP(A139,'Staff Names'!$A$1:$C$200,3,FALSE)</f>
        <v>Oldum</v>
      </c>
      <c r="D139" s="2" t="str">
        <f>VLOOKUP(A139,Gender!$A$1:$B$200,2,FALSE)</f>
        <v>Female</v>
      </c>
      <c r="E139" t="str">
        <f>VLOOKUP(A139,Branches!$A$2:$B$200,2,FALSE)</f>
        <v>Washington DC</v>
      </c>
      <c r="F139" t="str">
        <f>VLOOKUP(A139,Department!$A$2:$B$200,2,FALSE)</f>
        <v>Sales</v>
      </c>
      <c r="G139" s="11" t="str">
        <f>IFERROR(VLOOKUP(A139,'Level 1 - 3'!A:D,4,FALSE),IFERROR(VLOOKUP(A139,'Level 4 - DH'!A:D,4,FALSE),IFERROR(VLOOKUP(A139,Management!A:D,4,FALSE),"Not Found")))</f>
        <v>Level 2</v>
      </c>
      <c r="H13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3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39">
        <f>IF(G337= "MD/CEO",'Performance Score'!$E$200,VLOOKUP(A139:A337,'Performance Score'!$A$1:$J$199,10,FALSE))</f>
        <v>98</v>
      </c>
    </row>
    <row r="140" spans="1:10" x14ac:dyDescent="0.25">
      <c r="A140" s="1" t="s">
        <v>571</v>
      </c>
      <c r="B140" s="2" t="str">
        <f>VLOOKUP('Consolidated Table'!A140,'Staff Names'!$A$1:$B$200,2,FALSE)</f>
        <v>Lawrence</v>
      </c>
      <c r="C140" s="1" t="str">
        <f>VLOOKUP(A140,'Staff Names'!$A$1:$C$200,3,FALSE)</f>
        <v>Kim</v>
      </c>
      <c r="D140" s="2" t="str">
        <f>VLOOKUP(A140,Gender!$A$1:$B$200,2,FALSE)</f>
        <v>Male</v>
      </c>
      <c r="E140" t="str">
        <f>VLOOKUP(A140,Branches!$A$2:$B$200,2,FALSE)</f>
        <v>Washington DC</v>
      </c>
      <c r="F140" t="str">
        <f>VLOOKUP(A140,Department!$A$2:$B$200,2,FALSE)</f>
        <v>Sales</v>
      </c>
      <c r="G140" s="11" t="str">
        <f>IFERROR(VLOOKUP(A140,'Level 1 - 3'!A:D,4,FALSE),IFERROR(VLOOKUP(A140,'Level 4 - DH'!A:D,4,FALSE),IFERROR(VLOOKUP(A140,Management!A:D,4,FALSE),"Not Found")))</f>
        <v>Level 2</v>
      </c>
      <c r="H14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0">
        <f>IF(G338= "MD/CEO",'Performance Score'!$E$200,VLOOKUP(A140:A338,'Performance Score'!$A$1:$J$199,10,FALSE))</f>
        <v>94</v>
      </c>
    </row>
    <row r="141" spans="1:10" x14ac:dyDescent="0.25">
      <c r="A141" s="1" t="s">
        <v>572</v>
      </c>
      <c r="B141" s="2" t="str">
        <f>VLOOKUP('Consolidated Table'!A141,'Staff Names'!$A$1:$B$200,2,FALSE)</f>
        <v>Nicholas</v>
      </c>
      <c r="C141" s="1" t="str">
        <f>VLOOKUP(A141,'Staff Names'!$A$1:$C$200,3,FALSE)</f>
        <v>King</v>
      </c>
      <c r="D141" s="2" t="str">
        <f>VLOOKUP(A141,Gender!$A$1:$B$200,2,FALSE)</f>
        <v>Male</v>
      </c>
      <c r="E141" t="str">
        <f>VLOOKUP(A141,Branches!$A$2:$B$200,2,FALSE)</f>
        <v>Washington DC</v>
      </c>
      <c r="F141" t="str">
        <f>VLOOKUP(A141,Department!$A$2:$B$200,2,FALSE)</f>
        <v>Sales</v>
      </c>
      <c r="G141" s="11" t="str">
        <f>IFERROR(VLOOKUP(A141,'Level 1 - 3'!A:D,4,FALSE),IFERROR(VLOOKUP(A141,'Level 4 - DH'!A:D,4,FALSE),IFERROR(VLOOKUP(A141,Management!A:D,4,FALSE),"Not Found")))</f>
        <v>Level 2</v>
      </c>
      <c r="H14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1">
        <f>IF(G339= "MD/CEO",'Performance Score'!$E$200,VLOOKUP(A141:A339,'Performance Score'!$A$1:$J$199,10,FALSE))</f>
        <v>92</v>
      </c>
    </row>
    <row r="142" spans="1:10" x14ac:dyDescent="0.25">
      <c r="A142" s="1" t="s">
        <v>575</v>
      </c>
      <c r="B142" s="2" t="str">
        <f>VLOOKUP('Consolidated Table'!A142,'Staff Names'!$A$1:$B$200,2,FALSE)</f>
        <v>Dylan</v>
      </c>
      <c r="C142" s="1" t="str">
        <f>VLOOKUP(A142,'Staff Names'!$A$1:$C$200,3,FALSE)</f>
        <v>Howard</v>
      </c>
      <c r="D142" s="2" t="str">
        <f>VLOOKUP(A142,Gender!$A$1:$B$200,2,FALSE)</f>
        <v>Male</v>
      </c>
      <c r="E142" t="str">
        <f>VLOOKUP(A142,Branches!$A$2:$B$200,2,FALSE)</f>
        <v>Washington DC</v>
      </c>
      <c r="F142" t="str">
        <f>VLOOKUP(A142,Department!$A$2:$B$200,2,FALSE)</f>
        <v>Sales</v>
      </c>
      <c r="G142" s="11" t="str">
        <f>IFERROR(VLOOKUP(A142,'Level 1 - 3'!A:D,4,FALSE),IFERROR(VLOOKUP(A142,'Level 4 - DH'!A:D,4,FALSE),IFERROR(VLOOKUP(A142,Management!A:D,4,FALSE),"Not Found")))</f>
        <v>Level 2</v>
      </c>
      <c r="H14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2">
        <f>IF(G340= "MD/CEO",'Performance Score'!$E$200,VLOOKUP(A142:A340,'Performance Score'!$A$1:$J$199,10,FALSE))</f>
        <v>94</v>
      </c>
    </row>
    <row r="143" spans="1:10" x14ac:dyDescent="0.25">
      <c r="A143" s="1" t="s">
        <v>480</v>
      </c>
      <c r="B143" s="2" t="str">
        <f>VLOOKUP('Consolidated Table'!A143,'Staff Names'!$A$1:$B$200,2,FALSE)</f>
        <v>Dorothy</v>
      </c>
      <c r="C143" s="1" t="str">
        <f>VLOOKUP(A143,'Staff Names'!$A$1:$C$200,3,FALSE)</f>
        <v>Oldaker</v>
      </c>
      <c r="D143" s="2" t="str">
        <f>VLOOKUP(A143,Gender!$A$1:$B$200,2,FALSE)</f>
        <v>Female</v>
      </c>
      <c r="E143" t="str">
        <f>VLOOKUP(A143,Branches!$A$2:$B$200,2,FALSE)</f>
        <v>Arizona</v>
      </c>
      <c r="F143" t="str">
        <f>VLOOKUP(A143,Department!$A$2:$B$200,2,FALSE)</f>
        <v>HR</v>
      </c>
      <c r="G143" s="11" t="str">
        <f>IFERROR(VLOOKUP(A143,'Level 1 - 3'!A:D,4,FALSE),IFERROR(VLOOKUP(A143,'Level 4 - DH'!A:D,4,FALSE),IFERROR(VLOOKUP(A143,Management!A:D,4,FALSE),"Not Found")))</f>
        <v>Level 3</v>
      </c>
      <c r="H14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3">
        <f>IF(G341= "MD/CEO",'Performance Score'!$E$200,VLOOKUP(A143:A341,'Performance Score'!$A$1:$J$199,10,FALSE))</f>
        <v>85</v>
      </c>
    </row>
    <row r="144" spans="1:10" x14ac:dyDescent="0.25">
      <c r="A144" s="1" t="s">
        <v>472</v>
      </c>
      <c r="B144" s="2" t="str">
        <f>VLOOKUP('Consolidated Table'!A144,'Staff Names'!$A$1:$B$200,2,FALSE)</f>
        <v>Michelle</v>
      </c>
      <c r="C144" s="1" t="str">
        <f>VLOOKUP(A144,'Staff Names'!$A$1:$C$200,3,FALSE)</f>
        <v>Bajetto</v>
      </c>
      <c r="D144" s="2" t="str">
        <f>VLOOKUP(A144,Gender!$A$1:$B$200,2,FALSE)</f>
        <v>Female</v>
      </c>
      <c r="E144" t="str">
        <f>VLOOKUP(A144,Branches!$A$2:$B$200,2,FALSE)</f>
        <v>Califonia</v>
      </c>
      <c r="F144" t="str">
        <f>VLOOKUP(A144,Department!$A$2:$B$200,2,FALSE)</f>
        <v>HR</v>
      </c>
      <c r="G144" s="11" t="str">
        <f>IFERROR(VLOOKUP(A144,'Level 1 - 3'!A:D,4,FALSE),IFERROR(VLOOKUP(A144,'Level 4 - DH'!A:D,4,FALSE),IFERROR(VLOOKUP(A144,Management!A:D,4,FALSE),"Not Found")))</f>
        <v>Level 3</v>
      </c>
      <c r="H14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4">
        <f>IF(G342= "MD/CEO",'Performance Score'!$E$200,VLOOKUP(A144:A342,'Performance Score'!$A$1:$J$199,10,FALSE))</f>
        <v>76</v>
      </c>
    </row>
    <row r="145" spans="1:10" x14ac:dyDescent="0.25">
      <c r="A145" s="1" t="s">
        <v>482</v>
      </c>
      <c r="B145" s="2" t="str">
        <f>VLOOKUP('Consolidated Table'!A145,'Staff Names'!$A$1:$B$200,2,FALSE)</f>
        <v>Hannah</v>
      </c>
      <c r="C145" s="1" t="str">
        <f>VLOOKUP(A145,'Staff Names'!$A$1:$C$200,3,FALSE)</f>
        <v>Overy</v>
      </c>
      <c r="D145" s="2" t="str">
        <f>VLOOKUP(A145,Gender!$A$1:$B$200,2,FALSE)</f>
        <v>Female</v>
      </c>
      <c r="E145" t="str">
        <f>VLOOKUP(A145,Branches!$A$2:$B$200,2,FALSE)</f>
        <v>Califonia</v>
      </c>
      <c r="F145" t="str">
        <f>VLOOKUP(A145,Department!$A$2:$B$200,2,FALSE)</f>
        <v>Sales</v>
      </c>
      <c r="G145" s="11" t="str">
        <f>IFERROR(VLOOKUP(A145,'Level 1 - 3'!A:D,4,FALSE),IFERROR(VLOOKUP(A145,'Level 4 - DH'!A:D,4,FALSE),IFERROR(VLOOKUP(A145,Management!A:D,4,FALSE),"Not Found")))</f>
        <v>Level 3</v>
      </c>
      <c r="H14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5">
        <f>IF(G343= "MD/CEO",'Performance Score'!$E$200,VLOOKUP(A145:A343,'Performance Score'!$A$1:$J$199,10,FALSE))</f>
        <v>98</v>
      </c>
    </row>
    <row r="146" spans="1:10" x14ac:dyDescent="0.25">
      <c r="A146" s="1" t="s">
        <v>404</v>
      </c>
      <c r="B146" s="2" t="str">
        <f>VLOOKUP('Consolidated Table'!A146,'Staff Names'!$A$1:$B$200,2,FALSE)</f>
        <v>Doris</v>
      </c>
      <c r="C146" s="1" t="str">
        <f>VLOOKUP(A146,'Staff Names'!$A$1:$C$200,3,FALSE)</f>
        <v>Tattersall</v>
      </c>
      <c r="D146" s="2" t="str">
        <f>VLOOKUP(A146,Gender!$A$1:$B$200,2,FALSE)</f>
        <v>Female</v>
      </c>
      <c r="E146" t="str">
        <f>VLOOKUP(A146,Branches!$A$2:$B$200,2,FALSE)</f>
        <v>Florida</v>
      </c>
      <c r="F146" t="str">
        <f>VLOOKUP(A146,Department!$A$2:$B$200,2,FALSE)</f>
        <v>HR</v>
      </c>
      <c r="G146" s="11" t="str">
        <f>IFERROR(VLOOKUP(A146,'Level 1 - 3'!A:D,4,FALSE),IFERROR(VLOOKUP(A146,'Level 4 - DH'!A:D,4,FALSE),IFERROR(VLOOKUP(A146,Management!A:D,4,FALSE),"Not Found")))</f>
        <v>Level 3</v>
      </c>
      <c r="H14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6">
        <f>IF(G344= "MD/CEO",'Performance Score'!$E$200,VLOOKUP(A146:A344,'Performance Score'!$A$1:$J$199,10,FALSE))</f>
        <v>90</v>
      </c>
    </row>
    <row r="147" spans="1:10" x14ac:dyDescent="0.25">
      <c r="A147" s="1" t="s">
        <v>589</v>
      </c>
      <c r="B147" s="2" t="str">
        <f>VLOOKUP('Consolidated Table'!A147,'Staff Names'!$A$1:$B$200,2,FALSE)</f>
        <v>Alexis</v>
      </c>
      <c r="C147" s="1" t="str">
        <f>VLOOKUP(A147,'Staff Names'!$A$1:$C$200,3,FALSE)</f>
        <v>Talmy</v>
      </c>
      <c r="D147" s="2" t="str">
        <f>VLOOKUP(A147,Gender!$A$1:$B$200,2,FALSE)</f>
        <v>Female</v>
      </c>
      <c r="E147" t="str">
        <f>VLOOKUP(A147,Branches!$A$2:$B$200,2,FALSE)</f>
        <v>New York</v>
      </c>
      <c r="F147" t="str">
        <f>VLOOKUP(A147,Department!$A$2:$B$200,2,FALSE)</f>
        <v>Operations</v>
      </c>
      <c r="G147" s="11" t="str">
        <f>IFERROR(VLOOKUP(A147,'Level 1 - 3'!A:D,4,FALSE),IFERROR(VLOOKUP(A147,'Level 4 - DH'!A:D,4,FALSE),IFERROR(VLOOKUP(A147,Management!A:D,4,FALSE),"Not Found")))</f>
        <v>Level 3</v>
      </c>
      <c r="H14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7">
        <f>IF(G345= "MD/CEO",'Performance Score'!$E$200,VLOOKUP(A147:A345,'Performance Score'!$A$1:$J$199,10,FALSE))</f>
        <v>87</v>
      </c>
    </row>
    <row r="148" spans="1:10" x14ac:dyDescent="0.25">
      <c r="A148" s="1" t="s">
        <v>559</v>
      </c>
      <c r="B148" s="2" t="str">
        <f>VLOOKUP('Consolidated Table'!A148,'Staff Names'!$A$1:$B$200,2,FALSE)</f>
        <v>Virginia</v>
      </c>
      <c r="C148" s="1" t="str">
        <f>VLOOKUP(A148,'Staff Names'!$A$1:$C$200,3,FALSE)</f>
        <v>Olivey</v>
      </c>
      <c r="D148" s="2" t="str">
        <f>VLOOKUP(A148,Gender!$A$1:$B$200,2,FALSE)</f>
        <v>Female</v>
      </c>
      <c r="E148" t="str">
        <f>VLOOKUP(A148,Branches!$A$2:$B$200,2,FALSE)</f>
        <v>New York</v>
      </c>
      <c r="F148" t="str">
        <f>VLOOKUP(A148,Department!$A$2:$B$200,2,FALSE)</f>
        <v>Sales</v>
      </c>
      <c r="G148" s="11" t="str">
        <f>IFERROR(VLOOKUP(A148,'Level 1 - 3'!A:D,4,FALSE),IFERROR(VLOOKUP(A148,'Level 4 - DH'!A:D,4,FALSE),IFERROR(VLOOKUP(A148,Management!A:D,4,FALSE),"Not Found")))</f>
        <v>Level 3</v>
      </c>
      <c r="H14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8">
        <f>IF(G346= "MD/CEO",'Performance Score'!$E$200,VLOOKUP(A148:A346,'Performance Score'!$A$1:$J$199,10,FALSE))</f>
        <v>90</v>
      </c>
    </row>
    <row r="149" spans="1:10" x14ac:dyDescent="0.25">
      <c r="A149" s="1" t="s">
        <v>569</v>
      </c>
      <c r="B149" s="2" t="str">
        <f>VLOOKUP('Consolidated Table'!A149,'Staff Names'!$A$1:$B$200,2,FALSE)</f>
        <v>Betty</v>
      </c>
      <c r="C149" s="1" t="str">
        <f>VLOOKUP(A149,'Staff Names'!$A$1:$C$200,3,FALSE)</f>
        <v>Addice</v>
      </c>
      <c r="D149" s="2" t="str">
        <f>VLOOKUP(A149,Gender!$A$1:$B$200,2,FALSE)</f>
        <v>Female</v>
      </c>
      <c r="E149" t="str">
        <f>VLOOKUP(A149,Branches!$A$2:$B$200,2,FALSE)</f>
        <v>New York</v>
      </c>
      <c r="F149" t="str">
        <f>VLOOKUP(A149,Department!$A$2:$B$200,2,FALSE)</f>
        <v>Sales</v>
      </c>
      <c r="G149" s="11" t="str">
        <f>IFERROR(VLOOKUP(A149,'Level 1 - 3'!A:D,4,FALSE),IFERROR(VLOOKUP(A149,'Level 4 - DH'!A:D,4,FALSE),IFERROR(VLOOKUP(A149,Management!A:D,4,FALSE),"Not Found")))</f>
        <v>Level 3</v>
      </c>
      <c r="H14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4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49">
        <f>IF(G347= "MD/CEO",'Performance Score'!$E$200,VLOOKUP(A149:A347,'Performance Score'!$A$1:$J$199,10,FALSE))</f>
        <v>85</v>
      </c>
    </row>
    <row r="150" spans="1:10" x14ac:dyDescent="0.25">
      <c r="A150" s="1" t="s">
        <v>585</v>
      </c>
      <c r="B150" s="2" t="str">
        <f>VLOOKUP('Consolidated Table'!A150,'Staff Names'!$A$1:$B$200,2,FALSE)</f>
        <v>Charles</v>
      </c>
      <c r="C150" s="1" t="str">
        <f>VLOOKUP(A150,'Staff Names'!$A$1:$C$200,3,FALSE)</f>
        <v>Lopez</v>
      </c>
      <c r="D150" s="2" t="str">
        <f>VLOOKUP(A150,Gender!$A$1:$B$200,2,FALSE)</f>
        <v>Male</v>
      </c>
      <c r="E150" t="str">
        <f>VLOOKUP(A150,Branches!$A$2:$B$200,2,FALSE)</f>
        <v>New York</v>
      </c>
      <c r="F150" t="str">
        <f>VLOOKUP(A150,Department!$A$2:$B$200,2,FALSE)</f>
        <v>Sales</v>
      </c>
      <c r="G150" s="11" t="str">
        <f>IFERROR(VLOOKUP(A150,'Level 1 - 3'!A:D,4,FALSE),IFERROR(VLOOKUP(A150,'Level 4 - DH'!A:D,4,FALSE),IFERROR(VLOOKUP(A150,Management!A:D,4,FALSE),"Not Found")))</f>
        <v>Level 3</v>
      </c>
      <c r="H15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0">
        <f>IF(G348= "MD/CEO",'Performance Score'!$E$200,VLOOKUP(A150:A348,'Performance Score'!$A$1:$J$199,10,FALSE))</f>
        <v>80</v>
      </c>
    </row>
    <row r="151" spans="1:10" x14ac:dyDescent="0.25">
      <c r="A151" s="1" t="s">
        <v>400</v>
      </c>
      <c r="B151" s="2" t="str">
        <f>VLOOKUP('Consolidated Table'!A151,'Staff Names'!$A$1:$B$200,2,FALSE)</f>
        <v>Brenda</v>
      </c>
      <c r="C151" s="1" t="str">
        <f>VLOOKUP(A151,'Staff Names'!$A$1:$C$200,3,FALSE)</f>
        <v>Overd</v>
      </c>
      <c r="D151" s="2" t="str">
        <f>VLOOKUP(A151,Gender!$A$1:$B$200,2,FALSE)</f>
        <v>Female</v>
      </c>
      <c r="E151" t="str">
        <f>VLOOKUP(A151,Branches!$A$2:$B$200,2,FALSE)</f>
        <v>New Jersey</v>
      </c>
      <c r="F151" t="str">
        <f>VLOOKUP(A151,Department!$A$2:$B$200,2,FALSE)</f>
        <v>HR</v>
      </c>
      <c r="G151" s="11" t="str">
        <f>IFERROR(VLOOKUP(A151,'Level 1 - 3'!A:D,4,FALSE),IFERROR(VLOOKUP(A151,'Level 4 - DH'!A:D,4,FALSE),IFERROR(VLOOKUP(A151,Management!A:D,4,FALSE),"Not Found")))</f>
        <v>Level 3</v>
      </c>
      <c r="H15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1">
        <f>IF(G349= "MD/CEO",'Performance Score'!$E$200,VLOOKUP(A151:A349,'Performance Score'!$A$1:$J$199,10,FALSE))</f>
        <v>68</v>
      </c>
    </row>
    <row r="152" spans="1:10" x14ac:dyDescent="0.25">
      <c r="A152" s="1" t="s">
        <v>456</v>
      </c>
      <c r="B152" s="2" t="str">
        <f>VLOOKUP('Consolidated Table'!A152,'Staff Names'!$A$1:$B$200,2,FALSE)</f>
        <v>Catherine</v>
      </c>
      <c r="C152" s="1" t="str">
        <f>VLOOKUP(A152,'Staff Names'!$A$1:$C$200,3,FALSE)</f>
        <v>Ouverend</v>
      </c>
      <c r="D152" s="2" t="str">
        <f>VLOOKUP(A152,Gender!$A$1:$B$200,2,FALSE)</f>
        <v>Female</v>
      </c>
      <c r="E152" t="str">
        <f>VLOOKUP(A152,Branches!$A$2:$B$200,2,FALSE)</f>
        <v>New Jersey</v>
      </c>
      <c r="F152" t="str">
        <f>VLOOKUP(A152,Department!$A$2:$B$200,2,FALSE)</f>
        <v>Operations</v>
      </c>
      <c r="G152" s="11" t="str">
        <f>IFERROR(VLOOKUP(A152,'Level 1 - 3'!A:D,4,FALSE),IFERROR(VLOOKUP(A152,'Level 4 - DH'!A:D,4,FALSE),IFERROR(VLOOKUP(A152,Management!A:D,4,FALSE),"Not Found")))</f>
        <v>Level 3</v>
      </c>
      <c r="H15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2">
        <f>IF(G350= "MD/CEO",'Performance Score'!$E$200,VLOOKUP(A152:A350,'Performance Score'!$A$1:$J$199,10,FALSE))</f>
        <v>71</v>
      </c>
    </row>
    <row r="153" spans="1:10" x14ac:dyDescent="0.25">
      <c r="A153" s="1" t="s">
        <v>485</v>
      </c>
      <c r="B153" s="2" t="str">
        <f>VLOOKUP('Consolidated Table'!A153,'Staff Names'!$A$1:$B$200,2,FALSE)</f>
        <v>Jeremy</v>
      </c>
      <c r="C153" s="1" t="str">
        <f>VLOOKUP(A153,'Staff Names'!$A$1:$C$200,3,FALSE)</f>
        <v>Murphy</v>
      </c>
      <c r="D153" s="2" t="str">
        <f>VLOOKUP(A153,Gender!$A$1:$B$200,2,FALSE)</f>
        <v>Male</v>
      </c>
      <c r="E153" t="str">
        <f>VLOOKUP(A153,Branches!$A$2:$B$200,2,FALSE)</f>
        <v>New Jersey</v>
      </c>
      <c r="F153" t="str">
        <f>VLOOKUP(A153,Department!$A$2:$B$200,2,FALSE)</f>
        <v>Finance</v>
      </c>
      <c r="G153" s="11" t="str">
        <f>IFERROR(VLOOKUP(A153,'Level 1 - 3'!A:D,4,FALSE),IFERROR(VLOOKUP(A153,'Level 4 - DH'!A:D,4,FALSE),IFERROR(VLOOKUP(A153,Management!A:D,4,FALSE),"Not Found")))</f>
        <v>Level 3</v>
      </c>
      <c r="H15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3">
        <f>IF(G351= "MD/CEO",'Performance Score'!$E$200,VLOOKUP(A153:A351,'Performance Score'!$A$1:$J$199,10,FALSE))</f>
        <v>90</v>
      </c>
    </row>
    <row r="154" spans="1:10" x14ac:dyDescent="0.25">
      <c r="A154" s="1" t="s">
        <v>486</v>
      </c>
      <c r="B154" s="2" t="str">
        <f>VLOOKUP('Consolidated Table'!A154,'Staff Names'!$A$1:$B$200,2,FALSE)</f>
        <v>Joe</v>
      </c>
      <c r="C154" s="1" t="str">
        <f>VLOOKUP(A154,'Staff Names'!$A$1:$C$200,3,FALSE)</f>
        <v>Wood</v>
      </c>
      <c r="D154" s="2" t="str">
        <f>VLOOKUP(A154,Gender!$A$1:$B$200,2,FALSE)</f>
        <v>Male</v>
      </c>
      <c r="E154" t="str">
        <f>VLOOKUP(A154,Branches!$A$2:$B$200,2,FALSE)</f>
        <v>New Jersey</v>
      </c>
      <c r="F154" t="str">
        <f>VLOOKUP(A154,Department!$A$2:$B$200,2,FALSE)</f>
        <v>IT</v>
      </c>
      <c r="G154" s="11" t="str">
        <f>IFERROR(VLOOKUP(A154,'Level 1 - 3'!A:D,4,FALSE),IFERROR(VLOOKUP(A154,'Level 4 - DH'!A:D,4,FALSE),IFERROR(VLOOKUP(A154,Management!A:D,4,FALSE),"Not Found")))</f>
        <v>Level 3</v>
      </c>
      <c r="H15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4">
        <f>IF(G352= "MD/CEO",'Performance Score'!$E$200,VLOOKUP(A154:A352,'Performance Score'!$A$1:$J$199,10,FALSE))</f>
        <v>75</v>
      </c>
    </row>
    <row r="155" spans="1:10" x14ac:dyDescent="0.25">
      <c r="A155" s="1" t="s">
        <v>555</v>
      </c>
      <c r="B155" s="2" t="str">
        <f>VLOOKUP('Consolidated Table'!A155,'Staff Names'!$A$1:$B$200,2,FALSE)</f>
        <v>Julie</v>
      </c>
      <c r="C155" s="1" t="str">
        <f>VLOOKUP(A155,'Staff Names'!$A$1:$C$200,3,FALSE)</f>
        <v>Oatway</v>
      </c>
      <c r="D155" s="2" t="str">
        <f>VLOOKUP(A155,Gender!$A$1:$B$200,2,FALSE)</f>
        <v>Female</v>
      </c>
      <c r="E155" t="str">
        <f>VLOOKUP(A155,Branches!$A$2:$B$200,2,FALSE)</f>
        <v>New Jersey</v>
      </c>
      <c r="F155" t="str">
        <f>VLOOKUP(A155,Department!$A$2:$B$200,2,FALSE)</f>
        <v>Sales</v>
      </c>
      <c r="G155" s="11" t="str">
        <f>IFERROR(VLOOKUP(A155,'Level 1 - 3'!A:D,4,FALSE),IFERROR(VLOOKUP(A155,'Level 4 - DH'!A:D,4,FALSE),IFERROR(VLOOKUP(A155,Management!A:D,4,FALSE),"Not Found")))</f>
        <v>Level 3</v>
      </c>
      <c r="H15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5">
        <f>IF(G353= "MD/CEO",'Performance Score'!$E$200,VLOOKUP(A155:A353,'Performance Score'!$A$1:$J$199,10,FALSE))</f>
        <v>55</v>
      </c>
    </row>
    <row r="156" spans="1:10" x14ac:dyDescent="0.25">
      <c r="A156" s="1" t="s">
        <v>564</v>
      </c>
      <c r="B156" s="2" t="str">
        <f>VLOOKUP('Consolidated Table'!A156,'Staff Names'!$A$1:$B$200,2,FALSE)</f>
        <v>Philip</v>
      </c>
      <c r="C156" s="1" t="str">
        <f>VLOOKUP(A156,'Staff Names'!$A$1:$C$200,3,FALSE)</f>
        <v>Jimenez</v>
      </c>
      <c r="D156" s="2" t="str">
        <f>VLOOKUP(A156,Gender!$A$1:$B$200,2,FALSE)</f>
        <v>Male</v>
      </c>
      <c r="E156" t="str">
        <f>VLOOKUP(A156,Branches!$A$2:$B$200,2,FALSE)</f>
        <v>New Jersey</v>
      </c>
      <c r="F156" t="str">
        <f>VLOOKUP(A156,Department!$A$2:$B$200,2,FALSE)</f>
        <v>Sales</v>
      </c>
      <c r="G156" s="11" t="str">
        <f>IFERROR(VLOOKUP(A156,'Level 1 - 3'!A:D,4,FALSE),IFERROR(VLOOKUP(A156,'Level 4 - DH'!A:D,4,FALSE),IFERROR(VLOOKUP(A156,Management!A:D,4,FALSE),"Not Found")))</f>
        <v>Level 3</v>
      </c>
      <c r="H15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6">
        <f>IF(G354= "MD/CEO",'Performance Score'!$E$200,VLOOKUP(A156:A354,'Performance Score'!$A$1:$J$199,10,FALSE))</f>
        <v>92</v>
      </c>
    </row>
    <row r="157" spans="1:10" x14ac:dyDescent="0.25">
      <c r="A157" s="1" t="s">
        <v>417</v>
      </c>
      <c r="B157" s="2" t="str">
        <f>VLOOKUP('Consolidated Table'!A157,'Staff Names'!$A$1:$B$200,2,FALSE)</f>
        <v>Gregory</v>
      </c>
      <c r="C157" s="1" t="str">
        <f>VLOOKUP(A157,'Staff Names'!$A$1:$C$200,3,FALSE)</f>
        <v>Baker</v>
      </c>
      <c r="D157" s="2" t="str">
        <f>VLOOKUP(A157,Gender!$A$1:$B$200,2,FALSE)</f>
        <v>Male</v>
      </c>
      <c r="E157" t="str">
        <f>VLOOKUP(A157,Branches!$A$2:$B$200,2,FALSE)</f>
        <v>New York</v>
      </c>
      <c r="F157" t="str">
        <f>VLOOKUP(A157,Department!$A$2:$B$200,2,FALSE)</f>
        <v>Admin</v>
      </c>
      <c r="G157" s="11" t="str">
        <f>IFERROR(VLOOKUP(A157,'Level 1 - 3'!A:D,4,FALSE),IFERROR(VLOOKUP(A157,'Level 4 - DH'!A:D,4,FALSE),IFERROR(VLOOKUP(A157,Management!A:D,4,FALSE),"Not Found")))</f>
        <v>Level 3</v>
      </c>
      <c r="H15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7">
        <f>IF(G355= "MD/CEO",'Performance Score'!$E$200,VLOOKUP(A157:A355,'Performance Score'!$A$1:$J$199,10,FALSE))</f>
        <v>63</v>
      </c>
    </row>
    <row r="158" spans="1:10" x14ac:dyDescent="0.25">
      <c r="A158" s="1" t="s">
        <v>432</v>
      </c>
      <c r="B158" s="2" t="str">
        <f>VLOOKUP('Consolidated Table'!A158,'Staff Names'!$A$1:$B$200,2,FALSE)</f>
        <v>Mason</v>
      </c>
      <c r="C158" s="1" t="str">
        <f>VLOOKUP(A158,'Staff Names'!$A$1:$C$200,3,FALSE)</f>
        <v>Sanders</v>
      </c>
      <c r="D158" s="2" t="str">
        <f>VLOOKUP(A158,Gender!$A$1:$B$200,2,FALSE)</f>
        <v>Male</v>
      </c>
      <c r="E158" t="str">
        <f>VLOOKUP(A158,Branches!$A$2:$B$200,2,FALSE)</f>
        <v>New York</v>
      </c>
      <c r="F158" t="str">
        <f>VLOOKUP(A158,Department!$A$2:$B$200,2,FALSE)</f>
        <v>Strategy</v>
      </c>
      <c r="G158" s="11" t="str">
        <f>IFERROR(VLOOKUP(A158,'Level 1 - 3'!A:D,4,FALSE),IFERROR(VLOOKUP(A158,'Level 4 - DH'!A:D,4,FALSE),IFERROR(VLOOKUP(A158,Management!A:D,4,FALSE),"Not Found")))</f>
        <v>Level 3</v>
      </c>
      <c r="H15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8">
        <f>IF(G356= "MD/CEO",'Performance Score'!$E$200,VLOOKUP(A158:A356,'Performance Score'!$A$1:$J$199,10,FALSE))</f>
        <v>68</v>
      </c>
    </row>
    <row r="159" spans="1:10" x14ac:dyDescent="0.25">
      <c r="A159" s="1" t="s">
        <v>503</v>
      </c>
      <c r="B159" s="2" t="str">
        <f>VLOOKUP('Consolidated Table'!A159,'Staff Names'!$A$1:$B$200,2,FALSE)</f>
        <v>Thomas</v>
      </c>
      <c r="C159" s="1" t="str">
        <f>VLOOKUP(A159,'Staff Names'!$A$1:$C$200,3,FALSE)</f>
        <v>Martinez</v>
      </c>
      <c r="D159" s="2" t="str">
        <f>VLOOKUP(A159,Gender!$A$1:$B$200,2,FALSE)</f>
        <v>Male</v>
      </c>
      <c r="E159" t="str">
        <f>VLOOKUP(A159,Branches!$A$2:$B$200,2,FALSE)</f>
        <v>New York</v>
      </c>
      <c r="F159" t="str">
        <f>VLOOKUP(A159,Department!$A$2:$B$200,2,FALSE)</f>
        <v>IT</v>
      </c>
      <c r="G159" s="11" t="str">
        <f>IFERROR(VLOOKUP(A159,'Level 1 - 3'!A:D,4,FALSE),IFERROR(VLOOKUP(A159,'Level 4 - DH'!A:D,4,FALSE),IFERROR(VLOOKUP(A159,Management!A:D,4,FALSE),"Not Found")))</f>
        <v>Level 3</v>
      </c>
      <c r="H15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5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59">
        <f>IF(G357= "MD/CEO",'Performance Score'!$E$200,VLOOKUP(A159:A357,'Performance Score'!$A$1:$J$199,10,FALSE))</f>
        <v>81</v>
      </c>
    </row>
    <row r="160" spans="1:10" x14ac:dyDescent="0.25">
      <c r="A160" s="1" t="s">
        <v>506</v>
      </c>
      <c r="B160" s="2" t="str">
        <f>VLOOKUP('Consolidated Table'!A160,'Staff Names'!$A$1:$B$200,2,FALSE)</f>
        <v>Richard</v>
      </c>
      <c r="C160" s="1" t="str">
        <f>VLOOKUP(A160,'Staff Names'!$A$1:$C$200,3,FALSE)</f>
        <v>Davis</v>
      </c>
      <c r="D160" s="2" t="str">
        <f>VLOOKUP(A160,Gender!$A$1:$B$200,2,FALSE)</f>
        <v>Male</v>
      </c>
      <c r="E160" t="str">
        <f>VLOOKUP(A160,Branches!$A$2:$B$200,2,FALSE)</f>
        <v>New York</v>
      </c>
      <c r="F160" t="str">
        <f>VLOOKUP(A160,Department!$A$2:$B$200,2,FALSE)</f>
        <v>IT</v>
      </c>
      <c r="G160" s="11" t="str">
        <f>IFERROR(VLOOKUP(A160,'Level 1 - 3'!A:D,4,FALSE),IFERROR(VLOOKUP(A160,'Level 4 - DH'!A:D,4,FALSE),IFERROR(VLOOKUP(A160,Management!A:D,4,FALSE),"Not Found")))</f>
        <v>Level 3</v>
      </c>
      <c r="H16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0">
        <f>IF(G358= "MD/CEO",'Performance Score'!$E$200,VLOOKUP(A160:A358,'Performance Score'!$A$1:$J$199,10,FALSE))</f>
        <v>62</v>
      </c>
    </row>
    <row r="161" spans="1:10" x14ac:dyDescent="0.25">
      <c r="A161" s="1" t="s">
        <v>537</v>
      </c>
      <c r="B161" s="2" t="str">
        <f>VLOOKUP('Consolidated Table'!A161,'Staff Names'!$A$1:$B$200,2,FALSE)</f>
        <v>Marilyn</v>
      </c>
      <c r="C161" s="1" t="str">
        <f>VLOOKUP(A161,'Staff Names'!$A$1:$C$200,3,FALSE)</f>
        <v>Tatler</v>
      </c>
      <c r="D161" s="2" t="str">
        <f>VLOOKUP(A161,Gender!$A$1:$B$200,2,FALSE)</f>
        <v>Female</v>
      </c>
      <c r="E161" t="str">
        <f>VLOOKUP(A161,Branches!$A$2:$B$200,2,FALSE)</f>
        <v>New York</v>
      </c>
      <c r="F161" t="str">
        <f>VLOOKUP(A161,Department!$A$2:$B$200,2,FALSE)</f>
        <v>Finance</v>
      </c>
      <c r="G161" s="11" t="str">
        <f>IFERROR(VLOOKUP(A161,'Level 1 - 3'!A:D,4,FALSE),IFERROR(VLOOKUP(A161,'Level 4 - DH'!A:D,4,FALSE),IFERROR(VLOOKUP(A161,Management!A:D,4,FALSE),"Not Found")))</f>
        <v>Level 3</v>
      </c>
      <c r="H16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1">
        <f>IF(G359= "MD/CEO",'Performance Score'!$E$200,VLOOKUP(A161:A359,'Performance Score'!$A$1:$J$199,10,FALSE))</f>
        <v>86</v>
      </c>
    </row>
    <row r="162" spans="1:10" x14ac:dyDescent="0.25">
      <c r="A162" s="1" t="s">
        <v>538</v>
      </c>
      <c r="B162" s="2" t="str">
        <f>VLOOKUP('Consolidated Table'!A162,'Staff Names'!$A$1:$B$200,2,FALSE)</f>
        <v>Emma</v>
      </c>
      <c r="C162" s="1" t="str">
        <f>VLOOKUP(A162,'Staff Names'!$A$1:$C$200,3,FALSE)</f>
        <v>Owstaby</v>
      </c>
      <c r="D162" s="2" t="str">
        <f>VLOOKUP(A162,Gender!$A$1:$B$200,2,FALSE)</f>
        <v>Female</v>
      </c>
      <c r="E162" t="str">
        <f>VLOOKUP(A162,Branches!$A$2:$B$200,2,FALSE)</f>
        <v>New York</v>
      </c>
      <c r="F162" t="str">
        <f>VLOOKUP(A162,Department!$A$2:$B$200,2,FALSE)</f>
        <v>Finance</v>
      </c>
      <c r="G162" s="11" t="str">
        <f>IFERROR(VLOOKUP(A162,'Level 1 - 3'!A:D,4,FALSE),IFERROR(VLOOKUP(A162,'Level 4 - DH'!A:D,4,FALSE),IFERROR(VLOOKUP(A162,Management!A:D,4,FALSE),"Not Found")))</f>
        <v>Level 3</v>
      </c>
      <c r="H16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2">
        <f>IF(G360= "MD/CEO",'Performance Score'!$E$200,VLOOKUP(A162:A360,'Performance Score'!$A$1:$J$199,10,FALSE))</f>
        <v>80</v>
      </c>
    </row>
    <row r="163" spans="1:10" x14ac:dyDescent="0.25">
      <c r="A163" s="1" t="s">
        <v>570</v>
      </c>
      <c r="B163" s="2" t="str">
        <f>VLOOKUP('Consolidated Table'!A163,'Staff Names'!$A$1:$B$200,2,FALSE)</f>
        <v>Larry</v>
      </c>
      <c r="C163" s="1" t="str">
        <f>VLOOKUP(A163,'Staff Names'!$A$1:$C$200,3,FALSE)</f>
        <v>Nguyen</v>
      </c>
      <c r="D163" s="2" t="str">
        <f>VLOOKUP(A163,Gender!$A$1:$B$200,2,FALSE)</f>
        <v>Male</v>
      </c>
      <c r="E163" t="str">
        <f>VLOOKUP(A163,Branches!$A$2:$B$200,2,FALSE)</f>
        <v>New York</v>
      </c>
      <c r="F163" t="str">
        <f>VLOOKUP(A163,Department!$A$2:$B$200,2,FALSE)</f>
        <v>Customer Service</v>
      </c>
      <c r="G163" s="11" t="str">
        <f>IFERROR(VLOOKUP(A163,'Level 1 - 3'!A:D,4,FALSE),IFERROR(VLOOKUP(A163,'Level 4 - DH'!A:D,4,FALSE),IFERROR(VLOOKUP(A163,Management!A:D,4,FALSE),"Not Found")))</f>
        <v>Level 3</v>
      </c>
      <c r="H16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3">
        <f>IF(G361= "MD/CEO",'Performance Score'!$E$200,VLOOKUP(A163:A361,'Performance Score'!$A$1:$J$199,10,FALSE))</f>
        <v>82</v>
      </c>
    </row>
    <row r="164" spans="1:10" x14ac:dyDescent="0.25">
      <c r="A164" s="1" t="s">
        <v>583</v>
      </c>
      <c r="B164" s="2" t="str">
        <f>VLOOKUP('Consolidated Table'!A164,'Staff Names'!$A$1:$B$200,2,FALSE)</f>
        <v>Kimberly</v>
      </c>
      <c r="C164" s="1" t="str">
        <f>VLOOKUP(A164,'Staff Names'!$A$1:$C$200,3,FALSE)</f>
        <v>Baietto</v>
      </c>
      <c r="D164" s="2" t="str">
        <f>VLOOKUP(A164,Gender!$A$1:$B$200,2,FALSE)</f>
        <v>Female</v>
      </c>
      <c r="E164" t="str">
        <f>VLOOKUP(A164,Branches!$A$2:$B$200,2,FALSE)</f>
        <v>New York</v>
      </c>
      <c r="F164" t="str">
        <f>VLOOKUP(A164,Department!$A$2:$B$200,2,FALSE)</f>
        <v>Operations</v>
      </c>
      <c r="G164" s="11" t="str">
        <f>IFERROR(VLOOKUP(A164,'Level 1 - 3'!A:D,4,FALSE),IFERROR(VLOOKUP(A164,'Level 4 - DH'!A:D,4,FALSE),IFERROR(VLOOKUP(A164,Management!A:D,4,FALSE),"Not Found")))</f>
        <v>Level 3</v>
      </c>
      <c r="H16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4">
        <f>IF(G362= "MD/CEO",'Performance Score'!$E$200,VLOOKUP(A164:A362,'Performance Score'!$A$1:$J$199,10,FALSE))</f>
        <v>91</v>
      </c>
    </row>
    <row r="165" spans="1:10" x14ac:dyDescent="0.25">
      <c r="A165" s="1" t="s">
        <v>413</v>
      </c>
      <c r="B165" s="2" t="str">
        <f>VLOOKUP('Consolidated Table'!A165,'Staff Names'!$A$1:$B$200,2,FALSE)</f>
        <v>Gary</v>
      </c>
      <c r="C165" s="1" t="str">
        <f>VLOOKUP(A165,'Staff Names'!$A$1:$C$200,3,FALSE)</f>
        <v>Allen</v>
      </c>
      <c r="D165" s="2" t="str">
        <f>VLOOKUP(A165,Gender!$A$1:$B$200,2,FALSE)</f>
        <v>Male</v>
      </c>
      <c r="E165" t="str">
        <f>VLOOKUP(A165,Branches!$A$2:$B$200,2,FALSE)</f>
        <v>Texas</v>
      </c>
      <c r="F165" t="str">
        <f>VLOOKUP(A165,Department!$A$2:$B$200,2,FALSE)</f>
        <v>HR</v>
      </c>
      <c r="G165" s="11" t="str">
        <f>IFERROR(VLOOKUP(A165,'Level 1 - 3'!A:D,4,FALSE),IFERROR(VLOOKUP(A165,'Level 4 - DH'!A:D,4,FALSE),IFERROR(VLOOKUP(A165,Management!A:D,4,FALSE),"Not Found")))</f>
        <v>Level 3</v>
      </c>
      <c r="H16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5">
        <f>IF(G363= "MD/CEO",'Performance Score'!$E$200,VLOOKUP(A165:A363,'Performance Score'!$A$1:$J$199,10,FALSE))</f>
        <v>70</v>
      </c>
    </row>
    <row r="166" spans="1:10" x14ac:dyDescent="0.25">
      <c r="A166" s="1" t="s">
        <v>411</v>
      </c>
      <c r="B166" s="2" t="str">
        <f>VLOOKUP('Consolidated Table'!A166,'Staff Names'!$A$1:$B$200,2,FALSE)</f>
        <v>Debra</v>
      </c>
      <c r="C166" s="1" t="str">
        <f>VLOOKUP(A166,'Staff Names'!$A$1:$C$200,3,FALSE)</f>
        <v>Onedy</v>
      </c>
      <c r="D166" s="2" t="str">
        <f>VLOOKUP(A166,Gender!$A$1:$B$200,2,FALSE)</f>
        <v>Female</v>
      </c>
      <c r="E166" t="str">
        <f>VLOOKUP(A166,Branches!$A$2:$B$200,2,FALSE)</f>
        <v>Utah</v>
      </c>
      <c r="F166" t="str">
        <f>VLOOKUP(A166,Department!$A$2:$B$200,2,FALSE)</f>
        <v>HR</v>
      </c>
      <c r="G166" s="11" t="str">
        <f>IFERROR(VLOOKUP(A166,'Level 1 - 3'!A:D,4,FALSE),IFERROR(VLOOKUP(A166,'Level 4 - DH'!A:D,4,FALSE),IFERROR(VLOOKUP(A166,Management!A:D,4,FALSE),"Not Found")))</f>
        <v>Level 3</v>
      </c>
      <c r="H16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6">
        <f>IF(G364= "MD/CEO",'Performance Score'!$E$200,VLOOKUP(A166:A364,'Performance Score'!$A$1:$J$199,10,FALSE))</f>
        <v>81</v>
      </c>
    </row>
    <row r="167" spans="1:10" x14ac:dyDescent="0.25">
      <c r="A167" s="1" t="s">
        <v>531</v>
      </c>
      <c r="B167" s="2" t="str">
        <f>VLOOKUP('Consolidated Table'!A167,'Staff Names'!$A$1:$B$200,2,FALSE)</f>
        <v>Ann</v>
      </c>
      <c r="C167" s="1" t="str">
        <f>VLOOKUP(A167,'Staff Names'!$A$1:$C$200,3,FALSE)</f>
        <v>Orpwood</v>
      </c>
      <c r="D167" s="2" t="str">
        <f>VLOOKUP(A167,Gender!$A$1:$B$200,2,FALSE)</f>
        <v>Female</v>
      </c>
      <c r="E167" t="str">
        <f>VLOOKUP(A167,Branches!$A$2:$B$200,2,FALSE)</f>
        <v>Utah</v>
      </c>
      <c r="F167" t="str">
        <f>VLOOKUP(A167,Department!$A$2:$B$200,2,FALSE)</f>
        <v>Sales</v>
      </c>
      <c r="G167" s="11" t="str">
        <f>IFERROR(VLOOKUP(A167,'Level 1 - 3'!A:D,4,FALSE),IFERROR(VLOOKUP(A167,'Level 4 - DH'!A:D,4,FALSE),IFERROR(VLOOKUP(A167,Management!A:D,4,FALSE),"Not Found")))</f>
        <v>Level 3</v>
      </c>
      <c r="H16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7">
        <f>IF(G365= "MD/CEO",'Performance Score'!$E$200,VLOOKUP(A167:A365,'Performance Score'!$A$1:$J$199,10,FALSE))</f>
        <v>73</v>
      </c>
    </row>
    <row r="168" spans="1:10" x14ac:dyDescent="0.25">
      <c r="A168" s="1" t="s">
        <v>447</v>
      </c>
      <c r="B168" s="2" t="str">
        <f>VLOOKUP('Consolidated Table'!A168,'Staff Names'!$A$1:$B$200,2,FALSE)</f>
        <v>Douglas</v>
      </c>
      <c r="C168" s="1" t="str">
        <f>VLOOKUP(A168,'Staff Names'!$A$1:$C$200,3,FALSE)</f>
        <v>Collins</v>
      </c>
      <c r="D168" s="2" t="str">
        <f>VLOOKUP(A168,Gender!$A$1:$B$200,2,FALSE)</f>
        <v>Male</v>
      </c>
      <c r="E168" t="str">
        <f>VLOOKUP(A168,Branches!$A$2:$B$200,2,FALSE)</f>
        <v>Washington DC</v>
      </c>
      <c r="F168" t="str">
        <f>VLOOKUP(A168,Department!$A$2:$B$200,2,FALSE)</f>
        <v>IT</v>
      </c>
      <c r="G168" s="11" t="str">
        <f>IFERROR(VLOOKUP(A168,'Level 1 - 3'!A:D,4,FALSE),IFERROR(VLOOKUP(A168,'Level 4 - DH'!A:D,4,FALSE),IFERROR(VLOOKUP(A168,Management!A:D,4,FALSE),"Not Found")))</f>
        <v>Level 3</v>
      </c>
      <c r="H16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8">
        <f>IF(G366= "MD/CEO",'Performance Score'!$E$200,VLOOKUP(A168:A366,'Performance Score'!$A$1:$J$199,10,FALSE))</f>
        <v>68</v>
      </c>
    </row>
    <row r="169" spans="1:10" x14ac:dyDescent="0.25">
      <c r="A169" s="1" t="s">
        <v>477</v>
      </c>
      <c r="B169" s="2" t="str">
        <f>VLOOKUP('Consolidated Table'!A169,'Staff Names'!$A$1:$B$200,2,FALSE)</f>
        <v>Dennis</v>
      </c>
      <c r="C169" s="1" t="str">
        <f>VLOOKUP(A169,'Staff Names'!$A$1:$C$200,3,FALSE)</f>
        <v>Roberts</v>
      </c>
      <c r="D169" s="2" t="str">
        <f>VLOOKUP(A169,Gender!$A$1:$B$200,2,FALSE)</f>
        <v>Male</v>
      </c>
      <c r="E169" t="str">
        <f>VLOOKUP(A169,Branches!$A$2:$B$200,2,FALSE)</f>
        <v>Washington DC</v>
      </c>
      <c r="F169" t="str">
        <f>VLOOKUP(A169,Department!$A$2:$B$200,2,FALSE)</f>
        <v>Operations</v>
      </c>
      <c r="G169" s="11" t="str">
        <f>IFERROR(VLOOKUP(A169,'Level 1 - 3'!A:D,4,FALSE),IFERROR(VLOOKUP(A169,'Level 4 - DH'!A:D,4,FALSE),IFERROR(VLOOKUP(A169,Management!A:D,4,FALSE),"Not Found")))</f>
        <v>Level 3</v>
      </c>
      <c r="H16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6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69">
        <f>IF(G367= "MD/CEO",'Performance Score'!$E$200,VLOOKUP(A169:A367,'Performance Score'!$A$1:$J$199,10,FALSE))</f>
        <v>80</v>
      </c>
    </row>
    <row r="170" spans="1:10" x14ac:dyDescent="0.25">
      <c r="A170" s="1" t="s">
        <v>481</v>
      </c>
      <c r="B170" s="2" t="str">
        <f>VLOOKUP('Consolidated Table'!A170,'Staff Names'!$A$1:$B$200,2,FALSE)</f>
        <v>Kyle</v>
      </c>
      <c r="C170" s="1" t="str">
        <f>VLOOKUP(A170,'Staff Names'!$A$1:$C$200,3,FALSE)</f>
        <v>Stewart</v>
      </c>
      <c r="D170" s="2" t="str">
        <f>VLOOKUP(A170,Gender!$A$1:$B$200,2,FALSE)</f>
        <v>Male</v>
      </c>
      <c r="E170" t="str">
        <f>VLOOKUP(A170,Branches!$A$2:$B$200,2,FALSE)</f>
        <v>Washington DC</v>
      </c>
      <c r="F170" t="str">
        <f>VLOOKUP(A170,Department!$A$2:$B$200,2,FALSE)</f>
        <v>Operations</v>
      </c>
      <c r="G170" s="11" t="str">
        <f>IFERROR(VLOOKUP(A170,'Level 1 - 3'!A:D,4,FALSE),IFERROR(VLOOKUP(A170,'Level 4 - DH'!A:D,4,FALSE),IFERROR(VLOOKUP(A170,Management!A:D,4,FALSE),"Not Found")))</f>
        <v>Level 3</v>
      </c>
      <c r="H17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7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70">
        <f>IF(G368= "MD/CEO",'Performance Score'!$E$200,VLOOKUP(A170:A368,'Performance Score'!$A$1:$J$199,10,FALSE))</f>
        <v>90</v>
      </c>
    </row>
    <row r="171" spans="1:10" x14ac:dyDescent="0.25">
      <c r="A171" s="1" t="s">
        <v>577</v>
      </c>
      <c r="B171" s="2" t="str">
        <f>VLOOKUP('Consolidated Table'!A171,'Staff Names'!$A$1:$B$200,2,FALSE)</f>
        <v>Ryan</v>
      </c>
      <c r="C171" s="1" t="str">
        <f>VLOOKUP(A171,'Staff Names'!$A$1:$C$200,3,FALSE)</f>
        <v>Walker</v>
      </c>
      <c r="D171" s="2" t="str">
        <f>VLOOKUP(A171,Gender!$A$1:$B$200,2,FALSE)</f>
        <v>Male</v>
      </c>
      <c r="E171" t="str">
        <f>VLOOKUP(A171,Branches!$A$2:$B$200,2,FALSE)</f>
        <v>Washington DC</v>
      </c>
      <c r="F171" t="str">
        <f>VLOOKUP(A171,Department!$A$2:$B$200,2,FALSE)</f>
        <v>Sales</v>
      </c>
      <c r="G171" s="11" t="str">
        <f>IFERROR(VLOOKUP(A171,'Level 1 - 3'!A:D,4,FALSE),IFERROR(VLOOKUP(A171,'Level 4 - DH'!A:D,4,FALSE),IFERROR(VLOOKUP(A171,Management!A:D,4,FALSE),"Not Found")))</f>
        <v>Level 3</v>
      </c>
      <c r="H17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7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71">
        <f>IF(G369= "MD/CEO",'Performance Score'!$E$200,VLOOKUP(A171:A369,'Performance Score'!$A$1:$J$199,10,FALSE))</f>
        <v>95</v>
      </c>
    </row>
    <row r="172" spans="1:10" x14ac:dyDescent="0.25">
      <c r="A172" s="1" t="s">
        <v>584</v>
      </c>
      <c r="B172" s="2" t="str">
        <f>VLOOKUP('Consolidated Table'!A172,'Staff Names'!$A$1:$B$200,2,FALSE)</f>
        <v>Stephanie</v>
      </c>
      <c r="C172" s="1" t="str">
        <f>VLOOKUP(A172,'Staff Names'!$A$1:$C$200,3,FALSE)</f>
        <v>Ogbourne</v>
      </c>
      <c r="D172" s="2" t="str">
        <f>VLOOKUP(A172,Gender!$A$1:$B$200,2,FALSE)</f>
        <v>Female</v>
      </c>
      <c r="E172" t="str">
        <f>VLOOKUP(A172,Branches!$A$2:$B$200,2,FALSE)</f>
        <v>Washington DC</v>
      </c>
      <c r="F172" t="str">
        <f>VLOOKUP(A172,Department!$A$2:$B$200,2,FALSE)</f>
        <v>Sales</v>
      </c>
      <c r="G172" s="11" t="str">
        <f>IFERROR(VLOOKUP(A172,'Level 1 - 3'!A:D,4,FALSE),IFERROR(VLOOKUP(A172,'Level 4 - DH'!A:D,4,FALSE),IFERROR(VLOOKUP(A172,Management!A:D,4,FALSE),"Not Found")))</f>
        <v>Level 3</v>
      </c>
      <c r="H17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Deputy Head</v>
      </c>
      <c r="I17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Head</v>
      </c>
      <c r="J172">
        <f>IF(G370= "MD/CEO",'Performance Score'!$E$200,VLOOKUP(A172:A370,'Performance Score'!$A$1:$J$199,10,FALSE))</f>
        <v>78</v>
      </c>
    </row>
    <row r="173" spans="1:10" x14ac:dyDescent="0.25">
      <c r="A173" s="1" t="s">
        <v>478</v>
      </c>
      <c r="B173" s="2" t="str">
        <f>VLOOKUP('Consolidated Table'!A173,'Staff Names'!$A$1:$B$200,2,FALSE)</f>
        <v>Sandra</v>
      </c>
      <c r="C173" s="1" t="str">
        <f>VLOOKUP(A173,'Staff Names'!$A$1:$C$200,3,FALSE)</f>
        <v>Acherley</v>
      </c>
      <c r="D173" s="2" t="str">
        <f>VLOOKUP(A173,Gender!$A$1:$B$200,2,FALSE)</f>
        <v>Female</v>
      </c>
      <c r="E173" t="str">
        <f>VLOOKUP(A173,Branches!$A$2:$B$200,2,FALSE)</f>
        <v>Arizona</v>
      </c>
      <c r="F173" t="str">
        <f>VLOOKUP(A173,Department!$A$2:$B$200,2,FALSE)</f>
        <v>Operations</v>
      </c>
      <c r="G173" s="11" t="str">
        <f>IFERROR(VLOOKUP(A173,'Level 1 - 3'!A:D,4,FALSE),IFERROR(VLOOKUP(A173,'Level 4 - DH'!A:D,4,FALSE),IFERROR(VLOOKUP(A173,Management!A:D,4,FALSE),"Not Found")))</f>
        <v>Level 4</v>
      </c>
      <c r="H17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7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73">
        <f>IF(G371= "MD/CEO",'Performance Score'!$E$200,VLOOKUP(A173:A371,'Performance Score'!$A$1:$J$199,10,FALSE))</f>
        <v>93</v>
      </c>
    </row>
    <row r="174" spans="1:10" x14ac:dyDescent="0.25">
      <c r="A174" s="1" t="s">
        <v>457</v>
      </c>
      <c r="B174" s="2" t="str">
        <f>VLOOKUP('Consolidated Table'!A174,'Staff Names'!$A$1:$B$200,2,FALSE)</f>
        <v>Eugene</v>
      </c>
      <c r="C174" s="1" t="str">
        <f>VLOOKUP(A174,'Staff Names'!$A$1:$C$200,3,FALSE)</f>
        <v>Ackehurst</v>
      </c>
      <c r="D174" s="2" t="str">
        <f>VLOOKUP(A174,Gender!$A$1:$B$200,2,FALSE)</f>
        <v>Male</v>
      </c>
      <c r="E174" t="str">
        <f>VLOOKUP(A174,Branches!$A$2:$B$200,2,FALSE)</f>
        <v>Califonia</v>
      </c>
      <c r="F174" t="str">
        <f>VLOOKUP(A174,Department!$A$2:$B$200,2,FALSE)</f>
        <v>Operations</v>
      </c>
      <c r="G174" s="11" t="str">
        <f>IFERROR(VLOOKUP(A174,'Level 1 - 3'!A:D,4,FALSE),IFERROR(VLOOKUP(A174,'Level 4 - DH'!A:D,4,FALSE),IFERROR(VLOOKUP(A174,Management!A:D,4,FALSE),"Not Found")))</f>
        <v>Level 4</v>
      </c>
      <c r="H17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7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74">
        <f>IF(G372= "MD/CEO",'Performance Score'!$E$200,VLOOKUP(A174:A372,'Performance Score'!$A$1:$J$199,10,FALSE))</f>
        <v>69</v>
      </c>
    </row>
    <row r="175" spans="1:10" x14ac:dyDescent="0.25">
      <c r="A175" s="1" t="s">
        <v>465</v>
      </c>
      <c r="B175" s="2" t="str">
        <f>VLOOKUP('Consolidated Table'!A175,'Staff Names'!$A$1:$B$200,2,FALSE)</f>
        <v>Katherine</v>
      </c>
      <c r="C175" s="1" t="str">
        <f>VLOOKUP(A175,'Staff Names'!$A$1:$C$200,3,FALSE)</f>
        <v>Oldakers</v>
      </c>
      <c r="D175" s="2" t="str">
        <f>VLOOKUP(A175,Gender!$A$1:$B$200,2,FALSE)</f>
        <v>Female</v>
      </c>
      <c r="E175" t="str">
        <f>VLOOKUP(A175,Branches!$A$2:$B$200,2,FALSE)</f>
        <v>Florida</v>
      </c>
      <c r="F175" t="str">
        <f>VLOOKUP(A175,Department!$A$2:$B$200,2,FALSE)</f>
        <v>Operations</v>
      </c>
      <c r="G175" s="11" t="str">
        <f>IFERROR(VLOOKUP(A175,'Level 1 - 3'!A:D,4,FALSE),IFERROR(VLOOKUP(A175,'Level 4 - DH'!A:D,4,FALSE),IFERROR(VLOOKUP(A175,Management!A:D,4,FALSE),"Not Found")))</f>
        <v>Level 4</v>
      </c>
      <c r="H17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7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75">
        <f>IF(G373= "MD/CEO",'Performance Score'!$E$200,VLOOKUP(A175:A373,'Performance Score'!$A$1:$J$199,10,FALSE))</f>
        <v>65</v>
      </c>
    </row>
    <row r="176" spans="1:10" x14ac:dyDescent="0.25">
      <c r="A176" s="1" t="s">
        <v>592</v>
      </c>
      <c r="B176" s="2" t="str">
        <f>VLOOKUP('Consolidated Table'!A176,'Staff Names'!$A$1:$B$200,2,FALSE)</f>
        <v>Rachel</v>
      </c>
      <c r="C176" s="1" t="str">
        <f>VLOOKUP(A176,'Staff Names'!$A$1:$C$200,3,FALSE)</f>
        <v>Oringe</v>
      </c>
      <c r="D176" s="2" t="str">
        <f>VLOOKUP(A176,Gender!$A$1:$B$200,2,FALSE)</f>
        <v>Female</v>
      </c>
      <c r="E176" t="str">
        <f>VLOOKUP(A176,Branches!$A$2:$B$200,2,FALSE)</f>
        <v>New York</v>
      </c>
      <c r="F176" t="str">
        <f>VLOOKUP(A176,Department!$A$2:$B$200,2,FALSE)</f>
        <v>Sales</v>
      </c>
      <c r="G176" s="11" t="str">
        <f>IFERROR(VLOOKUP(A176,'Level 1 - 3'!A:D,4,FALSE),IFERROR(VLOOKUP(A176,'Level 4 - DH'!A:D,4,FALSE),IFERROR(VLOOKUP(A176,Management!A:D,4,FALSE),"Not Found")))</f>
        <v>Level 4</v>
      </c>
      <c r="H17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7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76">
        <f>IF(G374= "MD/CEO",'Performance Score'!$E$200,VLOOKUP(A176:A374,'Performance Score'!$A$1:$J$199,10,FALSE))</f>
        <v>83</v>
      </c>
    </row>
    <row r="177" spans="1:10" x14ac:dyDescent="0.25">
      <c r="A177" s="1" t="s">
        <v>401</v>
      </c>
      <c r="B177" s="2" t="str">
        <f>VLOOKUP('Consolidated Table'!A177,'Staff Names'!$A$1:$B$200,2,FALSE)</f>
        <v>Beverly</v>
      </c>
      <c r="C177" s="1" t="str">
        <f>VLOOKUP(A177,'Staff Names'!$A$1:$C$200,3,FALSE)</f>
        <v>Tabourdeaux</v>
      </c>
      <c r="D177" s="2" t="str">
        <f>VLOOKUP(A177,Gender!$A$1:$B$200,2,FALSE)</f>
        <v>Female</v>
      </c>
      <c r="E177" t="str">
        <f>VLOOKUP(A177,Branches!$A$2:$B$200,2,FALSE)</f>
        <v>New York</v>
      </c>
      <c r="F177" t="str">
        <f>VLOOKUP(A177,Department!$A$2:$B$200,2,FALSE)</f>
        <v>Sales</v>
      </c>
      <c r="G177" s="11" t="str">
        <f>IFERROR(VLOOKUP(A177,'Level 1 - 3'!A:D,4,FALSE),IFERROR(VLOOKUP(A177,'Level 4 - DH'!A:D,4,FALSE),IFERROR(VLOOKUP(A177,Management!A:D,4,FALSE),"Not Found")))</f>
        <v>Level 4</v>
      </c>
      <c r="H17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7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77">
        <f>IF(G375= "MD/CEO",'Performance Score'!$E$200,VLOOKUP(A177:A375,'Performance Score'!$A$1:$J$199,10,FALSE))</f>
        <v>82</v>
      </c>
    </row>
    <row r="178" spans="1:10" x14ac:dyDescent="0.25">
      <c r="A178" s="1" t="s">
        <v>449</v>
      </c>
      <c r="B178" s="2" t="str">
        <f>VLOOKUP('Consolidated Table'!A178,'Staff Names'!$A$1:$B$200,2,FALSE)</f>
        <v>Gabriel</v>
      </c>
      <c r="C178" s="1" t="str">
        <f>VLOOKUP(A178,'Staff Names'!$A$1:$C$200,3,FALSE)</f>
        <v>Chavez</v>
      </c>
      <c r="D178" s="2" t="str">
        <f>VLOOKUP(A178,Gender!$A$1:$B$200,2,FALSE)</f>
        <v>Male</v>
      </c>
      <c r="E178" t="str">
        <f>VLOOKUP(A178,Branches!$A$2:$B$200,2,FALSE)</f>
        <v>New Jersey</v>
      </c>
      <c r="F178" t="str">
        <f>VLOOKUP(A178,Department!$A$2:$B$200,2,FALSE)</f>
        <v>Operations</v>
      </c>
      <c r="G178" s="11" t="str">
        <f>IFERROR(VLOOKUP(A178,'Level 1 - 3'!A:D,4,FALSE),IFERROR(VLOOKUP(A178,'Level 4 - DH'!A:D,4,FALSE),IFERROR(VLOOKUP(A178,Management!A:D,4,FALSE),"Not Found")))</f>
        <v>Level 4</v>
      </c>
      <c r="H17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7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78">
        <f>IF(G376= "MD/CEO",'Performance Score'!$E$200,VLOOKUP(A178:A376,'Performance Score'!$A$1:$J$199,10,FALSE))</f>
        <v>82</v>
      </c>
    </row>
    <row r="179" spans="1:10" x14ac:dyDescent="0.25">
      <c r="A179" s="1" t="s">
        <v>525</v>
      </c>
      <c r="B179" s="2" t="str">
        <f>VLOOKUP('Consolidated Table'!A179,'Staff Names'!$A$1:$B$200,2,FALSE)</f>
        <v>Gerald</v>
      </c>
      <c r="C179" s="1" t="str">
        <f>VLOOKUP(A179,'Staff Names'!$A$1:$C$200,3,FALSE)</f>
        <v>Bailey</v>
      </c>
      <c r="D179" s="2" t="str">
        <f>VLOOKUP(A179,Gender!$A$1:$B$200,2,FALSE)</f>
        <v>Male</v>
      </c>
      <c r="E179" t="str">
        <f>VLOOKUP(A179,Branches!$A$2:$B$200,2,FALSE)</f>
        <v>New Jersey</v>
      </c>
      <c r="F179" t="str">
        <f>VLOOKUP(A179,Department!$A$2:$B$200,2,FALSE)</f>
        <v>Sales</v>
      </c>
      <c r="G179" s="11" t="str">
        <f>IFERROR(VLOOKUP(A179,'Level 1 - 3'!A:D,4,FALSE),IFERROR(VLOOKUP(A179,'Level 4 - DH'!A:D,4,FALSE),IFERROR(VLOOKUP(A179,Management!A:D,4,FALSE),"Not Found")))</f>
        <v>Level 4</v>
      </c>
      <c r="H17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7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79">
        <f>IF(G377= "MD/CEO",'Performance Score'!$E$200,VLOOKUP(A179:A377,'Performance Score'!$A$1:$J$199,10,FALSE))</f>
        <v>83</v>
      </c>
    </row>
    <row r="180" spans="1:10" x14ac:dyDescent="0.25">
      <c r="A180" s="1" t="s">
        <v>463</v>
      </c>
      <c r="B180" s="2" t="str">
        <f>VLOOKUP('Consolidated Table'!A180,'Staff Names'!$A$1:$B$200,2,FALSE)</f>
        <v>Jean</v>
      </c>
      <c r="C180" s="1" t="str">
        <f>VLOOKUP(A180,'Staff Names'!$A$1:$C$200,3,FALSE)</f>
        <v>Ownstead</v>
      </c>
      <c r="D180" s="2" t="str">
        <f>VLOOKUP(A180,Gender!$A$1:$B$200,2,FALSE)</f>
        <v>Female</v>
      </c>
      <c r="E180" t="str">
        <f>VLOOKUP(A180,Branches!$A$2:$B$200,2,FALSE)</f>
        <v>New York</v>
      </c>
      <c r="F180" t="str">
        <f>VLOOKUP(A180,Department!$A$2:$B$200,2,FALSE)</f>
        <v>Audit &amp; COntrol</v>
      </c>
      <c r="G180" s="11" t="str">
        <f>IFERROR(VLOOKUP(A180,'Level 1 - 3'!A:D,4,FALSE),IFERROR(VLOOKUP(A180,'Level 4 - DH'!A:D,4,FALSE),IFERROR(VLOOKUP(A180,Management!A:D,4,FALSE),"Not Found")))</f>
        <v>Level 4</v>
      </c>
      <c r="H18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0">
        <f>IF(G378= "MD/CEO",'Performance Score'!$E$200,VLOOKUP(A180:A378,'Performance Score'!$A$1:$J$199,10,FALSE))</f>
        <v>80</v>
      </c>
    </row>
    <row r="181" spans="1:10" x14ac:dyDescent="0.25">
      <c r="A181" s="1" t="s">
        <v>464</v>
      </c>
      <c r="B181" s="2" t="str">
        <f>VLOOKUP('Consolidated Table'!A181,'Staff Names'!$A$1:$B$200,2,FALSE)</f>
        <v>Karen</v>
      </c>
      <c r="C181" s="1" t="str">
        <f>VLOOKUP(A181,'Staff Names'!$A$1:$C$200,3,FALSE)</f>
        <v>Abrahall</v>
      </c>
      <c r="D181" s="2" t="str">
        <f>VLOOKUP(A181,Gender!$A$1:$B$200,2,FALSE)</f>
        <v>Female</v>
      </c>
      <c r="E181" t="str">
        <f>VLOOKUP(A181,Branches!$A$2:$B$200,2,FALSE)</f>
        <v>New York</v>
      </c>
      <c r="F181" t="str">
        <f>VLOOKUP(A181,Department!$A$2:$B$200,2,FALSE)</f>
        <v>HR</v>
      </c>
      <c r="G181" s="11" t="str">
        <f>IFERROR(VLOOKUP(A181,'Level 1 - 3'!A:D,4,FALSE),IFERROR(VLOOKUP(A181,'Level 4 - DH'!A:D,4,FALSE),IFERROR(VLOOKUP(A181,Management!A:D,4,FALSE),"Not Found")))</f>
        <v>Level 4</v>
      </c>
      <c r="H18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1">
        <f>IF(G379= "MD/CEO",'Performance Score'!$E$200,VLOOKUP(A181:A379,'Performance Score'!$A$1:$J$199,10,FALSE))</f>
        <v>78</v>
      </c>
    </row>
    <row r="182" spans="1:10" x14ac:dyDescent="0.25">
      <c r="A182" s="1" t="s">
        <v>476</v>
      </c>
      <c r="B182" s="2" t="str">
        <f>VLOOKUP('Consolidated Table'!A182,'Staff Names'!$A$1:$B$200,2,FALSE)</f>
        <v>Robert</v>
      </c>
      <c r="C182" s="1" t="str">
        <f>VLOOKUP(A182,'Staff Names'!$A$1:$C$200,3,FALSE)</f>
        <v>Williams</v>
      </c>
      <c r="D182" s="2" t="str">
        <f>VLOOKUP(A182,Gender!$A$1:$B$200,2,FALSE)</f>
        <v>Male</v>
      </c>
      <c r="E182" t="str">
        <f>VLOOKUP(A182,Branches!$A$2:$B$200,2,FALSE)</f>
        <v>New York</v>
      </c>
      <c r="F182" t="str">
        <f>VLOOKUP(A182,Department!$A$2:$B$200,2,FALSE)</f>
        <v>HR</v>
      </c>
      <c r="G182" s="11" t="str">
        <f>IFERROR(VLOOKUP(A182,'Level 1 - 3'!A:D,4,FALSE),IFERROR(VLOOKUP(A182,'Level 4 - DH'!A:D,4,FALSE),IFERROR(VLOOKUP(A182,Management!A:D,4,FALSE),"Not Found")))</f>
        <v>Level 4</v>
      </c>
      <c r="H18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2">
        <f>IF(G380= "MD/CEO",'Performance Score'!$E$200,VLOOKUP(A182:A380,'Performance Score'!$A$1:$J$199,10,FALSE))</f>
        <v>77</v>
      </c>
    </row>
    <row r="183" spans="1:10" x14ac:dyDescent="0.25">
      <c r="A183" s="1" t="s">
        <v>540</v>
      </c>
      <c r="B183" s="2" t="str">
        <f>VLOOKUP('Consolidated Table'!A183,'Staff Names'!$A$1:$B$200,2,FALSE)</f>
        <v>Margaret</v>
      </c>
      <c r="C183" s="1" t="str">
        <f>VLOOKUP(A183,'Staff Names'!$A$1:$C$200,3,FALSE)</f>
        <v>Acorn</v>
      </c>
      <c r="D183" s="2" t="str">
        <f>VLOOKUP(A183,Gender!$A$1:$B$200,2,FALSE)</f>
        <v>Female</v>
      </c>
      <c r="E183" t="str">
        <f>VLOOKUP(A183,Branches!$A$2:$B$200,2,FALSE)</f>
        <v>New York</v>
      </c>
      <c r="F183" t="str">
        <f>VLOOKUP(A183,Department!$A$2:$B$200,2,FALSE)</f>
        <v>Finance</v>
      </c>
      <c r="G183" s="11" t="str">
        <f>IFERROR(VLOOKUP(A183,'Level 1 - 3'!A:D,4,FALSE),IFERROR(VLOOKUP(A183,'Level 4 - DH'!A:D,4,FALSE),IFERROR(VLOOKUP(A183,Management!A:D,4,FALSE),"Not Found")))</f>
        <v>Level 4</v>
      </c>
      <c r="H18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3">
        <f>IF(G381= "MD/CEO",'Performance Score'!$E$200,VLOOKUP(A183:A381,'Performance Score'!$A$1:$J$199,10,FALSE))</f>
        <v>85</v>
      </c>
    </row>
    <row r="184" spans="1:10" x14ac:dyDescent="0.25">
      <c r="A184" s="1" t="s">
        <v>587</v>
      </c>
      <c r="B184" s="2" t="str">
        <f>VLOOKUP('Consolidated Table'!A184,'Staff Names'!$A$1:$B$200,2,FALSE)</f>
        <v>Carolyn</v>
      </c>
      <c r="C184" s="1" t="str">
        <f>VLOOKUP(A184,'Staff Names'!$A$1:$C$200,3,FALSE)</f>
        <v>Orrange</v>
      </c>
      <c r="D184" s="2" t="str">
        <f>VLOOKUP(A184,Gender!$A$1:$B$200,2,FALSE)</f>
        <v>Female</v>
      </c>
      <c r="E184" t="str">
        <f>VLOOKUP(A184,Branches!$A$2:$B$200,2,FALSE)</f>
        <v>New York</v>
      </c>
      <c r="F184" t="str">
        <f>VLOOKUP(A184,Department!$A$2:$B$200,2,FALSE)</f>
        <v>Operations</v>
      </c>
      <c r="G184" s="11" t="str">
        <f>IFERROR(VLOOKUP(A184,'Level 1 - 3'!A:D,4,FALSE),IFERROR(VLOOKUP(A184,'Level 4 - DH'!A:D,4,FALSE),IFERROR(VLOOKUP(A184,Management!A:D,4,FALSE),"Not Found")))</f>
        <v>Level 4</v>
      </c>
      <c r="H18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4">
        <f>IF(G382= "MD/CEO",'Performance Score'!$E$200,VLOOKUP(A184:A382,'Performance Score'!$A$1:$J$199,10,FALSE))</f>
        <v>75</v>
      </c>
    </row>
    <row r="185" spans="1:10" x14ac:dyDescent="0.25">
      <c r="A185" s="1" t="s">
        <v>492</v>
      </c>
      <c r="B185" s="2" t="str">
        <f>VLOOKUP('Consolidated Table'!A185,'Staff Names'!$A$1:$B$200,2,FALSE)</f>
        <v>Terry</v>
      </c>
      <c r="C185" s="1" t="str">
        <f>VLOOKUP(A185,'Staff Names'!$A$1:$C$200,3,FALSE)</f>
        <v>Morgan</v>
      </c>
      <c r="D185" s="2" t="str">
        <f>VLOOKUP(A185,Gender!$A$1:$B$200,2,FALSE)</f>
        <v>Male</v>
      </c>
      <c r="E185" t="str">
        <f>VLOOKUP(A185,Branches!$A$2:$B$200,2,FALSE)</f>
        <v>Texas</v>
      </c>
      <c r="F185" t="str">
        <f>VLOOKUP(A185,Department!$A$2:$B$200,2,FALSE)</f>
        <v>Operations</v>
      </c>
      <c r="G185" s="11" t="str">
        <f>IFERROR(VLOOKUP(A185,'Level 1 - 3'!A:D,4,FALSE),IFERROR(VLOOKUP(A185,'Level 4 - DH'!A:D,4,FALSE),IFERROR(VLOOKUP(A185,Management!A:D,4,FALSE),"Not Found")))</f>
        <v>Level 4</v>
      </c>
      <c r="H18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5">
        <f>IF(G383= "MD/CEO",'Performance Score'!$E$200,VLOOKUP(A185:A383,'Performance Score'!$A$1:$J$199,10,FALSE))</f>
        <v>71</v>
      </c>
    </row>
    <row r="186" spans="1:10" x14ac:dyDescent="0.25">
      <c r="A186" s="1" t="s">
        <v>528</v>
      </c>
      <c r="B186" s="2" t="str">
        <f>VLOOKUP('Consolidated Table'!A186,'Staff Names'!$A$1:$B$200,2,FALSE)</f>
        <v>Christian</v>
      </c>
      <c r="C186" s="1" t="str">
        <f>VLOOKUP(A186,'Staff Names'!$A$1:$C$200,3,FALSE)</f>
        <v>Rogers</v>
      </c>
      <c r="D186" s="2" t="str">
        <f>VLOOKUP(A186,Gender!$A$1:$B$200,2,FALSE)</f>
        <v>Male</v>
      </c>
      <c r="E186" t="str">
        <f>VLOOKUP(A186,Branches!$A$2:$B$200,2,FALSE)</f>
        <v>Utah</v>
      </c>
      <c r="F186" t="str">
        <f>VLOOKUP(A186,Department!$A$2:$B$200,2,FALSE)</f>
        <v>Operations</v>
      </c>
      <c r="G186" s="11" t="str">
        <f>IFERROR(VLOOKUP(A186,'Level 1 - 3'!A:D,4,FALSE),IFERROR(VLOOKUP(A186,'Level 4 - DH'!A:D,4,FALSE),IFERROR(VLOOKUP(A186,Management!A:D,4,FALSE),"Not Found")))</f>
        <v>Level 4</v>
      </c>
      <c r="H18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6">
        <f>IF(G384= "MD/CEO",'Performance Score'!$E$200,VLOOKUP(A186:A384,'Performance Score'!$A$1:$J$199,10,FALSE))</f>
        <v>83</v>
      </c>
    </row>
    <row r="187" spans="1:10" x14ac:dyDescent="0.25">
      <c r="A187" s="1" t="s">
        <v>593</v>
      </c>
      <c r="B187" s="2" t="str">
        <f>VLOOKUP('Consolidated Table'!A187,'Staff Names'!$A$1:$B$200,2,FALSE)</f>
        <v>Adam</v>
      </c>
      <c r="C187" s="1" t="str">
        <f>VLOOKUP(A187,'Staff Names'!$A$1:$C$200,3,FALSE)</f>
        <v>Diaz</v>
      </c>
      <c r="D187" s="2" t="str">
        <f>VLOOKUP(A187,Gender!$A$1:$B$200,2,FALSE)</f>
        <v>Male</v>
      </c>
      <c r="E187" t="str">
        <f>VLOOKUP(A187,Branches!$A$2:$B$200,2,FALSE)</f>
        <v>Washington DC</v>
      </c>
      <c r="F187" t="str">
        <f>VLOOKUP(A187,Department!$A$2:$B$200,2,FALSE)</f>
        <v>HR</v>
      </c>
      <c r="G187" s="11" t="str">
        <f>IFERROR(VLOOKUP(A187,'Level 1 - 3'!A:D,4,FALSE),IFERROR(VLOOKUP(A187,'Level 4 - DH'!A:D,4,FALSE),IFERROR(VLOOKUP(A187,Management!A:D,4,FALSE),"Not Found")))</f>
        <v>Level 4</v>
      </c>
      <c r="H18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7">
        <f>IF(G385= "MD/CEO",'Performance Score'!$E$200,VLOOKUP(A187:A385,'Performance Score'!$A$1:$J$199,10,FALSE))</f>
        <v>83</v>
      </c>
    </row>
    <row r="188" spans="1:10" x14ac:dyDescent="0.25">
      <c r="A188" s="1" t="s">
        <v>596</v>
      </c>
      <c r="B188" s="2" t="str">
        <f>VLOOKUP('Consolidated Table'!A188,'Staff Names'!$A$1:$B$200,2,FALSE)</f>
        <v>Keith</v>
      </c>
      <c r="C188" s="1" t="str">
        <f>VLOOKUP(A188,'Staff Names'!$A$1:$C$200,3,FALSE)</f>
        <v>Gutierrez</v>
      </c>
      <c r="D188" s="2" t="str">
        <f>VLOOKUP(A188,Gender!$A$1:$B$200,2,FALSE)</f>
        <v>Male</v>
      </c>
      <c r="E188" t="str">
        <f>VLOOKUP(A188,Branches!$A$2:$B$200,2,FALSE)</f>
        <v>Washington DC</v>
      </c>
      <c r="F188" t="str">
        <f>VLOOKUP(A188,Department!$A$2:$B$200,2,FALSE)</f>
        <v>Customer Service</v>
      </c>
      <c r="G188" s="11" t="str">
        <f>IFERROR(VLOOKUP(A188,'Level 1 - 3'!A:D,4,FALSE),IFERROR(VLOOKUP(A188,'Level 4 - DH'!A:D,4,FALSE),IFERROR(VLOOKUP(A188,Management!A:D,4,FALSE),"Not Found")))</f>
        <v>Level 4</v>
      </c>
      <c r="H18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8">
        <f>IF(G386= "MD/CEO",'Performance Score'!$E$200,VLOOKUP(A188:A386,'Performance Score'!$A$1:$J$199,10,FALSE))</f>
        <v>74</v>
      </c>
    </row>
    <row r="189" spans="1:10" x14ac:dyDescent="0.25">
      <c r="A189" s="1" t="s">
        <v>442</v>
      </c>
      <c r="B189" s="2" t="str">
        <f>VLOOKUP('Consolidated Table'!A189,'Staff Names'!$A$1:$B$200,2,FALSE)</f>
        <v>Charlotte</v>
      </c>
      <c r="C189" s="1" t="str">
        <f>VLOOKUP(A189,'Staff Names'!$A$1:$C$200,3,FALSE)</f>
        <v>Takon</v>
      </c>
      <c r="D189" s="2" t="str">
        <f>VLOOKUP(A189,Gender!$A$1:$B$200,2,FALSE)</f>
        <v>Female</v>
      </c>
      <c r="E189" t="str">
        <f>VLOOKUP(A189,Branches!$A$2:$B$200,2,FALSE)</f>
        <v>Washington DC</v>
      </c>
      <c r="F189" t="str">
        <f>VLOOKUP(A189,Department!$A$2:$B$200,2,FALSE)</f>
        <v>Finance</v>
      </c>
      <c r="G189" s="11" t="str">
        <f>IFERROR(VLOOKUP(A189,'Level 1 - 3'!A:D,4,FALSE),IFERROR(VLOOKUP(A189,'Level 4 - DH'!A:D,4,FALSE),IFERROR(VLOOKUP(A189,Management!A:D,4,FALSE),"Not Found")))</f>
        <v>Level 4</v>
      </c>
      <c r="H18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8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89">
        <f>IF(G387= "MD/CEO",'Performance Score'!$E$200,VLOOKUP(A189:A387,'Performance Score'!$A$1:$J$199,10,FALSE))</f>
        <v>72</v>
      </c>
    </row>
    <row r="190" spans="1:10" x14ac:dyDescent="0.25">
      <c r="A190" s="1" t="s">
        <v>586</v>
      </c>
      <c r="B190" s="2" t="str">
        <f>VLOOKUP('Consolidated Table'!A190,'Staff Names'!$A$1:$B$200,2,FALSE)</f>
        <v>Isabella</v>
      </c>
      <c r="C190" s="1" t="str">
        <f>VLOOKUP(A190,'Staff Names'!$A$1:$C$200,3,FALSE)</f>
        <v>Tabbett</v>
      </c>
      <c r="D190" s="2" t="str">
        <f>VLOOKUP(A190,Gender!$A$1:$B$200,2,FALSE)</f>
        <v>Female</v>
      </c>
      <c r="E190" t="str">
        <f>VLOOKUP(A190,Branches!$A$2:$B$200,2,FALSE)</f>
        <v>Washington DC</v>
      </c>
      <c r="F190" t="str">
        <f>VLOOKUP(A190,Department!$A$2:$B$200,2,FALSE)</f>
        <v>Sales</v>
      </c>
      <c r="G190" s="11" t="str">
        <f>IFERROR(VLOOKUP(A190,'Level 1 - 3'!A:D,4,FALSE),IFERROR(VLOOKUP(A190,'Level 4 - DH'!A:D,4,FALSE),IFERROR(VLOOKUP(A190,Management!A:D,4,FALSE),"Not Found")))</f>
        <v>Level 4</v>
      </c>
      <c r="H19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0">
        <f>IF(G388= "MD/CEO",'Performance Score'!$E$200,VLOOKUP(A190:A388,'Performance Score'!$A$1:$J$199,10,FALSE))</f>
        <v>91</v>
      </c>
    </row>
    <row r="191" spans="1:10" x14ac:dyDescent="0.25">
      <c r="A191" s="1" t="s">
        <v>573</v>
      </c>
      <c r="B191" s="2" t="str">
        <f>VLOOKUP('Consolidated Table'!A191,'Staff Names'!$A$1:$B$200,2,FALSE)</f>
        <v>Samantha</v>
      </c>
      <c r="C191" s="1" t="str">
        <f>VLOOKUP(A191,'Staff Names'!$A$1:$C$200,3,FALSE)</f>
        <v>Ogburn</v>
      </c>
      <c r="D191" s="2" t="str">
        <f>VLOOKUP(A191,Gender!$A$1:$B$200,2,FALSE)</f>
        <v>Female</v>
      </c>
      <c r="E191" t="str">
        <f>VLOOKUP(A191,Branches!$A$2:$B$200,2,FALSE)</f>
        <v>Arizona</v>
      </c>
      <c r="F191" t="str">
        <f>VLOOKUP(A191,Department!$A$2:$B$200,2,FALSE)</f>
        <v>Sales</v>
      </c>
      <c r="G191" s="11" t="str">
        <f>IFERROR(VLOOKUP(A191,'Level 1 - 3'!A:D,4,FALSE),IFERROR(VLOOKUP(A191,'Level 4 - DH'!A:D,4,FALSE),IFERROR(VLOOKUP(A191,Management!A:D,4,FALSE),"Not Found")))</f>
        <v>Level 5</v>
      </c>
      <c r="H191"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1"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1">
        <f>IF(G389= "MD/CEO",'Performance Score'!$E$200,VLOOKUP(A191:A389,'Performance Score'!$A$1:$J$199,10,FALSE))</f>
        <v>79</v>
      </c>
    </row>
    <row r="192" spans="1:10" x14ac:dyDescent="0.25">
      <c r="A192" s="1" t="s">
        <v>501</v>
      </c>
      <c r="B192" s="2" t="str">
        <f>VLOOKUP('Consolidated Table'!A192,'Staff Names'!$A$1:$B$200,2,FALSE)</f>
        <v>Jerry</v>
      </c>
      <c r="C192" s="1" t="str">
        <f>VLOOKUP(A192,'Staff Names'!$A$1:$C$200,3,FALSE)</f>
        <v>Gomez</v>
      </c>
      <c r="D192" s="2" t="str">
        <f>VLOOKUP(A192,Gender!$A$1:$B$200,2,FALSE)</f>
        <v>Male</v>
      </c>
      <c r="E192" t="str">
        <f>VLOOKUP(A192,Branches!$A$2:$B$200,2,FALSE)</f>
        <v>Califonia</v>
      </c>
      <c r="F192" t="str">
        <f>VLOOKUP(A192,Department!$A$2:$B$200,2,FALSE)</f>
        <v>Sales</v>
      </c>
      <c r="G192" s="11" t="str">
        <f>IFERROR(VLOOKUP(A192,'Level 1 - 3'!A:D,4,FALSE),IFERROR(VLOOKUP(A192,'Level 4 - DH'!A:D,4,FALSE),IFERROR(VLOOKUP(A192,Management!A:D,4,FALSE),"Not Found")))</f>
        <v>Level 5</v>
      </c>
      <c r="H192"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2"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2">
        <f>IF(G390= "MD/CEO",'Performance Score'!$E$200,VLOOKUP(A192:A390,'Performance Score'!$A$1:$J$199,10,FALSE))</f>
        <v>66</v>
      </c>
    </row>
    <row r="193" spans="1:10" x14ac:dyDescent="0.25">
      <c r="A193" s="1" t="s">
        <v>488</v>
      </c>
      <c r="B193" s="2" t="str">
        <f>VLOOKUP('Consolidated Table'!A193,'Staff Names'!$A$1:$B$200,2,FALSE)</f>
        <v>Stephen</v>
      </c>
      <c r="C193" s="1" t="str">
        <f>VLOOKUP(A193,'Staff Names'!$A$1:$C$200,3,FALSE)</f>
        <v>Torres</v>
      </c>
      <c r="D193" s="2" t="str">
        <f>VLOOKUP(A193,Gender!$A$1:$B$200,2,FALSE)</f>
        <v>Male</v>
      </c>
      <c r="E193" t="str">
        <f>VLOOKUP(A193,Branches!$A$2:$B$200,2,FALSE)</f>
        <v>Florida</v>
      </c>
      <c r="F193" t="str">
        <f>VLOOKUP(A193,Department!$A$2:$B$200,2,FALSE)</f>
        <v>Sales</v>
      </c>
      <c r="G193" s="11" t="str">
        <f>IFERROR(VLOOKUP(A193,'Level 1 - 3'!A:D,4,FALSE),IFERROR(VLOOKUP(A193,'Level 4 - DH'!A:D,4,FALSE),IFERROR(VLOOKUP(A193,Management!A:D,4,FALSE),"Not Found")))</f>
        <v>Level 5</v>
      </c>
      <c r="H193"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3"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3">
        <f>IF(G391= "MD/CEO",'Performance Score'!$E$200,VLOOKUP(A193:A391,'Performance Score'!$A$1:$J$199,10,FALSE))</f>
        <v>57</v>
      </c>
    </row>
    <row r="194" spans="1:10" x14ac:dyDescent="0.25">
      <c r="A194" s="1" t="s">
        <v>451</v>
      </c>
      <c r="B194" s="2" t="str">
        <f>VLOOKUP('Consolidated Table'!A194,'Staff Names'!$A$1:$B$200,2,FALSE)</f>
        <v>Brandon</v>
      </c>
      <c r="C194" s="1" t="str">
        <f>VLOOKUP(A194,'Staff Names'!$A$1:$C$200,3,FALSE)</f>
        <v>Green</v>
      </c>
      <c r="D194" s="2" t="str">
        <f>VLOOKUP(A194,Gender!$A$1:$B$200,2,FALSE)</f>
        <v>Male</v>
      </c>
      <c r="E194" t="str">
        <f>VLOOKUP(A194,Branches!$A$2:$B$200,2,FALSE)</f>
        <v>New York</v>
      </c>
      <c r="F194" t="str">
        <f>VLOOKUP(A194,Department!$A$2:$B$200,2,FALSE)</f>
        <v>Sales</v>
      </c>
      <c r="G194" s="11" t="str">
        <f>IFERROR(VLOOKUP(A194,'Level 1 - 3'!A:D,4,FALSE),IFERROR(VLOOKUP(A194,'Level 4 - DH'!A:D,4,FALSE),IFERROR(VLOOKUP(A194,Management!A:D,4,FALSE),"Not Found")))</f>
        <v>Level 5</v>
      </c>
      <c r="H194"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4"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4">
        <f>IF(G392= "MD/CEO",'Performance Score'!$E$200,VLOOKUP(A194:A392,'Performance Score'!$A$1:$J$199,10,FALSE))</f>
        <v>86</v>
      </c>
    </row>
    <row r="195" spans="1:10" x14ac:dyDescent="0.25">
      <c r="A195" s="1" t="s">
        <v>541</v>
      </c>
      <c r="B195" s="2" t="str">
        <f>VLOOKUP('Consolidated Table'!A195,'Staff Names'!$A$1:$B$200,2,FALSE)</f>
        <v>Noah</v>
      </c>
      <c r="C195" s="1" t="str">
        <f>VLOOKUP(A195,'Staff Names'!$A$1:$C$200,3,FALSE)</f>
        <v>Morris</v>
      </c>
      <c r="D195" s="2" t="str">
        <f>VLOOKUP(A195,Gender!$A$1:$B$200,2,FALSE)</f>
        <v>Male</v>
      </c>
      <c r="E195" t="str">
        <f>VLOOKUP(A195,Branches!$A$2:$B$200,2,FALSE)</f>
        <v>New York</v>
      </c>
      <c r="F195" t="str">
        <f>VLOOKUP(A195,Department!$A$2:$B$200,2,FALSE)</f>
        <v>Finance</v>
      </c>
      <c r="G195" s="11" t="str">
        <f>IFERROR(VLOOKUP(A195,'Level 1 - 3'!A:D,4,FALSE),IFERROR(VLOOKUP(A195,'Level 4 - DH'!A:D,4,FALSE),IFERROR(VLOOKUP(A195,Management!A:D,4,FALSE),"Not Found")))</f>
        <v>Level 5</v>
      </c>
      <c r="H195"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5"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5">
        <f>IF(G393= "MD/CEO",'Performance Score'!$E$200,VLOOKUP(A195:A393,'Performance Score'!$A$1:$J$199,10,FALSE))</f>
        <v>78</v>
      </c>
    </row>
    <row r="196" spans="1:10" x14ac:dyDescent="0.25">
      <c r="A196" s="1" t="s">
        <v>580</v>
      </c>
      <c r="B196" s="2" t="str">
        <f>VLOOKUP('Consolidated Table'!A196,'Staff Names'!$A$1:$B$200,2,FALSE)</f>
        <v>Nicole</v>
      </c>
      <c r="C196" s="1" t="str">
        <f>VLOOKUP(A196,'Staff Names'!$A$1:$C$200,3,FALSE)</f>
        <v>Obree</v>
      </c>
      <c r="D196" s="2" t="str">
        <f>VLOOKUP(A196,Gender!$A$1:$B$200,2,FALSE)</f>
        <v>Female</v>
      </c>
      <c r="E196" t="str">
        <f>VLOOKUP(A196,Branches!$A$2:$B$200,2,FALSE)</f>
        <v>Texas</v>
      </c>
      <c r="F196" t="str">
        <f>VLOOKUP(A196,Department!$A$2:$B$200,2,FALSE)</f>
        <v>Sales</v>
      </c>
      <c r="G196" s="11" t="str">
        <f>IFERROR(VLOOKUP(A196,'Level 1 - 3'!A:D,4,FALSE),IFERROR(VLOOKUP(A196,'Level 4 - DH'!A:D,4,FALSE),IFERROR(VLOOKUP(A196,Management!A:D,4,FALSE),"Not Found")))</f>
        <v>Level 5</v>
      </c>
      <c r="H196"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6"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6">
        <f>IF(G394= "MD/CEO",'Performance Score'!$E$200,VLOOKUP(A196:A394,'Performance Score'!$A$1:$J$199,10,FALSE))</f>
        <v>30</v>
      </c>
    </row>
    <row r="197" spans="1:10" x14ac:dyDescent="0.25">
      <c r="A197" s="1" t="s">
        <v>588</v>
      </c>
      <c r="B197" s="2" t="str">
        <f>VLOOKUP('Consolidated Table'!A197,'Staff Names'!$A$1:$B$200,2,FALSE)</f>
        <v>Olivia</v>
      </c>
      <c r="C197" s="1" t="str">
        <f>VLOOKUP(A197,'Staff Names'!$A$1:$C$200,3,FALSE)</f>
        <v>Oxlar</v>
      </c>
      <c r="D197" s="2" t="str">
        <f>VLOOKUP(A197,Gender!$A$1:$B$200,2,FALSE)</f>
        <v>Female</v>
      </c>
      <c r="E197" t="str">
        <f>VLOOKUP(A197,Branches!$A$2:$B$200,2,FALSE)</f>
        <v>Utah</v>
      </c>
      <c r="F197" t="str">
        <f>VLOOKUP(A197,Department!$A$2:$B$200,2,FALSE)</f>
        <v>Sales</v>
      </c>
      <c r="G197" s="11" t="str">
        <f>IFERROR(VLOOKUP(A197,'Level 1 - 3'!A:D,4,FALSE),IFERROR(VLOOKUP(A197,'Level 4 - DH'!A:D,4,FALSE),IFERROR(VLOOKUP(A197,Management!A:D,4,FALSE),"Not Found")))</f>
        <v>Level 5</v>
      </c>
      <c r="H197"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7"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7">
        <f>IF(G395= "MD/CEO",'Performance Score'!$E$200,VLOOKUP(A197:A395,'Performance Score'!$A$1:$J$199,10,FALSE))</f>
        <v>81</v>
      </c>
    </row>
    <row r="198" spans="1:10" x14ac:dyDescent="0.25">
      <c r="A198" s="1" t="s">
        <v>453</v>
      </c>
      <c r="B198" s="2" t="str">
        <f>VLOOKUP('Consolidated Table'!A198,'Staff Names'!$A$1:$B$200,2,FALSE)</f>
        <v>Helen</v>
      </c>
      <c r="C198" s="1" t="str">
        <f>VLOOKUP(A198,'Staff Names'!$A$1:$C$200,3,FALSE)</f>
        <v>Olmstead</v>
      </c>
      <c r="D198" s="2" t="str">
        <f>VLOOKUP(A198,Gender!$A$1:$B$200,2,FALSE)</f>
        <v>Female</v>
      </c>
      <c r="E198" t="str">
        <f>VLOOKUP(A198,Branches!$A$2:$B$200,2,FALSE)</f>
        <v>Washington DC</v>
      </c>
      <c r="F198" t="str">
        <f>VLOOKUP(A198,Department!$A$2:$B$200,2,FALSE)</f>
        <v>Operations</v>
      </c>
      <c r="G198" s="11" t="str">
        <f>IFERROR(VLOOKUP(A198,'Level 1 - 3'!A:D,4,FALSE),IFERROR(VLOOKUP(A198,'Level 4 - DH'!A:D,4,FALSE),IFERROR(VLOOKUP(A198,Management!A:D,4,FALSE),"Not Found")))</f>
        <v>Level 5</v>
      </c>
      <c r="H198"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8"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8">
        <f>IF(G396= "MD/CEO",'Performance Score'!$E$200,VLOOKUP(A198:A396,'Performance Score'!$A$1:$J$199,10,FALSE))</f>
        <v>66</v>
      </c>
    </row>
    <row r="199" spans="1:10" x14ac:dyDescent="0.25">
      <c r="A199" s="1" t="s">
        <v>498</v>
      </c>
      <c r="B199" s="2" t="str">
        <f>VLOOKUP('Consolidated Table'!A199,'Staff Names'!$A$1:$B$200,2,FALSE)</f>
        <v>Kathryn</v>
      </c>
      <c r="C199" s="1" t="str">
        <f>VLOOKUP(A199,'Staff Names'!$A$1:$C$200,3,FALSE)</f>
        <v>Osswaldt</v>
      </c>
      <c r="D199" s="2" t="str">
        <f>VLOOKUP(A199,Gender!$A$1:$B$200,2,FALSE)</f>
        <v>Female</v>
      </c>
      <c r="E199" t="str">
        <f>VLOOKUP(A199,Branches!$A$2:$B$200,2,FALSE)</f>
        <v>Washington DC</v>
      </c>
      <c r="F199" t="str">
        <f>VLOOKUP(A199,Department!$A$2:$B$200,2,FALSE)</f>
        <v>Sales</v>
      </c>
      <c r="G199" s="11" t="str">
        <f>IFERROR(VLOOKUP(A199,'Level 1 - 3'!A:D,4,FALSE),IFERROR(VLOOKUP(A199,'Level 4 - DH'!A:D,4,FALSE),IFERROR(VLOOKUP(A199,Management!A:D,4,FALSE),"Not Found")))</f>
        <v>Level 5</v>
      </c>
      <c r="H199"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Head</v>
      </c>
      <c r="I199"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DMD</v>
      </c>
      <c r="J199">
        <f>IF(G397= "MD/CEO",'Performance Score'!$E$200,VLOOKUP(A199:A397,'Performance Score'!$A$1:$J$199,10,FALSE))</f>
        <v>76</v>
      </c>
    </row>
    <row r="200" spans="1:10" x14ac:dyDescent="0.25">
      <c r="A200" s="1" t="s">
        <v>484</v>
      </c>
      <c r="B200" s="2" t="str">
        <f>VLOOKUP('Consolidated Table'!A200,'Staff Names'!$A$1:$B$200,2,FALSE)</f>
        <v>Frank</v>
      </c>
      <c r="C200" s="1" t="str">
        <f>VLOOKUP(A200,'Staff Names'!$A$1:$C$200,3,FALSE)</f>
        <v>Campbell</v>
      </c>
      <c r="D200" s="2" t="str">
        <f>VLOOKUP(A200,Gender!$A$1:$B$200,2,FALSE)</f>
        <v>Male</v>
      </c>
      <c r="E200" t="str">
        <f>VLOOKUP(A200,Branches!$A$2:$B$200,2,FALSE)</f>
        <v>New York</v>
      </c>
      <c r="F200" t="str">
        <f>VLOOKUP(A200,Department!$A$2:$B$200,2,FALSE)</f>
        <v>Executive</v>
      </c>
      <c r="G200" s="11" t="str">
        <f>IFERROR(VLOOKUP(A200,'Level 1 - 3'!A:D,4,FALSE),IFERROR(VLOOKUP(A200,'Level 4 - DH'!A:D,4,FALSE),IFERROR(VLOOKUP(A200,Management!A:D,4,FALSE),"Not Found")))</f>
        <v>MD/CEO</v>
      </c>
      <c r="H200" t="str">
        <f>IF(Table1[[#This Row],[Position]]="Deputy Head", "Head",IF(Table1[[#This Row],[Position]]="DMD","MD",IF(Table1[[#This Row],[Position]]="COO","MD",IF(Table1[[#This Row],[Position]]="Level 1","Deputy Head",IF(Table1[[#This Row],[Position]]="Head","COO",IF(Table1[[#This Row],[Position]]="Level 2","Deputy Head",IF(Table1[[#This Row],[Position]]="Level 3","Deputy Head",IF(Table1[[#This Row],[Position]]="Level 4","Head",IF(Table1[[#This Row],[Position]]="Level 5","Head","N/A")))))))))</f>
        <v>N/A</v>
      </c>
      <c r="I200" t="str">
        <f>IF(Table1[[#This Row],[Position]]="Deputy Head","DMD",IF(Table1[[#This Row],[Position]]="Head","None",IF(Table1[[#This Row],[Position]]="DMD","None",IF(Table1[[#This Row],[Position]]="COO","None",IF(Table1[[#This Row],[Position]]="Level 1","Head",IF(Table1[[#This Row],[Position]]="Level 2","Head",IF(Table1[[#This Row],[Position]]="Level 3","Head",IF(Table1[[#This Row],[Position]]="Level 4","DMD",IF(Table1[[#This Row],[Position]]="Level 5","DMD","N/A")))))))))</f>
        <v>N/A</v>
      </c>
      <c r="J200">
        <f>'Performance Score'!$E$200</f>
        <v>75</v>
      </c>
    </row>
  </sheetData>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00"/>
  <sheetViews>
    <sheetView topLeftCell="A190" workbookViewId="0">
      <selection activeCell="D4" sqref="D4"/>
    </sheetView>
  </sheetViews>
  <sheetFormatPr defaultColWidth="11" defaultRowHeight="15.75" x14ac:dyDescent="0.25"/>
  <cols>
    <col min="1" max="3" width="16.5" customWidth="1"/>
    <col min="4" max="4" width="19.625" bestFit="1" customWidth="1"/>
  </cols>
  <sheetData>
    <row r="1" spans="1:4" x14ac:dyDescent="0.25">
      <c r="A1" s="3" t="s">
        <v>598</v>
      </c>
      <c r="B1" s="3" t="s">
        <v>199</v>
      </c>
      <c r="C1" s="3" t="s">
        <v>200</v>
      </c>
      <c r="D1" s="3" t="s">
        <v>672</v>
      </c>
    </row>
    <row r="2" spans="1:4" x14ac:dyDescent="0.25">
      <c r="A2" s="1" t="s">
        <v>508</v>
      </c>
      <c r="B2" s="2" t="s">
        <v>102</v>
      </c>
      <c r="C2" s="1" t="s">
        <v>253</v>
      </c>
      <c r="D2" t="str">
        <f>B2&amp;" "&amp;C2</f>
        <v>Aaron Evans</v>
      </c>
    </row>
    <row r="3" spans="1:4" x14ac:dyDescent="0.25">
      <c r="A3" s="1" t="s">
        <v>458</v>
      </c>
      <c r="B3" s="2" t="s">
        <v>153</v>
      </c>
      <c r="C3" s="1" t="s">
        <v>361</v>
      </c>
      <c r="D3" t="str">
        <f t="shared" ref="D3:D66" si="0">B3&amp;" "&amp;C3</f>
        <v>Abigail Oter</v>
      </c>
    </row>
    <row r="4" spans="1:4" x14ac:dyDescent="0.25">
      <c r="A4" s="1" t="s">
        <v>593</v>
      </c>
      <c r="B4" s="2" t="s">
        <v>106</v>
      </c>
      <c r="C4" s="1" t="s">
        <v>255</v>
      </c>
      <c r="D4" t="str">
        <f t="shared" si="0"/>
        <v>Adam Diaz</v>
      </c>
    </row>
    <row r="5" spans="1:4" x14ac:dyDescent="0.25">
      <c r="A5" s="1" t="s">
        <v>470</v>
      </c>
      <c r="B5" s="2" t="s">
        <v>168</v>
      </c>
      <c r="C5" s="1" t="s">
        <v>284</v>
      </c>
      <c r="D5" t="str">
        <f t="shared" si="0"/>
        <v>Alan Bennet</v>
      </c>
    </row>
    <row r="6" spans="1:4" x14ac:dyDescent="0.25">
      <c r="A6" s="1" t="s">
        <v>493</v>
      </c>
      <c r="B6" s="2" t="s">
        <v>172</v>
      </c>
      <c r="C6" s="1" t="s">
        <v>286</v>
      </c>
      <c r="D6" t="str">
        <f t="shared" si="0"/>
        <v>Albert Mendoza</v>
      </c>
    </row>
    <row r="7" spans="1:4" x14ac:dyDescent="0.25">
      <c r="A7" s="1" t="s">
        <v>520</v>
      </c>
      <c r="B7" s="2" t="s">
        <v>86</v>
      </c>
      <c r="C7" s="1" t="s">
        <v>245</v>
      </c>
      <c r="D7" t="str">
        <f t="shared" si="0"/>
        <v>Alexander Hall</v>
      </c>
    </row>
    <row r="8" spans="1:4" x14ac:dyDescent="0.25">
      <c r="A8" s="1" t="s">
        <v>589</v>
      </c>
      <c r="B8" s="2" t="s">
        <v>195</v>
      </c>
      <c r="C8" s="1" t="s">
        <v>391</v>
      </c>
      <c r="D8" t="str">
        <f t="shared" si="0"/>
        <v>Alexis Talmy</v>
      </c>
    </row>
    <row r="9" spans="1:4" x14ac:dyDescent="0.25">
      <c r="A9" s="1" t="s">
        <v>553</v>
      </c>
      <c r="B9" s="2" t="s">
        <v>161</v>
      </c>
      <c r="C9" s="1" t="s">
        <v>377</v>
      </c>
      <c r="D9" t="str">
        <f t="shared" si="0"/>
        <v>Alice Oxlade</v>
      </c>
    </row>
    <row r="10" spans="1:4" x14ac:dyDescent="0.25">
      <c r="A10" s="1" t="s">
        <v>407</v>
      </c>
      <c r="B10" s="2" t="s">
        <v>43</v>
      </c>
      <c r="C10" s="1" t="s">
        <v>321</v>
      </c>
      <c r="D10" t="str">
        <f t="shared" si="0"/>
        <v>Amanda Balaam</v>
      </c>
    </row>
    <row r="11" spans="1:4" x14ac:dyDescent="0.25">
      <c r="A11" s="1" t="s">
        <v>500</v>
      </c>
      <c r="B11" s="2" t="s">
        <v>171</v>
      </c>
      <c r="C11" s="1" t="s">
        <v>389</v>
      </c>
      <c r="D11" t="str">
        <f t="shared" si="0"/>
        <v>Amber Tallintire</v>
      </c>
    </row>
    <row r="12" spans="1:4" x14ac:dyDescent="0.25">
      <c r="A12" s="1" t="s">
        <v>563</v>
      </c>
      <c r="B12" s="2" t="s">
        <v>61</v>
      </c>
      <c r="C12" s="1" t="s">
        <v>354</v>
      </c>
      <c r="D12" t="str">
        <f t="shared" si="0"/>
        <v>Amy Orpwoode</v>
      </c>
    </row>
    <row r="13" spans="1:4" x14ac:dyDescent="0.25">
      <c r="A13" s="1" t="s">
        <v>402</v>
      </c>
      <c r="B13" s="2" t="s">
        <v>127</v>
      </c>
      <c r="C13" s="1" t="s">
        <v>368</v>
      </c>
      <c r="D13" t="str">
        <f t="shared" si="0"/>
        <v>Andrea Ovard</v>
      </c>
    </row>
    <row r="14" spans="1:4" x14ac:dyDescent="0.25">
      <c r="A14" s="1" t="s">
        <v>530</v>
      </c>
      <c r="B14" s="2" t="s">
        <v>34</v>
      </c>
      <c r="C14" s="1" t="s">
        <v>220</v>
      </c>
      <c r="D14" t="str">
        <f t="shared" si="0"/>
        <v>Andrew Jackson</v>
      </c>
    </row>
    <row r="15" spans="1:4" x14ac:dyDescent="0.25">
      <c r="A15" s="1" t="s">
        <v>558</v>
      </c>
      <c r="B15" s="2" t="s">
        <v>65</v>
      </c>
      <c r="C15" s="1" t="s">
        <v>362</v>
      </c>
      <c r="D15" t="str">
        <f t="shared" si="0"/>
        <v>Angela Ottar</v>
      </c>
    </row>
    <row r="16" spans="1:4" x14ac:dyDescent="0.25">
      <c r="A16" s="1" t="s">
        <v>531</v>
      </c>
      <c r="B16" s="2" t="s">
        <v>149</v>
      </c>
      <c r="C16" s="1" t="s">
        <v>353</v>
      </c>
      <c r="D16" t="str">
        <f t="shared" si="0"/>
        <v>Ann Orpwood</v>
      </c>
    </row>
    <row r="17" spans="1:4" x14ac:dyDescent="0.25">
      <c r="A17" s="1" t="s">
        <v>546</v>
      </c>
      <c r="B17" s="2" t="s">
        <v>73</v>
      </c>
      <c r="C17" s="1" t="s">
        <v>378</v>
      </c>
      <c r="D17" t="str">
        <f t="shared" si="0"/>
        <v>Anna Oxland</v>
      </c>
    </row>
    <row r="18" spans="1:4" x14ac:dyDescent="0.25">
      <c r="A18" s="1" t="s">
        <v>557</v>
      </c>
      <c r="B18" s="2" t="s">
        <v>26</v>
      </c>
      <c r="C18" s="1" t="s">
        <v>217</v>
      </c>
      <c r="D18" t="str">
        <f t="shared" si="0"/>
        <v>Anthony Anderson</v>
      </c>
    </row>
    <row r="19" spans="1:4" x14ac:dyDescent="0.25">
      <c r="A19" s="1" t="s">
        <v>427</v>
      </c>
      <c r="B19" s="2" t="s">
        <v>148</v>
      </c>
      <c r="C19" s="1" t="s">
        <v>275</v>
      </c>
      <c r="D19" t="str">
        <f t="shared" si="0"/>
        <v>Arthur Ramos</v>
      </c>
    </row>
    <row r="20" spans="1:4" x14ac:dyDescent="0.25">
      <c r="A20" s="1" t="s">
        <v>487</v>
      </c>
      <c r="B20" s="2" t="s">
        <v>31</v>
      </c>
      <c r="C20" s="1" t="s">
        <v>311</v>
      </c>
      <c r="D20" t="str">
        <f t="shared" si="0"/>
        <v>Ashley Adamthwaite</v>
      </c>
    </row>
    <row r="21" spans="1:4" x14ac:dyDescent="0.25">
      <c r="A21" s="1" t="s">
        <v>490</v>
      </c>
      <c r="B21" s="2" t="s">
        <v>136</v>
      </c>
      <c r="C21" s="1" t="s">
        <v>270</v>
      </c>
      <c r="D21" t="str">
        <f t="shared" si="0"/>
        <v>Austin Cooper</v>
      </c>
    </row>
    <row r="22" spans="1:4" x14ac:dyDescent="0.25">
      <c r="A22" s="1" t="s">
        <v>496</v>
      </c>
      <c r="B22" s="2" t="s">
        <v>11</v>
      </c>
      <c r="C22" s="1" t="s">
        <v>299</v>
      </c>
      <c r="D22" t="str">
        <f t="shared" si="0"/>
        <v>Barbara Aberton</v>
      </c>
    </row>
    <row r="23" spans="1:4" x14ac:dyDescent="0.25">
      <c r="A23" s="1" t="s">
        <v>459</v>
      </c>
      <c r="B23" s="2" t="s">
        <v>80</v>
      </c>
      <c r="C23" s="1" t="s">
        <v>242</v>
      </c>
      <c r="D23" t="str">
        <f t="shared" si="0"/>
        <v>Benjamin Adams</v>
      </c>
    </row>
    <row r="24" spans="1:4" x14ac:dyDescent="0.25">
      <c r="A24" s="1" t="s">
        <v>569</v>
      </c>
      <c r="B24" s="2" t="s">
        <v>25</v>
      </c>
      <c r="C24" s="1" t="s">
        <v>315</v>
      </c>
      <c r="D24" t="str">
        <f t="shared" si="0"/>
        <v>Betty Addice</v>
      </c>
    </row>
    <row r="25" spans="1:4" x14ac:dyDescent="0.25">
      <c r="A25" s="1" t="s">
        <v>401</v>
      </c>
      <c r="B25" s="2" t="s">
        <v>179</v>
      </c>
      <c r="C25" s="1" t="s">
        <v>383</v>
      </c>
      <c r="D25" t="str">
        <f t="shared" si="0"/>
        <v>Beverly Tabourdeaux</v>
      </c>
    </row>
    <row r="26" spans="1:4" x14ac:dyDescent="0.25">
      <c r="A26" s="1" t="s">
        <v>524</v>
      </c>
      <c r="B26" s="2" t="s">
        <v>158</v>
      </c>
      <c r="C26" s="1" t="s">
        <v>280</v>
      </c>
      <c r="D26" t="str">
        <f t="shared" si="0"/>
        <v>Billy Watson</v>
      </c>
    </row>
    <row r="27" spans="1:4" x14ac:dyDescent="0.25">
      <c r="A27" s="1" t="s">
        <v>434</v>
      </c>
      <c r="B27" s="2" t="s">
        <v>190</v>
      </c>
      <c r="C27" s="1" t="s">
        <v>295</v>
      </c>
      <c r="D27" t="str">
        <f t="shared" si="0"/>
        <v>Bobby Long</v>
      </c>
    </row>
    <row r="28" spans="1:4" x14ac:dyDescent="0.25">
      <c r="A28" s="1" t="s">
        <v>468</v>
      </c>
      <c r="B28" s="2" t="s">
        <v>194</v>
      </c>
      <c r="C28" s="1" t="s">
        <v>297</v>
      </c>
      <c r="D28" t="str">
        <f t="shared" si="0"/>
        <v>Bradley Foster</v>
      </c>
    </row>
    <row r="29" spans="1:4" x14ac:dyDescent="0.25">
      <c r="A29" s="1" t="s">
        <v>451</v>
      </c>
      <c r="B29" s="2" t="s">
        <v>78</v>
      </c>
      <c r="C29" s="1" t="s">
        <v>241</v>
      </c>
      <c r="D29" t="str">
        <f t="shared" si="0"/>
        <v>Brandon Green</v>
      </c>
    </row>
    <row r="30" spans="1:4" x14ac:dyDescent="0.25">
      <c r="A30" s="1" t="s">
        <v>400</v>
      </c>
      <c r="B30" s="2" t="s">
        <v>69</v>
      </c>
      <c r="C30" s="1" t="s">
        <v>370</v>
      </c>
      <c r="D30" t="str">
        <f t="shared" si="0"/>
        <v>Brenda Overd</v>
      </c>
    </row>
    <row r="31" spans="1:4" x14ac:dyDescent="0.25">
      <c r="A31" s="1" t="s">
        <v>591</v>
      </c>
      <c r="B31" s="2" t="s">
        <v>44</v>
      </c>
      <c r="C31" s="1" t="s">
        <v>225</v>
      </c>
      <c r="D31" t="str">
        <f t="shared" si="0"/>
        <v>Brian White</v>
      </c>
    </row>
    <row r="32" spans="1:4" x14ac:dyDescent="0.25">
      <c r="A32" s="1" t="s">
        <v>547</v>
      </c>
      <c r="B32" s="2" t="s">
        <v>189</v>
      </c>
      <c r="C32" s="1" t="s">
        <v>396</v>
      </c>
      <c r="D32" t="str">
        <f t="shared" si="0"/>
        <v>Brittany Taterfield</v>
      </c>
    </row>
    <row r="33" spans="1:4" x14ac:dyDescent="0.25">
      <c r="A33" s="1" t="s">
        <v>529</v>
      </c>
      <c r="B33" s="2" t="s">
        <v>160</v>
      </c>
      <c r="C33" s="1" t="s">
        <v>281</v>
      </c>
      <c r="D33" t="str">
        <f t="shared" si="0"/>
        <v>Bruce Brooks</v>
      </c>
    </row>
    <row r="34" spans="1:4" x14ac:dyDescent="0.25">
      <c r="A34" s="1" t="s">
        <v>561</v>
      </c>
      <c r="B34" s="2" t="s">
        <v>156</v>
      </c>
      <c r="C34" s="1" t="s">
        <v>279</v>
      </c>
      <c r="D34" t="str">
        <f t="shared" si="0"/>
        <v>Bryan Richardson</v>
      </c>
    </row>
    <row r="35" spans="1:4" x14ac:dyDescent="0.25">
      <c r="A35" s="1" t="s">
        <v>507</v>
      </c>
      <c r="B35" s="2" t="s">
        <v>142</v>
      </c>
      <c r="C35" s="1" t="s">
        <v>273</v>
      </c>
      <c r="D35" t="str">
        <f t="shared" si="0"/>
        <v>Carl Reed</v>
      </c>
    </row>
    <row r="36" spans="1:4" x14ac:dyDescent="0.25">
      <c r="A36" s="1" t="s">
        <v>556</v>
      </c>
      <c r="B36" s="2" t="s">
        <v>41</v>
      </c>
      <c r="C36" s="1" t="s">
        <v>320</v>
      </c>
      <c r="D36" t="str">
        <f t="shared" si="0"/>
        <v>Carol Bakhrakh</v>
      </c>
    </row>
    <row r="37" spans="1:4" x14ac:dyDescent="0.25">
      <c r="A37" s="1" t="s">
        <v>587</v>
      </c>
      <c r="B37" s="2" t="s">
        <v>91</v>
      </c>
      <c r="C37" s="1" t="s">
        <v>355</v>
      </c>
      <c r="D37" t="str">
        <f t="shared" si="0"/>
        <v>Carolyn Orrange</v>
      </c>
    </row>
    <row r="38" spans="1:4" x14ac:dyDescent="0.25">
      <c r="A38" s="1" t="s">
        <v>456</v>
      </c>
      <c r="B38" s="2" t="s">
        <v>97</v>
      </c>
      <c r="C38" s="1" t="s">
        <v>367</v>
      </c>
      <c r="D38" t="str">
        <f t="shared" si="0"/>
        <v>Catherine Ouverend</v>
      </c>
    </row>
    <row r="39" spans="1:4" x14ac:dyDescent="0.25">
      <c r="A39" s="1" t="s">
        <v>585</v>
      </c>
      <c r="B39" s="2" t="s">
        <v>20</v>
      </c>
      <c r="C39" s="1" t="s">
        <v>214</v>
      </c>
      <c r="D39" t="str">
        <f t="shared" si="0"/>
        <v>Charles Lopez</v>
      </c>
    </row>
    <row r="40" spans="1:4" x14ac:dyDescent="0.25">
      <c r="A40" s="1" t="s">
        <v>442</v>
      </c>
      <c r="B40" s="2" t="s">
        <v>181</v>
      </c>
      <c r="C40" s="1" t="s">
        <v>385</v>
      </c>
      <c r="D40" t="str">
        <f t="shared" si="0"/>
        <v>Charlotte Takon</v>
      </c>
    </row>
    <row r="41" spans="1:4" x14ac:dyDescent="0.25">
      <c r="A41" s="1" t="s">
        <v>567</v>
      </c>
      <c r="B41" s="2" t="s">
        <v>133</v>
      </c>
      <c r="C41" s="1" t="s">
        <v>380</v>
      </c>
      <c r="D41" t="str">
        <f t="shared" si="0"/>
        <v>Cheryl Oxlat</v>
      </c>
    </row>
    <row r="42" spans="1:4" x14ac:dyDescent="0.25">
      <c r="A42" s="1" t="s">
        <v>528</v>
      </c>
      <c r="B42" s="2" t="s">
        <v>128</v>
      </c>
      <c r="C42" s="1" t="s">
        <v>266</v>
      </c>
      <c r="D42" t="str">
        <f t="shared" si="0"/>
        <v>Christian Rogers</v>
      </c>
    </row>
    <row r="43" spans="1:4" x14ac:dyDescent="0.25">
      <c r="A43" s="1" t="s">
        <v>444</v>
      </c>
      <c r="B43" s="2" t="s">
        <v>119</v>
      </c>
      <c r="C43" s="1" t="s">
        <v>352</v>
      </c>
      <c r="D43" t="str">
        <f t="shared" si="0"/>
        <v>Christina Orlande</v>
      </c>
    </row>
    <row r="44" spans="1:4" x14ac:dyDescent="0.25">
      <c r="A44" s="1" t="s">
        <v>518</v>
      </c>
      <c r="B44" s="2" t="s">
        <v>83</v>
      </c>
      <c r="C44" s="1" t="s">
        <v>339</v>
      </c>
      <c r="D44" t="str">
        <f t="shared" si="0"/>
        <v>Christine Olford</v>
      </c>
    </row>
    <row r="45" spans="1:4" x14ac:dyDescent="0.25">
      <c r="A45" s="1" t="s">
        <v>545</v>
      </c>
      <c r="B45" s="2" t="s">
        <v>18</v>
      </c>
      <c r="C45" s="1" t="s">
        <v>213</v>
      </c>
      <c r="D45" t="str">
        <f t="shared" si="0"/>
        <v>Christopher Hernandez</v>
      </c>
    </row>
    <row r="46" spans="1:4" x14ac:dyDescent="0.25">
      <c r="A46" s="1" t="s">
        <v>455</v>
      </c>
      <c r="B46" s="2" t="s">
        <v>59</v>
      </c>
      <c r="C46" s="1" t="s">
        <v>350</v>
      </c>
      <c r="D46" t="str">
        <f t="shared" si="0"/>
        <v>Cynthia Orgles</v>
      </c>
    </row>
    <row r="47" spans="1:4" x14ac:dyDescent="0.25">
      <c r="A47" s="1" t="s">
        <v>489</v>
      </c>
      <c r="B47" s="2" t="s">
        <v>22</v>
      </c>
      <c r="C47" s="1" t="s">
        <v>215</v>
      </c>
      <c r="D47" t="str">
        <f t="shared" si="0"/>
        <v>Daniel Gonzales</v>
      </c>
    </row>
    <row r="48" spans="1:4" x14ac:dyDescent="0.25">
      <c r="A48" s="1" t="s">
        <v>576</v>
      </c>
      <c r="B48" s="2" t="s">
        <v>175</v>
      </c>
      <c r="C48" s="1" t="s">
        <v>395</v>
      </c>
      <c r="D48" t="str">
        <f t="shared" si="0"/>
        <v>Danielle Taskes</v>
      </c>
    </row>
    <row r="49" spans="1:4" x14ac:dyDescent="0.25">
      <c r="A49" s="1" t="s">
        <v>420</v>
      </c>
      <c r="B49" s="2" t="s">
        <v>8</v>
      </c>
      <c r="C49" s="1" t="s">
        <v>208</v>
      </c>
      <c r="D49" t="str">
        <f t="shared" si="0"/>
        <v>David Garcia</v>
      </c>
    </row>
    <row r="50" spans="1:4" x14ac:dyDescent="0.25">
      <c r="A50" s="1" t="s">
        <v>534</v>
      </c>
      <c r="B50" s="2" t="s">
        <v>47</v>
      </c>
      <c r="C50" s="1" t="s">
        <v>326</v>
      </c>
      <c r="D50" t="str">
        <f t="shared" si="0"/>
        <v>Deborah Obray</v>
      </c>
    </row>
    <row r="51" spans="1:4" x14ac:dyDescent="0.25">
      <c r="A51" s="1" t="s">
        <v>411</v>
      </c>
      <c r="B51" s="2" t="s">
        <v>87</v>
      </c>
      <c r="C51" s="1" t="s">
        <v>347</v>
      </c>
      <c r="D51" t="str">
        <f t="shared" si="0"/>
        <v>Debra Onedy</v>
      </c>
    </row>
    <row r="52" spans="1:4" x14ac:dyDescent="0.25">
      <c r="A52" s="1" t="s">
        <v>539</v>
      </c>
      <c r="B52" s="2" t="s">
        <v>173</v>
      </c>
      <c r="C52" s="1" t="s">
        <v>392</v>
      </c>
      <c r="D52" t="str">
        <f t="shared" si="0"/>
        <v>Denise Tapper</v>
      </c>
    </row>
    <row r="53" spans="1:4" x14ac:dyDescent="0.25">
      <c r="A53" s="1" t="s">
        <v>477</v>
      </c>
      <c r="B53" s="2" t="s">
        <v>96</v>
      </c>
      <c r="C53" s="1" t="s">
        <v>250</v>
      </c>
      <c r="D53" t="str">
        <f t="shared" si="0"/>
        <v>Dennis Roberts</v>
      </c>
    </row>
    <row r="54" spans="1:4" x14ac:dyDescent="0.25">
      <c r="A54" s="1" t="s">
        <v>428</v>
      </c>
      <c r="B54" s="2" t="s">
        <v>187</v>
      </c>
      <c r="C54" s="1" t="s">
        <v>393</v>
      </c>
      <c r="D54" t="str">
        <f t="shared" si="0"/>
        <v>Diana Tarne</v>
      </c>
    </row>
    <row r="55" spans="1:4" x14ac:dyDescent="0.25">
      <c r="A55" s="1" t="s">
        <v>399</v>
      </c>
      <c r="B55" s="2" t="s">
        <v>101</v>
      </c>
      <c r="C55" s="1" t="s">
        <v>375</v>
      </c>
      <c r="D55" t="str">
        <f t="shared" si="0"/>
        <v>Diane Owston</v>
      </c>
    </row>
    <row r="56" spans="1:4" x14ac:dyDescent="0.25">
      <c r="A56" s="1" t="s">
        <v>405</v>
      </c>
      <c r="B56" s="2" t="s">
        <v>30</v>
      </c>
      <c r="C56" s="1" t="s">
        <v>218</v>
      </c>
      <c r="D56" t="str">
        <f t="shared" si="0"/>
        <v>Donald Taylor</v>
      </c>
    </row>
    <row r="57" spans="1:4" x14ac:dyDescent="0.25">
      <c r="A57" s="1" t="s">
        <v>448</v>
      </c>
      <c r="B57" s="2" t="s">
        <v>37</v>
      </c>
      <c r="C57" s="1" t="s">
        <v>318</v>
      </c>
      <c r="D57" t="str">
        <f t="shared" si="0"/>
        <v>Donna Baitrip</v>
      </c>
    </row>
    <row r="58" spans="1:4" x14ac:dyDescent="0.25">
      <c r="A58" s="1" t="s">
        <v>404</v>
      </c>
      <c r="B58" s="2" t="s">
        <v>191</v>
      </c>
      <c r="C58" s="1" t="s">
        <v>398</v>
      </c>
      <c r="D58" t="str">
        <f t="shared" si="0"/>
        <v>Doris Tattersall</v>
      </c>
    </row>
    <row r="59" spans="1:4" x14ac:dyDescent="0.25">
      <c r="A59" s="1" t="s">
        <v>480</v>
      </c>
      <c r="B59" s="2" t="s">
        <v>51</v>
      </c>
      <c r="C59" s="1" t="s">
        <v>334</v>
      </c>
      <c r="D59" t="str">
        <f t="shared" si="0"/>
        <v>Dorothy Oldaker</v>
      </c>
    </row>
    <row r="60" spans="1:4" x14ac:dyDescent="0.25">
      <c r="A60" s="1" t="s">
        <v>447</v>
      </c>
      <c r="B60" s="2" t="s">
        <v>114</v>
      </c>
      <c r="C60" s="1" t="s">
        <v>259</v>
      </c>
      <c r="D60" t="str">
        <f t="shared" si="0"/>
        <v>Douglas Collins</v>
      </c>
    </row>
    <row r="61" spans="1:4" x14ac:dyDescent="0.25">
      <c r="A61" s="1" t="s">
        <v>575</v>
      </c>
      <c r="B61" s="2" t="s">
        <v>146</v>
      </c>
      <c r="C61" s="1" t="s">
        <v>274</v>
      </c>
      <c r="D61" t="str">
        <f t="shared" si="0"/>
        <v>Dylan Howard</v>
      </c>
    </row>
    <row r="62" spans="1:4" x14ac:dyDescent="0.25">
      <c r="A62" s="1" t="s">
        <v>568</v>
      </c>
      <c r="B62" s="2" t="s">
        <v>54</v>
      </c>
      <c r="C62" s="1" t="s">
        <v>230</v>
      </c>
      <c r="D62" t="str">
        <f t="shared" si="0"/>
        <v>Edward Lewis</v>
      </c>
    </row>
    <row r="63" spans="1:4" x14ac:dyDescent="0.25">
      <c r="A63" s="1" t="s">
        <v>423</v>
      </c>
      <c r="B63" s="2" t="s">
        <v>176</v>
      </c>
      <c r="C63" s="1" t="s">
        <v>288</v>
      </c>
      <c r="D63" t="str">
        <f t="shared" si="0"/>
        <v>Elijah Hughes</v>
      </c>
    </row>
    <row r="64" spans="1:4" x14ac:dyDescent="0.25">
      <c r="A64" s="1" t="s">
        <v>504</v>
      </c>
      <c r="B64" s="2" t="s">
        <v>9</v>
      </c>
      <c r="C64" s="1" t="s">
        <v>313</v>
      </c>
      <c r="D64" t="str">
        <f t="shared" si="0"/>
        <v>Elizabeth Addaman</v>
      </c>
    </row>
    <row r="65" spans="1:4" x14ac:dyDescent="0.25">
      <c r="A65" s="1" t="s">
        <v>443</v>
      </c>
      <c r="B65" s="2" t="s">
        <v>35</v>
      </c>
      <c r="C65" s="1" t="s">
        <v>317</v>
      </c>
      <c r="D65" t="str">
        <f t="shared" si="0"/>
        <v>Emily Baigrie</v>
      </c>
    </row>
    <row r="66" spans="1:4" x14ac:dyDescent="0.25">
      <c r="A66" s="1" t="s">
        <v>538</v>
      </c>
      <c r="B66" s="2" t="s">
        <v>71</v>
      </c>
      <c r="C66" s="1" t="s">
        <v>374</v>
      </c>
      <c r="D66" t="str">
        <f t="shared" si="0"/>
        <v>Emma Owstaby</v>
      </c>
    </row>
    <row r="67" spans="1:4" x14ac:dyDescent="0.25">
      <c r="A67" s="1" t="s">
        <v>415</v>
      </c>
      <c r="B67" s="2" t="s">
        <v>66</v>
      </c>
      <c r="C67" s="1" t="s">
        <v>236</v>
      </c>
      <c r="D67" t="str">
        <f t="shared" ref="D67:D130" si="1">B67&amp;" "&amp;C67</f>
        <v>Eric Wright</v>
      </c>
    </row>
    <row r="68" spans="1:4" x14ac:dyDescent="0.25">
      <c r="A68" s="1" t="s">
        <v>474</v>
      </c>
      <c r="B68" s="2" t="s">
        <v>122</v>
      </c>
      <c r="C68" s="1" t="s">
        <v>263</v>
      </c>
      <c r="D68" t="str">
        <f t="shared" si="1"/>
        <v>Ethan Morales</v>
      </c>
    </row>
    <row r="69" spans="1:4" x14ac:dyDescent="0.25">
      <c r="A69" s="1" t="s">
        <v>457</v>
      </c>
      <c r="B69" s="2" t="s">
        <v>198</v>
      </c>
      <c r="C69" s="1" t="s">
        <v>302</v>
      </c>
      <c r="D69" t="str">
        <f t="shared" si="1"/>
        <v>Eugene Ackehurst</v>
      </c>
    </row>
    <row r="70" spans="1:4" x14ac:dyDescent="0.25">
      <c r="A70" s="1" t="s">
        <v>560</v>
      </c>
      <c r="B70" s="2" t="s">
        <v>123</v>
      </c>
      <c r="C70" s="1" t="s">
        <v>360</v>
      </c>
      <c r="D70" t="str">
        <f t="shared" si="1"/>
        <v>Evelyn Oswald</v>
      </c>
    </row>
    <row r="71" spans="1:4" x14ac:dyDescent="0.25">
      <c r="A71" s="1" t="s">
        <v>416</v>
      </c>
      <c r="B71" s="2" t="s">
        <v>157</v>
      </c>
      <c r="C71" s="1" t="s">
        <v>369</v>
      </c>
      <c r="D71" t="str">
        <f t="shared" si="1"/>
        <v>Frances Over</v>
      </c>
    </row>
    <row r="72" spans="1:4" x14ac:dyDescent="0.25">
      <c r="A72" s="1" t="s">
        <v>484</v>
      </c>
      <c r="B72" s="2" t="s">
        <v>90</v>
      </c>
      <c r="C72" s="1" t="s">
        <v>247</v>
      </c>
      <c r="D72" t="str">
        <f t="shared" si="1"/>
        <v>Frank Campbell</v>
      </c>
    </row>
    <row r="73" spans="1:4" x14ac:dyDescent="0.25">
      <c r="A73" s="1" t="s">
        <v>449</v>
      </c>
      <c r="B73" s="2" t="s">
        <v>162</v>
      </c>
      <c r="C73" s="1" t="s">
        <v>282</v>
      </c>
      <c r="D73" t="str">
        <f t="shared" si="1"/>
        <v>Gabriel Chavez</v>
      </c>
    </row>
    <row r="74" spans="1:4" x14ac:dyDescent="0.25">
      <c r="A74" s="1" t="s">
        <v>413</v>
      </c>
      <c r="B74" s="2" t="s">
        <v>62</v>
      </c>
      <c r="C74" s="1" t="s">
        <v>234</v>
      </c>
      <c r="D74" t="str">
        <f t="shared" si="1"/>
        <v>Gary Allen</v>
      </c>
    </row>
    <row r="75" spans="1:4" x14ac:dyDescent="0.25">
      <c r="A75" s="1" t="s">
        <v>523</v>
      </c>
      <c r="B75" s="2" t="s">
        <v>46</v>
      </c>
      <c r="C75" s="1" t="s">
        <v>226</v>
      </c>
      <c r="D75" t="str">
        <f t="shared" si="1"/>
        <v>George Harris</v>
      </c>
    </row>
    <row r="76" spans="1:4" x14ac:dyDescent="0.25">
      <c r="A76" s="1" t="s">
        <v>525</v>
      </c>
      <c r="B76" s="2" t="s">
        <v>140</v>
      </c>
      <c r="C76" s="1" t="s">
        <v>272</v>
      </c>
      <c r="D76" t="str">
        <f t="shared" si="1"/>
        <v>Gerald Bailey</v>
      </c>
    </row>
    <row r="77" spans="1:4" x14ac:dyDescent="0.25">
      <c r="A77" s="1" t="s">
        <v>431</v>
      </c>
      <c r="B77" s="2" t="s">
        <v>143</v>
      </c>
      <c r="C77" s="1" t="s">
        <v>341</v>
      </c>
      <c r="D77" t="str">
        <f t="shared" si="1"/>
        <v>Gloria Olivy</v>
      </c>
    </row>
    <row r="78" spans="1:4" x14ac:dyDescent="0.25">
      <c r="A78" s="1" t="s">
        <v>514</v>
      </c>
      <c r="B78" s="2" t="s">
        <v>169</v>
      </c>
      <c r="C78" s="1" t="s">
        <v>386</v>
      </c>
      <c r="D78" t="str">
        <f t="shared" si="1"/>
        <v>Grace Talbut</v>
      </c>
    </row>
    <row r="79" spans="1:4" x14ac:dyDescent="0.25">
      <c r="A79" s="1" t="s">
        <v>417</v>
      </c>
      <c r="B79" s="2" t="s">
        <v>84</v>
      </c>
      <c r="C79" s="1" t="s">
        <v>244</v>
      </c>
      <c r="D79" t="str">
        <f t="shared" si="1"/>
        <v>Gregory Baker</v>
      </c>
    </row>
    <row r="80" spans="1:4" x14ac:dyDescent="0.25">
      <c r="A80" s="1" t="s">
        <v>482</v>
      </c>
      <c r="B80" s="2" t="s">
        <v>129</v>
      </c>
      <c r="C80" s="1" t="s">
        <v>372</v>
      </c>
      <c r="D80" t="str">
        <f t="shared" si="1"/>
        <v>Hannah Overy</v>
      </c>
    </row>
    <row r="81" spans="1:4" x14ac:dyDescent="0.25">
      <c r="A81" s="1" t="s">
        <v>536</v>
      </c>
      <c r="B81" s="2" t="s">
        <v>144</v>
      </c>
      <c r="C81" s="1" t="s">
        <v>117</v>
      </c>
      <c r="D81" t="str">
        <f t="shared" si="1"/>
        <v>Harold Kelly</v>
      </c>
    </row>
    <row r="82" spans="1:4" x14ac:dyDescent="0.25">
      <c r="A82" s="1" t="s">
        <v>469</v>
      </c>
      <c r="B82" s="2" t="s">
        <v>99</v>
      </c>
      <c r="C82" s="1" t="s">
        <v>371</v>
      </c>
      <c r="D82" t="str">
        <f t="shared" si="1"/>
        <v>Heather Overend</v>
      </c>
    </row>
    <row r="83" spans="1:4" x14ac:dyDescent="0.25">
      <c r="A83" s="1" t="s">
        <v>453</v>
      </c>
      <c r="B83" s="2" t="s">
        <v>85</v>
      </c>
      <c r="C83" s="1" t="s">
        <v>343</v>
      </c>
      <c r="D83" t="str">
        <f t="shared" si="1"/>
        <v>Helen Olmstead</v>
      </c>
    </row>
    <row r="84" spans="1:4" x14ac:dyDescent="0.25">
      <c r="A84" s="1" t="s">
        <v>543</v>
      </c>
      <c r="B84" s="2" t="s">
        <v>110</v>
      </c>
      <c r="C84" s="1" t="s">
        <v>257</v>
      </c>
      <c r="D84" t="str">
        <f t="shared" si="1"/>
        <v>Henry Cruz</v>
      </c>
    </row>
    <row r="85" spans="1:4" x14ac:dyDescent="0.25">
      <c r="A85" s="1" t="s">
        <v>586</v>
      </c>
      <c r="B85" s="2" t="s">
        <v>165</v>
      </c>
      <c r="C85" s="1" t="s">
        <v>382</v>
      </c>
      <c r="D85" t="str">
        <f t="shared" si="1"/>
        <v>Isabella Tabbett</v>
      </c>
    </row>
    <row r="86" spans="1:4" x14ac:dyDescent="0.25">
      <c r="A86" s="1" t="s">
        <v>436</v>
      </c>
      <c r="B86" s="2" t="s">
        <v>94</v>
      </c>
      <c r="C86" s="1" t="s">
        <v>249</v>
      </c>
      <c r="D86" t="str">
        <f t="shared" si="1"/>
        <v>Jack Carter</v>
      </c>
    </row>
    <row r="87" spans="1:4" x14ac:dyDescent="0.25">
      <c r="A87" s="1" t="s">
        <v>473</v>
      </c>
      <c r="B87" s="2" t="s">
        <v>60</v>
      </c>
      <c r="C87" s="1" t="s">
        <v>233</v>
      </c>
      <c r="D87" t="str">
        <f t="shared" si="1"/>
        <v>Jacob Young</v>
      </c>
    </row>
    <row r="88" spans="1:4" x14ac:dyDescent="0.25">
      <c r="A88" s="1" t="s">
        <v>410</v>
      </c>
      <c r="B88" s="2" t="s">
        <v>135</v>
      </c>
      <c r="C88" s="1" t="s">
        <v>325</v>
      </c>
      <c r="D88" t="str">
        <f t="shared" si="1"/>
        <v>Jacqueline Oberry</v>
      </c>
    </row>
    <row r="89" spans="1:4" x14ac:dyDescent="0.25">
      <c r="A89" s="1" t="s">
        <v>578</v>
      </c>
      <c r="B89" s="2" t="s">
        <v>0</v>
      </c>
      <c r="C89" s="1" t="s">
        <v>204</v>
      </c>
      <c r="D89" t="str">
        <f t="shared" si="1"/>
        <v>James Johnson</v>
      </c>
    </row>
    <row r="90" spans="1:4" x14ac:dyDescent="0.25">
      <c r="A90" s="1" t="s">
        <v>515</v>
      </c>
      <c r="B90" s="2" t="s">
        <v>93</v>
      </c>
      <c r="C90" s="1" t="s">
        <v>359</v>
      </c>
      <c r="D90" t="str">
        <f t="shared" si="1"/>
        <v>Janet Ostrich</v>
      </c>
    </row>
    <row r="91" spans="1:4" x14ac:dyDescent="0.25">
      <c r="A91" s="1" t="s">
        <v>509</v>
      </c>
      <c r="B91" s="2" t="s">
        <v>147</v>
      </c>
      <c r="C91" s="1" t="s">
        <v>349</v>
      </c>
      <c r="D91" t="str">
        <f t="shared" si="1"/>
        <v>Janice Orgle</v>
      </c>
    </row>
    <row r="92" spans="1:4" x14ac:dyDescent="0.25">
      <c r="A92" s="1" t="s">
        <v>544</v>
      </c>
      <c r="B92" s="2" t="s">
        <v>52</v>
      </c>
      <c r="C92" s="1" t="s">
        <v>229</v>
      </c>
      <c r="D92" t="str">
        <f t="shared" si="1"/>
        <v>Jason Ramirez</v>
      </c>
    </row>
    <row r="93" spans="1:4" x14ac:dyDescent="0.25">
      <c r="A93" s="1" t="s">
        <v>463</v>
      </c>
      <c r="B93" s="2" t="s">
        <v>159</v>
      </c>
      <c r="C93" s="1" t="s">
        <v>373</v>
      </c>
      <c r="D93" t="str">
        <f t="shared" si="1"/>
        <v>Jean Ownstead</v>
      </c>
    </row>
    <row r="94" spans="1:4" x14ac:dyDescent="0.25">
      <c r="A94" s="1" t="s">
        <v>516</v>
      </c>
      <c r="B94" s="2" t="s">
        <v>56</v>
      </c>
      <c r="C94" s="1" t="s">
        <v>231</v>
      </c>
      <c r="D94" t="str">
        <f t="shared" si="1"/>
        <v>Jeffrey Robinson</v>
      </c>
    </row>
    <row r="95" spans="1:4" x14ac:dyDescent="0.25">
      <c r="A95" s="1" t="s">
        <v>512</v>
      </c>
      <c r="B95" s="2" t="s">
        <v>5</v>
      </c>
      <c r="C95" s="1" t="s">
        <v>303</v>
      </c>
      <c r="D95" t="str">
        <f t="shared" si="1"/>
        <v>Jennifer Ackers</v>
      </c>
    </row>
    <row r="96" spans="1:4" x14ac:dyDescent="0.25">
      <c r="A96" s="1" t="s">
        <v>485</v>
      </c>
      <c r="B96" s="2" t="s">
        <v>124</v>
      </c>
      <c r="C96" s="1" t="s">
        <v>264</v>
      </c>
      <c r="D96" t="str">
        <f t="shared" si="1"/>
        <v>Jeremy Murphy</v>
      </c>
    </row>
    <row r="97" spans="1:4" x14ac:dyDescent="0.25">
      <c r="A97" s="1" t="s">
        <v>501</v>
      </c>
      <c r="B97" s="2" t="s">
        <v>98</v>
      </c>
      <c r="C97" s="1" t="s">
        <v>251</v>
      </c>
      <c r="D97" t="str">
        <f t="shared" si="1"/>
        <v>Jerry Gomez</v>
      </c>
    </row>
    <row r="98" spans="1:4" x14ac:dyDescent="0.25">
      <c r="A98" s="1" t="s">
        <v>497</v>
      </c>
      <c r="B98" s="2" t="s">
        <v>154</v>
      </c>
      <c r="C98" s="1" t="s">
        <v>278</v>
      </c>
      <c r="D98" t="str">
        <f t="shared" si="1"/>
        <v>Jesse Ward</v>
      </c>
    </row>
    <row r="99" spans="1:4" x14ac:dyDescent="0.25">
      <c r="A99" s="1" t="s">
        <v>527</v>
      </c>
      <c r="B99" s="2" t="s">
        <v>15</v>
      </c>
      <c r="C99" s="1" t="s">
        <v>309</v>
      </c>
      <c r="D99" t="str">
        <f t="shared" si="1"/>
        <v>Jessica Acres</v>
      </c>
    </row>
    <row r="100" spans="1:4" x14ac:dyDescent="0.25">
      <c r="A100" s="1" t="s">
        <v>594</v>
      </c>
      <c r="B100" s="2" t="s">
        <v>121</v>
      </c>
      <c r="C100" s="1" t="s">
        <v>356</v>
      </c>
      <c r="D100" t="str">
        <f t="shared" si="1"/>
        <v>Joan Orynge</v>
      </c>
    </row>
    <row r="101" spans="1:4" x14ac:dyDescent="0.25">
      <c r="A101" s="1" t="s">
        <v>486</v>
      </c>
      <c r="B101" s="2" t="s">
        <v>164</v>
      </c>
      <c r="C101" s="1" t="s">
        <v>283</v>
      </c>
      <c r="D101" t="str">
        <f t="shared" si="1"/>
        <v>Joe Wood</v>
      </c>
    </row>
    <row r="102" spans="1:4" x14ac:dyDescent="0.25">
      <c r="A102" s="1" t="s">
        <v>440</v>
      </c>
      <c r="B102" s="2" t="s">
        <v>4</v>
      </c>
      <c r="C102" s="1" t="s">
        <v>206</v>
      </c>
      <c r="D102" t="str">
        <f t="shared" si="1"/>
        <v>John Brown</v>
      </c>
    </row>
    <row r="103" spans="1:4" x14ac:dyDescent="0.25">
      <c r="A103" s="1" t="s">
        <v>491</v>
      </c>
      <c r="B103" s="2" t="s">
        <v>68</v>
      </c>
      <c r="C103" s="1" t="s">
        <v>76</v>
      </c>
      <c r="D103" t="str">
        <f t="shared" si="1"/>
        <v>Jonathan Scott</v>
      </c>
    </row>
    <row r="104" spans="1:4" x14ac:dyDescent="0.25">
      <c r="A104" s="1" t="s">
        <v>445</v>
      </c>
      <c r="B104" s="2" t="s">
        <v>152</v>
      </c>
      <c r="C104" s="1" t="s">
        <v>277</v>
      </c>
      <c r="D104" t="str">
        <f t="shared" si="1"/>
        <v>Jordan Cox</v>
      </c>
    </row>
    <row r="105" spans="1:4" x14ac:dyDescent="0.25">
      <c r="A105" s="1" t="s">
        <v>462</v>
      </c>
      <c r="B105" s="2" t="s">
        <v>104</v>
      </c>
      <c r="C105" s="1" t="s">
        <v>254</v>
      </c>
      <c r="D105" t="str">
        <f t="shared" si="1"/>
        <v>Jose Turner</v>
      </c>
    </row>
    <row r="106" spans="1:4" x14ac:dyDescent="0.25">
      <c r="A106" s="1" t="s">
        <v>414</v>
      </c>
      <c r="B106" s="2" t="s">
        <v>14</v>
      </c>
      <c r="C106" s="1" t="s">
        <v>211</v>
      </c>
      <c r="D106" t="str">
        <f t="shared" si="1"/>
        <v>Joseph Rodriguez</v>
      </c>
    </row>
    <row r="107" spans="1:4" x14ac:dyDescent="0.25">
      <c r="A107" s="1" t="s">
        <v>548</v>
      </c>
      <c r="B107" s="2" t="s">
        <v>38</v>
      </c>
      <c r="C107" s="1" t="s">
        <v>222</v>
      </c>
      <c r="D107" t="str">
        <f t="shared" si="1"/>
        <v>Joshua Lee</v>
      </c>
    </row>
    <row r="108" spans="1:4" x14ac:dyDescent="0.25">
      <c r="A108" s="1" t="s">
        <v>542</v>
      </c>
      <c r="B108" s="2" t="s">
        <v>107</v>
      </c>
      <c r="C108" s="1" t="s">
        <v>328</v>
      </c>
      <c r="D108" t="str">
        <f t="shared" si="1"/>
        <v>Joyce Odom</v>
      </c>
    </row>
    <row r="109" spans="1:4" x14ac:dyDescent="0.25">
      <c r="A109" s="1" t="s">
        <v>565</v>
      </c>
      <c r="B109" s="2" t="s">
        <v>170</v>
      </c>
      <c r="C109" s="1" t="s">
        <v>285</v>
      </c>
      <c r="D109" t="str">
        <f t="shared" si="1"/>
        <v>Juan Gray</v>
      </c>
    </row>
    <row r="110" spans="1:4" x14ac:dyDescent="0.25">
      <c r="A110" s="1" t="s">
        <v>549</v>
      </c>
      <c r="B110" s="2" t="s">
        <v>125</v>
      </c>
      <c r="C110" s="1" t="s">
        <v>364</v>
      </c>
      <c r="D110" t="str">
        <f t="shared" si="1"/>
        <v>Judith Otton</v>
      </c>
    </row>
    <row r="111" spans="1:4" x14ac:dyDescent="0.25">
      <c r="A111" s="1" t="s">
        <v>526</v>
      </c>
      <c r="B111" s="2" t="s">
        <v>163</v>
      </c>
      <c r="C111" s="1" t="s">
        <v>381</v>
      </c>
      <c r="D111" t="str">
        <f t="shared" si="1"/>
        <v>Judy Oxlet</v>
      </c>
    </row>
    <row r="112" spans="1:4" x14ac:dyDescent="0.25">
      <c r="A112" s="1" t="s">
        <v>517</v>
      </c>
      <c r="B112" s="2" t="s">
        <v>167</v>
      </c>
      <c r="C112" s="1" t="s">
        <v>384</v>
      </c>
      <c r="D112" t="str">
        <f t="shared" si="1"/>
        <v>Julia Taken</v>
      </c>
    </row>
    <row r="113" spans="1:4" x14ac:dyDescent="0.25">
      <c r="A113" s="1" t="s">
        <v>555</v>
      </c>
      <c r="B113" s="2" t="s">
        <v>105</v>
      </c>
      <c r="C113" s="1" t="s">
        <v>324</v>
      </c>
      <c r="D113" t="str">
        <f t="shared" si="1"/>
        <v>Julie Oatway</v>
      </c>
    </row>
    <row r="114" spans="1:4" x14ac:dyDescent="0.25">
      <c r="A114" s="1" t="s">
        <v>562</v>
      </c>
      <c r="B114" s="2" t="s">
        <v>74</v>
      </c>
      <c r="C114" s="1" t="s">
        <v>239</v>
      </c>
      <c r="D114" t="str">
        <f t="shared" si="1"/>
        <v>Justin Hill</v>
      </c>
    </row>
    <row r="115" spans="1:4" x14ac:dyDescent="0.25">
      <c r="A115" s="1" t="s">
        <v>464</v>
      </c>
      <c r="B115" s="2" t="s">
        <v>19</v>
      </c>
      <c r="C115" s="1" t="s">
        <v>300</v>
      </c>
      <c r="D115" t="str">
        <f t="shared" si="1"/>
        <v>Karen Abrahall</v>
      </c>
    </row>
    <row r="116" spans="1:4" x14ac:dyDescent="0.25">
      <c r="A116" s="1" t="s">
        <v>465</v>
      </c>
      <c r="B116" s="2" t="s">
        <v>81</v>
      </c>
      <c r="C116" s="1" t="s">
        <v>335</v>
      </c>
      <c r="D116" t="str">
        <f t="shared" si="1"/>
        <v>Katherine Oldakers</v>
      </c>
    </row>
    <row r="117" spans="1:4" x14ac:dyDescent="0.25">
      <c r="A117" s="1" t="s">
        <v>437</v>
      </c>
      <c r="B117" s="2" t="s">
        <v>63</v>
      </c>
      <c r="C117" s="1" t="s">
        <v>358</v>
      </c>
      <c r="D117" t="str">
        <f t="shared" si="1"/>
        <v>Kathleen Osterbery</v>
      </c>
    </row>
    <row r="118" spans="1:4" x14ac:dyDescent="0.25">
      <c r="A118" s="1" t="s">
        <v>498</v>
      </c>
      <c r="B118" s="2" t="s">
        <v>151</v>
      </c>
      <c r="C118" s="1" t="s">
        <v>357</v>
      </c>
      <c r="D118" t="str">
        <f t="shared" si="1"/>
        <v>Kathryn Osswaldt</v>
      </c>
    </row>
    <row r="119" spans="1:4" x14ac:dyDescent="0.25">
      <c r="A119" s="1" t="s">
        <v>412</v>
      </c>
      <c r="B119" s="2" t="s">
        <v>193</v>
      </c>
      <c r="C119" s="1" t="s">
        <v>388</v>
      </c>
      <c r="D119" t="str">
        <f t="shared" si="1"/>
        <v>Kayla Tallentire</v>
      </c>
    </row>
    <row r="120" spans="1:4" x14ac:dyDescent="0.25">
      <c r="A120" s="1" t="s">
        <v>596</v>
      </c>
      <c r="B120" s="2" t="s">
        <v>130</v>
      </c>
      <c r="C120" s="1" t="s">
        <v>267</v>
      </c>
      <c r="D120" t="str">
        <f t="shared" si="1"/>
        <v>Keith Gutierrez</v>
      </c>
    </row>
    <row r="121" spans="1:4" x14ac:dyDescent="0.25">
      <c r="A121" s="1" t="s">
        <v>467</v>
      </c>
      <c r="B121" s="2" t="s">
        <v>117</v>
      </c>
      <c r="C121" s="1" t="s">
        <v>348</v>
      </c>
      <c r="D121" t="str">
        <f t="shared" si="1"/>
        <v>Kelly Orenge</v>
      </c>
    </row>
    <row r="122" spans="1:4" x14ac:dyDescent="0.25">
      <c r="A122" s="1" t="s">
        <v>550</v>
      </c>
      <c r="B122" s="2" t="s">
        <v>40</v>
      </c>
      <c r="C122" s="1" t="s">
        <v>223</v>
      </c>
      <c r="D122" t="str">
        <f t="shared" si="1"/>
        <v>Kenneth Perez</v>
      </c>
    </row>
    <row r="123" spans="1:4" x14ac:dyDescent="0.25">
      <c r="A123" s="1" t="s">
        <v>551</v>
      </c>
      <c r="B123" s="2" t="s">
        <v>42</v>
      </c>
      <c r="C123" s="1" t="s">
        <v>224</v>
      </c>
      <c r="D123" t="str">
        <f t="shared" si="1"/>
        <v>Kevin Thompson</v>
      </c>
    </row>
    <row r="124" spans="1:4" x14ac:dyDescent="0.25">
      <c r="A124" s="1" t="s">
        <v>583</v>
      </c>
      <c r="B124" s="2" t="s">
        <v>33</v>
      </c>
      <c r="C124" s="1" t="s">
        <v>316</v>
      </c>
      <c r="D124" t="str">
        <f t="shared" si="1"/>
        <v>Kimberly Baietto</v>
      </c>
    </row>
    <row r="125" spans="1:4" x14ac:dyDescent="0.25">
      <c r="A125" s="1" t="s">
        <v>481</v>
      </c>
      <c r="B125" s="2" t="s">
        <v>118</v>
      </c>
      <c r="C125" s="1" t="s">
        <v>261</v>
      </c>
      <c r="D125" t="str">
        <f t="shared" si="1"/>
        <v>Kyle Stewart</v>
      </c>
    </row>
    <row r="126" spans="1:4" x14ac:dyDescent="0.25">
      <c r="A126" s="1" t="s">
        <v>570</v>
      </c>
      <c r="B126" s="2" t="s">
        <v>72</v>
      </c>
      <c r="C126" s="1" t="s">
        <v>238</v>
      </c>
      <c r="D126" t="str">
        <f t="shared" si="1"/>
        <v>Larry Nguyen</v>
      </c>
    </row>
    <row r="127" spans="1:4" x14ac:dyDescent="0.25">
      <c r="A127" s="1" t="s">
        <v>595</v>
      </c>
      <c r="B127" s="2" t="s">
        <v>57</v>
      </c>
      <c r="C127" s="1" t="s">
        <v>346</v>
      </c>
      <c r="D127" t="str">
        <f t="shared" si="1"/>
        <v>Laura Omara</v>
      </c>
    </row>
    <row r="128" spans="1:4" x14ac:dyDescent="0.25">
      <c r="A128" s="1" t="s">
        <v>446</v>
      </c>
      <c r="B128" s="2" t="s">
        <v>115</v>
      </c>
      <c r="C128" s="1" t="s">
        <v>344</v>
      </c>
      <c r="D128" t="str">
        <f t="shared" si="1"/>
        <v>Lauren Olmsteed</v>
      </c>
    </row>
    <row r="129" spans="1:4" x14ac:dyDescent="0.25">
      <c r="A129" s="1" t="s">
        <v>571</v>
      </c>
      <c r="B129" s="2" t="s">
        <v>150</v>
      </c>
      <c r="C129" s="1" t="s">
        <v>276</v>
      </c>
      <c r="D129" t="str">
        <f t="shared" si="1"/>
        <v>Lawrence Kim</v>
      </c>
    </row>
    <row r="130" spans="1:4" x14ac:dyDescent="0.25">
      <c r="A130" s="1" t="s">
        <v>533</v>
      </c>
      <c r="B130" s="2" t="s">
        <v>7</v>
      </c>
      <c r="C130" s="1" t="s">
        <v>308</v>
      </c>
      <c r="D130" t="str">
        <f t="shared" si="1"/>
        <v>Linda Acrea</v>
      </c>
    </row>
    <row r="131" spans="1:4" x14ac:dyDescent="0.25">
      <c r="A131" s="1" t="s">
        <v>408</v>
      </c>
      <c r="B131" s="2" t="s">
        <v>21</v>
      </c>
      <c r="C131" s="1" t="s">
        <v>305</v>
      </c>
      <c r="D131" t="str">
        <f t="shared" ref="D131:D194" si="2">B131&amp;" "&amp;C131</f>
        <v>Lisa Ackres</v>
      </c>
    </row>
    <row r="132" spans="1:4" x14ac:dyDescent="0.25">
      <c r="A132" s="1" t="s">
        <v>579</v>
      </c>
      <c r="B132" s="2" t="s">
        <v>166</v>
      </c>
      <c r="C132" s="1" t="s">
        <v>0</v>
      </c>
      <c r="D132" t="str">
        <f t="shared" si="2"/>
        <v>Logan James</v>
      </c>
    </row>
    <row r="133" spans="1:4" x14ac:dyDescent="0.25">
      <c r="A133" s="1" t="s">
        <v>454</v>
      </c>
      <c r="B133" s="2" t="s">
        <v>197</v>
      </c>
      <c r="C133" s="1" t="s">
        <v>394</v>
      </c>
      <c r="D133" t="str">
        <f t="shared" si="2"/>
        <v>Lori Tarplee</v>
      </c>
    </row>
    <row r="134" spans="1:4" x14ac:dyDescent="0.25">
      <c r="A134" s="1" t="s">
        <v>461</v>
      </c>
      <c r="B134" s="2" t="s">
        <v>139</v>
      </c>
      <c r="C134" s="1" t="s">
        <v>333</v>
      </c>
      <c r="D134" t="str">
        <f t="shared" si="2"/>
        <v>Madison Oldacres</v>
      </c>
    </row>
    <row r="135" spans="1:4" x14ac:dyDescent="0.25">
      <c r="A135" s="1" t="s">
        <v>540</v>
      </c>
      <c r="B135" s="2" t="s">
        <v>29</v>
      </c>
      <c r="C135" s="1" t="s">
        <v>306</v>
      </c>
      <c r="D135" t="str">
        <f t="shared" si="2"/>
        <v>Margaret Acorn</v>
      </c>
    </row>
    <row r="136" spans="1:4" x14ac:dyDescent="0.25">
      <c r="A136" s="1" t="s">
        <v>471</v>
      </c>
      <c r="B136" s="2" t="s">
        <v>95</v>
      </c>
      <c r="C136" s="1" t="s">
        <v>363</v>
      </c>
      <c r="D136" t="str">
        <f t="shared" si="2"/>
        <v>Maria Otten</v>
      </c>
    </row>
    <row r="137" spans="1:4" x14ac:dyDescent="0.25">
      <c r="A137" s="1" t="s">
        <v>537</v>
      </c>
      <c r="B137" s="2" t="s">
        <v>177</v>
      </c>
      <c r="C137" s="1" t="s">
        <v>397</v>
      </c>
      <c r="D137" t="str">
        <f t="shared" si="2"/>
        <v>Marilyn Tatler</v>
      </c>
    </row>
    <row r="138" spans="1:4" x14ac:dyDescent="0.25">
      <c r="A138" s="1" t="s">
        <v>519</v>
      </c>
      <c r="B138" s="2" t="s">
        <v>28</v>
      </c>
      <c r="C138" s="1" t="s">
        <v>16</v>
      </c>
      <c r="D138" t="str">
        <f t="shared" si="2"/>
        <v>Mark Thomas</v>
      </c>
    </row>
    <row r="139" spans="1:4" x14ac:dyDescent="0.25">
      <c r="A139" s="1" t="s">
        <v>438</v>
      </c>
      <c r="B139" s="2" t="s">
        <v>137</v>
      </c>
      <c r="C139" s="1" t="s">
        <v>329</v>
      </c>
      <c r="D139" t="str">
        <f t="shared" si="2"/>
        <v>Martha Ogborne</v>
      </c>
    </row>
    <row r="140" spans="1:4" x14ac:dyDescent="0.25">
      <c r="A140" s="1" t="s">
        <v>479</v>
      </c>
      <c r="B140" s="2" t="s">
        <v>1</v>
      </c>
      <c r="C140" s="1" t="s">
        <v>307</v>
      </c>
      <c r="D140" t="str">
        <f t="shared" si="2"/>
        <v>Mary Acre</v>
      </c>
    </row>
    <row r="141" spans="1:4" x14ac:dyDescent="0.25">
      <c r="A141" s="1" t="s">
        <v>432</v>
      </c>
      <c r="B141" s="2" t="s">
        <v>184</v>
      </c>
      <c r="C141" s="1" t="s">
        <v>292</v>
      </c>
      <c r="D141" t="str">
        <f t="shared" si="2"/>
        <v>Mason Sanders</v>
      </c>
    </row>
    <row r="142" spans="1:4" x14ac:dyDescent="0.25">
      <c r="A142" s="1" t="s">
        <v>419</v>
      </c>
      <c r="B142" s="2" t="s">
        <v>24</v>
      </c>
      <c r="C142" s="1" t="s">
        <v>216</v>
      </c>
      <c r="D142" t="str">
        <f t="shared" si="2"/>
        <v>Matthew Wilson</v>
      </c>
    </row>
    <row r="143" spans="1:4" x14ac:dyDescent="0.25">
      <c r="A143" s="1" t="s">
        <v>494</v>
      </c>
      <c r="B143" s="2" t="s">
        <v>131</v>
      </c>
      <c r="C143" s="1" t="s">
        <v>376</v>
      </c>
      <c r="D143" t="str">
        <f t="shared" si="2"/>
        <v>Megan Oxford</v>
      </c>
    </row>
    <row r="144" spans="1:4" x14ac:dyDescent="0.25">
      <c r="A144" s="1" t="s">
        <v>554</v>
      </c>
      <c r="B144" s="2" t="s">
        <v>45</v>
      </c>
      <c r="C144" s="1" t="s">
        <v>322</v>
      </c>
      <c r="D144" t="str">
        <f t="shared" si="2"/>
        <v>Melissa O'Raighne</v>
      </c>
    </row>
    <row r="145" spans="1:4" x14ac:dyDescent="0.25">
      <c r="A145" s="1" t="s">
        <v>590</v>
      </c>
      <c r="B145" s="2" t="s">
        <v>6</v>
      </c>
      <c r="C145" s="1" t="s">
        <v>207</v>
      </c>
      <c r="D145" t="str">
        <f t="shared" si="2"/>
        <v>Michael Jones</v>
      </c>
    </row>
    <row r="146" spans="1:4" x14ac:dyDescent="0.25">
      <c r="A146" s="1" t="s">
        <v>472</v>
      </c>
      <c r="B146" s="2" t="s">
        <v>39</v>
      </c>
      <c r="C146" s="1" t="s">
        <v>319</v>
      </c>
      <c r="D146" t="str">
        <f t="shared" si="2"/>
        <v>Michelle Bajetto</v>
      </c>
    </row>
    <row r="147" spans="1:4" x14ac:dyDescent="0.25">
      <c r="A147" s="1" t="s">
        <v>450</v>
      </c>
      <c r="B147" s="2" t="s">
        <v>23</v>
      </c>
      <c r="C147" s="1" t="s">
        <v>310</v>
      </c>
      <c r="D147" t="str">
        <f t="shared" si="2"/>
        <v>Nancy Acrey</v>
      </c>
    </row>
    <row r="148" spans="1:4" x14ac:dyDescent="0.25">
      <c r="A148" s="1" t="s">
        <v>566</v>
      </c>
      <c r="B148" s="2" t="s">
        <v>183</v>
      </c>
      <c r="C148" s="1" t="s">
        <v>387</v>
      </c>
      <c r="D148" t="str">
        <f t="shared" si="2"/>
        <v>Natalie Tallantire</v>
      </c>
    </row>
    <row r="149" spans="1:4" x14ac:dyDescent="0.25">
      <c r="A149" s="1" t="s">
        <v>502</v>
      </c>
      <c r="B149" s="2" t="s">
        <v>108</v>
      </c>
      <c r="C149" s="1" t="s">
        <v>256</v>
      </c>
      <c r="D149" t="str">
        <f t="shared" si="2"/>
        <v>Nathan Parker</v>
      </c>
    </row>
    <row r="150" spans="1:4" x14ac:dyDescent="0.25">
      <c r="A150" s="1" t="s">
        <v>572</v>
      </c>
      <c r="B150" s="2" t="s">
        <v>64</v>
      </c>
      <c r="C150" s="1" t="s">
        <v>235</v>
      </c>
      <c r="D150" t="str">
        <f t="shared" si="2"/>
        <v>Nicholas King</v>
      </c>
    </row>
    <row r="151" spans="1:4" x14ac:dyDescent="0.25">
      <c r="A151" s="1" t="s">
        <v>580</v>
      </c>
      <c r="B151" s="2" t="s">
        <v>77</v>
      </c>
      <c r="C151" s="1" t="s">
        <v>327</v>
      </c>
      <c r="D151" t="str">
        <f t="shared" si="2"/>
        <v>Nicole Obree</v>
      </c>
    </row>
    <row r="152" spans="1:4" x14ac:dyDescent="0.25">
      <c r="A152" s="1" t="s">
        <v>541</v>
      </c>
      <c r="B152" s="2" t="s">
        <v>120</v>
      </c>
      <c r="C152" s="1" t="s">
        <v>262</v>
      </c>
      <c r="D152" t="str">
        <f t="shared" si="2"/>
        <v>Noah Morris</v>
      </c>
    </row>
    <row r="153" spans="1:4" x14ac:dyDescent="0.25">
      <c r="A153" s="1" t="s">
        <v>588</v>
      </c>
      <c r="B153" s="2" t="s">
        <v>103</v>
      </c>
      <c r="C153" s="1" t="s">
        <v>379</v>
      </c>
      <c r="D153" t="str">
        <f t="shared" si="2"/>
        <v>Olivia Oxlar</v>
      </c>
    </row>
    <row r="154" spans="1:4" x14ac:dyDescent="0.25">
      <c r="A154" s="1" t="s">
        <v>403</v>
      </c>
      <c r="B154" s="2" t="s">
        <v>75</v>
      </c>
      <c r="C154" s="1" t="s">
        <v>323</v>
      </c>
      <c r="D154" t="str">
        <f t="shared" si="2"/>
        <v>Pamela Oaldham</v>
      </c>
    </row>
    <row r="155" spans="1:4" x14ac:dyDescent="0.25">
      <c r="A155" s="1" t="s">
        <v>505</v>
      </c>
      <c r="B155" s="2" t="s">
        <v>3</v>
      </c>
      <c r="C155" s="1" t="s">
        <v>312</v>
      </c>
      <c r="D155" t="str">
        <f t="shared" si="2"/>
        <v>Patricia Adaway</v>
      </c>
    </row>
    <row r="156" spans="1:4" x14ac:dyDescent="0.25">
      <c r="A156" s="1" t="s">
        <v>439</v>
      </c>
      <c r="B156" s="2" t="s">
        <v>88</v>
      </c>
      <c r="C156" s="1" t="s">
        <v>246</v>
      </c>
      <c r="D156" t="str">
        <f t="shared" si="2"/>
        <v>Patrick Rivera</v>
      </c>
    </row>
    <row r="157" spans="1:4" x14ac:dyDescent="0.25">
      <c r="A157" s="1" t="s">
        <v>422</v>
      </c>
      <c r="B157" s="2" t="s">
        <v>36</v>
      </c>
      <c r="C157" s="1" t="s">
        <v>221</v>
      </c>
      <c r="D157" t="str">
        <f t="shared" si="2"/>
        <v>Paul Martin</v>
      </c>
    </row>
    <row r="158" spans="1:4" x14ac:dyDescent="0.25">
      <c r="A158" s="1" t="s">
        <v>552</v>
      </c>
      <c r="B158" s="2" t="s">
        <v>116</v>
      </c>
      <c r="C158" s="1" t="s">
        <v>260</v>
      </c>
      <c r="D158" t="str">
        <f t="shared" si="2"/>
        <v>Peter Reyes</v>
      </c>
    </row>
    <row r="159" spans="1:4" x14ac:dyDescent="0.25">
      <c r="A159" s="1" t="s">
        <v>564</v>
      </c>
      <c r="B159" s="2" t="s">
        <v>196</v>
      </c>
      <c r="C159" s="1" t="s">
        <v>298</v>
      </c>
      <c r="D159" t="str">
        <f t="shared" si="2"/>
        <v>Philip Jimenez</v>
      </c>
    </row>
    <row r="160" spans="1:4" x14ac:dyDescent="0.25">
      <c r="A160" s="1" t="s">
        <v>592</v>
      </c>
      <c r="B160" s="2" t="s">
        <v>89</v>
      </c>
      <c r="C160" s="1" t="s">
        <v>351</v>
      </c>
      <c r="D160" t="str">
        <f t="shared" si="2"/>
        <v>Rachel Oringe</v>
      </c>
    </row>
    <row r="161" spans="1:4" x14ac:dyDescent="0.25">
      <c r="A161" s="1" t="s">
        <v>460</v>
      </c>
      <c r="B161" s="2" t="s">
        <v>188</v>
      </c>
      <c r="C161" s="1" t="s">
        <v>294</v>
      </c>
      <c r="D161" t="str">
        <f t="shared" si="2"/>
        <v>Ralph Myers</v>
      </c>
    </row>
    <row r="162" spans="1:4" x14ac:dyDescent="0.25">
      <c r="A162" s="1" t="s">
        <v>433</v>
      </c>
      <c r="B162" s="2" t="s">
        <v>180</v>
      </c>
      <c r="C162" s="1" t="s">
        <v>290</v>
      </c>
      <c r="D162" t="str">
        <f t="shared" si="2"/>
        <v>Randy Alvarez</v>
      </c>
    </row>
    <row r="163" spans="1:4" x14ac:dyDescent="0.25">
      <c r="A163" s="1" t="s">
        <v>522</v>
      </c>
      <c r="B163" s="2" t="s">
        <v>92</v>
      </c>
      <c r="C163" s="1" t="s">
        <v>248</v>
      </c>
      <c r="D163" t="str">
        <f t="shared" si="2"/>
        <v>Raymond Mitchell</v>
      </c>
    </row>
    <row r="164" spans="1:4" x14ac:dyDescent="0.25">
      <c r="A164" s="1" t="s">
        <v>510</v>
      </c>
      <c r="B164" s="2" t="s">
        <v>53</v>
      </c>
      <c r="C164" s="1" t="s">
        <v>338</v>
      </c>
      <c r="D164" t="str">
        <f t="shared" si="2"/>
        <v>Rebecca Oldum</v>
      </c>
    </row>
    <row r="165" spans="1:4" x14ac:dyDescent="0.25">
      <c r="A165" s="1" t="s">
        <v>506</v>
      </c>
      <c r="B165" s="2" t="s">
        <v>12</v>
      </c>
      <c r="C165" s="1" t="s">
        <v>210</v>
      </c>
      <c r="D165" t="str">
        <f t="shared" si="2"/>
        <v>Richard Davis</v>
      </c>
    </row>
    <row r="166" spans="1:4" x14ac:dyDescent="0.25">
      <c r="A166" s="1" t="s">
        <v>476</v>
      </c>
      <c r="B166" s="2" t="s">
        <v>2</v>
      </c>
      <c r="C166" s="1" t="s">
        <v>205</v>
      </c>
      <c r="D166" t="str">
        <f t="shared" si="2"/>
        <v>Robert Williams</v>
      </c>
    </row>
    <row r="167" spans="1:4" x14ac:dyDescent="0.25">
      <c r="A167" s="1" t="s">
        <v>425</v>
      </c>
      <c r="B167" s="2" t="s">
        <v>132</v>
      </c>
      <c r="C167" s="1" t="s">
        <v>268</v>
      </c>
      <c r="D167" t="str">
        <f t="shared" si="2"/>
        <v>Roger Ortiz</v>
      </c>
    </row>
    <row r="168" spans="1:4" x14ac:dyDescent="0.25">
      <c r="A168" s="1" t="s">
        <v>452</v>
      </c>
      <c r="B168" s="2" t="s">
        <v>50</v>
      </c>
      <c r="C168" s="1" t="s">
        <v>228</v>
      </c>
      <c r="D168" t="str">
        <f t="shared" si="2"/>
        <v>Ronald Clark</v>
      </c>
    </row>
    <row r="169" spans="1:4" x14ac:dyDescent="0.25">
      <c r="A169" s="1" t="s">
        <v>429</v>
      </c>
      <c r="B169" s="2" t="s">
        <v>186</v>
      </c>
      <c r="C169" s="1" t="s">
        <v>293</v>
      </c>
      <c r="D169" t="str">
        <f t="shared" si="2"/>
        <v>Roy Patel</v>
      </c>
    </row>
    <row r="170" spans="1:4" x14ac:dyDescent="0.25">
      <c r="A170" s="1" t="s">
        <v>535</v>
      </c>
      <c r="B170" s="2" t="s">
        <v>192</v>
      </c>
      <c r="C170" s="1" t="s">
        <v>296</v>
      </c>
      <c r="D170" t="str">
        <f t="shared" si="2"/>
        <v>Russell Ross</v>
      </c>
    </row>
    <row r="171" spans="1:4" x14ac:dyDescent="0.25">
      <c r="A171" s="1" t="s">
        <v>426</v>
      </c>
      <c r="B171" s="2" t="s">
        <v>111</v>
      </c>
      <c r="C171" s="1" t="s">
        <v>336</v>
      </c>
      <c r="D171" t="str">
        <f t="shared" si="2"/>
        <v>Ruth Oldbury</v>
      </c>
    </row>
    <row r="172" spans="1:4" x14ac:dyDescent="0.25">
      <c r="A172" s="1" t="s">
        <v>577</v>
      </c>
      <c r="B172" s="2" t="s">
        <v>58</v>
      </c>
      <c r="C172" s="1" t="s">
        <v>232</v>
      </c>
      <c r="D172" t="str">
        <f t="shared" si="2"/>
        <v>Ryan Walker</v>
      </c>
    </row>
    <row r="173" spans="1:4" x14ac:dyDescent="0.25">
      <c r="A173" s="1" t="s">
        <v>573</v>
      </c>
      <c r="B173" s="2" t="s">
        <v>79</v>
      </c>
      <c r="C173" s="1" t="s">
        <v>331</v>
      </c>
      <c r="D173" t="str">
        <f t="shared" si="2"/>
        <v>Samantha Ogburn</v>
      </c>
    </row>
    <row r="174" spans="1:4" x14ac:dyDescent="0.25">
      <c r="A174" s="1" t="s">
        <v>418</v>
      </c>
      <c r="B174" s="2" t="s">
        <v>82</v>
      </c>
      <c r="C174" s="1" t="s">
        <v>243</v>
      </c>
      <c r="D174" t="str">
        <f t="shared" si="2"/>
        <v>Samuel Nelson</v>
      </c>
    </row>
    <row r="175" spans="1:4" x14ac:dyDescent="0.25">
      <c r="A175" s="1" t="s">
        <v>478</v>
      </c>
      <c r="B175" s="2" t="s">
        <v>27</v>
      </c>
      <c r="C175" s="1" t="s">
        <v>301</v>
      </c>
      <c r="D175" t="str">
        <f t="shared" si="2"/>
        <v>Sandra Acherley</v>
      </c>
    </row>
    <row r="176" spans="1:4" x14ac:dyDescent="0.25">
      <c r="A176" s="1" t="s">
        <v>521</v>
      </c>
      <c r="B176" s="2" t="s">
        <v>145</v>
      </c>
      <c r="C176" s="1" t="s">
        <v>345</v>
      </c>
      <c r="D176" t="str">
        <f t="shared" si="2"/>
        <v>Sara Olstead</v>
      </c>
    </row>
    <row r="177" spans="1:4" x14ac:dyDescent="0.25">
      <c r="A177" s="1" t="s">
        <v>475</v>
      </c>
      <c r="B177" s="2" t="s">
        <v>17</v>
      </c>
      <c r="C177" s="1" t="s">
        <v>314</v>
      </c>
      <c r="D177" t="str">
        <f t="shared" si="2"/>
        <v>Sarah Addeman</v>
      </c>
    </row>
    <row r="178" spans="1:4" x14ac:dyDescent="0.25">
      <c r="A178" s="1" t="s">
        <v>513</v>
      </c>
      <c r="B178" s="2" t="s">
        <v>76</v>
      </c>
      <c r="C178" s="1" t="s">
        <v>240</v>
      </c>
      <c r="D178" t="str">
        <f t="shared" si="2"/>
        <v>Scott Flores</v>
      </c>
    </row>
    <row r="179" spans="1:4" x14ac:dyDescent="0.25">
      <c r="A179" s="1" t="s">
        <v>466</v>
      </c>
      <c r="B179" s="2" t="s">
        <v>138</v>
      </c>
      <c r="C179" s="1" t="s">
        <v>271</v>
      </c>
      <c r="D179" t="str">
        <f t="shared" si="2"/>
        <v>Sean Peterson</v>
      </c>
    </row>
    <row r="180" spans="1:4" x14ac:dyDescent="0.25">
      <c r="A180" s="1" t="s">
        <v>409</v>
      </c>
      <c r="B180" s="2" t="s">
        <v>55</v>
      </c>
      <c r="C180" s="1" t="s">
        <v>342</v>
      </c>
      <c r="D180" t="str">
        <f t="shared" si="2"/>
        <v>Sharon Olmested</v>
      </c>
    </row>
    <row r="181" spans="1:4" x14ac:dyDescent="0.25">
      <c r="A181" s="1" t="s">
        <v>435</v>
      </c>
      <c r="B181" s="2" t="s">
        <v>67</v>
      </c>
      <c r="C181" s="1" t="s">
        <v>366</v>
      </c>
      <c r="D181" t="str">
        <f t="shared" si="2"/>
        <v>Shirley Ouston</v>
      </c>
    </row>
    <row r="182" spans="1:4" x14ac:dyDescent="0.25">
      <c r="A182" s="1" t="s">
        <v>430</v>
      </c>
      <c r="B182" s="2" t="s">
        <v>155</v>
      </c>
      <c r="C182" s="1" t="s">
        <v>365</v>
      </c>
      <c r="D182" t="str">
        <f t="shared" si="2"/>
        <v>Sophia Oulahan</v>
      </c>
    </row>
    <row r="183" spans="1:4" x14ac:dyDescent="0.25">
      <c r="A183" s="1" t="s">
        <v>584</v>
      </c>
      <c r="B183" s="2" t="s">
        <v>49</v>
      </c>
      <c r="C183" s="1" t="s">
        <v>330</v>
      </c>
      <c r="D183" t="str">
        <f t="shared" si="2"/>
        <v>Stephanie Ogbourne</v>
      </c>
    </row>
    <row r="184" spans="1:4" x14ac:dyDescent="0.25">
      <c r="A184" s="1" t="s">
        <v>488</v>
      </c>
      <c r="B184" s="2" t="s">
        <v>70</v>
      </c>
      <c r="C184" s="1" t="s">
        <v>237</v>
      </c>
      <c r="D184" t="str">
        <f t="shared" si="2"/>
        <v>Stephen Torres</v>
      </c>
    </row>
    <row r="185" spans="1:4" x14ac:dyDescent="0.25">
      <c r="A185" s="1" t="s">
        <v>424</v>
      </c>
      <c r="B185" s="2" t="s">
        <v>32</v>
      </c>
      <c r="C185" s="1" t="s">
        <v>219</v>
      </c>
      <c r="D185" t="str">
        <f t="shared" si="2"/>
        <v>Steven Moore</v>
      </c>
    </row>
    <row r="186" spans="1:4" x14ac:dyDescent="0.25">
      <c r="A186" s="1" t="s">
        <v>406</v>
      </c>
      <c r="B186" s="2" t="s">
        <v>13</v>
      </c>
      <c r="C186" s="1" t="s">
        <v>304</v>
      </c>
      <c r="D186" t="str">
        <f t="shared" si="2"/>
        <v>Susan Ackley</v>
      </c>
    </row>
    <row r="187" spans="1:4" x14ac:dyDescent="0.25">
      <c r="A187" s="1" t="s">
        <v>499</v>
      </c>
      <c r="B187" s="2" t="s">
        <v>141</v>
      </c>
      <c r="C187" s="1" t="s">
        <v>337</v>
      </c>
      <c r="D187" t="str">
        <f t="shared" si="2"/>
        <v>Teresa Oldom</v>
      </c>
    </row>
    <row r="188" spans="1:4" x14ac:dyDescent="0.25">
      <c r="A188" s="1" t="s">
        <v>492</v>
      </c>
      <c r="B188" s="2" t="s">
        <v>134</v>
      </c>
      <c r="C188" s="1" t="s">
        <v>269</v>
      </c>
      <c r="D188" t="str">
        <f t="shared" si="2"/>
        <v>Terry Morgan</v>
      </c>
    </row>
    <row r="189" spans="1:4" x14ac:dyDescent="0.25">
      <c r="A189" s="1" t="s">
        <v>581</v>
      </c>
      <c r="B189" s="2" t="s">
        <v>185</v>
      </c>
      <c r="C189" s="1" t="s">
        <v>390</v>
      </c>
      <c r="D189" t="str">
        <f t="shared" si="2"/>
        <v>Theresa Talmay</v>
      </c>
    </row>
    <row r="190" spans="1:4" x14ac:dyDescent="0.25">
      <c r="A190" s="1" t="s">
        <v>503</v>
      </c>
      <c r="B190" s="2" t="s">
        <v>16</v>
      </c>
      <c r="C190" s="1" t="s">
        <v>212</v>
      </c>
      <c r="D190" t="str">
        <f t="shared" si="2"/>
        <v>Thomas Martinez</v>
      </c>
    </row>
    <row r="191" spans="1:4" x14ac:dyDescent="0.25">
      <c r="A191" s="1" t="s">
        <v>574</v>
      </c>
      <c r="B191" s="2" t="s">
        <v>48</v>
      </c>
      <c r="C191" s="1" t="s">
        <v>227</v>
      </c>
      <c r="D191" t="str">
        <f t="shared" si="2"/>
        <v>Timothy Sanchez</v>
      </c>
    </row>
    <row r="192" spans="1:4" x14ac:dyDescent="0.25">
      <c r="A192" s="1" t="s">
        <v>511</v>
      </c>
      <c r="B192" s="2" t="s">
        <v>100</v>
      </c>
      <c r="C192" s="1" t="s">
        <v>252</v>
      </c>
      <c r="D192" t="str">
        <f t="shared" si="2"/>
        <v>Tyler Phillips</v>
      </c>
    </row>
    <row r="193" spans="1:4" x14ac:dyDescent="0.25">
      <c r="A193" s="1" t="s">
        <v>582</v>
      </c>
      <c r="B193" s="2" t="s">
        <v>109</v>
      </c>
      <c r="C193" s="1" t="s">
        <v>332</v>
      </c>
      <c r="D193" t="str">
        <f t="shared" si="2"/>
        <v>Victoria Olby</v>
      </c>
    </row>
    <row r="194" spans="1:4" x14ac:dyDescent="0.25">
      <c r="A194" s="1" t="s">
        <v>483</v>
      </c>
      <c r="B194" s="2" t="s">
        <v>182</v>
      </c>
      <c r="C194" s="1" t="s">
        <v>291</v>
      </c>
      <c r="D194" t="str">
        <f t="shared" si="2"/>
        <v>Vincent Castillo</v>
      </c>
    </row>
    <row r="195" spans="1:4" x14ac:dyDescent="0.25">
      <c r="A195" s="1" t="s">
        <v>559</v>
      </c>
      <c r="B195" s="2" t="s">
        <v>113</v>
      </c>
      <c r="C195" s="1" t="s">
        <v>340</v>
      </c>
      <c r="D195" t="str">
        <f t="shared" ref="D195:D200" si="3">B195&amp;" "&amp;C195</f>
        <v>Virginia Olivey</v>
      </c>
    </row>
    <row r="196" spans="1:4" x14ac:dyDescent="0.25">
      <c r="A196" s="1" t="s">
        <v>495</v>
      </c>
      <c r="B196" s="2" t="s">
        <v>126</v>
      </c>
      <c r="C196" s="1" t="s">
        <v>265</v>
      </c>
      <c r="D196" t="str">
        <f t="shared" si="3"/>
        <v>Walter Cook</v>
      </c>
    </row>
    <row r="197" spans="1:4" x14ac:dyDescent="0.25">
      <c r="A197" s="1" t="s">
        <v>532</v>
      </c>
      <c r="B197" s="2" t="s">
        <v>178</v>
      </c>
      <c r="C197" s="1" t="s">
        <v>289</v>
      </c>
      <c r="D197" t="str">
        <f t="shared" si="3"/>
        <v>Wayne Price</v>
      </c>
    </row>
    <row r="198" spans="1:4" x14ac:dyDescent="0.25">
      <c r="A198" s="1" t="s">
        <v>597</v>
      </c>
      <c r="B198" s="2" t="s">
        <v>10</v>
      </c>
      <c r="C198" s="1" t="s">
        <v>209</v>
      </c>
      <c r="D198" t="str">
        <f t="shared" si="3"/>
        <v>William Miller</v>
      </c>
    </row>
    <row r="199" spans="1:4" x14ac:dyDescent="0.25">
      <c r="A199" s="1" t="s">
        <v>441</v>
      </c>
      <c r="B199" s="2" t="s">
        <v>174</v>
      </c>
      <c r="C199" s="1" t="s">
        <v>287</v>
      </c>
      <c r="D199" t="str">
        <f t="shared" si="3"/>
        <v>Willie Ruiz</v>
      </c>
    </row>
    <row r="200" spans="1:4" x14ac:dyDescent="0.25">
      <c r="A200" s="1" t="s">
        <v>421</v>
      </c>
      <c r="B200" s="2" t="s">
        <v>112</v>
      </c>
      <c r="C200" s="1" t="s">
        <v>258</v>
      </c>
      <c r="D200" t="str">
        <f t="shared" si="3"/>
        <v>Zachary Edwards</v>
      </c>
    </row>
  </sheetData>
  <sortState xmlns:xlrd2="http://schemas.microsoft.com/office/spreadsheetml/2017/richdata2" ref="A2:C200">
    <sortCondition ref="B2:B20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 Board</vt:lpstr>
      <vt:lpstr>Q1</vt:lpstr>
      <vt:lpstr>Q2</vt:lpstr>
      <vt:lpstr>Q3</vt:lpstr>
      <vt:lpstr>Q4</vt:lpstr>
      <vt:lpstr>Q6</vt:lpstr>
      <vt:lpstr>Questions</vt:lpstr>
      <vt:lpstr>Consolidated Table</vt:lpstr>
      <vt:lpstr>Staff Names</vt:lpstr>
      <vt:lpstr>Reporting Line</vt:lpstr>
      <vt:lpstr>Management</vt:lpstr>
      <vt:lpstr>Level 1 - 3</vt:lpstr>
      <vt:lpstr>Level 4 - DH</vt:lpstr>
      <vt:lpstr>Performance Scoring</vt:lpstr>
      <vt:lpstr>Performance Score</vt:lpstr>
      <vt:lpstr>Sales Sheet</vt:lpstr>
      <vt:lpstr>Branches</vt:lpstr>
      <vt:lpstr>Department</vt:lpstr>
      <vt:lpstr>Gender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Fiyinfoluwa Oyeduntan</dc:creator>
  <cp:lastModifiedBy>MADONNA</cp:lastModifiedBy>
  <dcterms:created xsi:type="dcterms:W3CDTF">2023-05-30T10:26:59Z</dcterms:created>
  <dcterms:modified xsi:type="dcterms:W3CDTF">2023-06-24T11:11:13Z</dcterms:modified>
</cp:coreProperties>
</file>