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erkeley Bootcamp\"/>
    </mc:Choice>
  </mc:AlternateContent>
  <xr:revisionPtr revIDLastSave="0" documentId="13_ncr:1_{CE50DC02-0861-4BB2-B381-201BE24EEE31}" xr6:coauthVersionLast="36" xr6:coauthVersionMax="36" xr10:uidLastSave="{00000000-0000-0000-0000-000000000000}"/>
  <bookViews>
    <workbookView xWindow="0" yWindow="465" windowWidth="26760" windowHeight="13575" firstSheet="3" activeTab="3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Edinburgh Research" sheetId="6" r:id="rId4"/>
    <sheet name="Parent Category Outcomes" sheetId="2" r:id="rId5"/>
    <sheet name="Subcategory Statistics" sheetId="4" r:id="rId6"/>
  </sheets>
  <definedNames>
    <definedName name="_xlnm._FilterDatabase" localSheetId="1" hidden="1">Kickstarter!$A$1:$T$4115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G10" i="12" s="1"/>
  <c r="C9" i="12"/>
  <c r="G9" i="12" s="1"/>
  <c r="C8" i="12"/>
  <c r="G8" i="12" s="1"/>
  <c r="C7" i="12"/>
  <c r="C6" i="12"/>
  <c r="C5" i="12"/>
  <c r="C4" i="12"/>
  <c r="C3" i="12"/>
  <c r="C2" i="12"/>
  <c r="B13" i="12"/>
  <c r="B12" i="12"/>
  <c r="B11" i="12"/>
  <c r="B10" i="12"/>
  <c r="E10" i="12" s="1"/>
  <c r="B9" i="12"/>
  <c r="E9" i="12" s="1"/>
  <c r="B8" i="12"/>
  <c r="E8" i="12" s="1"/>
  <c r="B7" i="12"/>
  <c r="E7" i="12" s="1"/>
  <c r="B6" i="12"/>
  <c r="E6" i="12" s="1"/>
  <c r="B4" i="12"/>
  <c r="B5" i="12"/>
  <c r="B3" i="12"/>
  <c r="B2" i="12"/>
  <c r="H12" i="12" l="1"/>
  <c r="H6" i="12"/>
  <c r="G11" i="12"/>
  <c r="H7" i="12"/>
  <c r="F4" i="12"/>
  <c r="G2" i="12"/>
  <c r="H8" i="12"/>
  <c r="H9" i="12"/>
  <c r="F2" i="12"/>
  <c r="G6" i="12"/>
  <c r="H2" i="12"/>
  <c r="H10" i="12"/>
  <c r="F3" i="12"/>
  <c r="F11" i="12"/>
  <c r="G7" i="12"/>
  <c r="H11" i="12"/>
  <c r="E2" i="12"/>
  <c r="E5" i="12"/>
  <c r="H5" i="12" s="1"/>
  <c r="F10" i="12"/>
  <c r="E12" i="12"/>
  <c r="F12" i="12" s="1"/>
  <c r="E4" i="12"/>
  <c r="H4" i="12" s="1"/>
  <c r="F9" i="12"/>
  <c r="E11" i="12"/>
  <c r="E3" i="12"/>
  <c r="H3" i="12" s="1"/>
  <c r="F8" i="12"/>
  <c r="E13" i="12"/>
  <c r="F13" i="12" s="1"/>
  <c r="F7" i="12"/>
  <c r="F6" i="12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G13" i="12" l="1"/>
  <c r="F5" i="12"/>
  <c r="G5" i="12"/>
  <c r="G4" i="12"/>
  <c r="G3" i="12"/>
  <c r="G12" i="12"/>
  <c r="H1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</calcChain>
</file>

<file path=xl/sharedStrings.xml><?xml version="1.0" encoding="utf-8"?>
<sst xmlns="http://schemas.openxmlformats.org/spreadsheetml/2006/main" count="33017" uniqueCount="8402">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</sst>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 wrapText="1"/>
    </xf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B-4E32-88A7-0D87FAEC34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B-4E32-88A7-0D87FAEC34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B-4E32-88A7-0D87FAEC3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163328"/>
        <c:axId val="375163656"/>
      </c:lineChart>
      <c:catAx>
        <c:axId val="37516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63656"/>
        <c:crosses val="autoZero"/>
        <c:auto val="1"/>
        <c:lblAlgn val="ctr"/>
        <c:lblOffset val="100"/>
        <c:noMultiLvlLbl val="0"/>
      </c:catAx>
      <c:valAx>
        <c:axId val="37516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6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2E-4CD5-80A1-5EAC95CA081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2E-4CD5-80A1-5EAC95CA081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2E-4CD5-80A1-5EAC95CA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113752"/>
        <c:axId val="275973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2E-4CD5-80A1-5EAC95CA08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2E-4CD5-80A1-5EAC95CA08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2E-4CD5-80A1-5EAC95CA08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2E-4CD5-80A1-5EAC95CA0816}"/>
                  </c:ext>
                </c:extLst>
              </c15:ser>
            </c15:filteredLineSeries>
          </c:ext>
        </c:extLst>
      </c:lineChart>
      <c:catAx>
        <c:axId val="45911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3576"/>
        <c:crosses val="autoZero"/>
        <c:auto val="1"/>
        <c:lblAlgn val="ctr"/>
        <c:lblOffset val="100"/>
        <c:noMultiLvlLbl val="0"/>
      </c:catAx>
      <c:valAx>
        <c:axId val="27597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1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4.1666666666666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4-495F-BF11-CB6C5D5470E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4-495F-BF11-CB6C5D5470E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F4-495F-BF11-CB6C5D5470E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F4-495F-BF11-CB6C5D54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630512"/>
        <c:axId val="306630840"/>
      </c:barChart>
      <c:catAx>
        <c:axId val="306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30840"/>
        <c:crosses val="autoZero"/>
        <c:auto val="1"/>
        <c:lblAlgn val="ctr"/>
        <c:lblOffset val="100"/>
        <c:noMultiLvlLbl val="0"/>
      </c:catAx>
      <c:valAx>
        <c:axId val="30663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B-4417-A5E6-3504E4A731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B-4417-A5E6-3504E4A731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5B-4417-A5E6-3504E4A73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064104"/>
        <c:axId val="402065416"/>
      </c:barChart>
      <c:catAx>
        <c:axId val="40206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65416"/>
        <c:crosses val="autoZero"/>
        <c:auto val="1"/>
        <c:lblAlgn val="ctr"/>
        <c:lblOffset val="100"/>
        <c:noMultiLvlLbl val="0"/>
      </c:catAx>
      <c:valAx>
        <c:axId val="40206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6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100012</xdr:rowOff>
    </xdr:from>
    <xdr:to>
      <xdr:col>5</xdr:col>
      <xdr:colOff>533400</xdr:colOff>
      <xdr:row>32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B80F4-3FA0-4E22-B569-F7024CB89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</xdr:rowOff>
    </xdr:from>
    <xdr:to>
      <xdr:col>7</xdr:col>
      <xdr:colOff>0</xdr:colOff>
      <xdr:row>29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19BD3-552B-40AC-BDA4-E038F0CF1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</xdr:rowOff>
    </xdr:from>
    <xdr:to>
      <xdr:col>6</xdr:col>
      <xdr:colOff>171450</xdr:colOff>
      <xdr:row>29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839F2-91EE-4677-B591-34C74BDD6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2</xdr:row>
      <xdr:rowOff>185737</xdr:rowOff>
    </xdr:from>
    <xdr:to>
      <xdr:col>13</xdr:col>
      <xdr:colOff>481012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BA84D-2CEF-41E0-B563-29E9BC414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01.543202314817" createdVersion="6" refreshedVersion="6" minRefreshableVersion="3" recordCount="4114" xr:uid="{CB351E09-1935-4554-AB0B-494D36844E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03.560596296295" createdVersion="6" refreshedVersion="6" minRefreshableVersion="3" recordCount="4115" xr:uid="{6ACC2EDC-1602-4A28-A645-6B186281412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9516A-AEB9-4F2E-B107-82AFAE6F1A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01E87-50C8-4867-AE28-CCFDF690EE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51D80-ECEB-4541-AB8A-E599DC59087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8A0F-4F8B-404F-93C0-46F54FF5162C}">
  <dimension ref="A1:E18"/>
  <sheetViews>
    <sheetView topLeftCell="B1"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5.140625" bestFit="1" customWidth="1"/>
    <col min="18" max="18" width="16.85546875" bestFit="1" customWidth="1"/>
    <col min="19" max="19" width="29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1" t="s">
        <v>8308</v>
      </c>
      <c r="R2" t="s">
        <v>8309</v>
      </c>
      <c r="S2" s="14">
        <f t="shared" ref="S2:S65" si="2">(((J2/60)/60)/24)+DATE(1970,1,1)</f>
        <v>41324.214571759258</v>
      </c>
      <c r="T2" s="14">
        <f t="shared" ref="T2:T65" si="3"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1" t="s">
        <v>8308</v>
      </c>
      <c r="R3" t="s">
        <v>8310</v>
      </c>
      <c r="S3" s="14">
        <f t="shared" si="2"/>
        <v>42714.440416666665</v>
      </c>
      <c r="T3" s="14">
        <f t="shared" si="3"/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1" t="s">
        <v>8321</v>
      </c>
      <c r="R66" t="s">
        <v>8322</v>
      </c>
      <c r="S66" s="14">
        <f t="shared" ref="S66:S129" si="7">(((J66/60)/60)/24)+DATE(1970,1,1)</f>
        <v>41744.590682870366</v>
      </c>
      <c r="T66" s="14">
        <f t="shared" ref="T66:T129" si="8">(((I66/60)/60)/24)+DATE(1970,1,1)</f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1" t="s">
        <v>8308</v>
      </c>
      <c r="R67" t="s">
        <v>8309</v>
      </c>
      <c r="S67" s="14">
        <f t="shared" si="7"/>
        <v>42557.792453703703</v>
      </c>
      <c r="T67" s="14">
        <f t="shared" si="8"/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1" t="s">
        <v>8323</v>
      </c>
      <c r="R130" t="s">
        <v>8324</v>
      </c>
      <c r="S130" s="14">
        <f t="shared" ref="S130:S193" si="12">(((J130/60)/60)/24)+DATE(1970,1,1)</f>
        <v>42090.912500000006</v>
      </c>
      <c r="T130" s="14">
        <f t="shared" ref="T130:T193" si="13">(((I130/60)/60)/24)+DATE(1970,1,1)</f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1" t="s">
        <v>8308</v>
      </c>
      <c r="R131" t="s">
        <v>8309</v>
      </c>
      <c r="S131" s="14">
        <f t="shared" si="12"/>
        <v>41975.329317129625</v>
      </c>
      <c r="T131" s="14">
        <f t="shared" si="13"/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11" t="s">
        <v>8321</v>
      </c>
      <c r="R194" t="s">
        <v>8322</v>
      </c>
      <c r="S194" s="14">
        <f t="shared" ref="S194:S257" si="17">(((J194/60)/60)/24)+DATE(1970,1,1)</f>
        <v>40904.738194444442</v>
      </c>
      <c r="T194" s="14">
        <f t="shared" ref="T194:T257" si="18">(((I194/60)/60)/24)+DATE(1970,1,1)</f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s="11" t="s">
        <v>8323</v>
      </c>
      <c r="R195" t="s">
        <v>8324</v>
      </c>
      <c r="S195" s="14">
        <f t="shared" si="17"/>
        <v>42756.690162037034</v>
      </c>
      <c r="T195" s="14">
        <f t="shared" si="18"/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11" t="s">
        <v>8323</v>
      </c>
      <c r="R258" t="s">
        <v>8326</v>
      </c>
      <c r="S258" s="14">
        <f t="shared" ref="S258:S321" si="22">(((J258/60)/60)/24)+DATE(1970,1,1)</f>
        <v>42445.19430555556</v>
      </c>
      <c r="T258" s="14">
        <f t="shared" ref="T258:T321" si="23">(((I258/60)/60)/24)+DATE(1970,1,1)</f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s="11" t="s">
        <v>8323</v>
      </c>
      <c r="R259" t="s">
        <v>8324</v>
      </c>
      <c r="S259" s="14">
        <f t="shared" si="22"/>
        <v>42387.398472222223</v>
      </c>
      <c r="T259" s="14">
        <f t="shared" si="23"/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11" t="s">
        <v>8321</v>
      </c>
      <c r="R322" t="s">
        <v>8322</v>
      </c>
      <c r="S322" s="14">
        <f t="shared" ref="S322:S385" si="27">(((J322/60)/60)/24)+DATE(1970,1,1)</f>
        <v>41719.667986111112</v>
      </c>
      <c r="T322" s="14">
        <f t="shared" ref="T322:T385" si="28">(((I322/60)/60)/24)+DATE(1970,1,1)</f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1" t="s">
        <v>8308</v>
      </c>
      <c r="R323" t="s">
        <v>8310</v>
      </c>
      <c r="S323" s="14">
        <f t="shared" si="27"/>
        <v>42506.709722222222</v>
      </c>
      <c r="T323" s="14">
        <f t="shared" si="28"/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11" t="s">
        <v>8323</v>
      </c>
      <c r="R386" t="s">
        <v>8326</v>
      </c>
      <c r="S386" s="14">
        <f t="shared" ref="S386:S449" si="32">(((J386/60)/60)/24)+DATE(1970,1,1)</f>
        <v>41933.291643518518</v>
      </c>
      <c r="T386" s="14">
        <f t="shared" ref="T386:T449" si="33">(((I386/60)/60)/24)+DATE(1970,1,1)</f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1" t="s">
        <v>8321</v>
      </c>
      <c r="R387" t="s">
        <v>8322</v>
      </c>
      <c r="S387" s="14">
        <f t="shared" si="32"/>
        <v>41017.885462962964</v>
      </c>
      <c r="T387" s="14">
        <f t="shared" si="33"/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11" t="s">
        <v>8308</v>
      </c>
      <c r="R450" t="s">
        <v>8315</v>
      </c>
      <c r="S450" s="14">
        <f t="shared" ref="S450:S513" si="37">(((J450/60)/60)/24)+DATE(1970,1,1)</f>
        <v>41667.823287037041</v>
      </c>
      <c r="T450" s="14">
        <f t="shared" ref="T450:T513" si="38">(((I450/60)/60)/24)+DATE(1970,1,1)</f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1" t="s">
        <v>8313</v>
      </c>
      <c r="R451" t="s">
        <v>8314</v>
      </c>
      <c r="S451" s="14">
        <f t="shared" si="37"/>
        <v>41939.00712962963</v>
      </c>
      <c r="T451" s="14">
        <f t="shared" si="38"/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11" t="s">
        <v>8323</v>
      </c>
      <c r="R514" t="s">
        <v>8326</v>
      </c>
      <c r="S514" s="14">
        <f t="shared" ref="S514:S577" si="42">(((J514/60)/60)/24)+DATE(1970,1,1)</f>
        <v>42769.574999999997</v>
      </c>
      <c r="T514" s="14">
        <f t="shared" ref="T514:T577" si="43">(((I514/60)/60)/24)+DATE(1970,1,1)</f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1" t="s">
        <v>8327</v>
      </c>
      <c r="R515" t="s">
        <v>8331</v>
      </c>
      <c r="S515" s="14">
        <f t="shared" si="42"/>
        <v>41388.021261574075</v>
      </c>
      <c r="T515" s="14">
        <f t="shared" si="43"/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11" t="s">
        <v>8323</v>
      </c>
      <c r="R578" t="s">
        <v>8324</v>
      </c>
      <c r="S578" s="14">
        <f t="shared" ref="S578:S641" si="47">(((J578/60)/60)/24)+DATE(1970,1,1)</f>
        <v>41888.674826388888</v>
      </c>
      <c r="T578" s="14">
        <f t="shared" ref="T578:T641" si="48">(((I578/60)/60)/24)+DATE(1970,1,1)</f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69.569999999999993</v>
      </c>
      <c r="Q579" s="11" t="s">
        <v>8323</v>
      </c>
      <c r="R579" t="s">
        <v>8326</v>
      </c>
      <c r="S579" s="14">
        <f t="shared" si="47"/>
        <v>41871.755694444444</v>
      </c>
      <c r="T579" s="14">
        <f t="shared" si="48"/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11" t="s">
        <v>8311</v>
      </c>
      <c r="R642" t="s">
        <v>8333</v>
      </c>
      <c r="S642" s="14">
        <f t="shared" ref="S642:S705" si="52">(((J642/60)/60)/24)+DATE(1970,1,1)</f>
        <v>41579.734259259261</v>
      </c>
      <c r="T642" s="14">
        <f t="shared" ref="T642:T705" si="53">(((I642/60)/60)/24)+DATE(1970,1,1)</f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s="11" t="s">
        <v>8323</v>
      </c>
      <c r="R643" t="s">
        <v>8326</v>
      </c>
      <c r="S643" s="14">
        <f t="shared" si="52"/>
        <v>41778.637245370373</v>
      </c>
      <c r="T643" s="14">
        <f t="shared" si="53"/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1" t="s">
        <v>8323</v>
      </c>
      <c r="R706" t="s">
        <v>8326</v>
      </c>
      <c r="S706" s="14">
        <f t="shared" ref="S706:S769" si="57">(((J706/60)/60)/24)+DATE(1970,1,1)</f>
        <v>42239.957962962959</v>
      </c>
      <c r="T706" s="14">
        <f t="shared" ref="T706:T769" si="58">(((I706/60)/60)/24)+DATE(1970,1,1)</f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11" t="s">
        <v>8323</v>
      </c>
      <c r="R707" t="s">
        <v>8326</v>
      </c>
      <c r="S707" s="14">
        <f t="shared" si="57"/>
        <v>41880.76357638889</v>
      </c>
      <c r="T707" s="14">
        <f t="shared" si="58"/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1" t="s">
        <v>8327</v>
      </c>
      <c r="R770" t="s">
        <v>8331</v>
      </c>
      <c r="S770" s="14">
        <f t="shared" ref="S770:S833" si="62">(((J770/60)/60)/24)+DATE(1970,1,1)</f>
        <v>42433.688900462963</v>
      </c>
      <c r="T770" s="14">
        <f t="shared" ref="T770:T833" si="63">(((I770/60)/60)/24)+DATE(1970,1,1)</f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1" t="s">
        <v>8308</v>
      </c>
      <c r="R771" t="s">
        <v>8310</v>
      </c>
      <c r="S771" s="14">
        <f t="shared" si="62"/>
        <v>42556.695706018523</v>
      </c>
      <c r="T771" s="14">
        <f t="shared" si="63"/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11" t="s">
        <v>8319</v>
      </c>
      <c r="R834" t="s">
        <v>8320</v>
      </c>
      <c r="S834" s="14">
        <f t="shared" ref="S834:S897" si="67">(((J834/60)/60)/24)+DATE(1970,1,1)</f>
        <v>42187.125625000001</v>
      </c>
      <c r="T834" s="14">
        <f t="shared" ref="T834:T897" si="68">(((I834/60)/60)/24)+DATE(1970,1,1)</f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s="11" t="s">
        <v>8323</v>
      </c>
      <c r="R835" t="s">
        <v>8326</v>
      </c>
      <c r="S835" s="14">
        <f t="shared" si="67"/>
        <v>42053.732627314821</v>
      </c>
      <c r="T835" s="14">
        <f t="shared" si="68"/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11" t="s">
        <v>8323</v>
      </c>
      <c r="R898" t="s">
        <v>8326</v>
      </c>
      <c r="S898" s="14">
        <f t="shared" ref="S898:S961" si="72">(((J898/60)/60)/24)+DATE(1970,1,1)</f>
        <v>41982.887280092589</v>
      </c>
      <c r="T898" s="14">
        <f t="shared" ref="T898:T961" si="73">(((I898/60)/60)/24)+DATE(1970,1,1)</f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1" t="s">
        <v>8316</v>
      </c>
      <c r="R899" t="s">
        <v>8334</v>
      </c>
      <c r="S899" s="14">
        <f t="shared" si="72"/>
        <v>42353.16679398148</v>
      </c>
      <c r="T899" s="14">
        <f t="shared" si="73"/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11" t="s">
        <v>8311</v>
      </c>
      <c r="R962" t="s">
        <v>8349</v>
      </c>
      <c r="S962" s="14">
        <f t="shared" ref="S962:S1025" si="77">(((J962/60)/60)/24)+DATE(1970,1,1)</f>
        <v>42549.916712962964</v>
      </c>
      <c r="T962" s="14">
        <f t="shared" ref="T962:T1025" si="78">(((I962/60)/60)/24)+DATE(1970,1,1)</f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1" t="s">
        <v>8327</v>
      </c>
      <c r="R963" t="s">
        <v>8331</v>
      </c>
      <c r="S963" s="14">
        <f t="shared" si="77"/>
        <v>40585.796817129631</v>
      </c>
      <c r="T963" s="14">
        <f t="shared" si="78"/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11" t="s">
        <v>8321</v>
      </c>
      <c r="R1026" t="s">
        <v>8322</v>
      </c>
      <c r="S1026" s="14">
        <f t="shared" ref="S1026:S1089" si="82">(((J1026/60)/60)/24)+DATE(1970,1,1)</f>
        <v>40967.081874999996</v>
      </c>
      <c r="T1026" s="14">
        <f t="shared" ref="T1026:T1089" si="83">(((I1026/60)/60)/24)+DATE(1970,1,1)</f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1" t="s">
        <v>8313</v>
      </c>
      <c r="R1027" t="s">
        <v>8314</v>
      </c>
      <c r="S1027" s="14">
        <f t="shared" si="82"/>
        <v>42033.314074074078</v>
      </c>
      <c r="T1027" s="14">
        <f t="shared" si="83"/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11" t="s">
        <v>8323</v>
      </c>
      <c r="R1090" t="s">
        <v>8326</v>
      </c>
      <c r="S1090" s="14">
        <f t="shared" ref="S1090:S1153" si="87">(((J1090/60)/60)/24)+DATE(1970,1,1)</f>
        <v>41931.682939814818</v>
      </c>
      <c r="T1090" s="14">
        <f t="shared" ref="T1090:T1153" si="88">(((I1090/60)/60)/24)+DATE(1970,1,1)</f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1" t="s">
        <v>8313</v>
      </c>
      <c r="R1091" t="s">
        <v>8314</v>
      </c>
      <c r="S1091" s="14">
        <f t="shared" si="87"/>
        <v>42388.575104166666</v>
      </c>
      <c r="T1091" s="14">
        <f t="shared" si="88"/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11" t="s">
        <v>8323</v>
      </c>
      <c r="R1154" t="s">
        <v>8326</v>
      </c>
      <c r="S1154" s="14">
        <f t="shared" ref="S1154:S1217" si="92">(((J1154/60)/60)/24)+DATE(1970,1,1)</f>
        <v>42125.647534722222</v>
      </c>
      <c r="T1154" s="14">
        <f t="shared" ref="T1154:T1217" si="93">(((I1154/60)/60)/24)+DATE(1970,1,1)</f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1" t="s">
        <v>8311</v>
      </c>
      <c r="R1155" t="s">
        <v>8333</v>
      </c>
      <c r="S1155" s="14">
        <f t="shared" si="92"/>
        <v>41789.330312500002</v>
      </c>
      <c r="T1155" s="14">
        <f t="shared" si="93"/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s="11" t="s">
        <v>8327</v>
      </c>
      <c r="R1218" t="s">
        <v>8350</v>
      </c>
      <c r="S1218" s="14">
        <f t="shared" ref="S1218:S1281" si="97">(((J1218/60)/60)/24)+DATE(1970,1,1)</f>
        <v>40847.171018518515</v>
      </c>
      <c r="T1218" s="14">
        <f t="shared" ref="T1218:T1281" si="98">(((I1218/60)/60)/24)+DATE(1970,1,1)</f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s="11" t="s">
        <v>8323</v>
      </c>
      <c r="R1219" t="s">
        <v>8324</v>
      </c>
      <c r="S1219" s="14">
        <f t="shared" si="97"/>
        <v>42081.731273148151</v>
      </c>
      <c r="T1219" s="14">
        <f t="shared" si="98"/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11" t="s">
        <v>8327</v>
      </c>
      <c r="R1282" t="s">
        <v>8336</v>
      </c>
      <c r="S1282" s="14">
        <f t="shared" ref="S1282:S1345" si="102">(((J1282/60)/60)/24)+DATE(1970,1,1)</f>
        <v>42128.820231481484</v>
      </c>
      <c r="T1282" s="14">
        <f t="shared" ref="T1282:T1345" si="103">(((I1282/60)/60)/24)+DATE(1970,1,1)</f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1" t="s">
        <v>8327</v>
      </c>
      <c r="R1283" t="s">
        <v>8338</v>
      </c>
      <c r="S1283" s="14">
        <f t="shared" si="102"/>
        <v>40564.649456018517</v>
      </c>
      <c r="T1283" s="14">
        <f t="shared" si="103"/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11" t="s">
        <v>8323</v>
      </c>
      <c r="R1346" t="s">
        <v>8326</v>
      </c>
      <c r="S1346" s="14">
        <f t="shared" ref="S1346:S1409" si="107">(((J1346/60)/60)/24)+DATE(1970,1,1)</f>
        <v>42469.68414351852</v>
      </c>
      <c r="T1346" s="14">
        <f t="shared" ref="T1346:T1409" si="108">(((I1346/60)/60)/24)+DATE(1970,1,1)</f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s="11" t="s">
        <v>8323</v>
      </c>
      <c r="R1347" t="s">
        <v>8326</v>
      </c>
      <c r="S1347" s="14">
        <f t="shared" si="107"/>
        <v>42179.344988425932</v>
      </c>
      <c r="T1347" s="14">
        <f t="shared" si="108"/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11" t="s">
        <v>8323</v>
      </c>
      <c r="R1410" t="s">
        <v>8326</v>
      </c>
      <c r="S1410" s="14">
        <f t="shared" ref="S1410:S1473" si="112">(((J1410/60)/60)/24)+DATE(1970,1,1)</f>
        <v>42115.889652777783</v>
      </c>
      <c r="T1410" s="14">
        <f t="shared" ref="T1410:T1473" si="113">(((I1410/60)/60)/24)+DATE(1970,1,1)</f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1" t="s">
        <v>8327</v>
      </c>
      <c r="R1411" t="s">
        <v>8331</v>
      </c>
      <c r="S1411" s="14">
        <f t="shared" si="112"/>
        <v>42438.667071759264</v>
      </c>
      <c r="T1411" s="14">
        <f t="shared" si="113"/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11" t="s">
        <v>8327</v>
      </c>
      <c r="R1474" t="s">
        <v>8328</v>
      </c>
      <c r="S1474" s="14">
        <f t="shared" ref="S1474:S1537" si="117">(((J1474/60)/60)/24)+DATE(1970,1,1)</f>
        <v>41716.632847222223</v>
      </c>
      <c r="T1474" s="14">
        <f t="shared" ref="T1474:T1537" si="118">(((I1474/60)/60)/24)+DATE(1970,1,1)</f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1" t="s">
        <v>8327</v>
      </c>
      <c r="R1475" t="s">
        <v>8328</v>
      </c>
      <c r="S1475" s="14">
        <f t="shared" si="117"/>
        <v>41593.082002314812</v>
      </c>
      <c r="T1475" s="14">
        <f t="shared" si="118"/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11" t="s">
        <v>8323</v>
      </c>
      <c r="R1538" t="s">
        <v>8324</v>
      </c>
      <c r="S1538" s="14">
        <f t="shared" ref="S1538:S1601" si="122">(((J1538/60)/60)/24)+DATE(1970,1,1)</f>
        <v>42398.849259259259</v>
      </c>
      <c r="T1538" s="14">
        <f t="shared" ref="T1538:T1601" si="123">(((I1538/60)/60)/24)+DATE(1970,1,1)</f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11" t="s">
        <v>8323</v>
      </c>
      <c r="R1539" t="s">
        <v>8324</v>
      </c>
      <c r="S1539" s="14">
        <f t="shared" si="122"/>
        <v>42360.212025462963</v>
      </c>
      <c r="T1539" s="14">
        <f t="shared" si="123"/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11" t="s">
        <v>8327</v>
      </c>
      <c r="R1602" t="s">
        <v>8331</v>
      </c>
      <c r="S1602" s="14">
        <f t="shared" ref="S1602:S1665" si="127">(((J1602/60)/60)/24)+DATE(1970,1,1)</f>
        <v>41442.741249999999</v>
      </c>
      <c r="T1602" s="14">
        <f t="shared" ref="T1602:T1665" si="128">(((I1602/60)/60)/24)+DATE(1970,1,1)</f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s="11" t="s">
        <v>8323</v>
      </c>
      <c r="R1603" t="s">
        <v>8326</v>
      </c>
      <c r="S1603" s="14">
        <f t="shared" si="127"/>
        <v>41804.937083333331</v>
      </c>
      <c r="T1603" s="14">
        <f t="shared" si="128"/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11" t="s">
        <v>8323</v>
      </c>
      <c r="R1666" t="s">
        <v>8326</v>
      </c>
      <c r="S1666" s="14">
        <f t="shared" ref="S1666:S1729" si="132">(((J1666/60)/60)/24)+DATE(1970,1,1)</f>
        <v>42016.800208333334</v>
      </c>
      <c r="T1666" s="14">
        <f t="shared" ref="T1666:T1729" si="133">(((I1666/60)/60)/24)+DATE(1970,1,1)</f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11" t="s">
        <v>8323</v>
      </c>
      <c r="R1667" t="s">
        <v>8335</v>
      </c>
      <c r="S1667" s="14">
        <f t="shared" si="132"/>
        <v>42495.956631944442</v>
      </c>
      <c r="T1667" s="14">
        <f t="shared" si="133"/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11" t="s">
        <v>8323</v>
      </c>
      <c r="R1730" t="s">
        <v>8326</v>
      </c>
      <c r="S1730" s="14">
        <f t="shared" ref="S1730:S1793" si="137">(((J1730/60)/60)/24)+DATE(1970,1,1)</f>
        <v>42661.442060185189</v>
      </c>
      <c r="T1730" s="14">
        <f t="shared" ref="T1730:T1793" si="138">(((I1730/60)/60)/24)+DATE(1970,1,1)</f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1" t="s">
        <v>8327</v>
      </c>
      <c r="R1731" t="s">
        <v>8331</v>
      </c>
      <c r="S1731" s="14">
        <f t="shared" si="137"/>
        <v>41080.960243055553</v>
      </c>
      <c r="T1731" s="14">
        <f t="shared" si="138"/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11" t="s">
        <v>8327</v>
      </c>
      <c r="R1794" t="s">
        <v>8329</v>
      </c>
      <c r="S1794" s="14">
        <f t="shared" ref="S1794:S1857" si="142">(((J1794/60)/60)/24)+DATE(1970,1,1)</f>
        <v>42418.231747685189</v>
      </c>
      <c r="T1794" s="14">
        <f t="shared" ref="T1794:T1857" si="143">(((I1794/60)/60)/24)+DATE(1970,1,1)</f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1" t="s">
        <v>8313</v>
      </c>
      <c r="R1795" t="s">
        <v>8314</v>
      </c>
      <c r="S1795" s="14">
        <f t="shared" si="142"/>
        <v>42710.876967592587</v>
      </c>
      <c r="T1795" s="14">
        <f t="shared" si="143"/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11" t="s">
        <v>8323</v>
      </c>
      <c r="R1858" t="s">
        <v>8326</v>
      </c>
      <c r="S1858" s="14">
        <f t="shared" ref="S1858:S1921" si="147">(((J1858/60)/60)/24)+DATE(1970,1,1)</f>
        <v>42038.720451388886</v>
      </c>
      <c r="T1858" s="14">
        <f t="shared" ref="T1858:T1921" si="148">(((I1858/60)/60)/24)+DATE(1970,1,1)</f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1" t="s">
        <v>8327</v>
      </c>
      <c r="R1859" t="s">
        <v>8331</v>
      </c>
      <c r="S1859" s="14">
        <f t="shared" si="147"/>
        <v>42614.722013888888</v>
      </c>
      <c r="T1859" s="14">
        <f t="shared" si="148"/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11" t="s">
        <v>8313</v>
      </c>
      <c r="R1922" t="s">
        <v>8314</v>
      </c>
      <c r="S1922" s="14">
        <f t="shared" ref="S1922:S1985" si="152">(((J1922/60)/60)/24)+DATE(1970,1,1)</f>
        <v>42003.655555555553</v>
      </c>
      <c r="T1922" s="14">
        <f t="shared" ref="T1922:T1985" si="153">(((I1922/60)/60)/24)+DATE(1970,1,1)</f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1" t="s">
        <v>8327</v>
      </c>
      <c r="R1923" t="s">
        <v>8350</v>
      </c>
      <c r="S1923" s="14">
        <f t="shared" si="152"/>
        <v>41004.139108796298</v>
      </c>
      <c r="T1923" s="14">
        <f t="shared" si="153"/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11" t="s">
        <v>8323</v>
      </c>
      <c r="R1986" t="s">
        <v>8324</v>
      </c>
      <c r="S1986" s="14">
        <f t="shared" ref="S1986:S2049" si="157">(((J1986/60)/60)/24)+DATE(1970,1,1)</f>
        <v>42359.792233796295</v>
      </c>
      <c r="T1986" s="14">
        <f t="shared" ref="T1986:T2049" si="158">(((I1986/60)/60)/24)+DATE(1970,1,1)</f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1" t="s">
        <v>8327</v>
      </c>
      <c r="R1987" t="s">
        <v>8329</v>
      </c>
      <c r="S1987" s="14">
        <f t="shared" si="157"/>
        <v>41646.792222222226</v>
      </c>
      <c r="T1987" s="14">
        <f t="shared" si="158"/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1" t="s">
        <v>8323</v>
      </c>
      <c r="R2050" t="s">
        <v>8326</v>
      </c>
      <c r="S2050" s="14">
        <f t="shared" ref="S2050:S2113" si="162">(((J2050/60)/60)/24)+DATE(1970,1,1)</f>
        <v>42479.432291666672</v>
      </c>
      <c r="T2050" s="14">
        <f t="shared" ref="T2050:T2113" si="163">(((I2050/60)/60)/24)+DATE(1970,1,1)</f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1" t="s">
        <v>8321</v>
      </c>
      <c r="R2051" t="s">
        <v>8325</v>
      </c>
      <c r="S2051" s="14">
        <f t="shared" si="162"/>
        <v>41867.083368055559</v>
      </c>
      <c r="T2051" s="14">
        <f t="shared" si="163"/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11" t="s">
        <v>8323</v>
      </c>
      <c r="R2114" t="s">
        <v>8326</v>
      </c>
      <c r="S2114" s="14">
        <f t="shared" ref="S2114:S2177" si="167">(((J2114/60)/60)/24)+DATE(1970,1,1)</f>
        <v>42663.468078703707</v>
      </c>
      <c r="T2114" s="14">
        <f t="shared" ref="T2114:T2177" si="168">(((I2114/60)/60)/24)+DATE(1970,1,1)</f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1" t="s">
        <v>8308</v>
      </c>
      <c r="R2115" t="s">
        <v>8342</v>
      </c>
      <c r="S2115" s="14">
        <f t="shared" si="167"/>
        <v>42140.921064814815</v>
      </c>
      <c r="T2115" s="14">
        <f t="shared" si="168"/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11" t="s">
        <v>8327</v>
      </c>
      <c r="R2178" t="s">
        <v>8330</v>
      </c>
      <c r="S2178" s="14">
        <f t="shared" ref="S2178:S2241" si="172">(((J2178/60)/60)/24)+DATE(1970,1,1)</f>
        <v>42021.139733796299</v>
      </c>
      <c r="T2178" s="14">
        <f t="shared" ref="T2178:T2241" si="173">(((I2178/60)/60)/24)+DATE(1970,1,1)</f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1" t="s">
        <v>8327</v>
      </c>
      <c r="R2179" t="s">
        <v>8331</v>
      </c>
      <c r="S2179" s="14">
        <f t="shared" si="172"/>
        <v>41827.906689814816</v>
      </c>
      <c r="T2179" s="14">
        <f t="shared" si="173"/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11" t="s">
        <v>8319</v>
      </c>
      <c r="R2242" t="s">
        <v>8345</v>
      </c>
      <c r="S2242" s="14">
        <f t="shared" ref="S2242:S2305" si="177">(((J2242/60)/60)/24)+DATE(1970,1,1)</f>
        <v>42240.840289351851</v>
      </c>
      <c r="T2242" s="14">
        <f t="shared" ref="T2242:T2305" si="178">(((I2242/60)/60)/24)+DATE(1970,1,1)</f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s="11" t="s">
        <v>8323</v>
      </c>
      <c r="R2243" t="s">
        <v>8326</v>
      </c>
      <c r="S2243" s="14">
        <f t="shared" si="177"/>
        <v>41837.323009259257</v>
      </c>
      <c r="T2243" s="14">
        <f t="shared" si="178"/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1" t="s">
        <v>8323</v>
      </c>
      <c r="R2306" t="s">
        <v>8326</v>
      </c>
      <c r="S2306" s="14">
        <f t="shared" ref="S2306:S2369" si="182">(((J2306/60)/60)/24)+DATE(1970,1,1)</f>
        <v>41833.660995370366</v>
      </c>
      <c r="T2306" s="14">
        <f t="shared" ref="T2306:T2369" si="183">(((I2306/60)/60)/24)+DATE(1970,1,1)</f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1" t="s">
        <v>8308</v>
      </c>
      <c r="R2307" t="s">
        <v>8340</v>
      </c>
      <c r="S2307" s="14">
        <f t="shared" si="182"/>
        <v>42482.624699074076</v>
      </c>
      <c r="T2307" s="14">
        <f t="shared" si="183"/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ref="P2370:P2433" si="186">IFERROR(ROUND(E2370/L2370,2),0)</f>
        <v>41.67</v>
      </c>
      <c r="Q2370" s="11" t="s">
        <v>8323</v>
      </c>
      <c r="R2370" t="s">
        <v>8326</v>
      </c>
      <c r="S2370" s="14">
        <f t="shared" ref="S2370:S2433" si="187">(((J2370/60)/60)/24)+DATE(1970,1,1)</f>
        <v>41829.977326388893</v>
      </c>
      <c r="T2370" s="14">
        <f t="shared" ref="T2370:T2433" si="188">(((I2370/60)/60)/24)+DATE(1970,1,1)</f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si="186"/>
        <v>125</v>
      </c>
      <c r="Q2371" s="11" t="s">
        <v>8323</v>
      </c>
      <c r="R2371" t="s">
        <v>8326</v>
      </c>
      <c r="S2371" s="14">
        <f t="shared" si="187"/>
        <v>42297.748738425929</v>
      </c>
      <c r="T2371" s="14">
        <f t="shared" si="188"/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s="11" t="s">
        <v>8308</v>
      </c>
      <c r="R2434" t="s">
        <v>8342</v>
      </c>
      <c r="S2434" s="14">
        <f t="shared" ref="S2434:S2497" si="192">(((J2434/60)/60)/24)+DATE(1970,1,1)</f>
        <v>41948.00209490741</v>
      </c>
      <c r="T2434" s="14">
        <f t="shared" ref="T2434:T2497" si="193">(((I2434/60)/60)/24)+DATE(1970,1,1)</f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1" t="s">
        <v>8316</v>
      </c>
      <c r="R2435" t="s">
        <v>8334</v>
      </c>
      <c r="S2435" s="14">
        <f t="shared" si="192"/>
        <v>41572.229849537034</v>
      </c>
      <c r="T2435" s="14">
        <f t="shared" si="193"/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11" t="s">
        <v>8323</v>
      </c>
      <c r="R2498" t="s">
        <v>8326</v>
      </c>
      <c r="S2498" s="14">
        <f t="shared" ref="S2498:S2561" si="197">(((J2498/60)/60)/24)+DATE(1970,1,1)</f>
        <v>42283.552951388891</v>
      </c>
      <c r="T2498" s="14">
        <f t="shared" ref="T2498:T2561" si="198">(((I2498/60)/60)/24)+DATE(1970,1,1)</f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11" t="s">
        <v>8316</v>
      </c>
      <c r="R2499" t="s">
        <v>8334</v>
      </c>
      <c r="S2499" s="14">
        <f t="shared" si="197"/>
        <v>40952.636979166666</v>
      </c>
      <c r="T2499" s="14">
        <f t="shared" si="198"/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11" t="s">
        <v>8323</v>
      </c>
      <c r="R2562" t="s">
        <v>8326</v>
      </c>
      <c r="S2562" s="14">
        <f t="shared" ref="S2562:S2625" si="202">(((J2562/60)/60)/24)+DATE(1970,1,1)</f>
        <v>42789.462430555555</v>
      </c>
      <c r="T2562" s="14">
        <f t="shared" ref="T2562:T2625" si="203">(((I2562/60)/60)/24)+DATE(1970,1,1)</f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11" t="s">
        <v>8308</v>
      </c>
      <c r="R2563" t="s">
        <v>8318</v>
      </c>
      <c r="S2563" s="14">
        <f t="shared" si="202"/>
        <v>41890.511319444442</v>
      </c>
      <c r="T2563" s="14">
        <f t="shared" si="203"/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s="11" t="s">
        <v>8321</v>
      </c>
      <c r="R2626" t="s">
        <v>8325</v>
      </c>
      <c r="S2626" s="14">
        <f t="shared" ref="S2626:S2689" si="207">(((J2626/60)/60)/24)+DATE(1970,1,1)</f>
        <v>41900.505312499998</v>
      </c>
      <c r="T2626" s="14">
        <f t="shared" ref="T2626:T2689" si="208">(((I2626/60)/60)/24)+DATE(1970,1,1)</f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11" t="s">
        <v>8327</v>
      </c>
      <c r="R2627" t="s">
        <v>8330</v>
      </c>
      <c r="S2627" s="14">
        <f t="shared" si="207"/>
        <v>41845.968159722222</v>
      </c>
      <c r="T2627" s="14">
        <f t="shared" si="208"/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1" t="s">
        <v>8323</v>
      </c>
      <c r="R2690" t="s">
        <v>8326</v>
      </c>
      <c r="S2690" s="14">
        <f t="shared" ref="S2690:S2753" si="212">(((J2690/60)/60)/24)+DATE(1970,1,1)</f>
        <v>42523.739212962959</v>
      </c>
      <c r="T2690" s="14">
        <f t="shared" ref="T2690:T2753" si="213">(((I2690/60)/60)/24)+DATE(1970,1,1)</f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s="11" t="s">
        <v>8323</v>
      </c>
      <c r="R2691" t="s">
        <v>8326</v>
      </c>
      <c r="S2691" s="14">
        <f t="shared" si="212"/>
        <v>42467.548541666663</v>
      </c>
      <c r="T2691" s="14">
        <f t="shared" si="213"/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11" t="s">
        <v>8323</v>
      </c>
      <c r="R2754" t="s">
        <v>8326</v>
      </c>
      <c r="S2754" s="14">
        <f t="shared" ref="S2754:S2817" si="217">(((J2754/60)/60)/24)+DATE(1970,1,1)</f>
        <v>42461.689745370371</v>
      </c>
      <c r="T2754" s="14">
        <f t="shared" ref="T2754:T2817" si="218">(((I2754/60)/60)/24)+DATE(1970,1,1)</f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11" t="s">
        <v>8308</v>
      </c>
      <c r="R2755" t="s">
        <v>8310</v>
      </c>
      <c r="S2755" s="14">
        <f t="shared" si="217"/>
        <v>41935.221585648149</v>
      </c>
      <c r="T2755" s="14">
        <f t="shared" si="218"/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11" t="s">
        <v>8308</v>
      </c>
      <c r="R2818" t="s">
        <v>8342</v>
      </c>
      <c r="S2818" s="14">
        <f t="shared" ref="S2818:S2881" si="222">(((J2818/60)/60)/24)+DATE(1970,1,1)</f>
        <v>42318.925532407404</v>
      </c>
      <c r="T2818" s="14">
        <f t="shared" ref="T2818:T2881" si="223">(((I2818/60)/60)/24)+DATE(1970,1,1)</f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s="11" t="s">
        <v>8321</v>
      </c>
      <c r="R2819" t="s">
        <v>8325</v>
      </c>
      <c r="S2819" s="14">
        <f t="shared" si="222"/>
        <v>42052.83530092593</v>
      </c>
      <c r="T2819" s="14">
        <f t="shared" si="223"/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11" t="s">
        <v>8323</v>
      </c>
      <c r="R2882" t="s">
        <v>8326</v>
      </c>
      <c r="S2882" s="14">
        <f t="shared" ref="S2882:S2945" si="227">(((J2882/60)/60)/24)+DATE(1970,1,1)</f>
        <v>41813.938715277778</v>
      </c>
      <c r="T2882" s="14">
        <f t="shared" ref="T2882:T2945" si="228">(((I2882/60)/60)/24)+DATE(1970,1,1)</f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s="11" t="s">
        <v>8323</v>
      </c>
      <c r="R2883" t="s">
        <v>8326</v>
      </c>
      <c r="S2883" s="14">
        <f t="shared" si="227"/>
        <v>42571.626192129625</v>
      </c>
      <c r="T2883" s="14">
        <f t="shared" si="228"/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11" t="s">
        <v>8323</v>
      </c>
      <c r="R2946" t="s">
        <v>8326</v>
      </c>
      <c r="S2946" s="14">
        <f t="shared" ref="S2946:S3009" si="232">(((J2946/60)/60)/24)+DATE(1970,1,1)</f>
        <v>41990.612546296295</v>
      </c>
      <c r="T2946" s="14">
        <f t="shared" ref="T2946:T3009" si="233">(((I2946/60)/60)/24)+DATE(1970,1,1)</f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11" t="s">
        <v>8321</v>
      </c>
      <c r="R2947" t="s">
        <v>8339</v>
      </c>
      <c r="S2947" s="14">
        <f t="shared" si="232"/>
        <v>40882.481666666667</v>
      </c>
      <c r="T2947" s="14">
        <f t="shared" si="233"/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s="11" t="s">
        <v>8323</v>
      </c>
      <c r="R3010" t="s">
        <v>8326</v>
      </c>
      <c r="S3010" s="14">
        <f t="shared" ref="S3010:S3073" si="237">(((J3010/60)/60)/24)+DATE(1970,1,1)</f>
        <v>42132.809953703705</v>
      </c>
      <c r="T3010" s="14">
        <f t="shared" ref="T3010:T3073" si="238">(((I3010/60)/60)/24)+DATE(1970,1,1)</f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s="11" t="s">
        <v>8316</v>
      </c>
      <c r="R3011" t="s">
        <v>8334</v>
      </c>
      <c r="S3011" s="14">
        <f t="shared" si="237"/>
        <v>40973.740451388891</v>
      </c>
      <c r="T3011" s="14">
        <f t="shared" si="238"/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11" t="s">
        <v>8323</v>
      </c>
      <c r="R3074" t="s">
        <v>8326</v>
      </c>
      <c r="S3074" s="14">
        <f t="shared" ref="S3074:S3137" si="242">(((J3074/60)/60)/24)+DATE(1970,1,1)</f>
        <v>41843.775011574071</v>
      </c>
      <c r="T3074" s="14">
        <f t="shared" ref="T3074:T3137" si="243">(((I3074/60)/60)/24)+DATE(1970,1,1)</f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62.5</v>
      </c>
      <c r="Q3075" s="11" t="s">
        <v>8323</v>
      </c>
      <c r="R3075" t="s">
        <v>8326</v>
      </c>
      <c r="S3075" s="14">
        <f t="shared" si="242"/>
        <v>41878.911550925928</v>
      </c>
      <c r="T3075" s="14">
        <f t="shared" si="243"/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s="11" t="s">
        <v>8313</v>
      </c>
      <c r="R3138" t="s">
        <v>8355</v>
      </c>
      <c r="S3138" s="14">
        <f t="shared" ref="S3138:S3201" si="247">(((J3138/60)/60)/24)+DATE(1970,1,1)</f>
        <v>41871.65315972222</v>
      </c>
      <c r="T3138" s="14">
        <f t="shared" ref="T3138:T3201" si="248">(((I3138/60)/60)/24)+DATE(1970,1,1)</f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s="11" t="s">
        <v>8311</v>
      </c>
      <c r="R3139" t="s">
        <v>8349</v>
      </c>
      <c r="S3139" s="14">
        <f t="shared" si="247"/>
        <v>40672.729872685188</v>
      </c>
      <c r="T3139" s="14">
        <f t="shared" si="248"/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s="11" t="s">
        <v>8323</v>
      </c>
      <c r="R3202" t="s">
        <v>8326</v>
      </c>
      <c r="S3202" s="14">
        <f t="shared" ref="S3202:S3265" si="252">(((J3202/60)/60)/24)+DATE(1970,1,1)</f>
        <v>41940.967951388891</v>
      </c>
      <c r="T3202" s="14">
        <f t="shared" ref="T3202:T3265" si="253">(((I3202/60)/60)/24)+DATE(1970,1,1)</f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s="11" t="s">
        <v>8323</v>
      </c>
      <c r="R3203" t="s">
        <v>8324</v>
      </c>
      <c r="S3203" s="14">
        <f t="shared" si="252"/>
        <v>42122.670069444444</v>
      </c>
      <c r="T3203" s="14">
        <f t="shared" si="253"/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11" t="s">
        <v>8319</v>
      </c>
      <c r="R3266" t="s">
        <v>8345</v>
      </c>
      <c r="S3266" s="14">
        <f t="shared" ref="S3266:S3329" si="257">(((J3266/60)/60)/24)+DATE(1970,1,1)</f>
        <v>42107.679756944446</v>
      </c>
      <c r="T3266" s="14">
        <f t="shared" ref="T3266:T3329" si="258">(((I3266/60)/60)/24)+DATE(1970,1,1)</f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s="11" t="s">
        <v>8321</v>
      </c>
      <c r="R3267" t="s">
        <v>8325</v>
      </c>
      <c r="S3267" s="14">
        <f t="shared" si="257"/>
        <v>41825.791226851856</v>
      </c>
      <c r="T3267" s="14">
        <f t="shared" si="258"/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s="11" t="s">
        <v>8308</v>
      </c>
      <c r="R3330" t="s">
        <v>8318</v>
      </c>
      <c r="S3330" s="14">
        <f t="shared" ref="S3330:S3393" si="262">(((J3330/60)/60)/24)+DATE(1970,1,1)</f>
        <v>41859.925856481481</v>
      </c>
      <c r="T3330" s="14">
        <f t="shared" ref="T3330:T3393" si="263">(((I3330/60)/60)/24)+DATE(1970,1,1)</f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11" t="s">
        <v>8316</v>
      </c>
      <c r="R3331" t="s">
        <v>8334</v>
      </c>
      <c r="S3331" s="14">
        <f t="shared" si="262"/>
        <v>42538.77243055556</v>
      </c>
      <c r="T3331" s="14">
        <f t="shared" si="263"/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11" t="s">
        <v>8323</v>
      </c>
      <c r="R3394" t="s">
        <v>8326</v>
      </c>
      <c r="S3394" s="14">
        <f t="shared" ref="S3394:S3457" si="267">(((J3394/60)/60)/24)+DATE(1970,1,1)</f>
        <v>41833.951516203706</v>
      </c>
      <c r="T3394" s="14">
        <f t="shared" ref="T3394:T3457" si="268">(((I3394/60)/60)/24)+DATE(1970,1,1)</f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11" t="s">
        <v>8319</v>
      </c>
      <c r="R3395" t="s">
        <v>8345</v>
      </c>
      <c r="S3395" s="14">
        <f t="shared" si="267"/>
        <v>41787.898240740738</v>
      </c>
      <c r="T3395" s="14">
        <f t="shared" si="268"/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s="11" t="s">
        <v>8313</v>
      </c>
      <c r="R3458" t="s">
        <v>8355</v>
      </c>
      <c r="S3458" s="14">
        <f t="shared" ref="S3458:S3521" si="272">(((J3458/60)/60)/24)+DATE(1970,1,1)</f>
        <v>42170.996527777781</v>
      </c>
      <c r="T3458" s="14">
        <f t="shared" ref="T3458:T3521" si="273">(((I3458/60)/60)/24)+DATE(1970,1,1)</f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11" t="s">
        <v>8327</v>
      </c>
      <c r="R3459" t="s">
        <v>8330</v>
      </c>
      <c r="S3459" s="14">
        <f t="shared" si="272"/>
        <v>41884.874328703707</v>
      </c>
      <c r="T3459" s="14">
        <f t="shared" si="273"/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ref="P3522:P3585" si="276">IFERROR(ROUND(E3522/L3522,2),0)</f>
        <v>10</v>
      </c>
      <c r="Q3522" s="11" t="s">
        <v>8313</v>
      </c>
      <c r="R3522" t="s">
        <v>8355</v>
      </c>
      <c r="S3522" s="14">
        <f t="shared" ref="S3522:S3585" si="277">(((J3522/60)/60)/24)+DATE(1970,1,1)</f>
        <v>41935.509652777779</v>
      </c>
      <c r="T3522" s="14">
        <f t="shared" ref="T3522:T3585" si="278">(((I3522/60)/60)/24)+DATE(1970,1,1)</f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s="11" t="s">
        <v>8311</v>
      </c>
      <c r="R3523" t="s">
        <v>8349</v>
      </c>
      <c r="S3523" s="14">
        <f t="shared" si="277"/>
        <v>42121.367002314815</v>
      </c>
      <c r="T3523" s="14">
        <f t="shared" si="278"/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1" t="s">
        <v>8319</v>
      </c>
      <c r="R3586" t="s">
        <v>8345</v>
      </c>
      <c r="S3586" s="14">
        <f t="shared" ref="S3586:S3649" si="282">(((J3586/60)/60)/24)+DATE(1970,1,1)</f>
        <v>42019.737766203703</v>
      </c>
      <c r="T3586" s="14">
        <f t="shared" ref="T3586:T3649" si="283">(((I3586/60)/60)/24)+DATE(1970,1,1)</f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si="281"/>
        <v>1</v>
      </c>
      <c r="Q3587" s="11" t="s">
        <v>8319</v>
      </c>
      <c r="R3587" t="s">
        <v>8345</v>
      </c>
      <c r="S3587" s="14">
        <f t="shared" si="282"/>
        <v>42027.856990740736</v>
      </c>
      <c r="T3587" s="14">
        <f t="shared" si="283"/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1" t="s">
        <v>8308</v>
      </c>
      <c r="R3650" t="s">
        <v>8342</v>
      </c>
      <c r="S3650" s="14">
        <f t="shared" ref="S3650:S3713" si="287">(((J3650/60)/60)/24)+DATE(1970,1,1)</f>
        <v>42031.928576388891</v>
      </c>
      <c r="T3650" s="14">
        <f t="shared" ref="T3650:T3713" si="288">(((I3650/60)/60)/24)+DATE(1970,1,1)</f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si="286"/>
        <v>1</v>
      </c>
      <c r="Q3651" s="11" t="s">
        <v>8308</v>
      </c>
      <c r="R3651" t="s">
        <v>8342</v>
      </c>
      <c r="S3651" s="14">
        <f t="shared" si="287"/>
        <v>41865.583275462966</v>
      </c>
      <c r="T3651" s="14">
        <f t="shared" si="288"/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8321</v>
      </c>
      <c r="R3714" t="s">
        <v>8337</v>
      </c>
      <c r="S3714" s="14">
        <f t="shared" ref="S3714:S3777" si="292">(((J3714/60)/60)/24)+DATE(1970,1,1)</f>
        <v>42239.573993055557</v>
      </c>
      <c r="T3714" s="14">
        <f t="shared" ref="T3714:T3777" si="293">(((I3714/60)/60)/24)+DATE(1970,1,1)</f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11" t="s">
        <v>8321</v>
      </c>
      <c r="R3715" t="s">
        <v>8337</v>
      </c>
      <c r="S3715" s="14">
        <f t="shared" si="292"/>
        <v>42053.198287037041</v>
      </c>
      <c r="T3715" s="14">
        <f t="shared" si="293"/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8308</v>
      </c>
      <c r="R3778" t="s">
        <v>8342</v>
      </c>
      <c r="S3778" s="14">
        <f t="shared" ref="S3778:S3841" si="297">(((J3778/60)/60)/24)+DATE(1970,1,1)</f>
        <v>42503.353506944448</v>
      </c>
      <c r="T3778" s="14">
        <f t="shared" ref="T3778:T3841" si="298">(((I3778/60)/60)/24)+DATE(1970,1,1)</f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11" t="s">
        <v>8308</v>
      </c>
      <c r="R3779" t="s">
        <v>8342</v>
      </c>
      <c r="S3779" s="14">
        <f t="shared" si="297"/>
        <v>42057.883159722223</v>
      </c>
      <c r="T3779" s="14">
        <f t="shared" si="298"/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1" t="s">
        <v>8346</v>
      </c>
      <c r="R3842" t="s">
        <v>8347</v>
      </c>
      <c r="S3842" s="14">
        <f t="shared" ref="S3842:S3905" si="302">(((J3842/60)/60)/24)+DATE(1970,1,1)</f>
        <v>42583.030810185184</v>
      </c>
      <c r="T3842" s="14">
        <f t="shared" ref="T3842:T3905" si="303">(((I3842/60)/60)/24)+DATE(1970,1,1)</f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11" t="s">
        <v>8316</v>
      </c>
      <c r="R3843" t="s">
        <v>8334</v>
      </c>
      <c r="S3843" s="14">
        <f t="shared" si="302"/>
        <v>42295.753391203703</v>
      </c>
      <c r="T3843" s="14">
        <f t="shared" si="303"/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8311</v>
      </c>
      <c r="R3906" t="s">
        <v>8349</v>
      </c>
      <c r="S3906" s="14">
        <f t="shared" ref="S3906:S3969" si="307">(((J3906/60)/60)/24)+DATE(1970,1,1)</f>
        <v>41389.679560185185</v>
      </c>
      <c r="T3906" s="14">
        <f t="shared" ref="T3906:T3969" si="308">(((I3906/60)/60)/24)+DATE(1970,1,1)</f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11" t="s">
        <v>8311</v>
      </c>
      <c r="R3907" t="s">
        <v>8349</v>
      </c>
      <c r="S3907" s="14">
        <f t="shared" si="307"/>
        <v>40990.050069444449</v>
      </c>
      <c r="T3907" s="14">
        <f t="shared" si="308"/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8308</v>
      </c>
      <c r="R3970" t="s">
        <v>8342</v>
      </c>
      <c r="S3970" s="14">
        <f t="shared" ref="S3970:S4033" si="312">(((J3970/60)/60)/24)+DATE(1970,1,1)</f>
        <v>42157.916481481487</v>
      </c>
      <c r="T3970" s="14">
        <f t="shared" ref="T3970:T4033" si="313">(((I3970/60)/60)/24)+DATE(1970,1,1)</f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11" t="s">
        <v>8308</v>
      </c>
      <c r="R3971" t="s">
        <v>8342</v>
      </c>
      <c r="S3971" s="14">
        <f t="shared" si="312"/>
        <v>41956.853078703702</v>
      </c>
      <c r="T3971" s="14">
        <f t="shared" si="313"/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1" t="s">
        <v>8323</v>
      </c>
      <c r="R4034" t="s">
        <v>8324</v>
      </c>
      <c r="S4034" s="14">
        <f t="shared" ref="S4034:S4097" si="317">(((J4034/60)/60)/24)+DATE(1970,1,1)</f>
        <v>42077.129398148143</v>
      </c>
      <c r="T4034" s="14">
        <f t="shared" ref="T4034:T4097" si="318">(((I4034/60)/60)/24)+DATE(1970,1,1)</f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s="11" t="s">
        <v>8323</v>
      </c>
      <c r="R4035" t="s">
        <v>8324</v>
      </c>
      <c r="S4035" s="14">
        <f t="shared" si="317"/>
        <v>42118.139583333337</v>
      </c>
      <c r="T4035" s="14">
        <f t="shared" si="318"/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1" t="s">
        <v>8323</v>
      </c>
      <c r="R4098" t="s">
        <v>8326</v>
      </c>
      <c r="S4098" s="14">
        <f t="shared" ref="S4098:S4115" si="322">(((J4098/60)/60)/24)+DATE(1970,1,1)</f>
        <v>42408.999571759254</v>
      </c>
      <c r="T4098" s="14">
        <f t="shared" ref="T4098:T4115" si="323">(((I4098/60)/60)/24)+DATE(1970,1,1)</f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8323</v>
      </c>
      <c r="R4099" t="s">
        <v>8326</v>
      </c>
      <c r="S4099" s="14">
        <f t="shared" si="322"/>
        <v>42282.655543981484</v>
      </c>
      <c r="T4099" s="14">
        <f t="shared" si="323"/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T4115" xr:uid="{3765FE56-0783-4B71-9174-2EDAE924C889}"/>
  <sortState ref="A2:T4115">
    <sortCondition descending="1" ref="E1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41304-23BC-45BC-9F66-1F95AEB49D3D}">
  <dimension ref="A1:H13"/>
  <sheetViews>
    <sheetView workbookViewId="0">
      <selection activeCell="B12" sqref="B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5">
      <c r="A2" t="s">
        <v>8390</v>
      </c>
      <c r="B2">
        <f>COUNTIFS(Kickstarter!D:D,"&lt;1000", Kickstarter!F:F,"successful", Kickstarter!R:R,"plays")</f>
        <v>141</v>
      </c>
      <c r="C2">
        <f>COUNTIFS(Kickstarter!D:D,"&lt;1000", Kickstarter!F:F,"failed", Kickstarter!R:R,"plays")</f>
        <v>45</v>
      </c>
      <c r="D2">
        <f>COUNTIFS(Kickstarter!D:D,"&lt;1000", Kickstarter!F:F,"canceled", 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8391</v>
      </c>
      <c r="B3">
        <f>COUNTIFS(Kickstarter!D:D,"&gt;=1000", Kickstarter!D:D,"&lt;=4999",Kickstarter!F:F,"successful", Kickstarter!R:R,"plays")</f>
        <v>388</v>
      </c>
      <c r="C3">
        <f>COUNTIFS(Kickstarter!D:D,"&gt;=1000", Kickstarter!D:D,"&lt;=4999",Kickstarter!F:F,"failed", Kickstarter!R:R,"plays")</f>
        <v>146</v>
      </c>
      <c r="D3">
        <f>COUNTIFS(Kickstarter!D:D,"&gt;=1000", Kickstarter!D:D,"&lt;=4999",Kickstarter!F:F,"canceled", Kickstarter!R:R,"plays")</f>
        <v>0</v>
      </c>
      <c r="E3">
        <f t="shared" ref="E3:E12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8392</v>
      </c>
      <c r="B4">
        <f>COUNTIFS(Kickstarter!D:D,"&gt;=5000", Kickstarter!D:D,"&lt;=9999",Kickstarter!F:F,"successful", Kickstarter!R:R,"plays")</f>
        <v>93</v>
      </c>
      <c r="C4">
        <f>COUNTIFS(Kickstarter!D:D,"&gt;=5000", Kickstarter!D:D,"&lt;=9999",Kickstarter!F:F,"failed", Kickstarter!R:R,"plays")</f>
        <v>76</v>
      </c>
      <c r="D4">
        <f>COUNTIFS(Kickstarter!D:D,"&gt;=5000", Kickstarter!D:D,"&lt;=9999",Kickstarter!F:F,"canceled", 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8393</v>
      </c>
      <c r="B5">
        <f>COUNTIFS(Kickstarter!D:D,"&gt;=10000", Kickstarter!D:D,"&lt;=14999",Kickstarter!F:F,"successful", Kickstarter!R:R,"plays")</f>
        <v>39</v>
      </c>
      <c r="C5">
        <f>COUNTIFS(Kickstarter!D:D,"&gt;=10000", Kickstarter!D:D,"&lt;=14999",Kickstarter!F:F,"failed", Kickstarter!R:R,"plays")</f>
        <v>33</v>
      </c>
      <c r="D5">
        <f>COUNTIFS(Kickstarter!D:D,"&gt;=10000", Kickstarter!D:D,"&lt;=14999",Kickstarter!F:F,"canceled", 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8394</v>
      </c>
      <c r="B6">
        <f>COUNTIFS(Kickstarter!D:D,"&gt;=15000", Kickstarter!D:D,"&lt;=19999",Kickstarter!F:F,"successful", Kickstarter!R:R,"plays")</f>
        <v>12</v>
      </c>
      <c r="C6">
        <f>COUNTIFS(Kickstarter!D:D,"&gt;=15000", Kickstarter!D:D,"&lt;=19999",Kickstarter!F:F,"failed", Kickstarter!R:R,"plays")</f>
        <v>12</v>
      </c>
      <c r="D6">
        <f>COUNTIFS(Kickstarter!D:D,"&gt;=15000", Kickstarter!D:D,"&lt;=19999",Kickstarter!F:F,"canceled", 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8395</v>
      </c>
      <c r="B7">
        <f>COUNTIFS(Kickstarter!D:D,"&gt;=20000", Kickstarter!D:D,"&lt;=24999",Kickstarter!F:F,"successful", Kickstarter!R:R,"plays")</f>
        <v>9</v>
      </c>
      <c r="C7">
        <f>COUNTIFS(Kickstarter!D:D,"&gt;=20000", Kickstarter!D:D,"&lt;=24999",Kickstarter!F:F,"failed", Kickstarter!R:R,"plays")</f>
        <v>11</v>
      </c>
      <c r="D7">
        <f>COUNTIFS(Kickstarter!D:D,"&gt;=20000", Kickstarter!D:D,"&lt;=24999",Kickstarter!F:F,"canceled", 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8396</v>
      </c>
      <c r="B8">
        <f>COUNTIFS(Kickstarter!D:D,"&gt;=25000", Kickstarter!D:D,"&lt;=29999",Kickstarter!F:F,"successful", Kickstarter!R:R,"plays")</f>
        <v>1</v>
      </c>
      <c r="C8">
        <f>COUNTIFS(Kickstarter!D:D,"&gt;=25000", Kickstarter!D:D,"&lt;=29999",Kickstarter!F:F,"failed", Kickstarter!R:R,"plays")</f>
        <v>4</v>
      </c>
      <c r="D8">
        <f>COUNTIFS(Kickstarter!D:D,"&gt;=25000", Kickstarter!D:D,"&lt;=29999",Kickstarter!F:F,"canceled", 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8397</v>
      </c>
      <c r="B9">
        <f>COUNTIFS(Kickstarter!D:D,"&gt;=30000", Kickstarter!D:D,"&lt;=34999",Kickstarter!F:F,"successful", Kickstarter!R:R,"plays")</f>
        <v>3</v>
      </c>
      <c r="C9">
        <f>COUNTIFS(Kickstarter!D:D,"&gt;=30000", Kickstarter!D:D,"&lt;=34999",Kickstarter!F:F,"failed", Kickstarter!R:R,"plays")</f>
        <v>8</v>
      </c>
      <c r="D9">
        <f>COUNTIFS(Kickstarter!D:D,"&gt;=30000", Kickstarter!D:D,"&lt;=34999",Kickstarter!F:F,"canceled", 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8398</v>
      </c>
      <c r="B10">
        <f>COUNTIFS(Kickstarter!D:D,"&gt;=35000", Kickstarter!D:D,"&lt;=39999",Kickstarter!F:F,"successful", Kickstarter!R:R,"plays")</f>
        <v>4</v>
      </c>
      <c r="C10">
        <f>COUNTIFS(Kickstarter!D:D,"&gt;=35000", Kickstarter!D:D,"&lt;=39999",Kickstarter!F:F,"failed", Kickstarter!R:R,"plays")</f>
        <v>2</v>
      </c>
      <c r="D10">
        <f>COUNTIFS(Kickstarter!D:D,"&gt;=35000", Kickstarter!D:D,"&lt;=39999",Kickstarter!F:F,"canceled", 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8399</v>
      </c>
      <c r="B11">
        <f>COUNTIFS(Kickstarter!D:D,"&gt;=40000", Kickstarter!D:D,"&lt;=44999",Kickstarter!F:F,"successful", Kickstarter!R:R,"plays")</f>
        <v>2</v>
      </c>
      <c r="C11">
        <f>COUNTIFS(Kickstarter!D:D,"&gt;=40000", Kickstarter!D:D,"&lt;=44999",Kickstarter!F:F,"failed", Kickstarter!R:R,"plays")</f>
        <v>1</v>
      </c>
      <c r="D11">
        <f>COUNTIFS(Kickstarter!D:D,"&gt;=40000", Kickstarter!D:D,"&lt;=44999",Kickstarter!F:F,"canceled", 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8400</v>
      </c>
      <c r="B12">
        <f>COUNTIFS(Kickstarter!D:D,"&gt;=45000", Kickstarter!D:D,"&lt;=49999",Kickstarter!F:F,"successful", Kickstarter!R:R,"plays")</f>
        <v>0</v>
      </c>
      <c r="C12">
        <f>COUNTIFS(Kickstarter!D:D,"&gt;=45000", Kickstarter!D:D,"&lt;=49999",Kickstarter!F:F,"failed", Kickstarter!R:R,"plays")</f>
        <v>1</v>
      </c>
      <c r="D12">
        <f>COUNTIFS(Kickstarter!D:D,"&gt;=45000", Kickstarter!D:D,"&lt;=49999",Kickstarter!F:F,"canceled", 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8401</v>
      </c>
      <c r="B13">
        <f>COUNTIFS(Kickstarter!D:D,"&gt;=50000", Kickstarter!F:F,"successful", Kickstarter!R:R,"plays")</f>
        <v>2</v>
      </c>
      <c r="C13">
        <f>COUNTIFS(Kickstarter!D:D,"&gt;=50000", Kickstarter!F:F,"failed", Kickstarter!R:R,"plays")</f>
        <v>14</v>
      </c>
      <c r="D13">
        <f>COUNTIFS(Kickstarter!D:D,"&gt;=50000", Kickstarter!F:F,"canceled", Kickstarter!R:R,"plays")</f>
        <v>0</v>
      </c>
      <c r="E13">
        <f>SUM(B13:D13)</f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224E3-F4BB-4914-805D-A774D084AD89}">
  <dimension ref="A1:D6"/>
  <sheetViews>
    <sheetView tabSelected="1" topLeftCell="B1" workbookViewId="0">
      <selection activeCell="D4" sqref="D4"/>
    </sheetView>
  </sheetViews>
  <sheetFormatPr defaultRowHeight="15" x14ac:dyDescent="0.25"/>
  <cols>
    <col min="1" max="1" width="33.5703125" bestFit="1" customWidth="1"/>
    <col min="2" max="2" width="83.7109375" customWidth="1"/>
    <col min="3" max="4" width="12" style="8" bestFit="1" customWidth="1"/>
  </cols>
  <sheetData>
    <row r="1" spans="1:4" x14ac:dyDescent="0.25">
      <c r="A1" t="s">
        <v>8380</v>
      </c>
      <c r="B1" t="s">
        <v>4110</v>
      </c>
      <c r="C1" s="8" t="s">
        <v>8381</v>
      </c>
      <c r="D1" s="8" t="s">
        <v>8382</v>
      </c>
    </row>
    <row r="2" spans="1:4" ht="30" customHeight="1" x14ac:dyDescent="0.25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</row>
    <row r="3" spans="1:4" ht="25.5" x14ac:dyDescent="0.2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</row>
    <row r="4" spans="1:4" ht="25.5" x14ac:dyDescent="0.2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</row>
    <row r="5" spans="1:4" ht="25.5" x14ac:dyDescent="0.25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</row>
    <row r="6" spans="1:4" ht="25.5" x14ac:dyDescent="0.25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8A48-8E6A-4539-9023-0A045DCEBE2F}">
  <dimension ref="A1:F14"/>
  <sheetViews>
    <sheetView workbookViewId="0">
      <selection activeCell="H5" sqref="H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8321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13" t="s">
        <v>8319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13" t="s">
        <v>8316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13" t="s">
        <v>8346</v>
      </c>
      <c r="B8" s="9">
        <v>23</v>
      </c>
      <c r="C8" s="9"/>
      <c r="D8" s="9"/>
      <c r="E8" s="9"/>
      <c r="F8" s="9">
        <v>23</v>
      </c>
    </row>
    <row r="9" spans="1:6" x14ac:dyDescent="0.25">
      <c r="A9" s="13" t="s">
        <v>8327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13" t="s">
        <v>8313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13" t="s">
        <v>8311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13" t="s">
        <v>8308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13" t="s">
        <v>8323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13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7C7AC-9EC9-47DA-9AF6-6F1A30077466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Outcomes Based on Goals</vt:lpstr>
      <vt:lpstr>Edinburgh Research</vt:lpstr>
      <vt:lpstr>Parent Category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2022-08-31T05:28:58Z</dcterms:modified>
</cp:coreProperties>
</file>