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fuent\OneDrive\Documents\2019\Física 2\UpdatedRepo\SunRotation\"/>
    </mc:Choice>
  </mc:AlternateContent>
  <xr:revisionPtr revIDLastSave="0" documentId="13_ncr:1_{E33675C3-ED8F-4C48-BE2A-CF904F66E7D5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A9" i="2"/>
  <c r="A8" i="2"/>
  <c r="A7" i="2"/>
  <c r="A6" i="2"/>
  <c r="A5" i="2"/>
  <c r="A4" i="2"/>
  <c r="A3" i="2"/>
  <c r="A2" i="2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<sst xmlns="http://schemas.openxmlformats.org/spreadsheetml/2006/main" count="32" uniqueCount="26">
  <si>
    <t>Velocidad</t>
  </si>
  <si>
    <t>R</t>
  </si>
  <si>
    <t>Altura</t>
  </si>
  <si>
    <t>Incertidumbre</t>
  </si>
  <si>
    <t>Tiempo</t>
  </si>
  <si>
    <t>Nota: El tiempo se cuenta en meses, ejemplo el mes de marzo de 2007 seria el numero 15</t>
  </si>
  <si>
    <t>Abril-2006</t>
  </si>
  <si>
    <t>Abril-2007</t>
  </si>
  <si>
    <t>Marzo-2008</t>
  </si>
  <si>
    <t>Julio-2009</t>
  </si>
  <si>
    <t>Noviembre-2006</t>
  </si>
  <si>
    <t>Julio-2007</t>
  </si>
  <si>
    <t>Diciembre-2008</t>
  </si>
  <si>
    <t>Diciembre-2009</t>
  </si>
  <si>
    <t>R^2</t>
  </si>
  <si>
    <t>Junio de 2015</t>
  </si>
  <si>
    <t>Noviembre de 2105</t>
  </si>
  <si>
    <t>Enero de 2016</t>
  </si>
  <si>
    <t>junio de2016</t>
  </si>
  <si>
    <t>enero de 2017</t>
  </si>
  <si>
    <t>julio de 2017</t>
  </si>
  <si>
    <t>enero de 2015</t>
  </si>
  <si>
    <t>diciembre de 2017</t>
  </si>
  <si>
    <t>abril de 2018</t>
  </si>
  <si>
    <t>Mes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</si>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</sst>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1000736654279961"/>
                  <c:y val="-0.14812299504228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Hoja1!$B$25:$B$41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27</c:v>
                </c:pt>
                <c:pt idx="3">
                  <c:v>31</c:v>
                </c:pt>
                <c:pt idx="4">
                  <c:v>11</c:v>
                </c:pt>
                <c:pt idx="5">
                  <c:v>19</c:v>
                </c:pt>
                <c:pt idx="6">
                  <c:v>24</c:v>
                </c:pt>
                <c:pt idx="7">
                  <c:v>35</c:v>
                </c:pt>
                <c:pt idx="8">
                  <c:v>84</c:v>
                </c:pt>
                <c:pt idx="9">
                  <c:v>90</c:v>
                </c:pt>
                <c:pt idx="10">
                  <c:v>95</c:v>
                </c:pt>
                <c:pt idx="11">
                  <c:v>97</c:v>
                </c:pt>
                <c:pt idx="12">
                  <c:v>102</c:v>
                </c:pt>
                <c:pt idx="13">
                  <c:v>109</c:v>
                </c:pt>
                <c:pt idx="14">
                  <c:v>115</c:v>
                </c:pt>
                <c:pt idx="15">
                  <c:v>120</c:v>
                </c:pt>
                <c:pt idx="16">
                  <c:v>124</c:v>
                </c:pt>
              </c:numCache>
            </c:numRef>
          </c:xVal>
          <c:yVal>
            <c:numRef>
              <c:f>Hoja1!$C$25:$C$41</c:f>
              <c:numCache>
                <c:formatCode>General</c:formatCode>
                <c:ptCount val="17"/>
                <c:pt idx="0">
                  <c:v>0.20630000000000001</c:v>
                </c:pt>
                <c:pt idx="1">
                  <c:v>0.1928</c:v>
                </c:pt>
                <c:pt idx="2">
                  <c:v>0.217</c:v>
                </c:pt>
                <c:pt idx="3">
                  <c:v>0.17949999999999999</c:v>
                </c:pt>
                <c:pt idx="4">
                  <c:v>0.2107</c:v>
                </c:pt>
                <c:pt idx="5">
                  <c:v>0.21099999999999999</c:v>
                </c:pt>
                <c:pt idx="6">
                  <c:v>0.15509999999999999</c:v>
                </c:pt>
                <c:pt idx="7">
                  <c:v>0.1731</c:v>
                </c:pt>
                <c:pt idx="8">
                  <c:v>0.1925</c:v>
                </c:pt>
                <c:pt idx="9">
                  <c:v>0.27110000000000001</c:v>
                </c:pt>
                <c:pt idx="10">
                  <c:v>0.2286</c:v>
                </c:pt>
                <c:pt idx="11">
                  <c:v>0.24560000000000001</c:v>
                </c:pt>
                <c:pt idx="12">
                  <c:v>0.20469999999999999</c:v>
                </c:pt>
                <c:pt idx="13">
                  <c:v>0.22600000000000001</c:v>
                </c:pt>
                <c:pt idx="14">
                  <c:v>0.2455</c:v>
                </c:pt>
                <c:pt idx="15">
                  <c:v>0.30120000000000002</c:v>
                </c:pt>
                <c:pt idx="16">
                  <c:v>0.21029999999999999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6-4DD2-9CC3-966B7295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90272"/>
        <c:axId val="674790600"/>
      </c:scatterChart>
      <c:valAx>
        <c:axId val="6747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4790600"/>
        <c:crosses val="autoZero"/>
        <c:crossBetween val="midCat"/>
      </c:valAx>
      <c:valAx>
        <c:axId val="6747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47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- 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Hoja1!$D$48</c:f>
              <c:strCache>
                <c:ptCount val="1"/>
                <c:pt idx="0">
                  <c:v>Velocidad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3118678915135605"/>
                  <c:y val="-0.39324438611840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Hoja1!$C$49:$C$65</c:f>
              <c:numCache>
                <c:formatCode>General</c:formatCode>
                <c:ptCount val="17"/>
                <c:pt idx="0">
                  <c:v>-0.1325692645787647</c:v>
                </c:pt>
                <c:pt idx="1">
                  <c:v>0.11189639641799043</c:v>
                </c:pt>
                <c:pt idx="2">
                  <c:v>2.8577304662659314E-2</c:v>
                </c:pt>
                <c:pt idx="3">
                  <c:v>0.42664100155335749</c:v>
                </c:pt>
                <c:pt idx="4">
                  <c:v>0.10199594656224928</c:v>
                </c:pt>
                <c:pt idx="5">
                  <c:v>0.11742329555710174</c:v>
                </c:pt>
                <c:pt idx="6">
                  <c:v>-0.67250923101842408</c:v>
                </c:pt>
                <c:pt idx="7">
                  <c:v>-0.52630099920186602</c:v>
                </c:pt>
                <c:pt idx="8">
                  <c:v>0.18</c:v>
                </c:pt>
                <c:pt idx="9">
                  <c:v>-0.3</c:v>
                </c:pt>
                <c:pt idx="10">
                  <c:v>-0.06</c:v>
                </c:pt>
                <c:pt idx="11">
                  <c:v>-0.11</c:v>
                </c:pt>
                <c:pt idx="12">
                  <c:v>0.1</c:v>
                </c:pt>
                <c:pt idx="13">
                  <c:v>-0.24</c:v>
                </c:pt>
                <c:pt idx="14">
                  <c:v>0.12</c:v>
                </c:pt>
                <c:pt idx="15">
                  <c:v>-0.6</c:v>
                </c:pt>
                <c:pt idx="16">
                  <c:v>-0.12</c:v>
                </c:pt>
              </c:numCache>
            </c:numRef>
          </c:xVal>
          <c:yVal>
            <c:numRef>
              <c:f>Hoja1!$D$49:$D$65</c:f>
              <c:numCache>
                <c:formatCode>General</c:formatCode>
                <c:ptCount val="17"/>
                <c:pt idx="0">
                  <c:v>0.20630000000000001</c:v>
                </c:pt>
                <c:pt idx="1">
                  <c:v>0.1928</c:v>
                </c:pt>
                <c:pt idx="2">
                  <c:v>0.217</c:v>
                </c:pt>
                <c:pt idx="3">
                  <c:v>0.17949999999999999</c:v>
                </c:pt>
                <c:pt idx="4">
                  <c:v>0.2107</c:v>
                </c:pt>
                <c:pt idx="5">
                  <c:v>0.21099999999999999</c:v>
                </c:pt>
                <c:pt idx="6">
                  <c:v>0.15509999999999999</c:v>
                </c:pt>
                <c:pt idx="7">
                  <c:v>0.1731</c:v>
                </c:pt>
                <c:pt idx="8">
                  <c:v>0.1925</c:v>
                </c:pt>
                <c:pt idx="9">
                  <c:v>0.27110000000000001</c:v>
                </c:pt>
                <c:pt idx="10">
                  <c:v>0.2286</c:v>
                </c:pt>
                <c:pt idx="11">
                  <c:v>0.24560000000000001</c:v>
                </c:pt>
                <c:pt idx="12">
                  <c:v>0.20469999999999999</c:v>
                </c:pt>
                <c:pt idx="13">
                  <c:v>0.22600000000000001</c:v>
                </c:pt>
                <c:pt idx="14">
                  <c:v>0.2455</c:v>
                </c:pt>
                <c:pt idx="16">
                  <c:v>0.21029999999999999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C-4708-834F-A91FEA3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2336"/>
        <c:axId val="640820368"/>
      </c:scatterChart>
      <c:valAx>
        <c:axId val="640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820368"/>
        <c:crosses val="autoZero"/>
        <c:crossBetween val="midCat"/>
      </c:valAx>
      <c:valAx>
        <c:axId val="640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Altura vs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Hoja2!$A$2:$A$9</c:f>
              <c:numCache>
                <c:formatCode>General</c:formatCode>
                <c:ptCount val="8"/>
                <c:pt idx="0">
                  <c:v>-0.67250923101842408</c:v>
                </c:pt>
                <c:pt idx="1">
                  <c:v>-0.52630099920186602</c:v>
                </c:pt>
                <c:pt idx="2">
                  <c:v>-0.1325692645787647</c:v>
                </c:pt>
                <c:pt idx="3">
                  <c:v>2.8577304662659314E-2</c:v>
                </c:pt>
                <c:pt idx="4">
                  <c:v>0.10199594656224928</c:v>
                </c:pt>
                <c:pt idx="5">
                  <c:v>0.11189639641799043</c:v>
                </c:pt>
                <c:pt idx="6">
                  <c:v>0.11742329555710174</c:v>
                </c:pt>
                <c:pt idx="7">
                  <c:v>0.42664100155335749</c:v>
                </c:pt>
              </c:numCache>
            </c:numRef>
          </c:xVal>
          <c:yVal>
            <c:numRef>
              <c:f>Hoja2!$B$2:$B$9</c:f>
              <c:numCache>
                <c:formatCode>General</c:formatCode>
                <c:ptCount val="8"/>
                <c:pt idx="0">
                  <c:v>0.15509999999999999</c:v>
                </c:pt>
                <c:pt idx="1">
                  <c:v>0.1731</c:v>
                </c:pt>
                <c:pt idx="2">
                  <c:v>0.20630000000000001</c:v>
                </c:pt>
                <c:pt idx="3">
                  <c:v>0.217</c:v>
                </c:pt>
                <c:pt idx="4">
                  <c:v>0.2107</c:v>
                </c:pt>
                <c:pt idx="5">
                  <c:v>0.1928</c:v>
                </c:pt>
                <c:pt idx="6">
                  <c:v>0.21099999999999999</c:v>
                </c:pt>
                <c:pt idx="7">
                  <c:v>0.17949999999999999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C6E-B722-580E7C75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8188"/>
        <c:axId val="656091437"/>
      </c:scatterChart>
      <c:valAx>
        <c:axId val="488618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6091437"/>
        <c:crosses val="autoZero"/>
        <c:crossBetween val="midCat"/>
      </c:valAx>
      <c:valAx>
        <c:axId val="656091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8618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Tiempo-Velocidad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5263157894737E-2"/>
                  <c:y val="-0.26062743642101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Hoja3!$A$2:$A$9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</c:numCache>
            </c:numRef>
          </c:xVal>
          <c:yVal>
            <c:numRef>
              <c:f>Hoja3!$B$2:$B$9</c:f>
              <c:numCache>
                <c:formatCode>General</c:formatCode>
                <c:ptCount val="8"/>
                <c:pt idx="0">
                  <c:v>0.20630000000000001</c:v>
                </c:pt>
                <c:pt idx="1">
                  <c:v>0.2107</c:v>
                </c:pt>
                <c:pt idx="2">
                  <c:v>0.1928</c:v>
                </c:pt>
                <c:pt idx="3">
                  <c:v>0.21099999999999999</c:v>
                </c:pt>
                <c:pt idx="4">
                  <c:v>0.15509999999999999</c:v>
                </c:pt>
                <c:pt idx="5">
                  <c:v>0.217</c:v>
                </c:pt>
                <c:pt idx="6">
                  <c:v>0.17949999999999999</c:v>
                </c:pt>
                <c:pt idx="7">
                  <c:v>0.1731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7-401D-A2B7-773F4CDE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7476"/>
        <c:axId val="995468251"/>
      </c:scatterChart>
      <c:valAx>
        <c:axId val="9023174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5468251"/>
        <c:crosses val="autoZero"/>
        <c:crossBetween val="midCat"/>
      </c:valAx>
      <c:valAx>
        <c:axId val="995468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23174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24</xdr:row>
      <xdr:rowOff>28575</xdr:rowOff>
    </xdr:from>
    <xdr:to>
      <xdr:col>5</xdr:col>
      <xdr:colOff>4543424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A709B3-E7C4-4DBA-89D0-70638358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46</xdr:row>
      <xdr:rowOff>114300</xdr:rowOff>
    </xdr:from>
    <xdr:to>
      <xdr:col>5</xdr:col>
      <xdr:colOff>4814887</xdr:colOff>
      <xdr:row>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F8D19B-5F02-4A4D-8A00-9D1D1721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492760</xdr:colOff>
      <xdr:row>4</xdr:row>
      <xdr:rowOff>114300</xdr:rowOff>
    </xdr:from>
    <xdr:to>
      <xdr:col>13</xdr:col>
      <xdr:colOff>553085</xdr:colOff>
      <xdr:row>24</xdr:row>
      <xdr:rowOff>6985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0</xdr:rowOff>
    </xdr:from>
    <xdr:to>
      <xdr:col>14</xdr:col>
      <xdr:colOff>317500</xdr:colOff>
      <xdr:row>23</xdr:row>
      <xdr:rowOff>128905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6\sample12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7\sample1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8\sample1200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9\sample1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6\sample220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7\sample22006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8\sample220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9\sample2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3">
          <cell r="C3">
            <v>0.11900213734064</v>
          </cell>
        </row>
        <row r="4">
          <cell r="C4">
            <v>0.113450762818571</v>
          </cell>
        </row>
        <row r="5">
          <cell r="C5">
            <v>0.113450762818571</v>
          </cell>
        </row>
        <row r="6">
          <cell r="C6">
            <v>-1.37244180463609</v>
          </cell>
        </row>
        <row r="7">
          <cell r="C7">
            <v>0.113450762818571</v>
          </cell>
        </row>
        <row r="8">
          <cell r="C8">
            <v>0.117671791367149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0.13561943249660699</v>
          </cell>
        </row>
        <row r="3">
          <cell r="C3">
            <v>0.119162933787161</v>
          </cell>
        </row>
        <row r="4">
          <cell r="C4">
            <v>0.105088423462737</v>
          </cell>
        </row>
        <row r="5">
          <cell r="C5">
            <v>0.105088423462737</v>
          </cell>
        </row>
        <row r="6">
          <cell r="C6">
            <v>9.8059172013919199E-2</v>
          </cell>
        </row>
        <row r="7">
          <cell r="C7">
            <v>9.8059172013919199E-2</v>
          </cell>
        </row>
        <row r="8">
          <cell r="C8">
            <v>0.10197304313057801</v>
          </cell>
        </row>
        <row r="9">
          <cell r="C9">
            <v>0.13212057097626501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1.6394176987614601E-2</v>
          </cell>
        </row>
        <row r="6">
          <cell r="C6">
            <v>3.27927622961139E-2</v>
          </cell>
        </row>
        <row r="7">
          <cell r="C7">
            <v>3.1751366496629199E-2</v>
          </cell>
        </row>
        <row r="8">
          <cell r="C8">
            <v>6.56208553106266E-2</v>
          </cell>
        </row>
        <row r="9">
          <cell r="C9">
            <v>8.2059276210290202E-2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0.445344972755157</v>
          </cell>
        </row>
        <row r="3">
          <cell r="C3">
            <v>0.445344972755157</v>
          </cell>
        </row>
        <row r="4">
          <cell r="C4">
            <v>0.43460552560736698</v>
          </cell>
        </row>
        <row r="5">
          <cell r="C5">
            <v>0.41151684606748801</v>
          </cell>
        </row>
        <row r="6">
          <cell r="C6">
            <v>0.41151684606748801</v>
          </cell>
        </row>
        <row r="7">
          <cell r="C7">
            <v>0.41151684606748801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8.2059276210290202E-2</v>
          </cell>
        </row>
        <row r="3">
          <cell r="C3">
            <v>8.2059276210290202E-2</v>
          </cell>
        </row>
        <row r="4">
          <cell r="C4">
            <v>0.10545852539931699</v>
          </cell>
        </row>
        <row r="5">
          <cell r="C5">
            <v>0.10545852539931699</v>
          </cell>
        </row>
        <row r="6">
          <cell r="C6">
            <v>0.10545852539931699</v>
          </cell>
        </row>
        <row r="7">
          <cell r="C7">
            <v>0.115007459240073</v>
          </cell>
        </row>
        <row r="8">
          <cell r="C8">
            <v>0.10545852539931699</v>
          </cell>
        </row>
        <row r="9">
          <cell r="C9">
            <v>0.115007459240073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22006"/>
    </sheetNames>
    <sheetDataSet>
      <sheetData sheetId="0" refreshError="1">
        <row r="11">
          <cell r="C11">
            <v>0.115007459240073</v>
          </cell>
        </row>
        <row r="12">
          <cell r="C12">
            <v>0.121758111723012</v>
          </cell>
        </row>
        <row r="13">
          <cell r="C13">
            <v>0.115007459240073</v>
          </cell>
        </row>
        <row r="14">
          <cell r="C14">
            <v>0.117920152025249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-0.67250923101842397</v>
          </cell>
        </row>
        <row r="3">
          <cell r="C3">
            <v>-0.67250923101842397</v>
          </cell>
        </row>
        <row r="4">
          <cell r="C4">
            <v>-0.67250923101842397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-0.54133881384674698</v>
          </cell>
        </row>
        <row r="3">
          <cell r="C3">
            <v>-0.54644201215060095</v>
          </cell>
        </row>
        <row r="4">
          <cell r="C4">
            <v>-0.49112217160825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F4" sqref="F4"/>
    </sheetView>
  </sheetViews>
  <sheetFormatPr baseColWidth="10" defaultColWidth="8.85546875" defaultRowHeight="15"/>
  <cols>
    <col min="1" max="1" width="9.7109375" customWidth="1"/>
    <col min="2" max="3" width="14.140625"/>
    <col min="4" max="4" width="13.5703125" customWidth="1"/>
    <col min="6" max="6" width="82.140625" customWidth="1"/>
  </cols>
  <sheetData>
    <row r="1" spans="1:6">
      <c r="A1" t="s">
        <v>0</v>
      </c>
      <c r="B1" s="1" t="s">
        <v>14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0.20630000000000001</v>
      </c>
      <c r="B2">
        <v>0.98229999999999995</v>
      </c>
      <c r="C2">
        <f>AVERAGE([1]Hoja1!$C$3:$C$8)</f>
        <v>-0.1325692645787647</v>
      </c>
      <c r="D2">
        <f>STDEV([1]Hoja1!$C$3:$C$8)</f>
        <v>0.60741587624535831</v>
      </c>
      <c r="E2">
        <v>4</v>
      </c>
      <c r="F2" t="s">
        <v>6</v>
      </c>
    </row>
    <row r="3" spans="1:6">
      <c r="A3">
        <v>0.1928</v>
      </c>
      <c r="B3">
        <v>0.99490000000000001</v>
      </c>
      <c r="C3">
        <f>AVERAGE([2]Hoja1!$C$2:$C$9)</f>
        <v>0.11189639641799043</v>
      </c>
      <c r="D3">
        <f>STDEV([2]Hoja1!$C$2:$C$9)</f>
        <v>1.5112481752754786E-2</v>
      </c>
      <c r="E3">
        <v>16</v>
      </c>
      <c r="F3" t="s">
        <v>7</v>
      </c>
    </row>
    <row r="4" spans="1:6">
      <c r="A4">
        <v>0.217</v>
      </c>
      <c r="B4">
        <v>0.99399999999999999</v>
      </c>
      <c r="C4">
        <f>AVERAGE([3]Hoja1!$C$2:$C$9)</f>
        <v>2.8577304662659314E-2</v>
      </c>
      <c r="D4">
        <f>STDEV([3]Hoja1!$C$2:$C$9)</f>
        <v>3.1302227903615559E-2</v>
      </c>
      <c r="E4">
        <v>27</v>
      </c>
      <c r="F4" t="s">
        <v>8</v>
      </c>
    </row>
    <row r="5" spans="1:6">
      <c r="A5">
        <v>0.17949999999999999</v>
      </c>
      <c r="B5">
        <v>0.997</v>
      </c>
      <c r="C5">
        <f>AVERAGE([4]Hoja1!$C$2:$C$7)</f>
        <v>0.42664100155335749</v>
      </c>
      <c r="D5">
        <f>STDEV([4]Hoja1!$C$2:$C$7)</f>
        <v>1.7025457164638217E-2</v>
      </c>
      <c r="E5">
        <v>31</v>
      </c>
      <c r="F5" t="s">
        <v>9</v>
      </c>
    </row>
    <row r="6" spans="1:6">
      <c r="A6">
        <v>0.2107</v>
      </c>
      <c r="B6">
        <v>0.99629999999999996</v>
      </c>
      <c r="C6">
        <f>AVERAGE([5]Hoja1!$C$2:$C$9)</f>
        <v>0.10199594656224928</v>
      </c>
      <c r="D6">
        <f>STDEV([5]Hoja1!$C$2:$C$9)</f>
        <v>1.2991746735014841E-2</v>
      </c>
      <c r="E6">
        <v>11</v>
      </c>
      <c r="F6" t="s">
        <v>10</v>
      </c>
    </row>
    <row r="7" spans="1:6">
      <c r="A7">
        <v>0.21099999999999999</v>
      </c>
      <c r="B7">
        <v>0.99039999999999995</v>
      </c>
      <c r="C7">
        <f>AVERAGE([6]sample22006!$C$11:$C$14)</f>
        <v>0.11742329555710174</v>
      </c>
      <c r="D7">
        <f>STDEV([6]sample22006!$C$11:$C$14)</f>
        <v>3.1994805705263425E-3</v>
      </c>
      <c r="E7">
        <v>19</v>
      </c>
      <c r="F7" t="s">
        <v>11</v>
      </c>
    </row>
    <row r="8" spans="1:6">
      <c r="A8">
        <v>0.15509999999999999</v>
      </c>
      <c r="B8">
        <v>0.99639999999999995</v>
      </c>
      <c r="C8">
        <f>AVERAGE([7]Hoja1!$C$2:$C$4)</f>
        <v>-0.67250923101842408</v>
      </c>
      <c r="D8">
        <f>STDEV([7]Hoja1!$C$2:$C$4)</f>
        <v>1.3597399555105182E-16</v>
      </c>
      <c r="E8">
        <v>24</v>
      </c>
      <c r="F8" t="s">
        <v>12</v>
      </c>
    </row>
    <row r="9" spans="1:6">
      <c r="A9">
        <v>0.1731</v>
      </c>
      <c r="B9">
        <v>0.99660000000000004</v>
      </c>
      <c r="C9">
        <f>AVERAGE([8]Hoja1!$C$2:$C$4)</f>
        <v>-0.52630099920186602</v>
      </c>
      <c r="D9">
        <f>STDEV([8]Hoja1!$C$2:$C$4)</f>
        <v>3.0572423707945239E-2</v>
      </c>
      <c r="E9">
        <v>35</v>
      </c>
      <c r="F9" t="s">
        <v>13</v>
      </c>
    </row>
    <row r="10" spans="1:6">
      <c r="A10">
        <v>0.1925</v>
      </c>
      <c r="B10">
        <v>0.99390000000000001</v>
      </c>
      <c r="C10">
        <v>0.18</v>
      </c>
      <c r="D10">
        <v>0.04</v>
      </c>
      <c r="E10">
        <v>84</v>
      </c>
      <c r="F10" s="2" t="s">
        <v>21</v>
      </c>
    </row>
    <row r="11" spans="1:6">
      <c r="A11">
        <v>0.27110000000000001</v>
      </c>
      <c r="B11">
        <v>0.94979999999999998</v>
      </c>
      <c r="C11">
        <v>-0.3</v>
      </c>
      <c r="D11">
        <v>0.04</v>
      </c>
      <c r="E11">
        <v>90</v>
      </c>
      <c r="F11" s="1" t="s">
        <v>15</v>
      </c>
    </row>
    <row r="12" spans="1:6">
      <c r="A12">
        <v>0.2286</v>
      </c>
      <c r="B12">
        <v>0.99550000000000005</v>
      </c>
      <c r="C12">
        <v>-0.06</v>
      </c>
      <c r="D12">
        <v>0.01</v>
      </c>
      <c r="E12">
        <v>95</v>
      </c>
      <c r="F12" s="1" t="s">
        <v>16</v>
      </c>
    </row>
    <row r="13" spans="1:6">
      <c r="A13">
        <v>0.24560000000000001</v>
      </c>
      <c r="B13">
        <v>0.99780000000000002</v>
      </c>
      <c r="C13">
        <v>-0.11</v>
      </c>
      <c r="D13">
        <v>0.04</v>
      </c>
      <c r="E13">
        <v>97</v>
      </c>
      <c r="F13" s="1" t="s">
        <v>17</v>
      </c>
    </row>
    <row r="14" spans="1:6">
      <c r="A14">
        <v>0.20469999999999999</v>
      </c>
      <c r="B14">
        <v>0.99909999999999999</v>
      </c>
      <c r="C14">
        <v>0.1</v>
      </c>
      <c r="D14">
        <v>7.0000000000000001E-3</v>
      </c>
      <c r="E14">
        <v>102</v>
      </c>
      <c r="F14" s="1" t="s">
        <v>18</v>
      </c>
    </row>
    <row r="15" spans="1:6">
      <c r="A15">
        <v>0.22600000000000001</v>
      </c>
      <c r="B15">
        <v>0.99950000000000006</v>
      </c>
      <c r="C15">
        <v>-0.24</v>
      </c>
      <c r="D15">
        <v>2.5999999999999999E-2</v>
      </c>
      <c r="E15">
        <v>109</v>
      </c>
      <c r="F15" s="1" t="s">
        <v>19</v>
      </c>
    </row>
    <row r="16" spans="1:6">
      <c r="A16">
        <v>0.2455</v>
      </c>
      <c r="B16">
        <v>0.98899999999999999</v>
      </c>
      <c r="C16">
        <v>0.12</v>
      </c>
      <c r="D16">
        <v>1.7999999999999999E-2</v>
      </c>
      <c r="E16">
        <v>115</v>
      </c>
      <c r="F16" s="1" t="s">
        <v>20</v>
      </c>
    </row>
    <row r="17" spans="1:6">
      <c r="A17">
        <v>0.30120000000000002</v>
      </c>
      <c r="B17">
        <v>0.99960000000000004</v>
      </c>
      <c r="C17">
        <v>-0.6</v>
      </c>
      <c r="D17">
        <v>0</v>
      </c>
      <c r="E17">
        <v>120</v>
      </c>
      <c r="F17" s="1" t="s">
        <v>22</v>
      </c>
    </row>
    <row r="18" spans="1:6">
      <c r="A18">
        <v>0.21029999999999999</v>
      </c>
      <c r="B18">
        <v>0.99990000000000001</v>
      </c>
      <c r="C18">
        <v>-0.12</v>
      </c>
      <c r="D18">
        <v>1.2E-2</v>
      </c>
      <c r="E18">
        <v>124</v>
      </c>
      <c r="F18" s="1" t="s">
        <v>23</v>
      </c>
    </row>
    <row r="24" spans="1:6">
      <c r="B24" s="1" t="s">
        <v>24</v>
      </c>
      <c r="C24" s="1" t="s">
        <v>25</v>
      </c>
      <c r="D24" s="1" t="s">
        <v>1</v>
      </c>
    </row>
    <row r="25" spans="1:6">
      <c r="B25">
        <v>4</v>
      </c>
      <c r="C25">
        <v>0.20630000000000001</v>
      </c>
      <c r="D25">
        <v>0.98229999999999995</v>
      </c>
    </row>
    <row r="26" spans="1:6">
      <c r="B26">
        <v>16</v>
      </c>
      <c r="C26">
        <v>0.1928</v>
      </c>
      <c r="D26">
        <v>0.99490000000000001</v>
      </c>
    </row>
    <row r="27" spans="1:6">
      <c r="B27">
        <v>27</v>
      </c>
      <c r="C27">
        <v>0.217</v>
      </c>
      <c r="D27">
        <v>0.99399999999999999</v>
      </c>
    </row>
    <row r="28" spans="1:6">
      <c r="B28">
        <v>31</v>
      </c>
      <c r="C28">
        <v>0.17949999999999999</v>
      </c>
      <c r="D28">
        <v>0.997</v>
      </c>
    </row>
    <row r="29" spans="1:6">
      <c r="B29">
        <v>11</v>
      </c>
      <c r="C29">
        <v>0.2107</v>
      </c>
      <c r="D29">
        <v>0.99629999999999996</v>
      </c>
    </row>
    <row r="30" spans="1:6">
      <c r="B30">
        <v>19</v>
      </c>
      <c r="C30">
        <v>0.21099999999999999</v>
      </c>
      <c r="D30">
        <v>0.99039999999999995</v>
      </c>
    </row>
    <row r="31" spans="1:6">
      <c r="B31">
        <v>24</v>
      </c>
      <c r="C31">
        <v>0.15509999999999999</v>
      </c>
      <c r="D31">
        <v>0.99639999999999995</v>
      </c>
    </row>
    <row r="32" spans="1:6">
      <c r="B32">
        <v>35</v>
      </c>
      <c r="C32">
        <v>0.1731</v>
      </c>
      <c r="D32">
        <v>0.99660000000000004</v>
      </c>
    </row>
    <row r="33" spans="2:4">
      <c r="B33">
        <v>84</v>
      </c>
      <c r="C33">
        <v>0.1925</v>
      </c>
      <c r="D33">
        <v>0.99390000000000001</v>
      </c>
    </row>
    <row r="34" spans="2:4">
      <c r="B34">
        <v>90</v>
      </c>
      <c r="C34">
        <v>0.27110000000000001</v>
      </c>
      <c r="D34">
        <v>0.94979999999999998</v>
      </c>
    </row>
    <row r="35" spans="2:4">
      <c r="B35">
        <v>95</v>
      </c>
      <c r="C35">
        <v>0.2286</v>
      </c>
      <c r="D35">
        <v>0.99550000000000005</v>
      </c>
    </row>
    <row r="36" spans="2:4">
      <c r="B36">
        <v>97</v>
      </c>
      <c r="C36">
        <v>0.24560000000000001</v>
      </c>
      <c r="D36">
        <v>0.99780000000000002</v>
      </c>
    </row>
    <row r="37" spans="2:4">
      <c r="B37">
        <v>102</v>
      </c>
      <c r="C37">
        <v>0.20469999999999999</v>
      </c>
      <c r="D37">
        <v>0.99909999999999999</v>
      </c>
    </row>
    <row r="38" spans="2:4">
      <c r="B38">
        <v>109</v>
      </c>
      <c r="C38">
        <v>0.22600000000000001</v>
      </c>
      <c r="D38">
        <v>0.99950000000000006</v>
      </c>
    </row>
    <row r="39" spans="2:4">
      <c r="B39">
        <v>115</v>
      </c>
      <c r="C39">
        <v>0.2455</v>
      </c>
      <c r="D39">
        <v>0.98899999999999999</v>
      </c>
    </row>
    <row r="40" spans="2:4">
      <c r="B40">
        <v>120</v>
      </c>
      <c r="C40">
        <v>0.30120000000000002</v>
      </c>
      <c r="D40">
        <v>0.99960000000000004</v>
      </c>
    </row>
    <row r="41" spans="2:4">
      <c r="B41">
        <v>124</v>
      </c>
      <c r="C41">
        <v>0.21029999999999999</v>
      </c>
      <c r="D41">
        <v>0.99990000000000001</v>
      </c>
    </row>
    <row r="48" spans="2:4">
      <c r="C48" t="s">
        <v>2</v>
      </c>
      <c r="D48" t="s">
        <v>0</v>
      </c>
    </row>
    <row r="49" spans="3:4">
      <c r="C49">
        <f>AVERAGE([1]Hoja1!$C$3:$C$8)</f>
        <v>-0.1325692645787647</v>
      </c>
      <c r="D49">
        <v>0.20630000000000001</v>
      </c>
    </row>
    <row r="50" spans="3:4">
      <c r="C50">
        <f>AVERAGE([2]Hoja1!$C$2:$C$9)</f>
        <v>0.11189639641799043</v>
      </c>
      <c r="D50">
        <v>0.1928</v>
      </c>
    </row>
    <row r="51" spans="3:4">
      <c r="C51">
        <f>AVERAGE([3]Hoja1!$C$2:$C$9)</f>
        <v>2.8577304662659314E-2</v>
      </c>
      <c r="D51">
        <v>0.217</v>
      </c>
    </row>
    <row r="52" spans="3:4">
      <c r="C52">
        <f>AVERAGE([4]Hoja1!$C$2:$C$7)</f>
        <v>0.42664100155335749</v>
      </c>
      <c r="D52">
        <v>0.17949999999999999</v>
      </c>
    </row>
    <row r="53" spans="3:4">
      <c r="C53">
        <f>AVERAGE([5]Hoja1!$C$2:$C$9)</f>
        <v>0.10199594656224928</v>
      </c>
      <c r="D53">
        <v>0.2107</v>
      </c>
    </row>
    <row r="54" spans="3:4">
      <c r="C54">
        <f>AVERAGE([6]sample22006!$C$11:$C$14)</f>
        <v>0.11742329555710174</v>
      </c>
      <c r="D54">
        <v>0.21099999999999999</v>
      </c>
    </row>
    <row r="55" spans="3:4">
      <c r="C55">
        <f>AVERAGE([7]Hoja1!$C$2:$C$4)</f>
        <v>-0.67250923101842408</v>
      </c>
      <c r="D55">
        <v>0.15509999999999999</v>
      </c>
    </row>
    <row r="56" spans="3:4">
      <c r="C56">
        <f>AVERAGE([8]Hoja1!$C$2:$C$4)</f>
        <v>-0.52630099920186602</v>
      </c>
      <c r="D56">
        <v>0.1731</v>
      </c>
    </row>
    <row r="57" spans="3:4">
      <c r="C57">
        <v>0.18</v>
      </c>
      <c r="D57">
        <v>0.1925</v>
      </c>
    </row>
    <row r="58" spans="3:4">
      <c r="C58">
        <v>-0.3</v>
      </c>
      <c r="D58">
        <v>0.27110000000000001</v>
      </c>
    </row>
    <row r="59" spans="3:4">
      <c r="C59">
        <v>-0.06</v>
      </c>
      <c r="D59">
        <v>0.2286</v>
      </c>
    </row>
    <row r="60" spans="3:4">
      <c r="C60">
        <v>-0.11</v>
      </c>
      <c r="D60">
        <v>0.24560000000000001</v>
      </c>
    </row>
    <row r="61" spans="3:4">
      <c r="C61">
        <v>0.1</v>
      </c>
      <c r="D61">
        <v>0.20469999999999999</v>
      </c>
    </row>
    <row r="62" spans="3:4">
      <c r="C62">
        <v>-0.24</v>
      </c>
      <c r="D62">
        <v>0.22600000000000001</v>
      </c>
    </row>
    <row r="63" spans="3:4">
      <c r="C63">
        <v>0.12</v>
      </c>
      <c r="D63">
        <v>0.2455</v>
      </c>
    </row>
    <row r="64" spans="3:4">
      <c r="C64">
        <v>-0.6</v>
      </c>
    </row>
    <row r="65" spans="3:6">
      <c r="C65">
        <v>-0.12</v>
      </c>
      <c r="D65">
        <v>0.21029999999999999</v>
      </c>
      <c r="F65">
        <v>0.30120000000000002</v>
      </c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P15" sqref="P15"/>
    </sheetView>
  </sheetViews>
  <sheetFormatPr baseColWidth="10" defaultColWidth="8.85546875" defaultRowHeight="15"/>
  <cols>
    <col min="1" max="2" width="14.140625"/>
  </cols>
  <sheetData>
    <row r="1" spans="1:2">
      <c r="A1" t="s">
        <v>2</v>
      </c>
      <c r="B1" t="s">
        <v>0</v>
      </c>
    </row>
    <row r="2" spans="1:2">
      <c r="A2">
        <f>AVERAGE([7]Hoja1!$C$2:$C$4)</f>
        <v>-0.67250923101842408</v>
      </c>
      <c r="B2">
        <v>0.15509999999999999</v>
      </c>
    </row>
    <row r="3" spans="1:2">
      <c r="A3">
        <f>AVERAGE([8]Hoja1!$C$2:$C$4)</f>
        <v>-0.52630099920186602</v>
      </c>
      <c r="B3">
        <v>0.1731</v>
      </c>
    </row>
    <row r="4" spans="1:2">
      <c r="A4">
        <f>AVERAGE([1]Hoja1!$C$3:$C$8)</f>
        <v>-0.1325692645787647</v>
      </c>
      <c r="B4">
        <v>0.20630000000000001</v>
      </c>
    </row>
    <row r="5" spans="1:2">
      <c r="A5">
        <f>AVERAGE([3]Hoja1!$C$2:$C$9)</f>
        <v>2.8577304662659314E-2</v>
      </c>
      <c r="B5">
        <v>0.217</v>
      </c>
    </row>
    <row r="6" spans="1:2">
      <c r="A6">
        <f>AVERAGE([5]Hoja1!$C$2:$C$9)</f>
        <v>0.10199594656224928</v>
      </c>
      <c r="B6">
        <v>0.2107</v>
      </c>
    </row>
    <row r="7" spans="1:2">
      <c r="A7">
        <f>AVERAGE([2]Hoja1!$C$2:$C$9)</f>
        <v>0.11189639641799043</v>
      </c>
      <c r="B7">
        <v>0.1928</v>
      </c>
    </row>
    <row r="8" spans="1:2">
      <c r="A8">
        <f>AVERAGE([6]sample22006!$C$11:$C$14)</f>
        <v>0.11742329555710174</v>
      </c>
      <c r="B8">
        <v>0.21099999999999999</v>
      </c>
    </row>
    <row r="9" spans="1:2">
      <c r="A9">
        <f>AVERAGE([4]Hoja1!$C$2:$C$7)</f>
        <v>0.42664100155335749</v>
      </c>
      <c r="B9">
        <v>0.17949999999999999</v>
      </c>
    </row>
  </sheetData>
  <sortState ref="A13:B20">
    <sortCondition ref="A13"/>
  </sortState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Q15" sqref="Q15"/>
    </sheetView>
  </sheetViews>
  <sheetFormatPr baseColWidth="10" defaultColWidth="8.85546875" defaultRowHeight="15"/>
  <sheetData>
    <row r="1" spans="1:2">
      <c r="A1" t="s">
        <v>4</v>
      </c>
      <c r="B1" t="s">
        <v>0</v>
      </c>
    </row>
    <row r="2" spans="1:2">
      <c r="A2">
        <v>4</v>
      </c>
      <c r="B2">
        <v>0.20630000000000001</v>
      </c>
    </row>
    <row r="3" spans="1:2">
      <c r="A3">
        <v>11</v>
      </c>
      <c r="B3">
        <v>0.2107</v>
      </c>
    </row>
    <row r="4" spans="1:2">
      <c r="A4">
        <v>16</v>
      </c>
      <c r="B4">
        <v>0.1928</v>
      </c>
    </row>
    <row r="5" spans="1:2">
      <c r="A5">
        <v>19</v>
      </c>
      <c r="B5">
        <v>0.21099999999999999</v>
      </c>
    </row>
    <row r="6" spans="1:2">
      <c r="A6">
        <v>24</v>
      </c>
      <c r="B6">
        <v>0.15509999999999999</v>
      </c>
    </row>
    <row r="7" spans="1:2">
      <c r="A7">
        <v>27</v>
      </c>
      <c r="B7">
        <v>0.217</v>
      </c>
    </row>
    <row r="8" spans="1:2">
      <c r="A8">
        <v>31</v>
      </c>
      <c r="B8">
        <v>0.17949999999999999</v>
      </c>
    </row>
    <row r="9" spans="1:2">
      <c r="A9">
        <v>35</v>
      </c>
      <c r="B9">
        <v>0.1731</v>
      </c>
    </row>
  </sheetData>
  <sortState ref="A12:B19">
    <sortCondition ref="A2"/>
  </sortState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cp:lastModifiedBy>Marco Jose Fuentes Lima</cp:lastModifiedBy>
  <dcterms:created xsi:type="dcterms:W3CDTF">2019-03-19T01:06:38Z</dcterms:created>
  <dcterms:modified xsi:type="dcterms:W3CDTF">2019-03-19T23:33:01Z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