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usan/Documents/Python_cron/"/>
    </mc:Choice>
  </mc:AlternateContent>
  <xr:revisionPtr revIDLastSave="0" documentId="13_ncr:1_{2DFFE202-282F-264F-BFDD-DE6C62BAF7B6}" xr6:coauthVersionLast="47" xr6:coauthVersionMax="47" xr10:uidLastSave="{00000000-0000-0000-0000-000000000000}"/>
  <bookViews>
    <workbookView xWindow="42420" yWindow="500" windowWidth="20160" windowHeight="21100" activeTab="1" xr2:uid="{3A69243D-9B79-C944-9621-9B1B07AA4AAD}"/>
  </bookViews>
  <sheets>
    <sheet name="Sheet1" sheetId="1" r:id="rId1"/>
    <sheet name="Sym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H3" i="2"/>
  <c r="E2" i="1"/>
  <c r="E9" i="1"/>
  <c r="C9" i="1"/>
  <c r="C10" i="1"/>
  <c r="E10" i="1" s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3" i="2"/>
  <c r="N4" i="2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I3" i="2"/>
  <c r="K3" i="2" s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3" i="2"/>
  <c r="G13" i="2"/>
  <c r="G14" i="2"/>
  <c r="G15" i="2"/>
  <c r="G16" i="2"/>
  <c r="G17" i="2"/>
  <c r="G18" i="2"/>
  <c r="G19" i="2"/>
  <c r="G20" i="2"/>
  <c r="G12" i="2"/>
  <c r="G4" i="2"/>
  <c r="G5" i="2"/>
  <c r="G6" i="2"/>
  <c r="G7" i="2"/>
  <c r="G8" i="2"/>
  <c r="G9" i="2"/>
  <c r="G10" i="2"/>
  <c r="G11" i="2"/>
  <c r="G3" i="2"/>
  <c r="J3" i="2" s="1"/>
  <c r="M3" i="2" s="1"/>
  <c r="O3" i="2" s="1"/>
  <c r="H4" i="2"/>
  <c r="H5" i="2" s="1"/>
  <c r="H4" i="1"/>
  <c r="H5" i="1"/>
  <c r="H6" i="1"/>
  <c r="H7" i="1"/>
  <c r="H8" i="1"/>
  <c r="H3" i="1"/>
  <c r="C4" i="1"/>
  <c r="C5" i="1"/>
  <c r="C6" i="1"/>
  <c r="C7" i="1"/>
  <c r="C8" i="1"/>
  <c r="C3" i="1"/>
  <c r="E3" i="1" s="1"/>
  <c r="L3" i="2" l="1"/>
  <c r="P3" i="2"/>
  <c r="J5" i="2"/>
  <c r="J4" i="2"/>
  <c r="H6" i="2"/>
  <c r="I5" i="2"/>
  <c r="I4" i="2"/>
  <c r="M4" i="2" l="1"/>
  <c r="O4" i="2" s="1"/>
  <c r="P4" i="2" s="1"/>
  <c r="R4" i="2" s="1"/>
  <c r="L4" i="2"/>
  <c r="L5" i="2"/>
  <c r="M5" i="2"/>
  <c r="O5" i="2" s="1"/>
  <c r="P5" i="2" s="1"/>
  <c r="R5" i="2" s="1"/>
  <c r="K4" i="2"/>
  <c r="K5" i="2"/>
  <c r="H7" i="2"/>
  <c r="I6" i="2"/>
  <c r="J6" i="2"/>
  <c r="E4" i="1"/>
  <c r="E5" i="1"/>
  <c r="E6" i="1"/>
  <c r="E7" i="1"/>
  <c r="E8" i="1"/>
  <c r="L6" i="2" l="1"/>
  <c r="M6" i="2"/>
  <c r="O6" i="2" s="1"/>
  <c r="P6" i="2" s="1"/>
  <c r="R6" i="2" s="1"/>
  <c r="K6" i="2"/>
  <c r="H8" i="2"/>
  <c r="I7" i="2"/>
  <c r="J7" i="2"/>
  <c r="L7" i="2" l="1"/>
  <c r="M7" i="2"/>
  <c r="O7" i="2" s="1"/>
  <c r="P7" i="2" s="1"/>
  <c r="R7" i="2" s="1"/>
  <c r="K7" i="2"/>
  <c r="H9" i="2"/>
  <c r="I8" i="2"/>
  <c r="J8" i="2"/>
  <c r="M8" i="2" l="1"/>
  <c r="O8" i="2" s="1"/>
  <c r="P8" i="2" s="1"/>
  <c r="R8" i="2" s="1"/>
  <c r="L8" i="2"/>
  <c r="K8" i="2"/>
  <c r="H10" i="2"/>
  <c r="I9" i="2"/>
  <c r="J9" i="2"/>
  <c r="M9" i="2" l="1"/>
  <c r="O9" i="2" s="1"/>
  <c r="P9" i="2" s="1"/>
  <c r="R9" i="2" s="1"/>
  <c r="L9" i="2"/>
  <c r="K9" i="2"/>
  <c r="H11" i="2"/>
  <c r="I10" i="2"/>
  <c r="J10" i="2"/>
  <c r="M10" i="2" l="1"/>
  <c r="O10" i="2" s="1"/>
  <c r="P10" i="2" s="1"/>
  <c r="R10" i="2" s="1"/>
  <c r="L10" i="2"/>
  <c r="K10" i="2"/>
  <c r="H12" i="2"/>
  <c r="J12" i="2" s="1"/>
  <c r="I11" i="2"/>
  <c r="J11" i="2"/>
  <c r="M11" i="2" l="1"/>
  <c r="O11" i="2" s="1"/>
  <c r="P11" i="2" s="1"/>
  <c r="R11" i="2" s="1"/>
  <c r="L11" i="2"/>
  <c r="K11" i="2"/>
  <c r="H13" i="2"/>
  <c r="I12" i="2"/>
  <c r="M12" i="2" l="1"/>
  <c r="O12" i="2" s="1"/>
  <c r="P12" i="2" s="1"/>
  <c r="R12" i="2" s="1"/>
  <c r="L12" i="2"/>
  <c r="K12" i="2"/>
  <c r="H14" i="2"/>
  <c r="I13" i="2"/>
  <c r="K13" i="2" s="1"/>
  <c r="J13" i="2"/>
  <c r="L13" i="2" l="1"/>
  <c r="M13" i="2"/>
  <c r="O13" i="2" s="1"/>
  <c r="P13" i="2" s="1"/>
  <c r="R13" i="2" s="1"/>
  <c r="H15" i="2"/>
  <c r="I14" i="2"/>
  <c r="J14" i="2"/>
  <c r="K14" i="2" l="1"/>
  <c r="M14" i="2"/>
  <c r="O14" i="2" s="1"/>
  <c r="P14" i="2" s="1"/>
  <c r="R14" i="2" s="1"/>
  <c r="L14" i="2"/>
  <c r="H16" i="2"/>
  <c r="I15" i="2"/>
  <c r="K15" i="2" s="1"/>
  <c r="J15" i="2"/>
  <c r="L15" i="2" l="1"/>
  <c r="M15" i="2"/>
  <c r="O15" i="2" s="1"/>
  <c r="P15" i="2" s="1"/>
  <c r="R15" i="2" s="1"/>
  <c r="H17" i="2"/>
  <c r="I16" i="2"/>
  <c r="K16" i="2" s="1"/>
  <c r="J16" i="2"/>
  <c r="L16" i="2" l="1"/>
  <c r="M16" i="2"/>
  <c r="O16" i="2" s="1"/>
  <c r="P16" i="2" s="1"/>
  <c r="R16" i="2" s="1"/>
  <c r="H18" i="2"/>
  <c r="I17" i="2"/>
  <c r="K17" i="2" s="1"/>
  <c r="J17" i="2"/>
  <c r="L17" i="2" l="1"/>
  <c r="M17" i="2"/>
  <c r="O17" i="2" s="1"/>
  <c r="P17" i="2" s="1"/>
  <c r="R17" i="2" s="1"/>
  <c r="H19" i="2"/>
  <c r="I18" i="2"/>
  <c r="K18" i="2" s="1"/>
  <c r="J18" i="2"/>
  <c r="M18" i="2" l="1"/>
  <c r="O18" i="2" s="1"/>
  <c r="P18" i="2" s="1"/>
  <c r="L18" i="2"/>
  <c r="I19" i="2"/>
  <c r="K19" i="2" s="1"/>
  <c r="J19" i="2"/>
  <c r="M19" i="2" l="1"/>
  <c r="O19" i="2" s="1"/>
  <c r="P19" i="2" s="1"/>
  <c r="L19" i="2"/>
</calcChain>
</file>

<file path=xl/sharedStrings.xml><?xml version="1.0" encoding="utf-8"?>
<sst xmlns="http://schemas.openxmlformats.org/spreadsheetml/2006/main" count="67" uniqueCount="57">
  <si>
    <t>X</t>
    <phoneticPr fontId="3"/>
  </si>
  <si>
    <t>Y</t>
    <phoneticPr fontId="3"/>
  </si>
  <si>
    <t>t</t>
    <phoneticPr fontId="3"/>
  </si>
  <si>
    <t>X = profr_mx * 100</t>
    <phoneticPr fontId="3"/>
  </si>
  <si>
    <t>押し目</t>
    <rPh sb="0" eb="1">
      <t xml:space="preserve">オシメ </t>
    </rPh>
    <phoneticPr fontId="3"/>
  </si>
  <si>
    <t>newP</t>
    <phoneticPr fontId="3"/>
  </si>
  <si>
    <t>prev_low</t>
    <phoneticPr fontId="3"/>
  </si>
  <si>
    <t>prev_hi</t>
    <phoneticPr fontId="3"/>
  </si>
  <si>
    <t>Bp</t>
    <phoneticPr fontId="3"/>
  </si>
  <si>
    <t>prof_mx</t>
    <phoneticPr fontId="3"/>
  </si>
  <si>
    <t>profr_mx</t>
    <phoneticPr fontId="3"/>
  </si>
  <si>
    <t>prof_new</t>
    <phoneticPr fontId="3"/>
  </si>
  <si>
    <t>profr_new</t>
    <phoneticPr fontId="3"/>
  </si>
  <si>
    <t>Y = X*1.5</t>
    <phoneticPr fontId="3"/>
  </si>
  <si>
    <t>CX</t>
    <phoneticPr fontId="3"/>
  </si>
  <si>
    <t>SELL</t>
    <phoneticPr fontId="3"/>
  </si>
  <si>
    <t>Time</t>
    <phoneticPr fontId="3"/>
  </si>
  <si>
    <t>profr_mx(amd)</t>
    <phoneticPr fontId="3"/>
  </si>
  <si>
    <t>psh</t>
    <phoneticPr fontId="3"/>
  </si>
  <si>
    <t>Bcon6</t>
    <phoneticPr fontId="3"/>
  </si>
  <si>
    <t>Mani == qb</t>
    <phoneticPr fontId="3"/>
  </si>
  <si>
    <t>Scon6</t>
    <phoneticPr fontId="3"/>
  </si>
  <si>
    <t>Mani == qs</t>
    <phoneticPr fontId="3"/>
  </si>
  <si>
    <t>&amp; vol_bal &gt; vol_trn</t>
    <phoneticPr fontId="3"/>
  </si>
  <si>
    <t>&amp; supo &gt; newP</t>
    <phoneticPr fontId="3"/>
  </si>
  <si>
    <t>Mani == is</t>
    <phoneticPr fontId="3"/>
  </si>
  <si>
    <t>Mani == ib</t>
    <phoneticPr fontId="3"/>
  </si>
  <si>
    <t>&amp; (resi &lt; newP or supo &gt; newP)</t>
    <phoneticPr fontId="3"/>
  </si>
  <si>
    <t>(vol_bal &gt; vol_trn) &amp; Scon6</t>
    <phoneticPr fontId="3"/>
  </si>
  <si>
    <t>qb</t>
    <phoneticPr fontId="3"/>
  </si>
  <si>
    <t>qs</t>
    <phoneticPr fontId="3"/>
  </si>
  <si>
    <t>db</t>
    <phoneticPr fontId="3"/>
  </si>
  <si>
    <t>ds</t>
    <phoneticPr fontId="3"/>
  </si>
  <si>
    <t>Bcon5</t>
    <phoneticPr fontId="3"/>
  </si>
  <si>
    <t>Mani == db</t>
    <phoneticPr fontId="3"/>
  </si>
  <si>
    <t>&amp; ( ent &lt;= newP)</t>
    <phoneticPr fontId="3"/>
  </si>
  <si>
    <t>Scon5</t>
    <phoneticPr fontId="3"/>
  </si>
  <si>
    <t>RW = resi - ent</t>
    <phoneticPr fontId="3"/>
  </si>
  <si>
    <t>RK = ent - supo</t>
    <phoneticPr fontId="3"/>
  </si>
  <si>
    <t>RR = RW/RK</t>
    <phoneticPr fontId="3"/>
  </si>
  <si>
    <t>(Mani == ds) &amp; (vol_bal &gt; vol_trn)</t>
    <phoneticPr fontId="3"/>
  </si>
  <si>
    <t>prof_new/prof_mx &lt; Y</t>
    <phoneticPr fontId="3"/>
  </si>
  <si>
    <t>prev_hi &gt; newP</t>
    <phoneticPr fontId="3"/>
  </si>
  <si>
    <t>prof_mx = prev_hi - Bp</t>
    <phoneticPr fontId="3"/>
  </si>
  <si>
    <t>profr_mx = prof_mx/Bp</t>
    <phoneticPr fontId="3"/>
  </si>
  <si>
    <t>prof_new = newP - Bp</t>
    <phoneticPr fontId="3"/>
  </si>
  <si>
    <t>Yのイメージは</t>
    <phoneticPr fontId="3"/>
  </si>
  <si>
    <t>MAX時の利幅のY%以下になったら利食い</t>
    <rPh sb="3" eb="4">
      <t xml:space="preserve">ジノ </t>
    </rPh>
    <rPh sb="5" eb="7">
      <t xml:space="preserve">リハバノ </t>
    </rPh>
    <rPh sb="10" eb="12">
      <t xml:space="preserve">イカニナッタラ </t>
    </rPh>
    <rPh sb="17" eb="19">
      <t xml:space="preserve">リグイ </t>
    </rPh>
    <phoneticPr fontId="3"/>
  </si>
  <si>
    <t>利幅が小さいときはY％は小さく、大きくなったら大きく取る</t>
    <rPh sb="0" eb="2">
      <t xml:space="preserve">リハバガ </t>
    </rPh>
    <rPh sb="3" eb="4">
      <t xml:space="preserve">チイサイトキハ </t>
    </rPh>
    <rPh sb="12" eb="13">
      <t xml:space="preserve">チイサク </t>
    </rPh>
    <rPh sb="23" eb="24">
      <t xml:space="preserve">オオキクトル </t>
    </rPh>
    <phoneticPr fontId="3"/>
  </si>
  <si>
    <t>Sym参照</t>
    <rPh sb="3" eb="5">
      <t xml:space="preserve">サンショウ </t>
    </rPh>
    <phoneticPr fontId="3"/>
  </si>
  <si>
    <t>Yは計算で求める</t>
    <rPh sb="2" eb="4">
      <t xml:space="preserve">ケイサンデ </t>
    </rPh>
    <rPh sb="5" eb="6">
      <t xml:space="preserve">モトメル </t>
    </rPh>
    <phoneticPr fontId="3"/>
  </si>
  <si>
    <t>logは</t>
    <phoneticPr fontId="3"/>
  </si>
  <si>
    <t>BUY</t>
    <phoneticPr fontId="3"/>
  </si>
  <si>
    <t>Con_to</t>
    <phoneticPr fontId="3"/>
  </si>
  <si>
    <t>data入力</t>
    <rPh sb="4" eb="6">
      <t xml:space="preserve">ニュウリョク </t>
    </rPh>
    <phoneticPr fontId="3"/>
  </si>
  <si>
    <t>そういうYを関数で表現した</t>
    <rPh sb="6" eb="8">
      <t xml:space="preserve">カンスウデ </t>
    </rPh>
    <rPh sb="9" eb="11">
      <t xml:space="preserve">ヒョウゲン </t>
    </rPh>
    <phoneticPr fontId="3"/>
  </si>
  <si>
    <t>変数の整理</t>
    <rPh sb="0" eb="2">
      <t xml:space="preserve">ヘンスウノ </t>
    </rPh>
    <rPh sb="3" eb="5">
      <t xml:space="preserve">セイリ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</si>
</sst>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;[Red]\-#,##0.0"/>
    <numFmt numFmtId="177" formatCode="0.0%"/>
  </numFmts>
  <fonts count="4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EFA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9" fontId="0" fillId="0" borderId="0" xfId="2" applyFont="1">
      <alignment vertical="center"/>
    </xf>
    <xf numFmtId="38" fontId="0" fillId="0" borderId="0" xfId="1" applyFont="1">
      <alignment vertical="center"/>
    </xf>
    <xf numFmtId="0" fontId="0" fillId="2" borderId="4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0" xfId="0" applyFill="1">
      <alignment vertical="center"/>
    </xf>
    <xf numFmtId="0" fontId="0" fillId="3" borderId="5" xfId="0" applyFill="1" applyBorder="1">
      <alignment vertical="center"/>
    </xf>
    <xf numFmtId="176" fontId="0" fillId="0" borderId="0" xfId="1" applyNumberFormat="1" applyFont="1">
      <alignment vertical="center"/>
    </xf>
    <xf numFmtId="177" fontId="0" fillId="0" borderId="0" xfId="2" applyNumberFormat="1" applyFont="1">
      <alignment vertical="center"/>
    </xf>
    <xf numFmtId="38" fontId="0" fillId="0" borderId="0" xfId="0" applyNumberFormat="1">
      <alignment vertical="center"/>
    </xf>
    <xf numFmtId="0" fontId="0" fillId="2" borderId="9" xfId="0" applyFill="1" applyBorder="1">
      <alignment vertical="center"/>
    </xf>
    <xf numFmtId="0" fontId="2" fillId="2" borderId="9" xfId="0" applyFont="1" applyFill="1" applyBorder="1">
      <alignment vertical="center"/>
    </xf>
    <xf numFmtId="0" fontId="0" fillId="4" borderId="0" xfId="0" applyFill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8E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Sym!$D$2</c:f>
              <c:strCache>
                <c:ptCount val="1"/>
                <c:pt idx="0">
                  <c:v>newP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Sym!$D$3:$D$20</c:f>
              <c:numCache>
                <c:formatCode>General</c:formatCode>
                <c:ptCount val="18"/>
                <c:pt idx="0">
                  <c:v>53</c:v>
                </c:pt>
                <c:pt idx="1">
                  <c:v>54</c:v>
                </c:pt>
                <c:pt idx="2">
                  <c:v>53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62</c:v>
                </c:pt>
                <c:pt idx="10">
                  <c:v>62</c:v>
                </c:pt>
                <c:pt idx="11">
                  <c:v>61</c:v>
                </c:pt>
                <c:pt idx="12">
                  <c:v>60</c:v>
                </c:pt>
                <c:pt idx="13">
                  <c:v>61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2-114C-8EC9-490B62825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001584"/>
        <c:axId val="1058881744"/>
      </c:lineChart>
      <c:catAx>
        <c:axId val="105000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8881744"/>
        <c:crosses val="autoZero"/>
        <c:auto val="1"/>
        <c:lblAlgn val="ctr"/>
        <c:lblOffset val="100"/>
        <c:noMultiLvlLbl val="0"/>
      </c:catAx>
      <c:valAx>
        <c:axId val="10588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000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20</xdr:row>
      <xdr:rowOff>215900</xdr:rowOff>
    </xdr:from>
    <xdr:to>
      <xdr:col>10</xdr:col>
      <xdr:colOff>558800</xdr:colOff>
      <xdr:row>31</xdr:row>
      <xdr:rowOff>165100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CF65B74-4128-F3BC-8625-B2E7D3BD3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8E2C4-42D8-3847-9111-0D7DFE6CB0F8}">
  <dimension ref="B1:M16"/>
  <sheetViews>
    <sheetView workbookViewId="0">
      <selection activeCell="E3" sqref="E3"/>
    </sheetView>
  </sheetViews>
  <sheetFormatPr baseColWidth="10" defaultRowHeight="20"/>
  <cols>
    <col min="9" max="13" width="3.28515625" customWidth="1"/>
  </cols>
  <sheetData>
    <row r="1" spans="2:13">
      <c r="B1" t="s">
        <v>0</v>
      </c>
      <c r="E1" t="s">
        <v>1</v>
      </c>
      <c r="F1" t="s">
        <v>2</v>
      </c>
    </row>
    <row r="2" spans="2:13">
      <c r="E2" s="15">
        <f>C10</f>
        <v>22.627416997969508</v>
      </c>
      <c r="F2">
        <v>0.05</v>
      </c>
      <c r="I2" s="8"/>
      <c r="J2" s="9"/>
      <c r="K2" s="9"/>
      <c r="L2" s="9"/>
      <c r="M2" s="10"/>
    </row>
    <row r="3" spans="2:13">
      <c r="B3">
        <v>1</v>
      </c>
      <c r="C3" s="2">
        <f>B3^1.5</f>
        <v>1</v>
      </c>
      <c r="E3" s="1">
        <f t="shared" ref="E3:E8" si="0">C3/$E$2-$F$2</f>
        <v>-5.8058261758407587E-3</v>
      </c>
      <c r="H3">
        <f>B3</f>
        <v>1</v>
      </c>
      <c r="I3" s="3"/>
      <c r="J3" s="11"/>
      <c r="K3" s="11" t="s">
        <v>4</v>
      </c>
      <c r="L3" s="11"/>
      <c r="M3" s="12"/>
    </row>
    <row r="4" spans="2:13">
      <c r="B4">
        <v>2</v>
      </c>
      <c r="C4" s="2">
        <f t="shared" ref="C4:C10" si="1">B4^1.5</f>
        <v>2.8284271247461898</v>
      </c>
      <c r="E4" s="1">
        <f t="shared" si="0"/>
        <v>7.5000000000000053E-2</v>
      </c>
      <c r="H4">
        <f t="shared" ref="H4:H8" si="2">B4</f>
        <v>2</v>
      </c>
      <c r="I4" s="3"/>
      <c r="J4" s="11"/>
      <c r="K4" s="11"/>
      <c r="L4" s="11"/>
      <c r="M4" s="12"/>
    </row>
    <row r="5" spans="2:13">
      <c r="B5">
        <v>3</v>
      </c>
      <c r="C5" s="2">
        <f t="shared" si="1"/>
        <v>5.196152422706632</v>
      </c>
      <c r="E5" s="1">
        <f t="shared" si="0"/>
        <v>0.17963966338592308</v>
      </c>
      <c r="H5">
        <f t="shared" si="2"/>
        <v>3</v>
      </c>
      <c r="I5" s="3"/>
      <c r="J5" s="7"/>
      <c r="K5" s="11"/>
      <c r="L5" s="11"/>
      <c r="M5" s="12"/>
    </row>
    <row r="6" spans="2:13">
      <c r="B6">
        <v>4</v>
      </c>
      <c r="C6" s="2">
        <f t="shared" si="1"/>
        <v>7.9999999999999982</v>
      </c>
      <c r="E6" s="1">
        <f t="shared" si="0"/>
        <v>0.30355339059327391</v>
      </c>
      <c r="H6">
        <f t="shared" si="2"/>
        <v>4</v>
      </c>
      <c r="I6" s="3"/>
      <c r="J6" s="7"/>
      <c r="K6" s="7"/>
      <c r="L6" s="11"/>
      <c r="M6" s="12"/>
    </row>
    <row r="7" spans="2:13">
      <c r="B7">
        <v>5</v>
      </c>
      <c r="C7" s="2">
        <f t="shared" si="1"/>
        <v>11.180339887498945</v>
      </c>
      <c r="E7" s="1">
        <f t="shared" si="0"/>
        <v>0.44410588440130944</v>
      </c>
      <c r="H7">
        <f t="shared" si="2"/>
        <v>5</v>
      </c>
      <c r="I7" s="3"/>
      <c r="J7" s="7"/>
      <c r="K7" s="7"/>
      <c r="L7" s="7"/>
      <c r="M7" s="12"/>
    </row>
    <row r="8" spans="2:13">
      <c r="B8">
        <v>6</v>
      </c>
      <c r="C8" s="2">
        <f t="shared" si="1"/>
        <v>14.696938456699071</v>
      </c>
      <c r="E8" s="1">
        <f t="shared" si="0"/>
        <v>0.5995190528383294</v>
      </c>
      <c r="H8">
        <f t="shared" si="2"/>
        <v>6</v>
      </c>
      <c r="I8" s="4"/>
      <c r="J8" s="5"/>
      <c r="K8" s="5"/>
      <c r="L8" s="5"/>
      <c r="M8" s="6"/>
    </row>
    <row r="9" spans="2:13">
      <c r="B9">
        <v>7</v>
      </c>
      <c r="C9" s="2">
        <f t="shared" si="1"/>
        <v>18.520259177452129</v>
      </c>
      <c r="E9" s="1">
        <f t="shared" ref="E9:E10" si="3">C9/$E$2-$F$2</f>
        <v>0.76848755335679986</v>
      </c>
    </row>
    <row r="10" spans="2:13">
      <c r="B10">
        <v>8</v>
      </c>
      <c r="C10" s="2">
        <f t="shared" si="1"/>
        <v>22.627416997969508</v>
      </c>
      <c r="E10" s="1">
        <f t="shared" si="3"/>
        <v>0.95</v>
      </c>
    </row>
    <row r="15" spans="2:13">
      <c r="B15" t="s">
        <v>3</v>
      </c>
    </row>
    <row r="16" spans="2:13">
      <c r="B16" t="s">
        <v>13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102B-14A0-D141-9221-C2D86773BD6E}">
  <dimension ref="C2:R20"/>
  <sheetViews>
    <sheetView tabSelected="1" topLeftCell="F1" workbookViewId="0">
      <selection activeCell="D6" sqref="D6"/>
    </sheetView>
  </sheetViews>
  <sheetFormatPr baseColWidth="10" defaultRowHeight="20"/>
  <cols>
    <col min="13" max="13" width="14.5703125" customWidth="1"/>
  </cols>
  <sheetData>
    <row r="2" spans="3:18">
      <c r="C2" t="s">
        <v>16</v>
      </c>
      <c r="D2" t="s">
        <v>5</v>
      </c>
      <c r="F2" t="s">
        <v>6</v>
      </c>
      <c r="G2" t="s">
        <v>7</v>
      </c>
      <c r="H2" t="s">
        <v>8</v>
      </c>
      <c r="I2" t="s">
        <v>11</v>
      </c>
      <c r="J2" t="s">
        <v>9</v>
      </c>
      <c r="K2" t="s">
        <v>12</v>
      </c>
      <c r="L2" t="s">
        <v>10</v>
      </c>
      <c r="M2" t="s">
        <v>17</v>
      </c>
      <c r="N2" t="s">
        <v>18</v>
      </c>
      <c r="O2" t="s">
        <v>0</v>
      </c>
      <c r="P2" t="s">
        <v>1</v>
      </c>
      <c r="Q2" t="s">
        <v>14</v>
      </c>
      <c r="R2" t="s">
        <v>15</v>
      </c>
    </row>
    <row r="3" spans="3:18">
      <c r="C3">
        <v>1</v>
      </c>
      <c r="D3">
        <v>53</v>
      </c>
      <c r="F3">
        <f>MIN($D$3:D3)</f>
        <v>53</v>
      </c>
      <c r="G3">
        <f>MAX($D$3:D3)</f>
        <v>53</v>
      </c>
      <c r="H3" s="17">
        <f>D3</f>
        <v>53</v>
      </c>
      <c r="I3">
        <f>D3-H3</f>
        <v>0</v>
      </c>
      <c r="J3">
        <f>G3-H3</f>
        <v>0</v>
      </c>
      <c r="K3" s="1">
        <f>I3/H3</f>
        <v>0</v>
      </c>
      <c r="L3" s="1">
        <f>J3/H3</f>
        <v>0</v>
      </c>
      <c r="M3" s="14">
        <f>IF(J3/H3&lt;0.01,0.01,IF(J3/H3&gt;0.08,0.08,J3/H3))</f>
        <v>0.01</v>
      </c>
      <c r="N3" s="16">
        <v>0.2</v>
      </c>
      <c r="O3" s="13">
        <f>M3*100^1.5</f>
        <v>10.000000000000007</v>
      </c>
      <c r="P3" s="1">
        <f>O3/Q3-N3</f>
        <v>-7.5000000000000011E-2</v>
      </c>
      <c r="Q3">
        <f>0.08*100^1.5</f>
        <v>80.000000000000057</v>
      </c>
    </row>
    <row r="4" spans="3:18">
      <c r="C4">
        <v>2</v>
      </c>
      <c r="D4">
        <v>54</v>
      </c>
      <c r="F4">
        <f>MIN($D$3:D4)</f>
        <v>53</v>
      </c>
      <c r="G4">
        <f>MAX($D$3:D4)</f>
        <v>54</v>
      </c>
      <c r="H4">
        <f>H3</f>
        <v>53</v>
      </c>
      <c r="I4">
        <f t="shared" ref="I4:I9" si="0">D4-H4</f>
        <v>1</v>
      </c>
      <c r="J4">
        <f t="shared" ref="J4:J9" si="1">G4-H4</f>
        <v>1</v>
      </c>
      <c r="K4" s="1">
        <f t="shared" ref="K4:K9" si="2">I4/H4</f>
        <v>1.8867924528301886E-2</v>
      </c>
      <c r="L4" s="1">
        <f t="shared" ref="L4:L19" si="3">J4/H4</f>
        <v>1.8867924528301886E-2</v>
      </c>
      <c r="M4" s="14">
        <f t="shared" ref="M4:M19" si="4">IF(J4/H4&lt;0.01,0.01,IF(J4/H4&gt;0.08,0.08,J4/H4))</f>
        <v>1.8867924528301886E-2</v>
      </c>
      <c r="N4">
        <f>N3</f>
        <v>0.2</v>
      </c>
      <c r="O4" s="13">
        <f t="shared" ref="O4:O9" si="5">M4*100^1.5</f>
        <v>18.867924528301899</v>
      </c>
      <c r="P4" s="1">
        <f t="shared" ref="P4:P9" si="6">O4/Q4-N4</f>
        <v>3.5849056603773549E-2</v>
      </c>
      <c r="Q4">
        <f t="shared" ref="Q4:Q19" si="7">0.08*100^1.5</f>
        <v>80.000000000000057</v>
      </c>
      <c r="R4" t="str">
        <f>IF(I4/J4&lt;P4,"SELL","ditt")</f>
        <v>ditt</v>
      </c>
    </row>
    <row r="5" spans="3:18">
      <c r="C5">
        <v>3</v>
      </c>
      <c r="D5">
        <v>53</v>
      </c>
      <c r="F5">
        <f>MIN($D$3:D5)</f>
        <v>53</v>
      </c>
      <c r="G5">
        <f>MAX($D$3:D5)</f>
        <v>54</v>
      </c>
      <c r="H5">
        <f t="shared" ref="H5:H19" si="8">H4</f>
        <v>53</v>
      </c>
      <c r="I5">
        <f t="shared" si="0"/>
        <v>0</v>
      </c>
      <c r="J5">
        <f t="shared" si="1"/>
        <v>1</v>
      </c>
      <c r="K5" s="1">
        <f t="shared" si="2"/>
        <v>0</v>
      </c>
      <c r="L5" s="1">
        <f t="shared" si="3"/>
        <v>1.8867924528301886E-2</v>
      </c>
      <c r="M5" s="14">
        <f t="shared" si="4"/>
        <v>1.8867924528301886E-2</v>
      </c>
      <c r="N5">
        <f t="shared" ref="N5:N20" si="9">N4</f>
        <v>0.2</v>
      </c>
      <c r="O5" s="13">
        <f t="shared" si="5"/>
        <v>18.867924528301899</v>
      </c>
      <c r="P5" s="1">
        <f t="shared" si="6"/>
        <v>3.5849056603773549E-2</v>
      </c>
      <c r="Q5">
        <f t="shared" si="7"/>
        <v>80.000000000000057</v>
      </c>
      <c r="R5" t="str">
        <f t="shared" ref="R4:R10" si="10">IF(I5/J5&lt;P5,"SELL","ditt")</f>
        <v>SELL</v>
      </c>
    </row>
    <row r="6" spans="3:18">
      <c r="C6">
        <v>4</v>
      </c>
      <c r="D6">
        <v>58</v>
      </c>
      <c r="F6">
        <f>MIN($D$3:D6)</f>
        <v>53</v>
      </c>
      <c r="G6">
        <f>MAX($D$3:D6)</f>
        <v>58</v>
      </c>
      <c r="H6">
        <f t="shared" si="8"/>
        <v>53</v>
      </c>
      <c r="I6">
        <f t="shared" si="0"/>
        <v>5</v>
      </c>
      <c r="J6">
        <f t="shared" si="1"/>
        <v>5</v>
      </c>
      <c r="K6" s="1">
        <f t="shared" si="2"/>
        <v>9.4339622641509441E-2</v>
      </c>
      <c r="L6" s="1">
        <f t="shared" si="3"/>
        <v>9.4339622641509441E-2</v>
      </c>
      <c r="M6" s="14">
        <f t="shared" si="4"/>
        <v>0.08</v>
      </c>
      <c r="N6">
        <f t="shared" si="9"/>
        <v>0.2</v>
      </c>
      <c r="O6" s="13">
        <f t="shared" si="5"/>
        <v>80.000000000000057</v>
      </c>
      <c r="P6" s="1">
        <f t="shared" si="6"/>
        <v>0.8</v>
      </c>
      <c r="Q6">
        <f t="shared" si="7"/>
        <v>80.000000000000057</v>
      </c>
      <c r="R6" t="str">
        <f t="shared" si="10"/>
        <v>ditt</v>
      </c>
    </row>
    <row r="7" spans="3:18">
      <c r="C7">
        <v>5</v>
      </c>
      <c r="D7">
        <v>59</v>
      </c>
      <c r="F7">
        <f>MIN($D$3:D7)</f>
        <v>53</v>
      </c>
      <c r="G7">
        <f>MAX($D$3:D7)</f>
        <v>59</v>
      </c>
      <c r="H7">
        <f t="shared" si="8"/>
        <v>53</v>
      </c>
      <c r="I7">
        <f t="shared" si="0"/>
        <v>6</v>
      </c>
      <c r="J7">
        <f t="shared" si="1"/>
        <v>6</v>
      </c>
      <c r="K7" s="1">
        <f t="shared" si="2"/>
        <v>0.11320754716981132</v>
      </c>
      <c r="L7" s="1">
        <f t="shared" si="3"/>
        <v>0.11320754716981132</v>
      </c>
      <c r="M7" s="14">
        <f t="shared" si="4"/>
        <v>0.08</v>
      </c>
      <c r="N7">
        <f t="shared" si="9"/>
        <v>0.2</v>
      </c>
      <c r="O7" s="13">
        <f t="shared" si="5"/>
        <v>80.000000000000057</v>
      </c>
      <c r="P7" s="1">
        <f t="shared" si="6"/>
        <v>0.8</v>
      </c>
      <c r="Q7">
        <f t="shared" si="7"/>
        <v>80.000000000000057</v>
      </c>
      <c r="R7" t="str">
        <f t="shared" si="10"/>
        <v>ditt</v>
      </c>
    </row>
    <row r="8" spans="3:18">
      <c r="C8">
        <v>6</v>
      </c>
      <c r="D8">
        <v>60</v>
      </c>
      <c r="F8">
        <f>MIN($D$3:D8)</f>
        <v>53</v>
      </c>
      <c r="G8">
        <f>MAX($D$3:D8)</f>
        <v>60</v>
      </c>
      <c r="H8">
        <f t="shared" si="8"/>
        <v>53</v>
      </c>
      <c r="I8">
        <f t="shared" si="0"/>
        <v>7</v>
      </c>
      <c r="J8">
        <f t="shared" si="1"/>
        <v>7</v>
      </c>
      <c r="K8" s="1">
        <f t="shared" si="2"/>
        <v>0.13207547169811321</v>
      </c>
      <c r="L8" s="1">
        <f t="shared" si="3"/>
        <v>0.13207547169811321</v>
      </c>
      <c r="M8" s="14">
        <f t="shared" si="4"/>
        <v>0.08</v>
      </c>
      <c r="N8">
        <f t="shared" si="9"/>
        <v>0.2</v>
      </c>
      <c r="O8" s="13">
        <f t="shared" si="5"/>
        <v>80.000000000000057</v>
      </c>
      <c r="P8" s="1">
        <f t="shared" si="6"/>
        <v>0.8</v>
      </c>
      <c r="Q8">
        <f t="shared" si="7"/>
        <v>80.000000000000057</v>
      </c>
      <c r="R8" t="str">
        <f t="shared" si="10"/>
        <v>ditt</v>
      </c>
    </row>
    <row r="9" spans="3:18">
      <c r="C9">
        <v>7</v>
      </c>
      <c r="D9">
        <v>61</v>
      </c>
      <c r="F9">
        <f>MIN($D$3:D9)</f>
        <v>53</v>
      </c>
      <c r="G9">
        <f>MAX($D$3:D9)</f>
        <v>61</v>
      </c>
      <c r="H9">
        <f t="shared" si="8"/>
        <v>53</v>
      </c>
      <c r="I9">
        <f t="shared" si="0"/>
        <v>8</v>
      </c>
      <c r="J9">
        <f t="shared" si="1"/>
        <v>8</v>
      </c>
      <c r="K9" s="1">
        <f t="shared" si="2"/>
        <v>0.15094339622641509</v>
      </c>
      <c r="L9" s="1">
        <f t="shared" si="3"/>
        <v>0.15094339622641509</v>
      </c>
      <c r="M9" s="14">
        <f t="shared" si="4"/>
        <v>0.08</v>
      </c>
      <c r="N9">
        <f t="shared" si="9"/>
        <v>0.2</v>
      </c>
      <c r="O9" s="13">
        <f t="shared" si="5"/>
        <v>80.000000000000057</v>
      </c>
      <c r="P9" s="1">
        <f t="shared" si="6"/>
        <v>0.8</v>
      </c>
      <c r="Q9">
        <f t="shared" si="7"/>
        <v>80.000000000000057</v>
      </c>
      <c r="R9" t="str">
        <f t="shared" si="10"/>
        <v>ditt</v>
      </c>
    </row>
    <row r="10" spans="3:18">
      <c r="C10">
        <v>8</v>
      </c>
      <c r="D10">
        <v>62</v>
      </c>
      <c r="F10">
        <f>MIN($D$3:D10)</f>
        <v>53</v>
      </c>
      <c r="G10">
        <f>MAX($D$3:D10)</f>
        <v>62</v>
      </c>
      <c r="H10">
        <f t="shared" si="8"/>
        <v>53</v>
      </c>
      <c r="I10">
        <f t="shared" ref="I10:I19" si="11">D10-H10</f>
        <v>9</v>
      </c>
      <c r="J10">
        <f t="shared" ref="J10:J19" si="12">G10-H10</f>
        <v>9</v>
      </c>
      <c r="K10" s="1">
        <f t="shared" ref="K10:K19" si="13">I10/H10</f>
        <v>0.16981132075471697</v>
      </c>
      <c r="L10" s="1">
        <f t="shared" si="3"/>
        <v>0.16981132075471697</v>
      </c>
      <c r="M10" s="14">
        <f t="shared" si="4"/>
        <v>0.08</v>
      </c>
      <c r="N10">
        <f t="shared" si="9"/>
        <v>0.2</v>
      </c>
      <c r="O10" s="13">
        <f t="shared" ref="O10:O19" si="14">M10*100^1.5</f>
        <v>80.000000000000057</v>
      </c>
      <c r="P10" s="1">
        <f t="shared" ref="P10:P19" si="15">O10/Q10-N10</f>
        <v>0.8</v>
      </c>
      <c r="Q10">
        <f t="shared" si="7"/>
        <v>80.000000000000057</v>
      </c>
      <c r="R10" t="str">
        <f t="shared" si="10"/>
        <v>ditt</v>
      </c>
    </row>
    <row r="11" spans="3:18">
      <c r="C11">
        <v>9</v>
      </c>
      <c r="D11">
        <v>63</v>
      </c>
      <c r="F11">
        <f>MIN($D$3:D11)</f>
        <v>53</v>
      </c>
      <c r="G11">
        <f>MAX($D$3:D11)</f>
        <v>63</v>
      </c>
      <c r="H11">
        <f t="shared" si="8"/>
        <v>53</v>
      </c>
      <c r="I11">
        <f t="shared" si="11"/>
        <v>10</v>
      </c>
      <c r="J11">
        <f t="shared" si="12"/>
        <v>10</v>
      </c>
      <c r="K11" s="1">
        <f t="shared" si="13"/>
        <v>0.18867924528301888</v>
      </c>
      <c r="L11" s="1">
        <f t="shared" si="3"/>
        <v>0.18867924528301888</v>
      </c>
      <c r="M11" s="14">
        <f t="shared" si="4"/>
        <v>0.08</v>
      </c>
      <c r="N11">
        <f t="shared" si="9"/>
        <v>0.2</v>
      </c>
      <c r="O11" s="13">
        <f t="shared" si="14"/>
        <v>80.000000000000057</v>
      </c>
      <c r="P11" s="1">
        <f>O11/Q11-N11</f>
        <v>0.8</v>
      </c>
      <c r="Q11">
        <f t="shared" si="7"/>
        <v>80.000000000000057</v>
      </c>
      <c r="R11" t="str">
        <f>IF(I11/J11&lt;P11,"SELL","ditt")</f>
        <v>ditt</v>
      </c>
    </row>
    <row r="12" spans="3:18">
      <c r="C12">
        <v>10</v>
      </c>
      <c r="D12">
        <v>62</v>
      </c>
      <c r="F12">
        <f>MIN($D$3:D12)</f>
        <v>53</v>
      </c>
      <c r="G12">
        <f>MAX($D$3:D12)</f>
        <v>63</v>
      </c>
      <c r="H12">
        <f t="shared" si="8"/>
        <v>53</v>
      </c>
      <c r="I12">
        <f t="shared" si="11"/>
        <v>9</v>
      </c>
      <c r="J12">
        <f>G12-H12</f>
        <v>10</v>
      </c>
      <c r="K12" s="1">
        <f t="shared" si="13"/>
        <v>0.16981132075471697</v>
      </c>
      <c r="L12" s="1">
        <f t="shared" si="3"/>
        <v>0.18867924528301888</v>
      </c>
      <c r="M12" s="14">
        <f t="shared" si="4"/>
        <v>0.08</v>
      </c>
      <c r="N12">
        <f t="shared" si="9"/>
        <v>0.2</v>
      </c>
      <c r="O12" s="13">
        <f t="shared" si="14"/>
        <v>80.000000000000057</v>
      </c>
      <c r="P12" s="1">
        <f t="shared" si="15"/>
        <v>0.8</v>
      </c>
      <c r="Q12">
        <f t="shared" si="7"/>
        <v>80.000000000000057</v>
      </c>
      <c r="R12" t="str">
        <f>IF(I12/J12&lt;P12,"SELL","ditt")</f>
        <v>ditt</v>
      </c>
    </row>
    <row r="13" spans="3:18">
      <c r="C13">
        <v>11</v>
      </c>
      <c r="D13">
        <v>62</v>
      </c>
      <c r="F13">
        <f>MIN($D$3:D13)</f>
        <v>53</v>
      </c>
      <c r="G13">
        <f>MAX($D$3:D13)</f>
        <v>63</v>
      </c>
      <c r="H13">
        <f t="shared" si="8"/>
        <v>53</v>
      </c>
      <c r="I13">
        <f t="shared" si="11"/>
        <v>9</v>
      </c>
      <c r="J13">
        <f t="shared" si="12"/>
        <v>10</v>
      </c>
      <c r="K13" s="1">
        <f t="shared" si="13"/>
        <v>0.16981132075471697</v>
      </c>
      <c r="L13" s="1">
        <f t="shared" si="3"/>
        <v>0.18867924528301888</v>
      </c>
      <c r="M13" s="14">
        <f t="shared" si="4"/>
        <v>0.08</v>
      </c>
      <c r="N13">
        <f t="shared" si="9"/>
        <v>0.2</v>
      </c>
      <c r="O13" s="13">
        <f t="shared" si="14"/>
        <v>80.000000000000057</v>
      </c>
      <c r="P13" s="1">
        <f t="shared" si="15"/>
        <v>0.8</v>
      </c>
      <c r="Q13">
        <f t="shared" si="7"/>
        <v>80.000000000000057</v>
      </c>
      <c r="R13" t="str">
        <f>IF(I13/J13&lt;P13,"SELL","ditt")</f>
        <v>ditt</v>
      </c>
    </row>
    <row r="14" spans="3:18">
      <c r="C14">
        <v>12</v>
      </c>
      <c r="D14">
        <v>61</v>
      </c>
      <c r="F14">
        <f>MIN($D$3:D14)</f>
        <v>53</v>
      </c>
      <c r="G14">
        <f>MAX($D$3:D14)</f>
        <v>63</v>
      </c>
      <c r="H14">
        <f t="shared" si="8"/>
        <v>53</v>
      </c>
      <c r="I14">
        <f t="shared" si="11"/>
        <v>8</v>
      </c>
      <c r="J14">
        <f t="shared" si="12"/>
        <v>10</v>
      </c>
      <c r="K14" s="1">
        <f t="shared" si="13"/>
        <v>0.15094339622641509</v>
      </c>
      <c r="L14" s="1">
        <f t="shared" si="3"/>
        <v>0.18867924528301888</v>
      </c>
      <c r="M14" s="14">
        <f t="shared" si="4"/>
        <v>0.08</v>
      </c>
      <c r="N14">
        <f t="shared" si="9"/>
        <v>0.2</v>
      </c>
      <c r="O14" s="13">
        <f t="shared" si="14"/>
        <v>80.000000000000057</v>
      </c>
      <c r="P14" s="1">
        <f t="shared" si="15"/>
        <v>0.8</v>
      </c>
      <c r="Q14">
        <f t="shared" si="7"/>
        <v>80.000000000000057</v>
      </c>
      <c r="R14" t="str">
        <f>IF(I14/J14&lt;P14,"SELL","ditt")</f>
        <v>ditt</v>
      </c>
    </row>
    <row r="15" spans="3:18">
      <c r="C15">
        <v>13</v>
      </c>
      <c r="D15">
        <v>60</v>
      </c>
      <c r="F15">
        <f>MIN($D$3:D15)</f>
        <v>53</v>
      </c>
      <c r="G15">
        <f>MAX($D$3:D15)</f>
        <v>63</v>
      </c>
      <c r="H15">
        <f t="shared" si="8"/>
        <v>53</v>
      </c>
      <c r="I15">
        <f t="shared" si="11"/>
        <v>7</v>
      </c>
      <c r="J15">
        <f t="shared" si="12"/>
        <v>10</v>
      </c>
      <c r="K15" s="1">
        <f t="shared" si="13"/>
        <v>0.13207547169811321</v>
      </c>
      <c r="L15" s="1">
        <f t="shared" si="3"/>
        <v>0.18867924528301888</v>
      </c>
      <c r="M15" s="14">
        <f t="shared" si="4"/>
        <v>0.08</v>
      </c>
      <c r="N15">
        <f t="shared" si="9"/>
        <v>0.2</v>
      </c>
      <c r="O15" s="13">
        <f t="shared" si="14"/>
        <v>80.000000000000057</v>
      </c>
      <c r="P15" s="1">
        <f t="shared" si="15"/>
        <v>0.8</v>
      </c>
      <c r="Q15">
        <f t="shared" si="7"/>
        <v>80.000000000000057</v>
      </c>
      <c r="R15" t="str">
        <f t="shared" ref="R15:R17" si="16">IF(I15/J15&lt;P15,"SELL","ditt")</f>
        <v>SELL</v>
      </c>
    </row>
    <row r="16" spans="3:18">
      <c r="C16">
        <v>14</v>
      </c>
      <c r="D16">
        <v>61</v>
      </c>
      <c r="F16">
        <f>MIN($D$3:D16)</f>
        <v>53</v>
      </c>
      <c r="G16">
        <f>MAX($D$3:D16)</f>
        <v>63</v>
      </c>
      <c r="H16">
        <f t="shared" si="8"/>
        <v>53</v>
      </c>
      <c r="I16">
        <f t="shared" si="11"/>
        <v>8</v>
      </c>
      <c r="J16">
        <f t="shared" si="12"/>
        <v>10</v>
      </c>
      <c r="K16" s="1">
        <f t="shared" si="13"/>
        <v>0.15094339622641509</v>
      </c>
      <c r="L16" s="1">
        <f t="shared" si="3"/>
        <v>0.18867924528301888</v>
      </c>
      <c r="M16" s="14">
        <f t="shared" si="4"/>
        <v>0.08</v>
      </c>
      <c r="N16">
        <f t="shared" si="9"/>
        <v>0.2</v>
      </c>
      <c r="O16" s="13">
        <f t="shared" si="14"/>
        <v>80.000000000000057</v>
      </c>
      <c r="P16" s="1">
        <f t="shared" si="15"/>
        <v>0.8</v>
      </c>
      <c r="Q16">
        <f t="shared" si="7"/>
        <v>80.000000000000057</v>
      </c>
      <c r="R16" t="str">
        <f t="shared" si="16"/>
        <v>ditt</v>
      </c>
    </row>
    <row r="17" spans="3:18">
      <c r="C17">
        <v>15</v>
      </c>
      <c r="D17">
        <v>0</v>
      </c>
      <c r="F17">
        <f>MIN($D$3:D17)</f>
        <v>0</v>
      </c>
      <c r="G17">
        <f>MAX($D$3:D17)</f>
        <v>63</v>
      </c>
      <c r="H17">
        <f t="shared" si="8"/>
        <v>53</v>
      </c>
      <c r="I17">
        <f t="shared" si="11"/>
        <v>-53</v>
      </c>
      <c r="J17">
        <f t="shared" si="12"/>
        <v>10</v>
      </c>
      <c r="K17" s="1">
        <f t="shared" si="13"/>
        <v>-1</v>
      </c>
      <c r="L17" s="1">
        <f t="shared" si="3"/>
        <v>0.18867924528301888</v>
      </c>
      <c r="M17" s="14">
        <f t="shared" si="4"/>
        <v>0.08</v>
      </c>
      <c r="N17">
        <f t="shared" si="9"/>
        <v>0.2</v>
      </c>
      <c r="O17" s="13">
        <f t="shared" si="14"/>
        <v>80.000000000000057</v>
      </c>
      <c r="P17" s="1">
        <f t="shared" si="15"/>
        <v>0.8</v>
      </c>
      <c r="Q17">
        <f t="shared" si="7"/>
        <v>80.000000000000057</v>
      </c>
      <c r="R17" t="str">
        <f t="shared" si="16"/>
        <v>SELL</v>
      </c>
    </row>
    <row r="18" spans="3:18">
      <c r="C18">
        <v>16</v>
      </c>
      <c r="F18">
        <f>MIN($D$3:D18)</f>
        <v>0</v>
      </c>
      <c r="G18">
        <f>MAX($D$3:D18)</f>
        <v>63</v>
      </c>
      <c r="H18">
        <f t="shared" si="8"/>
        <v>53</v>
      </c>
      <c r="I18">
        <f t="shared" si="11"/>
        <v>-53</v>
      </c>
      <c r="J18">
        <f t="shared" si="12"/>
        <v>10</v>
      </c>
      <c r="K18" s="1">
        <f t="shared" si="13"/>
        <v>-1</v>
      </c>
      <c r="L18" s="1">
        <f t="shared" si="3"/>
        <v>0.18867924528301888</v>
      </c>
      <c r="M18" s="14">
        <f t="shared" si="4"/>
        <v>0.08</v>
      </c>
      <c r="N18">
        <f t="shared" si="9"/>
        <v>0.2</v>
      </c>
      <c r="O18" s="13">
        <f t="shared" si="14"/>
        <v>80.000000000000057</v>
      </c>
      <c r="P18" s="1">
        <f t="shared" si="15"/>
        <v>0.8</v>
      </c>
      <c r="Q18">
        <f t="shared" si="7"/>
        <v>80.000000000000057</v>
      </c>
    </row>
    <row r="19" spans="3:18">
      <c r="C19">
        <v>17</v>
      </c>
      <c r="F19">
        <f>MIN($D$3:D19)</f>
        <v>0</v>
      </c>
      <c r="G19">
        <f>MAX($D$3:D19)</f>
        <v>63</v>
      </c>
      <c r="H19">
        <f t="shared" si="8"/>
        <v>53</v>
      </c>
      <c r="I19">
        <f t="shared" si="11"/>
        <v>-53</v>
      </c>
      <c r="J19">
        <f t="shared" si="12"/>
        <v>10</v>
      </c>
      <c r="K19" s="1">
        <f t="shared" si="13"/>
        <v>-1</v>
      </c>
      <c r="L19" s="1">
        <f t="shared" si="3"/>
        <v>0.18867924528301888</v>
      </c>
      <c r="M19" s="14">
        <f t="shared" si="4"/>
        <v>0.08</v>
      </c>
      <c r="N19">
        <f t="shared" si="9"/>
        <v>0.2</v>
      </c>
      <c r="O19" s="13">
        <f t="shared" si="14"/>
        <v>80.000000000000057</v>
      </c>
      <c r="P19" s="1">
        <f t="shared" si="15"/>
        <v>0.8</v>
      </c>
      <c r="Q19">
        <f t="shared" si="7"/>
        <v>80.000000000000057</v>
      </c>
    </row>
    <row r="20" spans="3:18">
      <c r="C20">
        <v>18</v>
      </c>
      <c r="F20">
        <f>MIN($D$3:D20)</f>
        <v>0</v>
      </c>
      <c r="G20">
        <f>MAX($D$3:D20)</f>
        <v>63</v>
      </c>
      <c r="N20">
        <f t="shared" si="9"/>
        <v>0.2</v>
      </c>
    </row>
  </sheetData>
  <phoneticPr fontId="3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1C9D0-1CD9-1743-8696-37E43A1321E9}">
  <dimension ref="A2:I34"/>
  <sheetViews>
    <sheetView workbookViewId="0">
      <selection activeCell="C28" sqref="C28"/>
    </sheetView>
  </sheetViews>
  <sheetFormatPr baseColWidth="10" defaultRowHeight="20"/>
  <sheetData>
    <row r="2" spans="1:9">
      <c r="A2" t="s">
        <v>29</v>
      </c>
      <c r="B2" s="7" t="s">
        <v>19</v>
      </c>
      <c r="C2" s="7" t="s">
        <v>20</v>
      </c>
      <c r="D2" s="7"/>
      <c r="E2" s="7"/>
    </row>
    <row r="3" spans="1:9">
      <c r="A3" t="s">
        <v>30</v>
      </c>
      <c r="B3" t="s">
        <v>21</v>
      </c>
      <c r="C3" t="s">
        <v>22</v>
      </c>
      <c r="D3" t="s">
        <v>23</v>
      </c>
    </row>
    <row r="5" spans="1:9">
      <c r="A5" t="s">
        <v>31</v>
      </c>
      <c r="B5" s="7" t="s">
        <v>19</v>
      </c>
      <c r="C5" s="7" t="s">
        <v>26</v>
      </c>
      <c r="D5" s="7" t="s">
        <v>24</v>
      </c>
      <c r="E5" s="7"/>
    </row>
    <row r="6" spans="1:9">
      <c r="A6" t="s">
        <v>32</v>
      </c>
      <c r="B6" t="s">
        <v>21</v>
      </c>
      <c r="C6" t="s">
        <v>25</v>
      </c>
      <c r="D6" t="s">
        <v>27</v>
      </c>
    </row>
    <row r="7" spans="1:9">
      <c r="B7" t="s">
        <v>21</v>
      </c>
      <c r="C7" t="s">
        <v>28</v>
      </c>
    </row>
    <row r="10" spans="1:9">
      <c r="A10" t="s">
        <v>31</v>
      </c>
      <c r="B10" t="s">
        <v>33</v>
      </c>
      <c r="C10" t="s">
        <v>34</v>
      </c>
      <c r="D10" s="7" t="s">
        <v>35</v>
      </c>
      <c r="G10" t="s">
        <v>37</v>
      </c>
      <c r="I10" t="s">
        <v>38</v>
      </c>
    </row>
    <row r="11" spans="1:9">
      <c r="G11" t="s">
        <v>39</v>
      </c>
    </row>
    <row r="13" spans="1:9">
      <c r="A13" t="s">
        <v>32</v>
      </c>
      <c r="B13" t="s">
        <v>36</v>
      </c>
      <c r="C13" t="s">
        <v>40</v>
      </c>
    </row>
    <row r="14" spans="1:9">
      <c r="C14" s="7" t="s">
        <v>41</v>
      </c>
      <c r="D14" s="7"/>
    </row>
    <row r="17" spans="2:5">
      <c r="C17" t="s">
        <v>42</v>
      </c>
    </row>
    <row r="18" spans="2:5">
      <c r="C18" t="s">
        <v>43</v>
      </c>
      <c r="E18" t="s">
        <v>45</v>
      </c>
    </row>
    <row r="19" spans="2:5">
      <c r="C19" t="s">
        <v>44</v>
      </c>
    </row>
    <row r="20" spans="2:5">
      <c r="C20" t="s">
        <v>50</v>
      </c>
    </row>
    <row r="23" spans="2:5">
      <c r="C23" t="s">
        <v>46</v>
      </c>
    </row>
    <row r="24" spans="2:5">
      <c r="C24" t="s">
        <v>47</v>
      </c>
    </row>
    <row r="25" spans="2:5">
      <c r="C25" t="s">
        <v>48</v>
      </c>
    </row>
    <row r="26" spans="2:5">
      <c r="C26" t="s">
        <v>55</v>
      </c>
    </row>
    <row r="27" spans="2:5">
      <c r="C27" t="s">
        <v>56</v>
      </c>
    </row>
    <row r="28" spans="2:5">
      <c r="C28" t="s">
        <v>49</v>
      </c>
    </row>
    <row r="30" spans="2:5">
      <c r="B30" t="s">
        <v>51</v>
      </c>
      <c r="C30" t="s">
        <v>52</v>
      </c>
    </row>
    <row r="31" spans="2:5">
      <c r="C31" t="s">
        <v>15</v>
      </c>
    </row>
    <row r="32" spans="2:5">
      <c r="C32" s="18" t="s">
        <v>53</v>
      </c>
      <c r="D32" s="18" t="s">
        <v>54</v>
      </c>
    </row>
    <row r="33" spans="4:4">
      <c r="D33" s="18" t="s">
        <v>6</v>
      </c>
    </row>
    <row r="34" spans="4:4">
      <c r="D34" s="18" t="s">
        <v>7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Sym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鈴木 敏博</dc:creator>
  <cp:lastModifiedBy>鈴木 敏博</cp:lastModifiedBy>
  <dcterms:created xsi:type="dcterms:W3CDTF">2022-11-14T11:50:52Z</dcterms:created>
  <dcterms:modified xsi:type="dcterms:W3CDTF">2022-11-20T15:46:12Z</dcterms:modified>
</cp:coreProperties>
</file>