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suvancabraal/Library/CloudStorage/Box-Box/Manuscripts/HardwareX/Zenodo/"/>
    </mc:Choice>
  </mc:AlternateContent>
  <xr:revisionPtr revIDLastSave="0" documentId="13_ncr:1_{7F171FF4-95E4-9E40-97ED-36B1B3450113}" xr6:coauthVersionLast="47" xr6:coauthVersionMax="47" xr10:uidLastSave="{00000000-0000-0000-0000-000000000000}"/>
  <bookViews>
    <workbookView xWindow="0" yWindow="500" windowWidth="51200" windowHeight="28300" xr2:uid="{BD6F973E-CEFE-4CCC-BF87-51AAFC76381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8" i="1" l="1"/>
  <c r="J28" i="1" s="1"/>
  <c r="H39" i="1"/>
  <c r="J39" i="1" s="1"/>
  <c r="E35" i="1"/>
  <c r="F35" i="1" s="1"/>
  <c r="H35" i="1"/>
  <c r="J35" i="1" s="1"/>
  <c r="H42" i="1"/>
  <c r="J42" i="1" s="1"/>
  <c r="H40" i="1"/>
  <c r="H41" i="1"/>
  <c r="J41" i="1" s="1"/>
  <c r="H34" i="1"/>
  <c r="J34" i="1" s="1"/>
  <c r="E34" i="1"/>
  <c r="F34" i="1" s="1"/>
  <c r="E21" i="1"/>
  <c r="F21" i="1" s="1"/>
  <c r="H21" i="1"/>
  <c r="J21" i="1" s="1"/>
  <c r="E20" i="1"/>
  <c r="F20" i="1" s="1"/>
  <c r="H20" i="1"/>
  <c r="J20" i="1" s="1"/>
  <c r="E19" i="1"/>
  <c r="F19" i="1" s="1"/>
  <c r="H19" i="1"/>
  <c r="J19" i="1" s="1"/>
  <c r="E18" i="1"/>
  <c r="F18" i="1" s="1"/>
  <c r="H18" i="1"/>
  <c r="J18" i="1" s="1"/>
  <c r="E41" i="1"/>
  <c r="F41" i="1" s="1"/>
  <c r="H13" i="1"/>
  <c r="J13" i="1" s="1"/>
  <c r="H44" i="1"/>
  <c r="J44" i="1" s="1"/>
  <c r="E44" i="1"/>
  <c r="F44" i="1" s="1"/>
  <c r="E42" i="1"/>
  <c r="F42" i="1" s="1"/>
  <c r="E43" i="1"/>
  <c r="F43" i="1" s="1"/>
  <c r="E13" i="1"/>
  <c r="F13" i="1" s="1"/>
  <c r="M8" i="1" s="1"/>
  <c r="E36" i="1"/>
  <c r="F36" i="1" s="1"/>
  <c r="E14" i="1"/>
  <c r="F14" i="1" s="1"/>
  <c r="E15" i="1"/>
  <c r="F15" i="1" s="1"/>
  <c r="E16" i="1"/>
  <c r="F16" i="1" s="1"/>
  <c r="E17" i="1"/>
  <c r="F17" i="1" s="1"/>
  <c r="E22" i="1"/>
  <c r="F22" i="1" s="1"/>
  <c r="E23" i="1"/>
  <c r="F23" i="1" s="1"/>
  <c r="E39" i="1"/>
  <c r="F39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7" i="1"/>
  <c r="F37" i="1" s="1"/>
  <c r="E38" i="1"/>
  <c r="F38" i="1" s="1"/>
  <c r="E40" i="1"/>
  <c r="F40" i="1" s="1"/>
  <c r="H38" i="1"/>
  <c r="J38" i="1" s="1"/>
  <c r="H37" i="1"/>
  <c r="J37" i="1" s="1"/>
  <c r="H33" i="1"/>
  <c r="J33" i="1" s="1"/>
  <c r="H17" i="1"/>
  <c r="J17" i="1" s="1"/>
  <c r="H16" i="1"/>
  <c r="J16" i="1" s="1"/>
  <c r="H32" i="1"/>
  <c r="J32" i="1" s="1"/>
  <c r="H31" i="1"/>
  <c r="J31" i="1" s="1"/>
  <c r="H30" i="1"/>
  <c r="J30" i="1" s="1"/>
  <c r="H27" i="1"/>
  <c r="J27" i="1" s="1"/>
  <c r="H29" i="1"/>
  <c r="J29" i="1" s="1"/>
  <c r="H26" i="1"/>
  <c r="J26" i="1" s="1"/>
  <c r="H25" i="1"/>
  <c r="J25" i="1" s="1"/>
  <c r="H24" i="1"/>
  <c r="J24" i="1" s="1"/>
  <c r="H23" i="1"/>
  <c r="J23" i="1" s="1"/>
  <c r="H43" i="1"/>
  <c r="J43" i="1" s="1"/>
  <c r="H36" i="1"/>
  <c r="J36" i="1" s="1"/>
  <c r="H14" i="1"/>
  <c r="J14" i="1" s="1"/>
  <c r="H15" i="1"/>
  <c r="J15" i="1" s="1"/>
  <c r="H22" i="1"/>
  <c r="J22" i="1" s="1"/>
  <c r="M5" i="1" l="1"/>
  <c r="M6" i="1"/>
  <c r="J40" i="1"/>
  <c r="M9" i="1" s="1"/>
  <c r="M10" i="1" l="1"/>
  <c r="M7" i="1"/>
</calcChain>
</file>

<file path=xl/sharedStrings.xml><?xml version="1.0" encoding="utf-8"?>
<sst xmlns="http://schemas.openxmlformats.org/spreadsheetml/2006/main" count="234" uniqueCount="182">
  <si>
    <t>Store</t>
  </si>
  <si>
    <t>Units/Order</t>
  </si>
  <si>
    <t>Qnty to Order</t>
  </si>
  <si>
    <t>METER Group Inc.</t>
  </si>
  <si>
    <t>TEROS 12 Advanced Soil Moisture Sensor + Temperature and EC</t>
  </si>
  <si>
    <t>https://metergroup.com/products/teros-12/</t>
  </si>
  <si>
    <t>Vegetronix</t>
  </si>
  <si>
    <t>VH400-5M</t>
  </si>
  <si>
    <t>https://www.vegetronix.com/Products/VH400/</t>
  </si>
  <si>
    <t>BME280</t>
  </si>
  <si>
    <t>Amazon</t>
  </si>
  <si>
    <t>BME280 Digital 5V Temperature Humidity Sensor,Atmospheric Barometric Pressure Board with IIC I2C Breakout for Arduino(4 Pack)</t>
  </si>
  <si>
    <t>https://www.amazon.com/dp/B07KR24P6P/ref=sspa_dk_detail_3?psc=1&amp;pd_rd_i=B07KR24P6P&amp;pd_rd_w=7bn3d&amp;content-id=amzn1.sym.8c2f9165-8e93-42a1-8313-73d3809141a2&amp;pf_rd_p=8c2f9165-8e93-42a1-8313-73d3809141a2&amp;pf_rd_r=RZG5HBYBT58Y56XWDQV2&amp;pd_rd_wg=gaqMf&amp;pd_rd_r=6ff24710-3940-41ea-8906-30c321ec49bb&amp;s=industrial&amp;sp_csd=d2lkZ2V0TmFtZT1zcF9kZXRhaWw</t>
  </si>
  <si>
    <t>Adafruit</t>
  </si>
  <si>
    <t>Junction Box, IP67 Waterproof Plastic Enclosure for Electrical Project, Hinged Grey Cover, Includes Mounting Plate and Wall Bracket 290×190×140mm (11.4"×7.5"×5.5")</t>
  </si>
  <si>
    <t>https://www.amazon.com/dp/B08282SQPT/ref=sspa_dk_detail_0?pd_rd_i=B08282SQPT&amp;pd_rd_w=UbTMl&amp;content-id=amzn1.sym.999c0877-3704-4f0f-9726-eebf80846a35&amp;pf_rd_p=999c0877-3704-4f0f-9726-eebf80846a35&amp;pf_rd_r=TBGBWBGRJZ62BPJ0K66F&amp;pd_rd_wg=qekUT&amp;pd_rd_r=3e883c32-fce2-495c-bd4f-1a9ee5de621b&amp;s=hi&amp;sp_csd=d2lkZ2V0TmFtZT1zcF9kZXRhaWw&amp;spLa=ZW5jcnlwdGVkUXVhbGlmaWVyPUEyWjJHQUdGMDlCS0tEJmVuY3J5cHRlZElkPUEwMTY4NDQ1MlEzWUE5MU00V1U5TiZlbmNyeXB0ZWRBZElkPUEwNjAxMTIzMUZERFNGMUxDOVBJUiZ3aWRnZXROYW1lPXNwX2RldGFpbCZhY3Rpb249Y2xpY2tSZWRpcmVjdCZkb05vdExvZ0NsaWNrPXRydWU&amp;th=1</t>
  </si>
  <si>
    <t>Miady 12V 12 Ah Rechargeable Sealed Lead Acid Battery (12a-2 Packs)</t>
  </si>
  <si>
    <t>https://www.amazon.com/Miady-Rechargeable-Sealed-Battery-12a-2/dp/B0FCFL82J4/ref=sr_1_1_sspa?dib=eyJ2IjoiMSJ9.85KW2I0t59dnym3tyzMKhf0p8tfq-CYXdMfMBiG6XJBGyEWvFMWpJO-q0s-bYLxLlQze4Wa79lWGSfld2Z8U0KpjS33faSviYjgQD-6odQH5ytQLuXg9vy4WyiJT8Ay8Y2r_30rh6V8k4d4VBzVo0BUIV3ZUQpFzFVEEdr5k9oBfENpvOMXPBza3OtPPvisT0483hJ11DvvkM7sMklKhIyRPEQbw_1EKfOWadMeWOvxDzJdxnlkIDdhBjkApEK60t2646PReMifXBtjtEgPiJT-Acp6TBNEUx_tzL0WyTPU.GLJD-jJqidLPF60Hj2P1zIZREjCa3ioHRDHSKYD1r64&amp;dib_tag=se&amp;keywords=Miady%2B12V%2B12%2BAh%2BRechargeable%2Bbatteries&amp;qid=1756920487&amp;sr=8-1-spons&amp;sp_csd=d2lkZ2V0TmFtZT1zcF9hdGY&amp;th=1</t>
  </si>
  <si>
    <t>100pcs Waterproof PG7 Cable Gland Connector Black Plastic Adjustable IP68 M12 Thread Cable Gland with Locknut Rubber Ring for 3.5-6mm Wire</t>
  </si>
  <si>
    <t>https://www.amazon.com/Waterproof-Connector-Plastic-Adjustable-Locknut/dp/B078RHZNQL/ref=sr_1_5?keywords=pg9%2Bcable%2Bgland&amp;qid=1659024353&amp;s=hi&amp;sprefix=PG9%2Ctools%2C190&amp;sr=1-5&amp;th=1</t>
  </si>
  <si>
    <t>Project Box Straps</t>
  </si>
  <si>
    <t>10 Pack Lashing Straps 16ft x 1" Tie Down Straps Cam Buckle Straps Heavy Duty Secure Straps up to 600 lbs</t>
  </si>
  <si>
    <t>https://www.amazon.com/Lashing-Straps-Black-Heavy-Buckle/dp/B08923M25W/ref=sr_1_14?crid=EN0N7XGU8R7X&amp;keywords=Premium+Tie+Down+Straps+Short%2C+4+Pack+Adjustable+Lashing+Straps+Ratchet+Straps+Heavy+Duty+Ratchet+Tie+Down+Straps+Cargo+Straps+with+Cam+Buckle+Suitable+for+Carrying+Various+Cargo+or+Luggage&amp;qid=1695331113&amp;sprefix=premium+tie+down+straps+short%2C+4+pack+adjustable+lashing+straps+ratchet+straps+heavy+duty+ratchet+tie+down+straps+cargo+straps+with+cam+buckle+suitable+for+carrying+various+cargo+or+luggage%2Caps%2C88&amp;sr=8-14</t>
  </si>
  <si>
    <t>PVC Fittings Online</t>
  </si>
  <si>
    <t>3/4" x 1/2" Schedule 40 PVC Reducing Male Adapter - MIPT x Socket (436-101)</t>
  </si>
  <si>
    <t>https://www.pvcfittingsonline.com/products/436-101-3-4-x-1-2-schedule-40-pvc-reducing-male-adapter?variant=46481392861428&amp;matchtype=e&amp;network=o&amp;device=c&amp;adposition=&amp;keyword=&amp;msclkid=8aeef970feb1122927da91c867526ae9&amp;utm_source=bing&amp;utm_medium=cpc&amp;utm_campaign=Shopify_Performance%20Max%20campaign%201&amp;utm_term=2332132882587296&amp;utm_content=ShopifyImportAssetGroup</t>
  </si>
  <si>
    <t>3/4" Sch 40 PVC 90 Elbow - Soc x Fipt 407-007</t>
  </si>
  <si>
    <t>https://www.pvcfittingsonline.com/products/407-007-3-4-schedule-40-pvc-90-ell?variant=46481439621364&amp;matchtype=e&amp;network=o&amp;device=c&amp;adposition=&amp;keyword=&amp;msclkid=ffdcdcb7528a1c5d6216b40fc9bb9fc4&amp;utm_source=bing&amp;utm_medium=cpc&amp;utm_campaign=Shopify_Performance%20Max%20campaign%201&amp;utm_term=2332132882587296&amp;utm_content=ShopifyImportAssetGroup</t>
  </si>
  <si>
    <t>PCBWay</t>
  </si>
  <si>
    <t>Custom PCB - Upload GERBER Files</t>
  </si>
  <si>
    <t>https://www.pcbway.com/orderonline.aspx</t>
  </si>
  <si>
    <t>HiLetgo 3pcs Nano V3.0 ATmega328P CH340G 5V 16M Mini USB Micro Controller Board Development Board with PIN Headers Pin Unsoldered</t>
  </si>
  <si>
    <t>https://www.amazon.com/HiLetgo-ATmega328P-Controller-Development-Unsoldered/dp/B01DLIJQA2/ref=sr_1_6?crid=X00JQEBNGVDQ&amp;keywords=arduino+nano&amp;qid=1695332350&amp;s=electronics&amp;sprefix=arduino+nano%2Celectronics%2C87&amp;sr=1-6</t>
  </si>
  <si>
    <t>MCP9600</t>
  </si>
  <si>
    <t>Adafruit MCP9600 I2C Thermocouple Amplifier - K, J, T, N, S, E, B and R Type T</t>
  </si>
  <si>
    <t>https://www.adafruit.com/product/4101</t>
  </si>
  <si>
    <t>Buck Converter</t>
  </si>
  <si>
    <t>10 Pack LM2596 DC-DC Buck Converter Step Down Module Power Supply DIP Output 1.25V-30V 3A</t>
  </si>
  <si>
    <t>https://www.amazon.com/gp/product/B07VVXF7YX/ref=ewc_pr_img_1?smid=A84L3DR48II7S&amp;th=1</t>
  </si>
  <si>
    <t>SD Card Module</t>
  </si>
  <si>
    <t>10PCS Micro SD SDHC TF Card Adapter Reader Module with SPI Interface Level Conversion Chip for Arduino</t>
  </si>
  <si>
    <t>https://www.amazon.com/ANMBEST-Adapter-Interface-Conversion-Arduino/dp/B08CMLG4D6/ref=sr_1_3?crid=3G9XSN6XKA62C&amp;keywords=microsd+card+module&amp;qid=1679606977&amp;sprefix=microsd+card+module%2Caps%2C104&amp;sr=8-3</t>
  </si>
  <si>
    <t>2 Pin Terminal Block</t>
  </si>
  <si>
    <t>Phoenix Enterprises</t>
  </si>
  <si>
    <t>2 pin Terminal Block .200" sp .398"ht</t>
  </si>
  <si>
    <t>https://www.peconnectors.com/terminal-blocks-headers-plugs/hws16542/</t>
  </si>
  <si>
    <t>3 Pin Terminal Block</t>
  </si>
  <si>
    <t>3 pin Terminal Block 5.0mm sp</t>
  </si>
  <si>
    <t>https://www.peconnectors.com/terminal-blocks-headers-plugs/hws4676/</t>
  </si>
  <si>
    <t>4 Pin Terminal Block</t>
  </si>
  <si>
    <t>On Shore Technology Inc.</t>
  </si>
  <si>
    <t>TERM BLK 4P SIDE ENT 5.08MM PCB; OSTTC042162 (Manufacturer Product No.)</t>
  </si>
  <si>
    <t>https://www.digikey.com/en/products/detail/on-shore-technology-inc/OSTTC042162/614560</t>
  </si>
  <si>
    <t>1x6 Pin Female Header</t>
  </si>
  <si>
    <t>1x 6 pin Female Header .1"sp</t>
  </si>
  <si>
    <t>https://www.peconnectors.com/female-headers-pcb-1x-row-.100/hws1068/</t>
  </si>
  <si>
    <t>1x10 Pin Female Header</t>
  </si>
  <si>
    <t>1x10 pin Female Header .1"sp</t>
  </si>
  <si>
    <t>https://www.peconnectors.com/female-headers-pcb-1x-row-.100/hws15772/</t>
  </si>
  <si>
    <t>1x15 Pin Female Header</t>
  </si>
  <si>
    <t>1x15 pin Female Header .1"sp</t>
  </si>
  <si>
    <t>https://www.peconnectors.com/female-headers-pcb-1x-row-.100/hws1879/</t>
  </si>
  <si>
    <t>SD Card</t>
  </si>
  <si>
    <t>Battery Pins</t>
  </si>
  <si>
    <t>Baomain 100-Pack 1/4" Female Quick Disconnect Spade Terminals, 16-14 AWG 6.3mm (0.25 inch), Insulated Crimp Connectors Blue</t>
  </si>
  <si>
    <t>https://www.amazon.com/Baomain-disconnects-Insulated-Connector-Electrical/dp/B01G4POUAU/ref=sr_1_3_pp?content-id=amzn1.sym.ea945d40-8e84-42be-ad5c-249b9bca6a40%3Aamzn1.sym.ea945d40-8e84-42be-ad5c-249b9bca6a40&amp;crid=1CPHWXG31EWKQ&amp;keywords=Terminals&amp;pd_rd_r=db50863f-1186-4ef4-971b-68bb723df5c6&amp;pd_rd_w=6mnnJ&amp;pd_rd_wg=ZAVBC&amp;pf_rd_p=ea945d40-8e84-42be-ad5c-249b9bca6a40&amp;pf_rd_r=S41T1Z2KGRZAKZ64BGJ3&amp;pid=toL0BUo&amp;qid=1695332887&amp;refinements=p_n_feature_sixteen_browse-bin%3A18644705011&amp;s=industrial&amp;sprefix=female%2Bwire%2Bspade%2Bconnector%2Bcrimp%2Cindustrial%2C106&amp;sr=1-3&amp;th=1</t>
  </si>
  <si>
    <t>20AWG Wire</t>
  </si>
  <si>
    <t>BNTECHGO 20 Gauge Silicone Wire Spool red 25ft and Black 25ft Flexible 20 AWG Stranded Tinned Copper Wire</t>
  </si>
  <si>
    <t>https://www.amazon.com/BNTECHGO-Silicone-Flexible-Strands-Stranded/dp/B07HGTHTKT/ref=asc_df_B07HGTHTKT?tag=bingshoppinga-20&amp;linkCode=df0&amp;hvadid=80608026542635&amp;hvnetw=o&amp;hvqmt=e&amp;hvbmt=be&amp;hvdev=c&amp;hvlocint=&amp;hvlocphy=73979&amp;hvtargid=pla-4584207581914825&amp;th=1</t>
  </si>
  <si>
    <t>https://www.amazon.com/Cloudisk-Micro-Flash-Memory-Adapter/dp/B0D2T7ZTNG/ref=sr_1_6?crid=1W311X0QLZ53R&amp;dib=eyJ2IjoiMSJ9.wcP_hFtYksf_mBfh6ccqQWERWd0lSXb-n0-SabiT06aJBnnLLbx86q3_R5lmClmlXg8ieXotl4JJA5KQUNxSli50s3Miq7fqAFPRlOKOihmQV1CMN27p7tXkrSion-hTfKX5GqznBPcAT4tNJwOY8OiKFUOXcb_6bszbdL0yRMrnLqqN6qzKqis75Qu77SQOr9oectaSZlWbm_dld4zGPc6UrByC4Z9YIkO6tovnddtcFQYsQ6nDbNAHYAcIE--O3VutPD564Z46sWd6vvqPhO8C2FlrLklvJLfogpEx82M.HuKWLWuAnALfyC7Fbz6wLKZbf-ppYTUczJL5uLNIoq8&amp;dib_tag=se&amp;keywords=4GB%2Bmicro%2Bsd%2Bcard&amp;qid=1758080823&amp;s=electronics&amp;sprefix=4gb%2Bmicro%2Bsd%2Bcard%2Celectronics%2C95&amp;sr=1-6&amp;th=1</t>
  </si>
  <si>
    <t>Hardware</t>
  </si>
  <si>
    <t>Power</t>
  </si>
  <si>
    <t>SPACL PCB</t>
  </si>
  <si>
    <t>Arduino Nano v3</t>
  </si>
  <si>
    <t>PCB</t>
  </si>
  <si>
    <t>PCB Component</t>
  </si>
  <si>
    <t>Type</t>
  </si>
  <si>
    <t>Designator</t>
  </si>
  <si>
    <t>Component</t>
  </si>
  <si>
    <t>Number</t>
  </si>
  <si>
    <t>Cost per unit (USD)</t>
  </si>
  <si>
    <t>Total cost (USD)</t>
  </si>
  <si>
    <t>Source of Materials</t>
  </si>
  <si>
    <t>FloraPulse MicroTensiometer</t>
  </si>
  <si>
    <t>12V 24Ah Battery</t>
  </si>
  <si>
    <t>HiLetgo 2pcs VEML7700 Ambient Light Sensor Module I2C IIC 16 Bits Light Environment Sensor 0~120k Lux Light Measuring Range</t>
  </si>
  <si>
    <t>IP67 Waterproof Enclosure</t>
  </si>
  <si>
    <t>½ in NPT Cable Gland</t>
  </si>
  <si>
    <t>White ¾ in PVC elbow, 90 degree, female threads</t>
  </si>
  <si>
    <t>White ¾" x ½" reducing male adapters</t>
  </si>
  <si>
    <t>Fine Wire Mesh Screen</t>
  </si>
  <si>
    <t>White Zip Ties</t>
  </si>
  <si>
    <t>Double Sided Velcro Strips</t>
  </si>
  <si>
    <t>Sensor</t>
  </si>
  <si>
    <t>Duct Seal Compound</t>
  </si>
  <si>
    <t>Wire Mesh 304 Stainless Steel Fine Wires Meshes Sheets Wire Screen Roll for DIY Projects Cage Vent Garden Window Screen 34 X 120 CM</t>
  </si>
  <si>
    <t>https://www.amazon.com/Stainless-Meshes-Sheets-Screen-Projects/dp/B0F656JB4Y/ref=sr_1_3?crid=94M0ISRU7XJV&amp;dib=eyJ2IjoiMSJ9.cDI_-_v0zbJaAFE4gtAUe98GH_LRUKgklkiofcvZrzmCbb6SBUA2hWnhEn_Qel10izB5YpeXZaJjDdAeY3N303AoNVEptpd_ijyiAKTYwHZVDMNGgd96aimHpoTkGsrQ6Tq6UFHsM7KXjDYrFKuY3yssQkriLSWWKuGOj0PMC4WhEgbJaJzL5WgGuatHjZxKuTgsPxA7mRNiROEXVdqaQDbszzREqWURmB_Uy8NbbvJ8WTzFH1AHYziZM5gesVp8J8IQ5AaEL-9EayK6mlTYmyb8Hw0Y4yht1wkPmrKxMzg.9aEZ_OM5JNp15Yr1TnQTmJniX2Pn8jlrSHNbY7mH00Y&amp;dib_tag=se&amp;keywords=Fine+Wire+Mesh+Screen&amp;qid=1758082159&amp;s=hi&amp;sprefix=fine+wire+mesh+screen%2Ctools%2C162&amp;sr=1-3</t>
  </si>
  <si>
    <t>https://www.amazon.com/Pieces-Self-Locking-Premium-Outdoor-Boacua/dp/B09KMYZMNT/ref=sr_1_5?crid=3LZRZOC34W88U&amp;dib=eyJ2IjoiMSJ9.e2rpxm0CWv7TR6wzT38flRvyAVBqx3DIvfOq66vH18yB-MLzQbkqQowfUE4YDnHNSp4d0jJeKf3JVMqmHbsMjaYk2uPZ6BOAKZZsmQvgtSROt0oj0QOE9Y5BtFp9hg7ukgr1lJWWdWVnWvP4uDREFmVA78V1zlH66OPO7nM3hcZJeY_4nZWvrgpP4lGEX2nwq9sO2152MDMRvQn2cfec_mXUSJ7JbPOeBt6pfHrlIGOKH2BYWdsAUS1GVwrMQqCXiBlc2gTV9_1qqtt-eaBjTX3lRywaxlB3bTRnFBeE2pk.6bii45CCU8umsZw0jUSLqzAqAFVJhGBLMPZpe2GDu84&amp;dib_tag=se&amp;keywords=White%2BZip%2BTies&amp;qid=1758082275&amp;s=hi&amp;sprefix=white%2Bzip%2Bties%2Ctools%2C153&amp;sr=1-5&amp;th=1</t>
  </si>
  <si>
    <t>8 Inch Zip Cable Ties (100 Pieces), Self-Locking Premium Nylon Cable Wire Ties,Heavy Duty White, for Indoor and Outdoor by Boacua</t>
  </si>
  <si>
    <t>VELCRO Brand Extreme Outdoor Mounting Tape | 20Ft x 1 In, Holds 15 lbs | Strong Heavy Duty Stick on Adhesive | Mount on Brick, Concrete for Hanging, 30702</t>
  </si>
  <si>
    <t>https://www.amazon.com/VELCRO-Brand-Mounting-Adhesive-Concrete/dp/B09BNPHCZX/ref=sr_1_8?crid=1YH9G1BJK2V0G&amp;dib=eyJ2IjoiMSJ9.PaONsOonvwPdP7J0-s53qoTouyK65675eAziOpQB1Rpyy8igUWvxwXt0lET4GsDDr4sbffjsYWZfsM3tbYu39O6E-N9d82XbE1uS0j__0QC1ZMLcEhNYMjltO9sgwITfWN6c-pXMG7sPj3a0fiD9LpwU2RybZYLkteFaVKEVHk8Cot7IxfhRDRrzsPoWaeIj-Mk0oZp1bPanF0OMRWfHjiCnomo_9EqaJ8Eo1_FGIBUrUP4GzRKVxEFz87rtyUD7nnDUiHIuc9fy0LJlcAp6MHOdvWWxQcMPw8hZ-XAZbPw.-7sPbXJKfo6zk_7jJqo1yZA3zouoG7cQpKzRYshzEAQ&amp;dib_tag=se&amp;keywords=Double+Sided+Velcro+Strips&amp;qid=1758082347&amp;s=hi&amp;sprefix=double+sided+velcro+strips%2Ctools%2C95&amp;sr=1-8</t>
  </si>
  <si>
    <t>Rectorseal 81880 1-Pound Duct Seal Compound Gray</t>
  </si>
  <si>
    <t>https://www.amazon.com/Rectorseal-81880-1-Pound-Duct-Compound/dp/B008A3UG94/ref=sr_1_4?crid=3HW80MTPL9BUH&amp;dib=eyJ2IjoiMSJ9.ew5oINF6L2VKVlqV02Ok-bEHRiasK47QgPy9glLD8W-WZB1Nt3axEHL5DOXiE2kpptXkmn3LoCknDAxRLMsDK_dedZAzhGbojGeakrHabibhHnvd6m5bKwUoI_3oRt5RngZEON82eUBFHAIfGY6fvNFofMLINbdQsPz1d7TDYxjz4fxG5pAhhFW3BRPAuRu7YoFuZVA_1smYKDkUMaPub6T5c20x-0UGhVaxvcNcLAmpQlhjmPssP8FierLbZD77yaVMihXh_5N-6bG3oYMJpsytdrYUqiDKger2dRmOjSk.4nImB8aZDBkZctbYCabm744ibQpQEBY0ID02lHxlSH4&amp;dib_tag=se&amp;keywords=Duct%2BSeal%2BCompound&amp;qid=1758082486&amp;s=hi&amp;sprefix=duct%2Bseal%2Bcompound%2Ctools%2C158&amp;sr=1-4&amp;th=1</t>
  </si>
  <si>
    <t>2PCS DS3231 Real Time Clock Module RTC Clock Memory Module 3.3V/5V for Raspberry Pi (2PCS Yellow)</t>
  </si>
  <si>
    <t>https://www.amazon.com/AOICRIE-DS3231-Module-Memory-Raspberry/dp/B09STGJBGG/ref=sr_1_4?crid=2CEVD5ZAP7WZ2&amp;dib=eyJ2IjoiMSJ9.HHiTpUqxdakPWBaBbEmM3fsmPlvjwF6g640bfJxBL43-f_Ff_0SKpGONqLOuAkwog3Ljr46w5RBy2SLc00OYGVfY5RP6poHRahSmV_KYYKDOUFY0AZOlQ_U-AHdgDgvavNvO48DFFPyu_9_kEqacEvtN40VEc7NUpWAj-EK3VUNHp9SK8tOW79siN_lZpIKctxPyAMDPop9My3gIBPk-99F0qRJn9g7t3AraOUelHjGtzfqv_bsGDtMbK5S2tL0AEUJGwqD9jELxPj0wF2-9H_1TZSrCHftg02sprab3JjE.bfdu4KiSwPcPhR-NA0x3x3vXdR-XT_6ySgGgREgwFDE&amp;dib_tag=se&amp;keywords=DS3231+RTC&amp;qid=1758082746&amp;s=electronics&amp;sprefix=ds3231+rtc%2Celectronics%2C105&amp;sr=1-4</t>
  </si>
  <si>
    <t>Pack of 2 Micro SD Card 4GB Flash Memory Card C6 Micro SDHC with SD Adapter (4 GB)</t>
  </si>
  <si>
    <t>https://florapulse.com/for-scientists/</t>
  </si>
  <si>
    <t>VH400 Soil Moisture Probe</t>
  </si>
  <si>
    <t>DS3231 RTC Module</t>
  </si>
  <si>
    <t>Online Name</t>
  </si>
  <si>
    <t>U1/U2</t>
  </si>
  <si>
    <t>U3</t>
  </si>
  <si>
    <t>5V Relay Module</t>
  </si>
  <si>
    <t>https://www.amazon.com/AEDIKO-Channel-Optocoupler-Isolation-Support/dp/B095YD3732/ref=sr_1_3?crid=3NFGHQKUKMC4P&amp;dib=eyJ2IjoiMSJ9.Ap3Z-NOR6vRNRVHVIJGgGTPpkYs-LArx_TbCzsSe_FOk5_YxzNEVm5xL-OpMdPBRNf5oLIEDyyB9NAnHwI5yNtuZa2GnYa6bTPeAwo1drQt2tw4O9epjgr4oCCGdGwxCXyzrLiGF46MGJsvz8FBW99cfRP6AegsZtR-FclAAqVgUkj41ulqVYk80o2UfYNew1vyK8plkDazk4DS0uuxz4UJSW7KuSdzihL2M7nh2vyI.vus20q2kdiVz7aOnL_DurknGqMw1JnJnNIiJSCP0yB4&amp;dib_tag=se&amp;keywords=5v+relay+module&amp;qid=1758084742&amp;sprefix=5V+relay+%2Caps%2C159&amp;sr=8-3</t>
  </si>
  <si>
    <t>4pcs DC 5V Relay Module - 1 Channel Relay Switch Board with Optocoupler Isolation, High or Low Level Trigger</t>
  </si>
  <si>
    <t>https://www.amazon.com/D-FLIFE-Wireless-Transmitter-Receiver-Antenna/dp/B0BZRRBBNK/ref=sr_1_2?crid=2ZN2S735G68AD&amp;dib=eyJ2IjoiMSJ9.Q7ovem9M8Zb6CEB9jfuJMlw_B-x4ZfYyV_oEGDrvenFH8H2NEuCt1NdH84c8V3Z8lONNxEgj_1MRwn9LNcUWpT95OnmxZWFbItYF05LR2qbgY21LcfyMVrnFt9zmN1oEmIbw4dYiDNlu4iNvp8fvMwtZpR9uW65__jbc62da-gwzpy29Mgze_VbI338LCLR_7YM3KHkeaop7lg-xtVC0GTSEbM8aSG9AFynktqW7T6xJ6NAqeq4U9nO2A7PqhH-5ZFtJVIfN-M5DaE7uiyYNqGnFKCNg-gSiYY28ljRk5O0.CjLLSaXtLKKIdtkW5GRC0Zmkqa-cRK-MEB93ukJUpK4&amp;dib_tag=se&amp;keywords=433mhz+transmitter+receiver&amp;qid=1758085961&amp;sprefix=433mhz+transmitter+reciever%2Caps%2C152&amp;sr=8-2</t>
  </si>
  <si>
    <t>5pcs 433mhz Wireless RF Transmitter and Receiver with Antenna Ask Remote Control Module DIY Kit for Arduino</t>
  </si>
  <si>
    <t>433MHz RF Module (RF)</t>
  </si>
  <si>
    <t>RF</t>
  </si>
  <si>
    <t>RM</t>
  </si>
  <si>
    <t>1x15FH</t>
  </si>
  <si>
    <t>1x10FH</t>
  </si>
  <si>
    <t>1x6FH</t>
  </si>
  <si>
    <t>4TB</t>
  </si>
  <si>
    <t>3TB</t>
  </si>
  <si>
    <t>2TB</t>
  </si>
  <si>
    <t>SDM</t>
  </si>
  <si>
    <t>SDC</t>
  </si>
  <si>
    <t>BC</t>
  </si>
  <si>
    <t>DSC</t>
  </si>
  <si>
    <t>DSV</t>
  </si>
  <si>
    <t>WZT</t>
  </si>
  <si>
    <t>FWM</t>
  </si>
  <si>
    <t>PVC-M</t>
  </si>
  <si>
    <t>PVC-F</t>
  </si>
  <si>
    <t>Straps</t>
  </si>
  <si>
    <t>NPT</t>
  </si>
  <si>
    <t>ENC</t>
  </si>
  <si>
    <t>BAT</t>
  </si>
  <si>
    <t>TPIN</t>
  </si>
  <si>
    <t>20AWG</t>
  </si>
  <si>
    <t>TEROS-12</t>
  </si>
  <si>
    <t>Teros-12 Soil Moisture Sensor</t>
  </si>
  <si>
    <t>MCP9600 Thermocouple Breakout Board</t>
  </si>
  <si>
    <t>VH400</t>
  </si>
  <si>
    <t>uTen</t>
  </si>
  <si>
    <t>BME280 T/P/RH Module</t>
  </si>
  <si>
    <t>VEML7700 Light Sensor</t>
  </si>
  <si>
    <t>VEML7700</t>
  </si>
  <si>
    <t># of Compartments =</t>
  </si>
  <si>
    <t># of Soil Sensors =</t>
  </si>
  <si>
    <t>SPACL BOM</t>
  </si>
  <si>
    <t>Use this spreadsheet to:</t>
  </si>
  <si>
    <t xml:space="preserve">     - Compute your savings for building in bulk vs per unit </t>
  </si>
  <si>
    <t># of SPACL =</t>
  </si>
  <si>
    <t>USER INPUT</t>
  </si>
  <si>
    <t>Total savings =</t>
  </si>
  <si>
    <t>compartments to measure i.e. roots, stem, and branch = 3</t>
  </si>
  <si>
    <t>SPACL units you wish to build</t>
  </si>
  <si>
    <t xml:space="preserve">soil depth to measure i.e. 10, 40, 100, 200cm = 4 </t>
  </si>
  <si>
    <t xml:space="preserve">     - Calculate the cost to buld X units of SPACL</t>
  </si>
  <si>
    <t>change to the number of:</t>
  </si>
  <si>
    <t>Price/Order (USD)</t>
  </si>
  <si>
    <t>Total Order (USD)</t>
  </si>
  <si>
    <t>Description</t>
  </si>
  <si>
    <t>Total cost of loggers + sensors =</t>
  </si>
  <si>
    <t xml:space="preserve"> </t>
  </si>
  <si>
    <t>Analog microTensiometer probe with SDI-12 Box</t>
  </si>
  <si>
    <t>FloraPulse Co</t>
  </si>
  <si>
    <t>Item</t>
  </si>
  <si>
    <t xml:space="preserve">     - Purchase components to build SPACL</t>
  </si>
  <si>
    <t>this is the cost of 1 SPACL unit at the cost per unit price. It does not consider the cost of items sold in bulk</t>
  </si>
  <si>
    <t>this is the total cost to build X number of SPACL units. It does includes the cost of items sold in bulk</t>
  </si>
  <si>
    <t>this is how much you save from build X number of SPACL units, versus a single unit</t>
  </si>
  <si>
    <t>this is the cost of 1 SPACL unit with sensors for N compartments. It does not consider the cost of items sold in bulk</t>
  </si>
  <si>
    <t>this is the total cost to build X number of SPACL with N compartments per SPACL. It does include the cost of items sold in bulk</t>
  </si>
  <si>
    <t xml:space="preserve">this is the total project savings from building in bulk. It will vary with the number of SPACL units, compartments, and soil sensors </t>
  </si>
  <si>
    <t>One SPACL unit cost (no sensors) =</t>
  </si>
  <si>
    <t>Bulk SPACL cost (no sensors) =</t>
  </si>
  <si>
    <t>SPACL savings from building in bulk =</t>
  </si>
  <si>
    <t>Total (USD)</t>
  </si>
  <si>
    <t>SPACL + N sensor set(s)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</si>
</sst>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rgb="FF000000"/>
      <name val="Aptos Narrow"/>
      <scheme val="minor"/>
    </font>
    <font>
      <sz val="11"/>
      <color rgb="FFFF0000"/>
      <name val="Aptos Narrow"/>
      <family val="2"/>
      <scheme val="minor"/>
    </font>
    <font>
      <i/>
      <sz val="11"/>
      <color theme="1"/>
      <name val="Aptos Narrow"/>
      <scheme val="minor"/>
    </font>
    <font>
      <sz val="11"/>
      <name val="Aptos Narrow"/>
      <scheme val="minor"/>
    </font>
    <font>
      <sz val="11"/>
      <color theme="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0" borderId="0" xfId="1" applyFill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3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 wrapText="1"/>
    </xf>
    <xf numFmtId="0" fontId="1" fillId="3" borderId="0" xfId="2" applyFont="1" applyFill="1" applyAlignment="1">
      <alignment horizontal="center" wrapText="1"/>
    </xf>
    <xf numFmtId="164" fontId="1" fillId="3" borderId="0" xfId="0" applyNumberFormat="1" applyFont="1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6" fillId="0" borderId="0" xfId="2" applyFont="1" applyFill="1" applyAlignment="1">
      <alignment horizontal="center"/>
    </xf>
    <xf numFmtId="0" fontId="5" fillId="0" borderId="1" xfId="0" applyFont="1" applyBorder="1" applyAlignment="1">
      <alignment horizontal="right" vertical="center" wrapText="1"/>
    </xf>
    <xf numFmtId="0" fontId="9" fillId="0" borderId="0" xfId="0" applyFont="1" applyAlignment="1">
      <alignment horizontal="left"/>
    </xf>
    <xf numFmtId="0" fontId="8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left" vertical="center"/>
    </xf>
    <xf numFmtId="164" fontId="10" fillId="0" borderId="0" xfId="0" applyNumberFormat="1" applyFont="1" applyAlignment="1">
      <alignment horizontal="left" vertical="center"/>
    </xf>
    <xf numFmtId="164" fontId="9" fillId="0" borderId="0" xfId="0" applyNumberFormat="1" applyFont="1" applyAlignment="1">
      <alignment horizontal="left"/>
    </xf>
    <xf numFmtId="164" fontId="11" fillId="5" borderId="0" xfId="0" applyNumberFormat="1" applyFont="1" applyFill="1" applyAlignment="1">
      <alignment horizontal="left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164" fontId="6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horizontal="right" wrapText="1"/>
    </xf>
    <xf numFmtId="0" fontId="10" fillId="0" borderId="0" xfId="0" applyFont="1" applyAlignment="1">
      <alignment horizontal="right"/>
    </xf>
    <xf numFmtId="164" fontId="10" fillId="0" borderId="0" xfId="0" applyNumberFormat="1" applyFont="1" applyAlignment="1">
      <alignment horizontal="right"/>
    </xf>
    <xf numFmtId="0" fontId="0" fillId="4" borderId="1" xfId="0" applyFill="1" applyBorder="1" applyAlignment="1">
      <alignment horizontal="center"/>
    </xf>
  </cellXfs>
  <cellStyles count="3">
    <cellStyle name="40% - Accent6" xfId="2" builtinId="51"/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egetronix.com/Products/VH400/" TargetMode="External"/><Relationship Id="rId13" Type="http://schemas.openxmlformats.org/officeDocument/2006/relationships/hyperlink" Target="https://www.digikey.com/en/products/detail/on-shore-technology-inc/OSTTC042162/614560" TargetMode="External"/><Relationship Id="rId18" Type="http://schemas.openxmlformats.org/officeDocument/2006/relationships/hyperlink" Target="https://www.pvcfittingsonline.com/products/407-007-3-4-schedule-40-pvc-90-ell?variant=46481439621364&amp;matchtype=e&amp;network=o&amp;device=c&amp;adposition=&amp;keyword=&amp;msclkid=ffdcdcb7528a1c5d6216b40fc9bb9fc4&amp;utm_source=bing&amp;utm_medium=cpc&amp;utm_campaign=Shopify_Performance%20Max%20campaign%201&amp;utm_term=2332132882587296&amp;utm_content=ShopifyImportAssetGroup" TargetMode="External"/><Relationship Id="rId3" Type="http://schemas.openxmlformats.org/officeDocument/2006/relationships/hyperlink" Target="https://www.amazon.com/HiLetgo-ATmega328P-Controller-Development-Unsoldered/dp/B01DLIJQA2/ref=sr_1_6?crid=X00JQEBNGVDQ&amp;keywords=arduino+nano&amp;qid=1695332350&amp;s=electronics&amp;sprefix=arduino+nano%2Celectronics%2C87&amp;sr=1-6" TargetMode="External"/><Relationship Id="rId7" Type="http://schemas.openxmlformats.org/officeDocument/2006/relationships/hyperlink" Target="https://www.amazon.com/dp/B07KR24P6P/ref=sspa_dk_detail_3?psc=1&amp;pd_rd_i=B07KR24P6P&amp;pd_rd_w=7bn3d&amp;content-id=amzn1.sym.8c2f9165-8e93-42a1-8313-73d3809141a2&amp;pf_rd_p=8c2f9165-8e93-42a1-8313-73d3809141a2&amp;pf_rd_r=RZG5HBYBT58Y56XWDQV2&amp;pd_rd_wg=gaqMf&amp;pd_rd_r=6ff24710-3940-41ea-8906-30c321ec49bb&amp;s=industrial&amp;sp_csd=d2lkZ2V0TmFtZT1zcF9kZXRhaWw" TargetMode="External"/><Relationship Id="rId12" Type="http://schemas.openxmlformats.org/officeDocument/2006/relationships/hyperlink" Target="https://www.peconnectors.com/terminal-blocks-headers-plugs/hws4676/" TargetMode="External"/><Relationship Id="rId17" Type="http://schemas.openxmlformats.org/officeDocument/2006/relationships/hyperlink" Target="https://www.pvcfittingsonline.com/products/436-101-3-4-x-1-2-schedule-40-pvc-reducing-male-adapter?variant=46481392861428&amp;matchtype=e&amp;network=o&amp;device=c&amp;adposition=&amp;keyword=&amp;msclkid=8aeef970feb1122927da91c867526ae9&amp;utm_source=bing&amp;utm_medium=cpc&amp;utm_campaign=Shopify_Performance%20Max%20campaign%201&amp;utm_term=2332132882587296&amp;utm_content=ShopifyImportAssetGroup" TargetMode="External"/><Relationship Id="rId2" Type="http://schemas.openxmlformats.org/officeDocument/2006/relationships/hyperlink" Target="https://www.pcbway.com/orderonline.aspx" TargetMode="External"/><Relationship Id="rId16" Type="http://schemas.openxmlformats.org/officeDocument/2006/relationships/hyperlink" Target="https://www.peconnectors.com/female-headers-pcb-1x-row-.100/hws1879/" TargetMode="External"/><Relationship Id="rId20" Type="http://schemas.openxmlformats.org/officeDocument/2006/relationships/hyperlink" Target="https://www.amazon.com/dp/B07KR24P6P/ref=sspa_dk_detail_3?psc=1&amp;pd_rd_i=B07KR24P6P&amp;pd_rd_w=7bn3d&amp;content-id=amzn1.sym.8c2f9165-8e93-42a1-8313-73d3809141a2&amp;pf_rd_p=8c2f9165-8e93-42a1-8313-73d3809141a2&amp;pf_rd_r=RZG5HBYBT58Y56XWDQV2&amp;pd_rd_wg=gaqMf&amp;pd_rd_r=6ff24710-3940-41ea-8906-30c321ec49bb&amp;s=industrial&amp;sp_csd=d2lkZ2V0TmFtZT1zcF9kZXRhaWw" TargetMode="External"/><Relationship Id="rId1" Type="http://schemas.openxmlformats.org/officeDocument/2006/relationships/hyperlink" Target="https://metergroup.com/products/teros-12/" TargetMode="External"/><Relationship Id="rId6" Type="http://schemas.openxmlformats.org/officeDocument/2006/relationships/hyperlink" Target="https://www.amazon.com/Lashing-Straps-Black-Heavy-Buckle/dp/B08923M25W/ref=sr_1_14?crid=EN0N7XGU8R7X&amp;keywords=Premium+Tie+Down+Straps+Short%2C+4+Pack+Adjustable+Lashing+Straps+Ratchet+Straps+Heavy+Duty+Ratchet+Tie+Down+Straps+Cargo+Straps+with+Cam+Buckle+Suitable+for+Carrying+Various+Cargo+or+Luggage&amp;qid=1695331113&amp;sprefix=premium+tie+down+straps+short%2C+4+pack+adjustable+lashing+straps+ratchet+straps+heavy+duty+ratchet+tie+down+straps+cargo+straps+with+cam+buckle+suitable+for+carrying+various+cargo+or+luggage%2Caps%2C88&amp;sr=8-14" TargetMode="External"/><Relationship Id="rId11" Type="http://schemas.openxmlformats.org/officeDocument/2006/relationships/hyperlink" Target="https://www.peconnectors.com/terminal-blocks-headers-plugs/hws16542/" TargetMode="External"/><Relationship Id="rId5" Type="http://schemas.openxmlformats.org/officeDocument/2006/relationships/hyperlink" Target="https://www.amazon.com/Waterproof-Connector-Plastic-Adjustable-Locknut/dp/B078RHZNQL/ref=sr_1_5?keywords=pg9%2Bcable%2Bgland&amp;qid=1659024353&amp;s=hi&amp;sprefix=PG9%2Ctools%2C190&amp;sr=1-5&amp;th=1" TargetMode="External"/><Relationship Id="rId15" Type="http://schemas.openxmlformats.org/officeDocument/2006/relationships/hyperlink" Target="https://www.peconnectors.com/female-headers-pcb-1x-row-.100/hws15772/" TargetMode="External"/><Relationship Id="rId10" Type="http://schemas.openxmlformats.org/officeDocument/2006/relationships/hyperlink" Target="https://www.amazon.com/ANMBEST-Adapter-Interface-Conversion-Arduino/dp/B08CMLG4D6/ref=sr_1_3?crid=3G9XSN6XKA62C&amp;keywords=microsd+card+module&amp;qid=1679606977&amp;sprefix=microsd+card+module%2Caps%2C104&amp;sr=8-3" TargetMode="External"/><Relationship Id="rId19" Type="http://schemas.openxmlformats.org/officeDocument/2006/relationships/hyperlink" Target="https://www.amazon.com/BNTECHGO-Silicone-Flexible-Strands-Stranded/dp/B07HGTHTKT/ref=asc_df_B07HGTHTKT?tag=bingshoppinga-20&amp;linkCode=df0&amp;hvadid=80608026542635&amp;hvnetw=o&amp;hvqmt=e&amp;hvbmt=be&amp;hvdev=c&amp;hvlocint=&amp;hvlocphy=73979&amp;hvtargid=pla-4584207581914825&amp;th=1" TargetMode="External"/><Relationship Id="rId4" Type="http://schemas.openxmlformats.org/officeDocument/2006/relationships/hyperlink" Target="https://www.adafruit.com/product/4101" TargetMode="External"/><Relationship Id="rId9" Type="http://schemas.openxmlformats.org/officeDocument/2006/relationships/hyperlink" Target="https://www.amazon.com/gp/product/B07VVXF7YX/ref=ewc_pr_img_1?smid=A84L3DR48II7S&amp;th=1" TargetMode="External"/><Relationship Id="rId14" Type="http://schemas.openxmlformats.org/officeDocument/2006/relationships/hyperlink" Target="https://www.peconnectors.com/female-headers-pcb-1x-row-.100/hws106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CB69-5F65-4AD9-94F8-CC877FF43BA3}">
  <dimension ref="A1:N53"/>
  <sheetViews>
    <sheetView tabSelected="1" zoomScale="141" zoomScaleNormal="141" workbookViewId="0">
      <selection activeCell="H13" sqref="H13:H44"/>
    </sheetView>
  </sheetViews>
  <sheetFormatPr baseColWidth="10" defaultColWidth="8.83203125" defaultRowHeight="15" x14ac:dyDescent="0.2"/>
  <cols>
    <col min="1" max="1" width="18.1640625" customWidth="1"/>
    <col min="2" max="2" width="11.33203125" customWidth="1"/>
    <col min="3" max="3" width="39.6640625" style="1" customWidth="1"/>
    <col min="4" max="4" width="10.83203125" style="1" bestFit="1" customWidth="1"/>
    <col min="5" max="5" width="12.5" style="1" customWidth="1"/>
    <col min="6" max="6" width="10.83203125" style="1" customWidth="1"/>
    <col min="7" max="7" width="10.1640625" style="1" bestFit="1" customWidth="1"/>
    <col min="8" max="8" width="11.33203125" style="1" bestFit="1" customWidth="1"/>
    <col min="9" max="9" width="10.1640625" style="2" customWidth="1"/>
    <col min="10" max="10" width="11.1640625" style="1" bestFit="1" customWidth="1"/>
    <col min="11" max="11" width="21.33203125" style="1" customWidth="1"/>
    <col min="12" max="12" width="30.6640625" style="1" customWidth="1"/>
    <col min="13" max="13" width="11.33203125" style="3" customWidth="1"/>
    <col min="14" max="14" width="10.33203125" customWidth="1"/>
  </cols>
  <sheetData>
    <row r="1" spans="1:14" x14ac:dyDescent="0.2">
      <c r="A1" s="5" t="s">
        <v>151</v>
      </c>
    </row>
    <row r="2" spans="1:14" x14ac:dyDescent="0.2">
      <c r="A2" t="s">
        <v>152</v>
      </c>
    </row>
    <row r="3" spans="1:14" x14ac:dyDescent="0.2">
      <c r="A3" t="s">
        <v>170</v>
      </c>
    </row>
    <row r="4" spans="1:14" x14ac:dyDescent="0.2">
      <c r="A4" t="s">
        <v>160</v>
      </c>
      <c r="L4" s="17" t="s">
        <v>169</v>
      </c>
      <c r="M4" s="17" t="s">
        <v>180</v>
      </c>
      <c r="N4" s="24" t="s">
        <v>164</v>
      </c>
    </row>
    <row r="5" spans="1:14" x14ac:dyDescent="0.2">
      <c r="A5" t="s">
        <v>153</v>
      </c>
      <c r="L5" s="25" t="s">
        <v>177</v>
      </c>
      <c r="M5" s="20">
        <f>SUM(F13:F38)</f>
        <v>149.6483666666667</v>
      </c>
      <c r="N5" s="22" t="s">
        <v>171</v>
      </c>
    </row>
    <row r="6" spans="1:14" x14ac:dyDescent="0.2">
      <c r="L6" s="26" t="s">
        <v>178</v>
      </c>
      <c r="M6" s="23">
        <f>SUM(J13:J38)</f>
        <v>284.96000000000009</v>
      </c>
      <c r="N6" s="15" t="s">
        <v>172</v>
      </c>
    </row>
    <row r="7" spans="1:14" x14ac:dyDescent="0.2">
      <c r="A7" s="30" t="s">
        <v>155</v>
      </c>
      <c r="B7" s="30"/>
      <c r="C7" s="15" t="s">
        <v>161</v>
      </c>
      <c r="L7" s="26" t="s">
        <v>179</v>
      </c>
      <c r="M7" s="20">
        <f>(M5*B8)-M6</f>
        <v>-135.31163333333339</v>
      </c>
      <c r="N7" s="15" t="s">
        <v>173</v>
      </c>
    </row>
    <row r="8" spans="1:14" ht="16" x14ac:dyDescent="0.2">
      <c r="A8" s="14" t="s">
        <v>154</v>
      </c>
      <c r="B8" s="16">
        <v>1</v>
      </c>
      <c r="C8" s="15" t="s">
        <v>158</v>
      </c>
      <c r="K8" s="1" t="s">
        <v>166</v>
      </c>
      <c r="L8" s="27" t="s">
        <v>181</v>
      </c>
      <c r="M8" s="21">
        <f>SUM(F13:F38)+(SUM(F39:F41)*B9)+SUM(F43:F44)+(F42*B10)</f>
        <v>3285.0383666666671</v>
      </c>
      <c r="N8" s="15" t="s">
        <v>174</v>
      </c>
    </row>
    <row r="9" spans="1:14" ht="16" x14ac:dyDescent="0.2">
      <c r="A9" s="14" t="s">
        <v>149</v>
      </c>
      <c r="B9" s="16">
        <v>3</v>
      </c>
      <c r="C9" s="15" t="s">
        <v>157</v>
      </c>
      <c r="L9" s="28" t="s">
        <v>165</v>
      </c>
      <c r="M9" s="23">
        <f>SUM(J13:J44)</f>
        <v>3442.58</v>
      </c>
      <c r="N9" s="15" t="s">
        <v>175</v>
      </c>
    </row>
    <row r="10" spans="1:14" ht="16" x14ac:dyDescent="0.2">
      <c r="A10" s="14" t="s">
        <v>150</v>
      </c>
      <c r="B10" s="16">
        <v>4</v>
      </c>
      <c r="C10" s="15" t="s">
        <v>159</v>
      </c>
      <c r="L10" s="29" t="s">
        <v>156</v>
      </c>
      <c r="M10" s="21">
        <f>(M8*B8)-M9</f>
        <v>-157.54163333333281</v>
      </c>
      <c r="N10" s="15" t="s">
        <v>176</v>
      </c>
    </row>
    <row r="12" spans="1:14" s="12" customFormat="1" ht="33" customHeight="1" x14ac:dyDescent="0.2">
      <c r="A12" s="9" t="s">
        <v>76</v>
      </c>
      <c r="B12" s="9" t="s">
        <v>77</v>
      </c>
      <c r="C12" s="8" t="s">
        <v>78</v>
      </c>
      <c r="D12" s="8" t="s">
        <v>79</v>
      </c>
      <c r="E12" s="8" t="s">
        <v>80</v>
      </c>
      <c r="F12" s="8" t="s">
        <v>81</v>
      </c>
      <c r="G12" s="8" t="s">
        <v>1</v>
      </c>
      <c r="H12" s="10" t="s">
        <v>2</v>
      </c>
      <c r="I12" s="11" t="s">
        <v>162</v>
      </c>
      <c r="J12" s="8" t="s">
        <v>163</v>
      </c>
      <c r="K12" s="8" t="s">
        <v>0</v>
      </c>
      <c r="L12" s="8" t="s">
        <v>109</v>
      </c>
      <c r="M12" s="8" t="s">
        <v>82</v>
      </c>
    </row>
    <row r="13" spans="1:14" x14ac:dyDescent="0.2">
      <c r="A13" s="6" t="s">
        <v>70</v>
      </c>
      <c r="B13" s="6" t="s">
        <v>137</v>
      </c>
      <c r="C13" s="3" t="s">
        <v>86</v>
      </c>
      <c r="D13" s="1">
        <v>1</v>
      </c>
      <c r="E13" s="2">
        <f t="shared" ref="E13:E44" si="0">(I13/G13)*D13</f>
        <v>24.99</v>
      </c>
      <c r="F13" s="2">
        <f t="shared" ref="F13:F44" si="1">E13*D13</f>
        <v>24.99</v>
      </c>
      <c r="G13" s="1">
        <v>1</v>
      </c>
      <c r="H13" s="13">
        <f t="shared" ref="H13:H38" si="2">ROUNDUP((D13/G13)*$B$8,0)</f>
        <v>1</v>
      </c>
      <c r="I13" s="2">
        <v>24.99</v>
      </c>
      <c r="J13" s="2">
        <f t="shared" ref="J13:J44" si="3">I13*H13</f>
        <v>24.99</v>
      </c>
      <c r="K13" s="3" t="s">
        <v>10</v>
      </c>
      <c r="L13" s="3" t="s">
        <v>14</v>
      </c>
      <c r="M13" s="3" t="s">
        <v>15</v>
      </c>
    </row>
    <row r="14" spans="1:14" x14ac:dyDescent="0.2">
      <c r="A14" s="7" t="s">
        <v>70</v>
      </c>
      <c r="B14" s="7" t="s">
        <v>136</v>
      </c>
      <c r="C14" s="3" t="s">
        <v>87</v>
      </c>
      <c r="D14" s="1">
        <v>5</v>
      </c>
      <c r="E14" s="2">
        <f t="shared" si="0"/>
        <v>1.0920000000000001</v>
      </c>
      <c r="F14" s="2">
        <f t="shared" si="1"/>
        <v>5.4600000000000009</v>
      </c>
      <c r="G14" s="1">
        <v>100</v>
      </c>
      <c r="H14" s="13">
        <f t="shared" si="2"/>
        <v>1</v>
      </c>
      <c r="I14" s="2">
        <v>21.84</v>
      </c>
      <c r="J14" s="2">
        <f t="shared" si="3"/>
        <v>21.84</v>
      </c>
      <c r="K14" s="3" t="s">
        <v>10</v>
      </c>
      <c r="L14" s="3" t="s">
        <v>18</v>
      </c>
      <c r="M14" s="4" t="s">
        <v>19</v>
      </c>
    </row>
    <row r="15" spans="1:14" x14ac:dyDescent="0.2">
      <c r="A15" s="7" t="s">
        <v>70</v>
      </c>
      <c r="B15" s="7" t="s">
        <v>135</v>
      </c>
      <c r="C15" s="3" t="s">
        <v>20</v>
      </c>
      <c r="D15" s="1">
        <v>2</v>
      </c>
      <c r="E15" s="2">
        <f t="shared" si="0"/>
        <v>3.9180000000000001</v>
      </c>
      <c r="F15" s="2">
        <f t="shared" si="1"/>
        <v>7.8360000000000003</v>
      </c>
      <c r="G15" s="1">
        <v>10</v>
      </c>
      <c r="H15" s="13">
        <f t="shared" si="2"/>
        <v>1</v>
      </c>
      <c r="I15" s="2">
        <v>19.59</v>
      </c>
      <c r="J15" s="2">
        <f t="shared" si="3"/>
        <v>19.59</v>
      </c>
      <c r="K15" s="3" t="s">
        <v>10</v>
      </c>
      <c r="L15" s="3" t="s">
        <v>21</v>
      </c>
      <c r="M15" s="4" t="s">
        <v>22</v>
      </c>
    </row>
    <row r="16" spans="1:14" x14ac:dyDescent="0.2">
      <c r="A16" s="7" t="s">
        <v>70</v>
      </c>
      <c r="B16" s="7" t="s">
        <v>134</v>
      </c>
      <c r="C16" s="3" t="s">
        <v>88</v>
      </c>
      <c r="D16" s="1">
        <v>1</v>
      </c>
      <c r="E16" s="2">
        <f t="shared" si="0"/>
        <v>0.55000000000000004</v>
      </c>
      <c r="F16" s="2">
        <f t="shared" si="1"/>
        <v>0.55000000000000004</v>
      </c>
      <c r="G16" s="1">
        <v>1</v>
      </c>
      <c r="H16" s="13">
        <f t="shared" si="2"/>
        <v>1</v>
      </c>
      <c r="I16" s="2">
        <v>0.55000000000000004</v>
      </c>
      <c r="J16" s="2">
        <f t="shared" si="3"/>
        <v>0.55000000000000004</v>
      </c>
      <c r="K16" s="3" t="s">
        <v>23</v>
      </c>
      <c r="L16" s="3" t="s">
        <v>24</v>
      </c>
      <c r="M16" s="4" t="s">
        <v>25</v>
      </c>
    </row>
    <row r="17" spans="1:13" x14ac:dyDescent="0.2">
      <c r="A17" s="7" t="s">
        <v>70</v>
      </c>
      <c r="B17" s="7" t="s">
        <v>133</v>
      </c>
      <c r="C17" s="3" t="s">
        <v>89</v>
      </c>
      <c r="D17" s="1">
        <v>1</v>
      </c>
      <c r="E17" s="2">
        <f t="shared" si="0"/>
        <v>0.51</v>
      </c>
      <c r="F17" s="2">
        <f t="shared" si="1"/>
        <v>0.51</v>
      </c>
      <c r="G17" s="1">
        <v>1</v>
      </c>
      <c r="H17" s="13">
        <f t="shared" si="2"/>
        <v>1</v>
      </c>
      <c r="I17" s="2">
        <v>0.51</v>
      </c>
      <c r="J17" s="2">
        <f t="shared" si="3"/>
        <v>0.51</v>
      </c>
      <c r="K17" s="3" t="s">
        <v>23</v>
      </c>
      <c r="L17" s="3" t="s">
        <v>26</v>
      </c>
      <c r="M17" s="4" t="s">
        <v>27</v>
      </c>
    </row>
    <row r="18" spans="1:13" x14ac:dyDescent="0.2">
      <c r="A18" s="7" t="s">
        <v>70</v>
      </c>
      <c r="B18" s="7" t="s">
        <v>132</v>
      </c>
      <c r="C18" s="3" t="s">
        <v>90</v>
      </c>
      <c r="D18" s="1">
        <v>1</v>
      </c>
      <c r="E18" s="2">
        <f t="shared" si="0"/>
        <v>0.12916666666666668</v>
      </c>
      <c r="F18" s="2">
        <f t="shared" si="1"/>
        <v>0.12916666666666668</v>
      </c>
      <c r="G18" s="1">
        <v>60</v>
      </c>
      <c r="H18" s="13">
        <f t="shared" si="2"/>
        <v>1</v>
      </c>
      <c r="I18" s="2">
        <v>7.75</v>
      </c>
      <c r="J18" s="2">
        <f t="shared" si="3"/>
        <v>7.75</v>
      </c>
      <c r="K18" s="3" t="s">
        <v>10</v>
      </c>
      <c r="L18" s="3" t="s">
        <v>95</v>
      </c>
      <c r="M18" s="4" t="s">
        <v>96</v>
      </c>
    </row>
    <row r="19" spans="1:13" x14ac:dyDescent="0.2">
      <c r="A19" s="7" t="s">
        <v>70</v>
      </c>
      <c r="B19" s="7" t="s">
        <v>131</v>
      </c>
      <c r="C19" s="3" t="s">
        <v>91</v>
      </c>
      <c r="D19" s="1">
        <v>1</v>
      </c>
      <c r="E19" s="2">
        <f t="shared" si="0"/>
        <v>3.9900000000000005E-2</v>
      </c>
      <c r="F19" s="2">
        <f t="shared" si="1"/>
        <v>3.9900000000000005E-2</v>
      </c>
      <c r="G19" s="1">
        <v>100</v>
      </c>
      <c r="H19" s="13">
        <f t="shared" si="2"/>
        <v>1</v>
      </c>
      <c r="I19" s="2">
        <v>3.99</v>
      </c>
      <c r="J19" s="2">
        <f t="shared" si="3"/>
        <v>3.99</v>
      </c>
      <c r="K19" s="3" t="s">
        <v>10</v>
      </c>
      <c r="L19" s="3" t="s">
        <v>98</v>
      </c>
      <c r="M19" s="4" t="s">
        <v>97</v>
      </c>
    </row>
    <row r="20" spans="1:13" x14ac:dyDescent="0.2">
      <c r="A20" s="7" t="s">
        <v>70</v>
      </c>
      <c r="B20" s="7" t="s">
        <v>130</v>
      </c>
      <c r="C20" s="3" t="s">
        <v>92</v>
      </c>
      <c r="D20" s="1">
        <v>3</v>
      </c>
      <c r="E20" s="2">
        <f t="shared" si="0"/>
        <v>1.3094999999999999</v>
      </c>
      <c r="F20" s="2">
        <f t="shared" si="1"/>
        <v>3.9284999999999997</v>
      </c>
      <c r="G20" s="1">
        <v>40</v>
      </c>
      <c r="H20" s="13">
        <f t="shared" si="2"/>
        <v>1</v>
      </c>
      <c r="I20" s="2">
        <v>17.46</v>
      </c>
      <c r="J20" s="2">
        <f t="shared" si="3"/>
        <v>17.46</v>
      </c>
      <c r="K20" s="3" t="s">
        <v>10</v>
      </c>
      <c r="L20" s="3" t="s">
        <v>99</v>
      </c>
      <c r="M20" s="4" t="s">
        <v>100</v>
      </c>
    </row>
    <row r="21" spans="1:13" x14ac:dyDescent="0.2">
      <c r="A21" s="7" t="s">
        <v>70</v>
      </c>
      <c r="B21" s="7" t="s">
        <v>129</v>
      </c>
      <c r="C21" s="3" t="s">
        <v>94</v>
      </c>
      <c r="D21" s="1">
        <v>1</v>
      </c>
      <c r="E21" s="2">
        <f t="shared" si="0"/>
        <v>5.0900000000000001E-2</v>
      </c>
      <c r="F21" s="2">
        <f t="shared" si="1"/>
        <v>5.0900000000000001E-2</v>
      </c>
      <c r="G21" s="1">
        <v>100</v>
      </c>
      <c r="H21" s="13">
        <f t="shared" si="2"/>
        <v>1</v>
      </c>
      <c r="I21" s="2">
        <v>5.09</v>
      </c>
      <c r="J21" s="2">
        <f t="shared" si="3"/>
        <v>5.09</v>
      </c>
      <c r="K21" s="3" t="s">
        <v>10</v>
      </c>
      <c r="L21" s="3" t="s">
        <v>101</v>
      </c>
      <c r="M21" s="4" t="s">
        <v>102</v>
      </c>
    </row>
    <row r="22" spans="1:13" x14ac:dyDescent="0.2">
      <c r="A22" s="6" t="s">
        <v>74</v>
      </c>
      <c r="B22" s="6" t="s">
        <v>74</v>
      </c>
      <c r="C22" s="3" t="s">
        <v>72</v>
      </c>
      <c r="D22" s="1">
        <v>1</v>
      </c>
      <c r="E22" s="2">
        <f t="shared" si="0"/>
        <v>3.3240000000000003</v>
      </c>
      <c r="F22" s="2">
        <f t="shared" si="1"/>
        <v>3.3240000000000003</v>
      </c>
      <c r="G22" s="1">
        <v>10</v>
      </c>
      <c r="H22" s="13">
        <f t="shared" si="2"/>
        <v>1</v>
      </c>
      <c r="I22" s="2">
        <v>33.24</v>
      </c>
      <c r="J22" s="2">
        <f t="shared" si="3"/>
        <v>33.24</v>
      </c>
      <c r="K22" s="3" t="s">
        <v>28</v>
      </c>
      <c r="L22" s="3" t="s">
        <v>29</v>
      </c>
      <c r="M22" s="4" t="s">
        <v>30</v>
      </c>
    </row>
    <row r="23" spans="1:13" x14ac:dyDescent="0.2">
      <c r="A23" s="7" t="s">
        <v>75</v>
      </c>
      <c r="B23" s="7" t="s">
        <v>110</v>
      </c>
      <c r="C23" s="3" t="s">
        <v>73</v>
      </c>
      <c r="D23" s="1">
        <v>2</v>
      </c>
      <c r="E23" s="2">
        <f t="shared" si="0"/>
        <v>10.66</v>
      </c>
      <c r="F23" s="2">
        <f t="shared" si="1"/>
        <v>21.32</v>
      </c>
      <c r="G23" s="1">
        <v>3</v>
      </c>
      <c r="H23" s="13">
        <f t="shared" si="2"/>
        <v>1</v>
      </c>
      <c r="I23" s="2">
        <v>15.99</v>
      </c>
      <c r="J23" s="2">
        <f t="shared" si="3"/>
        <v>15.99</v>
      </c>
      <c r="K23" s="3" t="s">
        <v>10</v>
      </c>
      <c r="L23" s="3" t="s">
        <v>31</v>
      </c>
      <c r="M23" s="4" t="s">
        <v>32</v>
      </c>
    </row>
    <row r="24" spans="1:13" x14ac:dyDescent="0.2">
      <c r="A24" s="7" t="s">
        <v>75</v>
      </c>
      <c r="B24" s="7" t="s">
        <v>111</v>
      </c>
      <c r="C24" s="3" t="s">
        <v>108</v>
      </c>
      <c r="D24" s="1">
        <v>1</v>
      </c>
      <c r="E24" s="2">
        <f t="shared" si="0"/>
        <v>3.7949999999999999</v>
      </c>
      <c r="F24" s="2">
        <f t="shared" si="1"/>
        <v>3.7949999999999999</v>
      </c>
      <c r="G24" s="1">
        <v>2</v>
      </c>
      <c r="H24" s="13">
        <f t="shared" si="2"/>
        <v>1</v>
      </c>
      <c r="I24" s="2">
        <v>7.59</v>
      </c>
      <c r="J24" s="2">
        <f t="shared" si="3"/>
        <v>7.59</v>
      </c>
      <c r="K24" s="3" t="s">
        <v>10</v>
      </c>
      <c r="L24" s="3" t="s">
        <v>103</v>
      </c>
      <c r="M24" s="3" t="s">
        <v>104</v>
      </c>
    </row>
    <row r="25" spans="1:13" x14ac:dyDescent="0.2">
      <c r="A25" s="7" t="s">
        <v>75</v>
      </c>
      <c r="B25" s="7" t="s">
        <v>128</v>
      </c>
      <c r="C25" s="3" t="s">
        <v>36</v>
      </c>
      <c r="D25" s="1">
        <v>3</v>
      </c>
      <c r="E25" s="2">
        <f t="shared" si="0"/>
        <v>3.8969999999999998</v>
      </c>
      <c r="F25" s="2">
        <f t="shared" si="1"/>
        <v>11.690999999999999</v>
      </c>
      <c r="G25" s="1">
        <v>10</v>
      </c>
      <c r="H25" s="13">
        <f t="shared" si="2"/>
        <v>1</v>
      </c>
      <c r="I25" s="2">
        <v>12.99</v>
      </c>
      <c r="J25" s="2">
        <f t="shared" si="3"/>
        <v>12.99</v>
      </c>
      <c r="K25" s="3" t="s">
        <v>10</v>
      </c>
      <c r="L25" s="3" t="s">
        <v>37</v>
      </c>
      <c r="M25" s="4" t="s">
        <v>38</v>
      </c>
    </row>
    <row r="26" spans="1:13" x14ac:dyDescent="0.2">
      <c r="A26" s="7" t="s">
        <v>75</v>
      </c>
      <c r="B26" s="7" t="s">
        <v>126</v>
      </c>
      <c r="C26" s="3" t="s">
        <v>39</v>
      </c>
      <c r="D26" s="1">
        <v>1</v>
      </c>
      <c r="E26" s="2">
        <f t="shared" si="0"/>
        <v>0.89900000000000002</v>
      </c>
      <c r="F26" s="2">
        <f t="shared" si="1"/>
        <v>0.89900000000000002</v>
      </c>
      <c r="G26" s="1">
        <v>10</v>
      </c>
      <c r="H26" s="13">
        <f t="shared" si="2"/>
        <v>1</v>
      </c>
      <c r="I26" s="2">
        <v>8.99</v>
      </c>
      <c r="J26" s="2">
        <f t="shared" si="3"/>
        <v>8.99</v>
      </c>
      <c r="K26" s="3" t="s">
        <v>10</v>
      </c>
      <c r="L26" s="3" t="s">
        <v>40</v>
      </c>
      <c r="M26" s="4" t="s">
        <v>41</v>
      </c>
    </row>
    <row r="27" spans="1:13" x14ac:dyDescent="0.2">
      <c r="A27" s="7" t="s">
        <v>75</v>
      </c>
      <c r="B27" s="7" t="s">
        <v>125</v>
      </c>
      <c r="C27" s="3" t="s">
        <v>42</v>
      </c>
      <c r="D27" s="1">
        <v>3</v>
      </c>
      <c r="E27" s="2">
        <f t="shared" si="0"/>
        <v>1.8900000000000001</v>
      </c>
      <c r="F27" s="2">
        <f t="shared" si="1"/>
        <v>5.67</v>
      </c>
      <c r="G27" s="1">
        <v>1</v>
      </c>
      <c r="H27" s="13">
        <f t="shared" si="2"/>
        <v>3</v>
      </c>
      <c r="I27" s="2">
        <v>0.63</v>
      </c>
      <c r="J27" s="2">
        <f t="shared" si="3"/>
        <v>1.8900000000000001</v>
      </c>
      <c r="K27" s="3" t="s">
        <v>43</v>
      </c>
      <c r="L27" s="3" t="s">
        <v>44</v>
      </c>
      <c r="M27" s="4" t="s">
        <v>45</v>
      </c>
    </row>
    <row r="28" spans="1:13" x14ac:dyDescent="0.2">
      <c r="A28" s="7" t="s">
        <v>75</v>
      </c>
      <c r="B28" s="7" t="s">
        <v>124</v>
      </c>
      <c r="C28" s="3" t="s">
        <v>46</v>
      </c>
      <c r="D28" s="1">
        <v>4</v>
      </c>
      <c r="E28" s="2">
        <f t="shared" si="0"/>
        <v>2.56</v>
      </c>
      <c r="F28" s="2">
        <f t="shared" si="1"/>
        <v>10.24</v>
      </c>
      <c r="G28" s="1">
        <v>1</v>
      </c>
      <c r="H28" s="13">
        <f t="shared" si="2"/>
        <v>4</v>
      </c>
      <c r="I28" s="2">
        <v>0.64</v>
      </c>
      <c r="J28" s="2">
        <f t="shared" si="3"/>
        <v>2.56</v>
      </c>
      <c r="K28" s="3" t="s">
        <v>43</v>
      </c>
      <c r="L28" s="3" t="s">
        <v>47</v>
      </c>
      <c r="M28" s="4" t="s">
        <v>48</v>
      </c>
    </row>
    <row r="29" spans="1:13" x14ac:dyDescent="0.2">
      <c r="A29" s="7" t="s">
        <v>75</v>
      </c>
      <c r="B29" s="7" t="s">
        <v>123</v>
      </c>
      <c r="C29" s="3" t="s">
        <v>49</v>
      </c>
      <c r="D29" s="1">
        <v>1</v>
      </c>
      <c r="E29" s="2">
        <f t="shared" si="0"/>
        <v>1.06</v>
      </c>
      <c r="F29" s="2">
        <f t="shared" si="1"/>
        <v>1.06</v>
      </c>
      <c r="G29" s="1">
        <v>1</v>
      </c>
      <c r="H29" s="13">
        <f t="shared" si="2"/>
        <v>1</v>
      </c>
      <c r="I29" s="2">
        <v>1.06</v>
      </c>
      <c r="J29" s="2">
        <f t="shared" si="3"/>
        <v>1.06</v>
      </c>
      <c r="K29" s="3" t="s">
        <v>50</v>
      </c>
      <c r="L29" s="3" t="s">
        <v>51</v>
      </c>
      <c r="M29" s="4" t="s">
        <v>52</v>
      </c>
    </row>
    <row r="30" spans="1:13" x14ac:dyDescent="0.2">
      <c r="A30" s="7" t="s">
        <v>75</v>
      </c>
      <c r="B30" s="7" t="s">
        <v>122</v>
      </c>
      <c r="C30" s="3" t="s">
        <v>53</v>
      </c>
      <c r="D30" s="1">
        <v>2</v>
      </c>
      <c r="E30" s="2">
        <f t="shared" si="0"/>
        <v>0.72</v>
      </c>
      <c r="F30" s="2">
        <f t="shared" si="1"/>
        <v>1.44</v>
      </c>
      <c r="G30" s="1">
        <v>1</v>
      </c>
      <c r="H30" s="13">
        <f t="shared" si="2"/>
        <v>2</v>
      </c>
      <c r="I30" s="2">
        <v>0.36</v>
      </c>
      <c r="J30" s="2">
        <f t="shared" si="3"/>
        <v>0.72</v>
      </c>
      <c r="K30" s="3" t="s">
        <v>43</v>
      </c>
      <c r="L30" s="3" t="s">
        <v>54</v>
      </c>
      <c r="M30" s="4" t="s">
        <v>55</v>
      </c>
    </row>
    <row r="31" spans="1:13" x14ac:dyDescent="0.2">
      <c r="A31" s="7" t="s">
        <v>75</v>
      </c>
      <c r="B31" s="7" t="s">
        <v>121</v>
      </c>
      <c r="C31" s="3" t="s">
        <v>56</v>
      </c>
      <c r="D31" s="1">
        <v>1</v>
      </c>
      <c r="E31" s="2">
        <f t="shared" si="0"/>
        <v>0.46</v>
      </c>
      <c r="F31" s="2">
        <f t="shared" si="1"/>
        <v>0.46</v>
      </c>
      <c r="G31" s="1">
        <v>1</v>
      </c>
      <c r="H31" s="13">
        <f t="shared" si="2"/>
        <v>1</v>
      </c>
      <c r="I31" s="2">
        <v>0.46</v>
      </c>
      <c r="J31" s="2">
        <f t="shared" si="3"/>
        <v>0.46</v>
      </c>
      <c r="K31" s="3" t="s">
        <v>43</v>
      </c>
      <c r="L31" s="3" t="s">
        <v>57</v>
      </c>
      <c r="M31" s="4" t="s">
        <v>58</v>
      </c>
    </row>
    <row r="32" spans="1:13" x14ac:dyDescent="0.2">
      <c r="A32" s="7" t="s">
        <v>75</v>
      </c>
      <c r="B32" s="7" t="s">
        <v>120</v>
      </c>
      <c r="C32" s="3" t="s">
        <v>59</v>
      </c>
      <c r="D32" s="1">
        <v>4</v>
      </c>
      <c r="E32" s="2">
        <f t="shared" si="0"/>
        <v>2.48</v>
      </c>
      <c r="F32" s="2">
        <f t="shared" si="1"/>
        <v>9.92</v>
      </c>
      <c r="G32" s="1">
        <v>1</v>
      </c>
      <c r="H32" s="13">
        <f t="shared" si="2"/>
        <v>4</v>
      </c>
      <c r="I32" s="2">
        <v>0.62</v>
      </c>
      <c r="J32" s="2">
        <f t="shared" si="3"/>
        <v>2.48</v>
      </c>
      <c r="K32" s="3" t="s">
        <v>43</v>
      </c>
      <c r="L32" s="3" t="s">
        <v>60</v>
      </c>
      <c r="M32" s="4" t="s">
        <v>61</v>
      </c>
    </row>
    <row r="33" spans="1:13" x14ac:dyDescent="0.2">
      <c r="A33" s="7" t="s">
        <v>75</v>
      </c>
      <c r="B33" s="7" t="s">
        <v>127</v>
      </c>
      <c r="C33" s="3" t="s">
        <v>62</v>
      </c>
      <c r="D33" s="1">
        <v>1</v>
      </c>
      <c r="E33" s="2">
        <f t="shared" si="0"/>
        <v>5.4950000000000001</v>
      </c>
      <c r="F33" s="2">
        <f t="shared" si="1"/>
        <v>5.4950000000000001</v>
      </c>
      <c r="G33" s="1">
        <v>2</v>
      </c>
      <c r="H33" s="13">
        <f t="shared" si="2"/>
        <v>1</v>
      </c>
      <c r="I33" s="2">
        <v>10.99</v>
      </c>
      <c r="J33" s="2">
        <f t="shared" si="3"/>
        <v>10.99</v>
      </c>
      <c r="K33" s="3" t="s">
        <v>10</v>
      </c>
      <c r="L33" s="3" t="s">
        <v>105</v>
      </c>
      <c r="M33" s="4" t="s">
        <v>69</v>
      </c>
    </row>
    <row r="34" spans="1:13" x14ac:dyDescent="0.2">
      <c r="A34" s="7" t="s">
        <v>75</v>
      </c>
      <c r="B34" s="7" t="s">
        <v>119</v>
      </c>
      <c r="C34" s="3" t="s">
        <v>112</v>
      </c>
      <c r="D34" s="1">
        <v>1</v>
      </c>
      <c r="E34" s="2">
        <f t="shared" si="0"/>
        <v>1.7475000000000001</v>
      </c>
      <c r="F34" s="2">
        <f t="shared" si="1"/>
        <v>1.7475000000000001</v>
      </c>
      <c r="G34" s="1">
        <v>4</v>
      </c>
      <c r="H34" s="13">
        <f t="shared" si="2"/>
        <v>1</v>
      </c>
      <c r="I34" s="2">
        <v>6.99</v>
      </c>
      <c r="J34" s="2">
        <f t="shared" si="3"/>
        <v>6.99</v>
      </c>
      <c r="K34" s="3" t="s">
        <v>10</v>
      </c>
      <c r="L34" s="3" t="s">
        <v>114</v>
      </c>
      <c r="M34" s="4" t="s">
        <v>113</v>
      </c>
    </row>
    <row r="35" spans="1:13" x14ac:dyDescent="0.2">
      <c r="A35" s="7" t="s">
        <v>75</v>
      </c>
      <c r="B35" s="7" t="s">
        <v>118</v>
      </c>
      <c r="C35" s="3" t="s">
        <v>117</v>
      </c>
      <c r="D35" s="1">
        <v>1</v>
      </c>
      <c r="E35" s="2">
        <f t="shared" si="0"/>
        <v>1.998</v>
      </c>
      <c r="F35" s="2">
        <f t="shared" si="1"/>
        <v>1.998</v>
      </c>
      <c r="G35" s="1">
        <v>5</v>
      </c>
      <c r="H35" s="13">
        <f t="shared" si="2"/>
        <v>1</v>
      </c>
      <c r="I35" s="2">
        <v>9.99</v>
      </c>
      <c r="J35" s="2">
        <f t="shared" si="3"/>
        <v>9.99</v>
      </c>
      <c r="K35" s="3" t="s">
        <v>10</v>
      </c>
      <c r="L35" s="3" t="s">
        <v>116</v>
      </c>
      <c r="M35" s="4" t="s">
        <v>115</v>
      </c>
    </row>
    <row r="36" spans="1:13" x14ac:dyDescent="0.2">
      <c r="A36" s="6" t="s">
        <v>71</v>
      </c>
      <c r="B36" s="7" t="s">
        <v>138</v>
      </c>
      <c r="C36" s="3" t="s">
        <v>84</v>
      </c>
      <c r="D36" s="1">
        <v>1</v>
      </c>
      <c r="E36" s="2">
        <f t="shared" si="0"/>
        <v>24.99</v>
      </c>
      <c r="F36" s="2">
        <f t="shared" si="1"/>
        <v>24.99</v>
      </c>
      <c r="G36" s="1">
        <v>2</v>
      </c>
      <c r="H36" s="13">
        <f t="shared" si="2"/>
        <v>1</v>
      </c>
      <c r="I36" s="2">
        <v>49.98</v>
      </c>
      <c r="J36" s="2">
        <f t="shared" si="3"/>
        <v>49.98</v>
      </c>
      <c r="K36" s="3" t="s">
        <v>10</v>
      </c>
      <c r="L36" s="3" t="s">
        <v>16</v>
      </c>
      <c r="M36" s="3" t="s">
        <v>17</v>
      </c>
    </row>
    <row r="37" spans="1:13" x14ac:dyDescent="0.2">
      <c r="A37" s="6" t="s">
        <v>71</v>
      </c>
      <c r="B37" s="7" t="s">
        <v>139</v>
      </c>
      <c r="C37" s="3" t="s">
        <v>63</v>
      </c>
      <c r="D37" s="1">
        <v>4</v>
      </c>
      <c r="E37" s="2">
        <f t="shared" si="0"/>
        <v>0.25159999999999999</v>
      </c>
      <c r="F37" s="2">
        <f t="shared" si="1"/>
        <v>1.0064</v>
      </c>
      <c r="G37" s="1">
        <v>100</v>
      </c>
      <c r="H37" s="13">
        <f t="shared" si="2"/>
        <v>1</v>
      </c>
      <c r="I37" s="2">
        <v>6.29</v>
      </c>
      <c r="J37" s="2">
        <f t="shared" si="3"/>
        <v>6.29</v>
      </c>
      <c r="K37" s="3" t="s">
        <v>10</v>
      </c>
      <c r="L37" s="3" t="s">
        <v>64</v>
      </c>
      <c r="M37" s="3" t="s">
        <v>65</v>
      </c>
    </row>
    <row r="38" spans="1:13" x14ac:dyDescent="0.2">
      <c r="A38" s="6" t="s">
        <v>71</v>
      </c>
      <c r="B38" s="7" t="s">
        <v>140</v>
      </c>
      <c r="C38" s="3" t="s">
        <v>66</v>
      </c>
      <c r="D38" s="1">
        <v>1</v>
      </c>
      <c r="E38" s="2">
        <f t="shared" si="0"/>
        <v>1.0980000000000001</v>
      </c>
      <c r="F38" s="2">
        <f t="shared" si="1"/>
        <v>1.0980000000000001</v>
      </c>
      <c r="G38" s="1">
        <v>10</v>
      </c>
      <c r="H38" s="13">
        <f t="shared" si="2"/>
        <v>1</v>
      </c>
      <c r="I38" s="2">
        <v>10.98</v>
      </c>
      <c r="J38" s="2">
        <f t="shared" si="3"/>
        <v>10.98</v>
      </c>
      <c r="K38" s="3" t="s">
        <v>10</v>
      </c>
      <c r="L38" s="3" t="s">
        <v>67</v>
      </c>
      <c r="M38" s="4" t="s">
        <v>68</v>
      </c>
    </row>
    <row r="39" spans="1:13" x14ac:dyDescent="0.2">
      <c r="A39" s="7" t="s">
        <v>93</v>
      </c>
      <c r="B39" s="7" t="s">
        <v>33</v>
      </c>
      <c r="C39" s="3" t="s">
        <v>143</v>
      </c>
      <c r="D39" s="1">
        <v>1</v>
      </c>
      <c r="E39" s="2">
        <f t="shared" si="0"/>
        <v>15.95</v>
      </c>
      <c r="F39" s="2">
        <f t="shared" si="1"/>
        <v>15.95</v>
      </c>
      <c r="G39" s="1">
        <v>1</v>
      </c>
      <c r="H39" s="13">
        <f>ROUNDUP((D39/G39)*$B$8,0)*$B$9</f>
        <v>3</v>
      </c>
      <c r="I39" s="2">
        <v>15.95</v>
      </c>
      <c r="J39" s="2">
        <f t="shared" si="3"/>
        <v>47.849999999999994</v>
      </c>
      <c r="K39" s="3" t="s">
        <v>13</v>
      </c>
      <c r="L39" s="3" t="s">
        <v>34</v>
      </c>
      <c r="M39" s="4" t="s">
        <v>35</v>
      </c>
    </row>
    <row r="40" spans="1:13" x14ac:dyDescent="0.2">
      <c r="A40" s="6" t="s">
        <v>93</v>
      </c>
      <c r="B40" s="7" t="s">
        <v>141</v>
      </c>
      <c r="C40" s="3" t="s">
        <v>142</v>
      </c>
      <c r="D40" s="1">
        <v>1</v>
      </c>
      <c r="E40" s="2">
        <f t="shared" si="0"/>
        <v>256</v>
      </c>
      <c r="F40" s="2">
        <f t="shared" si="1"/>
        <v>256</v>
      </c>
      <c r="G40" s="1">
        <v>1</v>
      </c>
      <c r="H40" s="13">
        <f>ROUNDUP((D40/G40)*$B$8,0)*$B$9</f>
        <v>3</v>
      </c>
      <c r="I40" s="2">
        <v>256</v>
      </c>
      <c r="J40" s="2">
        <f t="shared" si="3"/>
        <v>768</v>
      </c>
      <c r="K40" s="3" t="s">
        <v>3</v>
      </c>
      <c r="L40" s="3" t="s">
        <v>4</v>
      </c>
      <c r="M40" s="4" t="s">
        <v>5</v>
      </c>
    </row>
    <row r="41" spans="1:13" x14ac:dyDescent="0.2">
      <c r="A41" s="6" t="s">
        <v>93</v>
      </c>
      <c r="B41" s="7" t="s">
        <v>145</v>
      </c>
      <c r="C41" s="3" t="s">
        <v>167</v>
      </c>
      <c r="D41" s="1">
        <v>1</v>
      </c>
      <c r="E41" s="2">
        <f t="shared" si="0"/>
        <v>700</v>
      </c>
      <c r="F41" s="2">
        <f t="shared" si="1"/>
        <v>700</v>
      </c>
      <c r="G41" s="1">
        <v>1</v>
      </c>
      <c r="H41" s="13">
        <f>ROUNDUP((D41/G41)*$B$8,0)*$B$9</f>
        <v>3</v>
      </c>
      <c r="I41" s="2">
        <v>700</v>
      </c>
      <c r="J41" s="2">
        <f t="shared" si="3"/>
        <v>2100</v>
      </c>
      <c r="K41" s="3" t="s">
        <v>168</v>
      </c>
      <c r="L41" s="3" t="s">
        <v>83</v>
      </c>
      <c r="M41" s="4" t="s">
        <v>106</v>
      </c>
    </row>
    <row r="42" spans="1:13" x14ac:dyDescent="0.2">
      <c r="A42" s="6" t="s">
        <v>93</v>
      </c>
      <c r="B42" s="7" t="s">
        <v>144</v>
      </c>
      <c r="C42" s="3" t="s">
        <v>107</v>
      </c>
      <c r="D42" s="1">
        <v>1</v>
      </c>
      <c r="E42" s="2">
        <f t="shared" si="0"/>
        <v>51.95</v>
      </c>
      <c r="F42" s="2">
        <f t="shared" si="1"/>
        <v>51.95</v>
      </c>
      <c r="G42" s="1">
        <v>1</v>
      </c>
      <c r="H42" s="13">
        <f>ROUNDUP((D42/G42)*$B$8,0)*B10</f>
        <v>4</v>
      </c>
      <c r="I42" s="2">
        <v>51.95</v>
      </c>
      <c r="J42" s="2">
        <f t="shared" si="3"/>
        <v>207.8</v>
      </c>
      <c r="K42" s="3" t="s">
        <v>6</v>
      </c>
      <c r="L42" s="3" t="s">
        <v>7</v>
      </c>
      <c r="M42" s="4" t="s">
        <v>8</v>
      </c>
    </row>
    <row r="43" spans="1:13" x14ac:dyDescent="0.2">
      <c r="A43" s="6" t="s">
        <v>93</v>
      </c>
      <c r="B43" s="7" t="s">
        <v>9</v>
      </c>
      <c r="C43" s="3" t="s">
        <v>146</v>
      </c>
      <c r="D43" s="1">
        <v>1</v>
      </c>
      <c r="E43" s="2">
        <f t="shared" si="0"/>
        <v>5.2450000000000001</v>
      </c>
      <c r="F43" s="2">
        <f t="shared" si="1"/>
        <v>5.2450000000000001</v>
      </c>
      <c r="G43" s="1">
        <v>4</v>
      </c>
      <c r="H43" s="13">
        <f>ROUNDUP((D43/G43)*$B$8,0)</f>
        <v>1</v>
      </c>
      <c r="I43" s="2">
        <v>20.98</v>
      </c>
      <c r="J43" s="2">
        <f t="shared" si="3"/>
        <v>20.98</v>
      </c>
      <c r="K43" s="3" t="s">
        <v>10</v>
      </c>
      <c r="L43" s="3" t="s">
        <v>11</v>
      </c>
      <c r="M43" s="4" t="s">
        <v>12</v>
      </c>
    </row>
    <row r="44" spans="1:13" x14ac:dyDescent="0.2">
      <c r="A44" s="6" t="s">
        <v>93</v>
      </c>
      <c r="B44" s="7" t="s">
        <v>148</v>
      </c>
      <c r="C44" s="3" t="s">
        <v>147</v>
      </c>
      <c r="D44" s="1">
        <v>1</v>
      </c>
      <c r="E44" s="2">
        <f t="shared" si="0"/>
        <v>6.4950000000000001</v>
      </c>
      <c r="F44" s="2">
        <f t="shared" si="1"/>
        <v>6.4950000000000001</v>
      </c>
      <c r="G44" s="1">
        <v>2</v>
      </c>
      <c r="H44" s="13">
        <f>ROUNDUP((D44/G44)*$B$8,0)</f>
        <v>1</v>
      </c>
      <c r="I44" s="2">
        <v>12.99</v>
      </c>
      <c r="J44" s="2">
        <f t="shared" si="3"/>
        <v>12.99</v>
      </c>
      <c r="K44" s="3" t="s">
        <v>10</v>
      </c>
      <c r="L44" s="3" t="s">
        <v>85</v>
      </c>
      <c r="M44" s="4" t="s">
        <v>12</v>
      </c>
    </row>
    <row r="45" spans="1:13" x14ac:dyDescent="0.2">
      <c r="E45" s="2"/>
      <c r="F45" s="2"/>
      <c r="J45" s="2"/>
    </row>
    <row r="46" spans="1:13" x14ac:dyDescent="0.2">
      <c r="A46" s="18"/>
      <c r="B46" s="19"/>
      <c r="C46" s="17"/>
    </row>
    <row r="53" spans="1:1" x14ac:dyDescent="0.2">
      <c r="A53" s="18"/>
    </row>
  </sheetData>
  <sortState xmlns:xlrd2="http://schemas.microsoft.com/office/spreadsheetml/2017/richdata2" ref="A13:M44">
    <sortCondition ref="A13:A44"/>
  </sortState>
  <mergeCells count="1">
    <mergeCell ref="A7:B7"/>
  </mergeCells>
  <phoneticPr fontId="4" type="noConversion"/>
  <conditionalFormatting sqref="M7 M10">
    <cfRule type="cellIs" dxfId="1" priority="1" operator="greaterThan">
      <formula>0</formula>
    </cfRule>
    <cfRule type="cellIs" dxfId="0" priority="2" operator="lessThan">
      <formula>0</formula>
    </cfRule>
  </conditionalFormatting>
  <hyperlinks>
    <hyperlink ref="M40" r:id="rId1" xr:uid="{C2F068F3-2287-4FD5-BBDB-8806369913C3}"/>
    <hyperlink ref="M22" r:id="rId2" xr:uid="{BC72FEC3-2AF4-461D-810D-6AFE7D7E6EEF}"/>
    <hyperlink ref="M23" r:id="rId3" xr:uid="{086D0786-8294-441D-B84F-4B359BAF7C18}"/>
    <hyperlink ref="M39" r:id="rId4" xr:uid="{6E5ACC6B-D2F9-4DC8-AC3F-4F619CFC57C4}"/>
    <hyperlink ref="M14" r:id="rId5" xr:uid="{350FB8A1-4F9A-46DC-A897-8ACD633B8560}"/>
    <hyperlink ref="M15" r:id="rId6" display="https://www.amazon.com/Lashing-Straps-Black-Heavy-Buckle/dp/B08923M25W/ref=sr_1_14?crid=EN0N7XGU8R7X&amp;keywords=Premium+Tie+Down+Straps+Short%2C+4+Pack+Adjustable+Lashing+Straps+Ratchet+Straps+Heavy+Duty+Ratchet+Tie+Down+Straps+Cargo+Straps+with+Cam+Buckle+Suitable+for+Carrying+Various+Cargo+or+Luggage&amp;qid=1695331113&amp;sprefix=premium+tie+down+straps+short%2C+4+pack+adjustable+lashing+straps+ratchet+straps+heavy+duty+ratchet+tie+down+straps+cargo+straps+with+cam+buckle+suitable+for+carrying+various+cargo+or+luggage%2Caps%2C88&amp;sr=8-14" xr:uid="{C20F2458-446F-4422-9090-F9D1E4C7CDA5}"/>
    <hyperlink ref="M43" r:id="rId7" display="https://www.amazon.com/dp/B07KR24P6P/ref=sspa_dk_detail_3?psc=1&amp;pd_rd_i=B07KR24P6P&amp;pd_rd_w=7bn3d&amp;content-id=amzn1.sym.8c2f9165-8e93-42a1-8313-73d3809141a2&amp;pf_rd_p=8c2f9165-8e93-42a1-8313-73d3809141a2&amp;pf_rd_r=RZG5HBYBT58Y56XWDQV2&amp;pd_rd_wg=gaqMf&amp;pd_rd_r=6ff24710-3940-41ea-8906-30c321ec49bb&amp;s=industrial&amp;sp_csd=d2lkZ2V0TmFtZT1zcF9kZXRhaWw" xr:uid="{750CC701-62B4-41A0-BF9C-1859B47D4E6E}"/>
    <hyperlink ref="M42" r:id="rId8" xr:uid="{8203D4BB-BDC8-4655-95D8-97B91E27A6EE}"/>
    <hyperlink ref="M25" r:id="rId9" xr:uid="{62C44EBE-DAD4-4E24-8F98-B308A444EAB1}"/>
    <hyperlink ref="M26" r:id="rId10" xr:uid="{A593D8C5-7F61-449E-83F0-CE168200BF2A}"/>
    <hyperlink ref="M27" r:id="rId11" xr:uid="{4A3CE79C-934D-4CD7-BAAB-27A699F6801D}"/>
    <hyperlink ref="M28" r:id="rId12" xr:uid="{DDCAC408-43E2-4126-99AE-05644CB56782}"/>
    <hyperlink ref="M29" r:id="rId13" xr:uid="{ADF61597-333E-45BA-82E5-FA0DF9ACD6F4}"/>
    <hyperlink ref="M30" r:id="rId14" xr:uid="{52B641D9-9EC1-43F3-A021-E1750083560F}"/>
    <hyperlink ref="M31" r:id="rId15" xr:uid="{9EF9E534-DDE8-4949-8913-9720357F754C}"/>
    <hyperlink ref="M32" r:id="rId16" xr:uid="{23225B09-002C-4186-A7A1-E5620C3C9413}"/>
    <hyperlink ref="M16" r:id="rId17" display="https://www.pvcfittingsonline.com/products/436-101-3-4-x-1-2-schedule-40-pvc-reducing-male-adapter?variant=46481392861428&amp;matchtype=e&amp;network=o&amp;device=c&amp;adposition=&amp;keyword=&amp;msclkid=8aeef970feb1122927da91c867526ae9&amp;utm_source=bing&amp;utm_medium=cpc&amp;utm_campaign=Shopify_Performance%20Max%20campaign%201&amp;utm_term=2332132882587296&amp;utm_content=ShopifyImportAssetGroup" xr:uid="{6207C5A9-B8C9-4AC5-A298-5C3F47C11E04}"/>
    <hyperlink ref="M17" r:id="rId18" display="https://www.pvcfittingsonline.com/products/407-007-3-4-schedule-40-pvc-90-ell?variant=46481439621364&amp;matchtype=e&amp;network=o&amp;device=c&amp;adposition=&amp;keyword=&amp;msclkid=ffdcdcb7528a1c5d6216b40fc9bb9fc4&amp;utm_source=bing&amp;utm_medium=cpc&amp;utm_campaign=Shopify_Performance%20Max%20campaign%201&amp;utm_term=2332132882587296&amp;utm_content=ShopifyImportAssetGroup" xr:uid="{FE1785A9-1215-4FF7-87B4-FD3980817653}"/>
    <hyperlink ref="M38" r:id="rId19" xr:uid="{BC1AA578-B576-41D0-8F38-484E1493DA37}"/>
    <hyperlink ref="M44" r:id="rId20" display="https://www.amazon.com/dp/B07KR24P6P/ref=sspa_dk_detail_3?psc=1&amp;pd_rd_i=B07KR24P6P&amp;pd_rd_w=7bn3d&amp;content-id=amzn1.sym.8c2f9165-8e93-42a1-8313-73d3809141a2&amp;pf_rd_p=8c2f9165-8e93-42a1-8313-73d3809141a2&amp;pf_rd_r=RZG5HBYBT58Y56XWDQV2&amp;pd_rd_wg=gaqMf&amp;pd_rd_r=6ff24710-3940-41ea-8906-30c321ec49bb&amp;s=industrial&amp;sp_csd=d2lkZ2V0TmFtZT1zcF9kZXRhaWw" xr:uid="{AF896A9E-7BE6-3249-AB1F-D98C18D73F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Simons, Evan</dc:creator>
  <cp:keywords/>
  <dc:description/>
  <cp:lastModifiedBy>Cabraal, Suvan A</cp:lastModifiedBy>
  <cp:revision/>
  <dcterms:created xsi:type="dcterms:W3CDTF">2025-09-03T14:43:24Z</dcterms:created>
  <dcterms:modified xsi:type="dcterms:W3CDTF">2025-09-17T19:55:06Z</dcterms:modified>
  <cp:category/>
  <cp:contentStatus/>
</cp:coreProperties>
</file>