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7"/>
  </bookViews>
  <sheets>
    <sheet name="Dashboard" sheetId="1" r:id="rId1"/>
    <sheet name="Daly Expences entry sheet" sheetId="3" r:id="rId2"/>
    <sheet name="Credit Payment Entry sheet" sheetId="7" r:id="rId3"/>
    <sheet name="Income" sheetId="2" r:id="rId4"/>
    <sheet name="Credit" sheetId="4" r:id="rId5"/>
    <sheet name="SB Accounts" sheetId="6" r:id="rId6"/>
    <sheet name="Sheet5" sheetId="5" r:id="rId7"/>
  </sheets>
  <calcPr calcId="152511"/>
</workbook>
</file>

<file path=xl/calcChain.xml><?xml version="1.0" encoding="utf-8"?>
<calcChain xmlns="http://schemas.openxmlformats.org/spreadsheetml/2006/main">
  <c r="F3" i="5" l="1"/>
  <c r="E3" i="5"/>
  <c r="G3" i="5" s="1"/>
  <c r="L3" i="3"/>
  <c r="L2" i="3"/>
  <c r="I3" i="3"/>
  <c r="I4" i="3"/>
  <c r="I5" i="3"/>
  <c r="H3" i="3"/>
  <c r="H4" i="3"/>
  <c r="H5" i="3"/>
  <c r="H2" i="3"/>
  <c r="C19" i="1" s="1"/>
  <c r="I2" i="3"/>
  <c r="C18" i="1" s="1"/>
  <c r="C20" i="1" l="1"/>
  <c r="C21" i="1"/>
  <c r="A21" i="1"/>
  <c r="L4" i="3"/>
  <c r="D9" i="4" l="1"/>
  <c r="D8" i="4"/>
  <c r="D7" i="4"/>
  <c r="D6" i="4"/>
  <c r="D5" i="4"/>
  <c r="D4" i="4"/>
  <c r="D3" i="4"/>
  <c r="D2" i="4"/>
  <c r="F9" i="6"/>
  <c r="F8" i="6"/>
  <c r="F7" i="6"/>
  <c r="F6" i="6"/>
  <c r="F5" i="6"/>
  <c r="F4" i="6"/>
  <c r="F3" i="6"/>
  <c r="F9" i="4" l="1"/>
  <c r="E9" i="4"/>
  <c r="G9" i="4" s="1"/>
  <c r="F8" i="4"/>
  <c r="E8" i="4"/>
  <c r="G8" i="4" s="1"/>
  <c r="F7" i="4"/>
  <c r="E7" i="4"/>
  <c r="G7" i="4" s="1"/>
  <c r="F6" i="4"/>
  <c r="E6" i="4"/>
  <c r="G6" i="4" s="1"/>
  <c r="F5" i="4"/>
  <c r="E5" i="4"/>
  <c r="G5" i="4" s="1"/>
  <c r="F4" i="4"/>
  <c r="E4" i="4"/>
  <c r="G4" i="4" s="1"/>
  <c r="F3" i="4"/>
  <c r="E3" i="4"/>
  <c r="G3" i="4" s="1"/>
  <c r="F2" i="4"/>
  <c r="E2" i="4"/>
  <c r="G2" i="4" l="1"/>
</calcChain>
</file>

<file path=xl/sharedStrings.xml><?xml version="1.0" encoding="utf-8"?>
<sst xmlns="http://schemas.openxmlformats.org/spreadsheetml/2006/main" count="117" uniqueCount="69">
  <si>
    <t>Card /Loan Name</t>
  </si>
  <si>
    <t>Card Total Limit</t>
  </si>
  <si>
    <t>Avalable Limit</t>
  </si>
  <si>
    <t>Total Outstanding</t>
  </si>
  <si>
    <t>Avalable limit in %</t>
  </si>
  <si>
    <t>Avalable Outstanding in %</t>
  </si>
  <si>
    <t>Date</t>
  </si>
  <si>
    <t>Goods</t>
  </si>
  <si>
    <t>Price</t>
  </si>
  <si>
    <t>Individual</t>
  </si>
  <si>
    <t>Payment mode</t>
  </si>
  <si>
    <t>Paid by</t>
  </si>
  <si>
    <t>Income source</t>
  </si>
  <si>
    <t>Individual Name</t>
  </si>
  <si>
    <t>Yes</t>
  </si>
  <si>
    <t>No</t>
  </si>
  <si>
    <t>Suvankar Nag</t>
  </si>
  <si>
    <t>Megha Biswas</t>
  </si>
  <si>
    <t>Credit to</t>
  </si>
  <si>
    <t>Bank Name</t>
  </si>
  <si>
    <t>IFSC</t>
  </si>
  <si>
    <t>Account Holder Name</t>
  </si>
  <si>
    <t>Openning Balance</t>
  </si>
  <si>
    <t>current Balance</t>
  </si>
  <si>
    <t>Account  Number</t>
  </si>
  <si>
    <t>Income Amount</t>
  </si>
  <si>
    <t>Payment Date</t>
  </si>
  <si>
    <t>Paid For</t>
  </si>
  <si>
    <t>Self</t>
  </si>
  <si>
    <t>Accounts/Card /Loan Name</t>
  </si>
  <si>
    <t>Cr. Slice suvo</t>
  </si>
  <si>
    <t>Cr. Flipkart Paylater</t>
  </si>
  <si>
    <t>Cr. Amazon Paylater</t>
  </si>
  <si>
    <t>Cr. Yes Bank Credit Card</t>
  </si>
  <si>
    <t>Cr. HDFC Bank Credit Card</t>
  </si>
  <si>
    <t>Cr. SBI Credit Card</t>
  </si>
  <si>
    <t>Cr. ICICI Credit Card</t>
  </si>
  <si>
    <t>Cr. paytm paylater</t>
  </si>
  <si>
    <t>Dr. Airtel Payments Bank</t>
  </si>
  <si>
    <t>Dr. DBS</t>
  </si>
  <si>
    <t>Dr. HDFC</t>
  </si>
  <si>
    <t>Dr. IDFC</t>
  </si>
  <si>
    <t>Dr. Paytm Payments Bank</t>
  </si>
  <si>
    <t>Dr. SBI</t>
  </si>
  <si>
    <t>Dr. YES Bank</t>
  </si>
  <si>
    <t>Paid From</t>
  </si>
  <si>
    <t>Paid To</t>
  </si>
  <si>
    <t>Amount</t>
  </si>
  <si>
    <t>Both</t>
  </si>
  <si>
    <t xml:space="preserve"> </t>
  </si>
  <si>
    <t>credit into</t>
  </si>
  <si>
    <t>None</t>
  </si>
  <si>
    <t>cash</t>
  </si>
  <si>
    <t>Opening Limit</t>
  </si>
  <si>
    <t>Cash</t>
  </si>
  <si>
    <t>sabji</t>
  </si>
  <si>
    <t>salary</t>
  </si>
  <si>
    <t>Suvankar Nag Count</t>
  </si>
  <si>
    <t>Megha Biswas Count</t>
  </si>
  <si>
    <t>Total Suvankar Expences</t>
  </si>
  <si>
    <t>Total Megha Expences</t>
  </si>
  <si>
    <t>Total</t>
  </si>
  <si>
    <t>Due Calculater</t>
  </si>
  <si>
    <t>Megha Expences</t>
  </si>
  <si>
    <t>Suvankar Expences</t>
  </si>
  <si>
    <t>Total Expence Calculater</t>
  </si>
  <si>
    <t>Total Income</t>
  </si>
  <si>
    <t>Total Expences</t>
  </si>
  <si>
    <t>Total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</si>
</sst>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64" fontId="0" fillId="3" borderId="5" xfId="0" applyNumberFormat="1" applyFont="1" applyFill="1" applyBorder="1" applyAlignment="1">
      <alignment horizontal="center"/>
    </xf>
    <xf numFmtId="9" fontId="1" fillId="3" borderId="5" xfId="2" applyFont="1" applyFill="1" applyBorder="1" applyAlignment="1">
      <alignment horizontal="center"/>
    </xf>
    <xf numFmtId="9" fontId="1" fillId="3" borderId="6" xfId="2" applyFont="1" applyFill="1" applyBorder="1" applyAlignment="1">
      <alignment horizontal="center"/>
    </xf>
    <xf numFmtId="0" fontId="0" fillId="0" borderId="7" xfId="0" applyBorder="1"/>
    <xf numFmtId="0" fontId="3" fillId="6" borderId="7" xfId="0" applyFont="1" applyFill="1" applyBorder="1"/>
    <xf numFmtId="14" fontId="3" fillId="4" borderId="7" xfId="0" applyNumberFormat="1" applyFont="1" applyFill="1" applyBorder="1" applyAlignment="1">
      <alignment horizontal="center"/>
    </xf>
    <xf numFmtId="14" fontId="0" fillId="0" borderId="7" xfId="0" applyNumberFormat="1" applyBorder="1"/>
    <xf numFmtId="44" fontId="1" fillId="3" borderId="5" xfId="1" applyFont="1" applyFill="1" applyBorder="1" applyAlignment="1">
      <alignment horizontal="center"/>
    </xf>
    <xf numFmtId="164" fontId="0" fillId="7" borderId="5" xfId="0" applyNumberFormat="1" applyFont="1" applyFill="1" applyBorder="1" applyAlignment="1">
      <alignment horizontal="center"/>
    </xf>
    <xf numFmtId="44" fontId="1" fillId="7" borderId="5" xfId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4" fontId="3" fillId="6" borderId="7" xfId="0" applyNumberFormat="1" applyFont="1" applyFill="1" applyBorder="1"/>
    <xf numFmtId="0" fontId="0" fillId="5" borderId="7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9" borderId="7" xfId="0" applyFont="1" applyFill="1" applyBorder="1"/>
    <xf numFmtId="0" fontId="0" fillId="0" borderId="0" xfId="0" applyAlignment="1">
      <alignment horizontal="center" vertical="center"/>
    </xf>
    <xf numFmtId="0" fontId="0" fillId="5" borderId="8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8" fillId="8" borderId="0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Current Balance Of Savings Account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Current Balance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'SB Accounts'!$A$3:$D$9</c15:sqref>
                  </c15:fullRef>
                  <c15:levelRef>
                    <c15:sqref>'SB Accounts'!$A$3:$A$9</c15:sqref>
                  </c15:levelRef>
                </c:ext>
              </c:extLst>
              <c:f>'SB Accounts'!$A$3:$A$9</c:f>
              <c:strCache>
                <c:ptCount val="7"/>
                <c:pt idx="0">
                  <c:v>Dr. Airtel Payments Bank</c:v>
                </c:pt>
                <c:pt idx="1">
                  <c:v>Dr. DBS</c:v>
                </c:pt>
                <c:pt idx="2">
                  <c:v>Dr. HDFC</c:v>
                </c:pt>
                <c:pt idx="3">
                  <c:v>Dr. IDFC</c:v>
                </c:pt>
                <c:pt idx="4">
                  <c:v>Dr. Paytm Payments Bank</c:v>
                </c:pt>
                <c:pt idx="5">
                  <c:v>Dr. SBI</c:v>
                </c:pt>
                <c:pt idx="6">
                  <c:v>Dr. YES Bank</c:v>
                </c:pt>
              </c:strCache>
            </c:strRef>
          </c:cat>
          <c:val>
            <c:numRef>
              <c:f>'SB Accounts'!$F$3:$F$9</c:f>
              <c:numCache>
                <c:formatCode>_("₹"* #,##0.00_);_("₹"* \(#,##0.00\);_("₹"* "-"??_);_(@_)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900</c:v>
                </c:pt>
                <c:pt idx="4">
                  <c:v>5450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38019136"/>
        <c:axId val="-238012064"/>
      </c:barChart>
      <c:catAx>
        <c:axId val="-238019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8012064"/>
        <c:crosses val="autoZero"/>
        <c:auto val="1"/>
        <c:lblAlgn val="ctr"/>
        <c:lblOffset val="100"/>
        <c:noMultiLvlLbl val="0"/>
      </c:catAx>
      <c:valAx>
        <c:axId val="-23801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8019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/>
                </a:solidFill>
              </a:rPr>
              <a:t>Credit</a:t>
            </a:r>
            <a:r>
              <a:rPr lang="en-IN" sz="1600" b="1" baseline="0">
                <a:solidFill>
                  <a:schemeClr val="tx1"/>
                </a:solidFill>
              </a:rPr>
              <a:t> Avalable Limit</a:t>
            </a:r>
            <a:endParaRPr lang="en-IN" sz="1600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Credit!$B$1</c:f>
              <c:strCache>
                <c:ptCount val="1"/>
                <c:pt idx="0">
                  <c:v>Card Total Limit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Credit!$A$2:$A$9</c:f>
              <c:strCache>
                <c:ptCount val="8"/>
                <c:pt idx="0">
                  <c:v>Cr. Slice suvo</c:v>
                </c:pt>
                <c:pt idx="1">
                  <c:v>Cr. Flipkart Paylater</c:v>
                </c:pt>
                <c:pt idx="2">
                  <c:v>Cr. Amazon Paylater</c:v>
                </c:pt>
                <c:pt idx="3">
                  <c:v>Cr. Yes Bank Credit Card</c:v>
                </c:pt>
                <c:pt idx="4">
                  <c:v>Cr. HDFC Bank Credit Card</c:v>
                </c:pt>
                <c:pt idx="5">
                  <c:v>Cr. SBI Credit Card</c:v>
                </c:pt>
                <c:pt idx="6">
                  <c:v>Cr. ICICI Credit Card</c:v>
                </c:pt>
                <c:pt idx="7">
                  <c:v>Cr. paytm paylater</c:v>
                </c:pt>
              </c:strCache>
            </c:strRef>
          </c:cat>
          <c:val>
            <c:numRef>
              <c:f>Credit!$B$2:$B$9</c:f>
              <c:numCache>
                <c:formatCode>_ [$₹-4009]\ * #,##0.00_ ;_ [$₹-4009]\ * \-#,##0.00_ ;_ [$₹-4009]\ * "-"??_ ;_ @_ </c:formatCode>
                <c:ptCount val="8"/>
                <c:pt idx="0">
                  <c:v>5000</c:v>
                </c:pt>
                <c:pt idx="1">
                  <c:v>3000</c:v>
                </c:pt>
                <c:pt idx="2">
                  <c:v>2000</c:v>
                </c:pt>
                <c:pt idx="3">
                  <c:v>7000</c:v>
                </c:pt>
                <c:pt idx="4">
                  <c:v>1000</c:v>
                </c:pt>
                <c:pt idx="5">
                  <c:v>8000</c:v>
                </c:pt>
                <c:pt idx="6">
                  <c:v>5900</c:v>
                </c:pt>
                <c:pt idx="7">
                  <c:v>5000</c:v>
                </c:pt>
              </c:numCache>
            </c:numRef>
          </c:val>
        </c:ser>
        <c:ser>
          <c:idx val="1"/>
          <c:order val="1"/>
          <c:tx>
            <c:strRef>
              <c:f>Credit!$C$1</c:f>
              <c:strCache>
                <c:ptCount val="1"/>
                <c:pt idx="0">
                  <c:v>Opening Limit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Credit!$A$2:$A$9</c:f>
              <c:strCache>
                <c:ptCount val="8"/>
                <c:pt idx="0">
                  <c:v>Cr. Slice suvo</c:v>
                </c:pt>
                <c:pt idx="1">
                  <c:v>Cr. Flipkart Paylater</c:v>
                </c:pt>
                <c:pt idx="2">
                  <c:v>Cr. Amazon Paylater</c:v>
                </c:pt>
                <c:pt idx="3">
                  <c:v>Cr. Yes Bank Credit Card</c:v>
                </c:pt>
                <c:pt idx="4">
                  <c:v>Cr. HDFC Bank Credit Card</c:v>
                </c:pt>
                <c:pt idx="5">
                  <c:v>Cr. SBI Credit Card</c:v>
                </c:pt>
                <c:pt idx="6">
                  <c:v>Cr. ICICI Credit Card</c:v>
                </c:pt>
                <c:pt idx="7">
                  <c:v>Cr. paytm paylater</c:v>
                </c:pt>
              </c:strCache>
            </c:strRef>
          </c:cat>
          <c:val>
            <c:numRef>
              <c:f>Credit!$C$2:$C$9</c:f>
            </c:numRef>
          </c:val>
        </c:ser>
        <c:ser>
          <c:idx val="2"/>
          <c:order val="2"/>
          <c:tx>
            <c:strRef>
              <c:f>Credit!$D$1</c:f>
              <c:strCache>
                <c:ptCount val="1"/>
                <c:pt idx="0">
                  <c:v>Avalable Limit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Credit!$A$2:$A$9</c:f>
              <c:strCache>
                <c:ptCount val="8"/>
                <c:pt idx="0">
                  <c:v>Cr. Slice suvo</c:v>
                </c:pt>
                <c:pt idx="1">
                  <c:v>Cr. Flipkart Paylater</c:v>
                </c:pt>
                <c:pt idx="2">
                  <c:v>Cr. Amazon Paylater</c:v>
                </c:pt>
                <c:pt idx="3">
                  <c:v>Cr. Yes Bank Credit Card</c:v>
                </c:pt>
                <c:pt idx="4">
                  <c:v>Cr. HDFC Bank Credit Card</c:v>
                </c:pt>
                <c:pt idx="5">
                  <c:v>Cr. SBI Credit Card</c:v>
                </c:pt>
                <c:pt idx="6">
                  <c:v>Cr. ICICI Credit Card</c:v>
                </c:pt>
                <c:pt idx="7">
                  <c:v>Cr. paytm paylater</c:v>
                </c:pt>
              </c:strCache>
            </c:strRef>
          </c:cat>
          <c:val>
            <c:numRef>
              <c:f>Credit!$D$2:$D$9</c:f>
              <c:numCache>
                <c:formatCode>_ [$₹-4009]\ * #,##0.00_ ;_ [$₹-4009]\ * \-#,##0.00_ ;_ [$₹-4009]\ * "-"??_ ;_ @_ </c:formatCode>
                <c:ptCount val="8"/>
                <c:pt idx="0">
                  <c:v>0</c:v>
                </c:pt>
                <c:pt idx="1">
                  <c:v>500</c:v>
                </c:pt>
                <c:pt idx="2">
                  <c:v>1500</c:v>
                </c:pt>
                <c:pt idx="3">
                  <c:v>50</c:v>
                </c:pt>
                <c:pt idx="4">
                  <c:v>200</c:v>
                </c:pt>
                <c:pt idx="5">
                  <c:v>5000</c:v>
                </c:pt>
                <c:pt idx="6">
                  <c:v>560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38010976"/>
        <c:axId val="-238364912"/>
      </c:barChart>
      <c:catAx>
        <c:axId val="-23801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8364912"/>
        <c:crosses val="autoZero"/>
        <c:auto val="1"/>
        <c:lblAlgn val="ctr"/>
        <c:lblOffset val="100"/>
        <c:noMultiLvlLbl val="0"/>
      </c:catAx>
      <c:valAx>
        <c:axId val="-23836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009]\ * #,##0.00_ ;_ [$₹-4009]\ * \-#,##0.00_ ;_ [$₹-400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801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chemeClr val="tx1"/>
                </a:solidFill>
              </a:rPr>
              <a:t>Chart Title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tx1">
                    <a:alpha val="95000"/>
                  </a:schemeClr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layout>
                <c:manualLayout>
                  <c:x val="3.9963646335252873E-2"/>
                  <c:y val="-0.2052975870682716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4.7100246797508558E-2"/>
                  <c:y val="0.102710204387823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Dashboard!$B$18:$B$19</c:f>
              <c:numCache>
                <c:formatCode>General</c:formatCode>
                <c:ptCount val="2"/>
              </c:numCache>
            </c:numRef>
          </c:cat>
          <c:val>
            <c:numRef>
              <c:f>Dashboard!$C$18:$C$19</c:f>
              <c:numCache>
                <c:formatCode>General</c:formatCode>
                <c:ptCount val="2"/>
                <c:pt idx="0">
                  <c:v>500</c:v>
                </c:pt>
                <c:pt idx="1">
                  <c:v>750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1">
                <a:solidFill>
                  <a:schemeClr val="tx1"/>
                </a:solidFill>
              </a:rPr>
              <a:t>Expences</a:t>
            </a:r>
            <a:r>
              <a:rPr lang="en-IN" sz="1600" b="1" baseline="0">
                <a:solidFill>
                  <a:schemeClr val="tx1"/>
                </a:solidFill>
              </a:rPr>
              <a:t> </a:t>
            </a:r>
            <a:r>
              <a:rPr lang="en-IN" sz="1600" b="1">
                <a:solidFill>
                  <a:schemeClr val="tx1"/>
                </a:solidFill>
              </a:rPr>
              <a:t>Tracker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Sheet5!$E$2</c:f>
              <c:strCache>
                <c:ptCount val="1"/>
                <c:pt idx="0">
                  <c:v>Total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"/>
                  <c:y val="3.628117913832199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1F497D">
                  <a:lumMod val="75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Sheet5!$E$3</c:f>
              <c:numCache>
                <c:formatCode>General</c:formatCode>
                <c:ptCount val="1"/>
                <c:pt idx="0">
                  <c:v>6000</c:v>
                </c:pt>
              </c:numCache>
            </c:numRef>
          </c:val>
        </c:ser>
        <c:ser>
          <c:idx val="1"/>
          <c:order val="1"/>
          <c:tx>
            <c:strRef>
              <c:f>Sheet5!$F$2</c:f>
              <c:strCache>
                <c:ptCount val="1"/>
                <c:pt idx="0">
                  <c:v>Total Expences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2.1038790269559501E-2"/>
                  <c:y val="-5.442176870748299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C0504D">
                  <a:lumMod val="5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Sheet5!$F$3</c:f>
              <c:numCache>
                <c:formatCode>General</c:formatCode>
                <c:ptCount val="1"/>
                <c:pt idx="0">
                  <c:v>800</c:v>
                </c:pt>
              </c:numCache>
            </c:numRef>
          </c:val>
        </c:ser>
        <c:ser>
          <c:idx val="2"/>
          <c:order val="2"/>
          <c:tx>
            <c:strRef>
              <c:f>Sheet5!$G$2</c:f>
              <c:strCache>
                <c:ptCount val="1"/>
                <c:pt idx="0">
                  <c:v>Total Savings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7.889546351084813E-3"/>
                  <c:y val="-0.145124716553288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rgbClr val="9BBB59">
                  <a:lumMod val="50000"/>
                </a:srgbClr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val>
            <c:numRef>
              <c:f>Sheet5!$G$3</c:f>
              <c:numCache>
                <c:formatCode>General</c:formatCode>
                <c:ptCount val="1"/>
                <c:pt idx="0">
                  <c:v>5200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238359472"/>
        <c:axId val="-238177504"/>
      </c:barChart>
      <c:catAx>
        <c:axId val="-238359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8177504"/>
        <c:crosses val="autoZero"/>
        <c:auto val="1"/>
        <c:lblAlgn val="ctr"/>
        <c:lblOffset val="100"/>
        <c:noMultiLvlLbl val="0"/>
      </c:catAx>
      <c:valAx>
        <c:axId val="-238177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3835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5</xdr:col>
      <xdr:colOff>257175</xdr:colOff>
      <xdr:row>14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295275</xdr:colOff>
      <xdr:row>0</xdr:row>
      <xdr:rowOff>0</xdr:rowOff>
    </xdr:from>
    <xdr:to>
      <xdr:col>12</xdr:col>
      <xdr:colOff>600075</xdr:colOff>
      <xdr:row>14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19049</xdr:colOff>
      <xdr:row>0</xdr:row>
      <xdr:rowOff>14286</xdr:rowOff>
    </xdr:from>
    <xdr:to>
      <xdr:col>18</xdr:col>
      <xdr:colOff>361950</xdr:colOff>
      <xdr:row>14</xdr:row>
      <xdr:rowOff>66675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9525</xdr:colOff>
      <xdr:row>14</xdr:row>
      <xdr:rowOff>152399</xdr:rowOff>
    </xdr:from>
    <xdr:to>
      <xdr:col>5</xdr:col>
      <xdr:colOff>9525</xdr:colOff>
      <xdr:row>22</xdr:row>
      <xdr:rowOff>28574</xdr:rowOff>
    </xdr:to>
    <xdr:sp macro="" textlink="">
      <xdr:nvSpPr>
        <xdr:cNvPr id="12" name="Rectangle 11"/>
        <xdr:cNvSpPr/>
      </xdr:nvSpPr>
      <xdr:spPr>
        <a:xfrm>
          <a:off x="9525" y="2819399"/>
          <a:ext cx="4238625" cy="14001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38099</xdr:colOff>
      <xdr:row>14</xdr:row>
      <xdr:rowOff>142875</xdr:rowOff>
    </xdr:from>
    <xdr:to>
      <xdr:col>12</xdr:col>
      <xdr:colOff>600074</xdr:colOff>
      <xdr:row>22</xdr:row>
      <xdr:rowOff>19050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E24"/>
  <sheetViews>
    <sheetView showGridLines="0" tabSelected="1" workbookViewId="0">
      <selection activeCell="P19" sqref="P19"/>
    </sheetView>
  </sheetViews>
  <sheetFormatPr defaultRowHeight="15" x14ac:dyDescent="0.25"/>
  <cols>
    <col min="2" max="2" width="23" bestFit="1" customWidth="1"/>
    <col min="3" max="3" width="13.140625" customWidth="1"/>
  </cols>
  <sheetData>
    <row r="16" ht="5.25" customHeight="1" x14ac:dyDescent="0.25"/>
    <row r="17" spans="1:5" ht="21" x14ac:dyDescent="0.35">
      <c r="A17" s="39" t="s">
        <v>62</v>
      </c>
      <c r="B17" s="39"/>
      <c r="C17" s="39"/>
      <c r="D17" s="39"/>
      <c r="E17" s="39"/>
    </row>
    <row r="18" spans="1:5" x14ac:dyDescent="0.25">
      <c r="A18" s="34" t="s">
        <v>63</v>
      </c>
      <c r="B18" s="40"/>
      <c r="C18" s="33">
        <f>SUM('Daly Expences entry sheet'!$I:$I)</f>
        <v>500</v>
      </c>
      <c r="D18" s="34"/>
      <c r="E18" s="34"/>
    </row>
    <row r="19" spans="1:5" x14ac:dyDescent="0.25">
      <c r="A19" s="34" t="s">
        <v>64</v>
      </c>
      <c r="B19" s="40"/>
      <c r="C19" s="33">
        <f>SUM('Daly Expences entry sheet'!$H:$H)</f>
        <v>750</v>
      </c>
      <c r="D19" s="34"/>
      <c r="E19" s="34"/>
    </row>
    <row r="20" spans="1:5" x14ac:dyDescent="0.25">
      <c r="A20" s="36" t="s">
        <v>61</v>
      </c>
      <c r="B20" s="41"/>
      <c r="C20" s="35">
        <f>SUM($C$18:$C$19)</f>
        <v>1250</v>
      </c>
      <c r="D20" s="36"/>
      <c r="E20" s="36"/>
    </row>
    <row r="21" spans="1:5" x14ac:dyDescent="0.25">
      <c r="A21" s="38" t="str">
        <f>IF($C$19&gt;$C$18,"Megha Due","Suvankar Due")</f>
        <v>Megha Due</v>
      </c>
      <c r="B21" s="42"/>
      <c r="C21" s="37">
        <f>IF($C$19&gt;$C$18,$C$19-$C$18,$C$18-$C$19)</f>
        <v>250</v>
      </c>
      <c r="D21" s="38"/>
      <c r="E21" s="38"/>
    </row>
    <row r="24" spans="1:5" x14ac:dyDescent="0.25">
      <c r="E24" s="32"/>
    </row>
  </sheetData>
  <mergeCells count="9">
    <mergeCell ref="C18:E18"/>
    <mergeCell ref="C19:E19"/>
    <mergeCell ref="C20:E20"/>
    <mergeCell ref="C21:E21"/>
    <mergeCell ref="A17:E17"/>
    <mergeCell ref="A18:B18"/>
    <mergeCell ref="A19:B19"/>
    <mergeCell ref="A20:B20"/>
    <mergeCell ref="A21:B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opLeftCell="B1" workbookViewId="0">
      <selection activeCell="G9" sqref="G9"/>
    </sheetView>
  </sheetViews>
  <sheetFormatPr defaultRowHeight="15" x14ac:dyDescent="0.25"/>
  <cols>
    <col min="1" max="1" width="10.42578125" style="21" bestFit="1" customWidth="1"/>
    <col min="2" max="2" width="6.7109375" style="22" bestFit="1" customWidth="1"/>
    <col min="3" max="3" width="6" style="22" bestFit="1" customWidth="1"/>
    <col min="4" max="4" width="17.42578125" style="22" bestFit="1" customWidth="1"/>
    <col min="5" max="5" width="13.5703125" style="22" bestFit="1" customWidth="1"/>
    <col min="6" max="6" width="12.85546875" style="22" bestFit="1" customWidth="1"/>
    <col min="7" max="7" width="23.28515625" style="22" bestFit="1" customWidth="1"/>
    <col min="8" max="8" width="18.85546875" style="10" bestFit="1" customWidth="1"/>
    <col min="9" max="9" width="19.42578125" style="10" bestFit="1" customWidth="1"/>
    <col min="10" max="10" width="9.140625" style="1"/>
    <col min="11" max="11" width="23" style="1" bestFit="1" customWidth="1"/>
    <col min="12" max="12" width="10.42578125" style="1" customWidth="1"/>
    <col min="13" max="16384" width="9.140625" style="1"/>
  </cols>
  <sheetData>
    <row r="1" spans="1:12" x14ac:dyDescent="0.25">
      <c r="A1" s="12" t="s">
        <v>6</v>
      </c>
      <c r="B1" s="3" t="s">
        <v>7</v>
      </c>
      <c r="C1" s="3" t="s">
        <v>8</v>
      </c>
      <c r="D1" s="3" t="s">
        <v>10</v>
      </c>
      <c r="E1" s="3" t="s">
        <v>11</v>
      </c>
      <c r="F1" s="3" t="s">
        <v>27</v>
      </c>
      <c r="G1" s="3" t="s">
        <v>50</v>
      </c>
      <c r="H1" s="3" t="s">
        <v>57</v>
      </c>
      <c r="I1" s="3" t="s">
        <v>58</v>
      </c>
      <c r="K1" s="43" t="s">
        <v>65</v>
      </c>
      <c r="L1" s="43"/>
    </row>
    <row r="2" spans="1:12" x14ac:dyDescent="0.25">
      <c r="A2" s="21">
        <v>1</v>
      </c>
      <c r="B2" s="22" t="s">
        <v>52</v>
      </c>
      <c r="C2" s="22">
        <v>500</v>
      </c>
      <c r="D2" s="22" t="s">
        <v>54</v>
      </c>
      <c r="E2" s="22" t="s">
        <v>17</v>
      </c>
      <c r="F2" s="22" t="s">
        <v>16</v>
      </c>
      <c r="G2" s="22" t="s">
        <v>42</v>
      </c>
      <c r="H2" s="10">
        <f>IF(AND($E2="Suvankar Nag",$F2="Megha Biswas"),$C2,IF(AND($E2="Suvankar Nag",$F2="Both"),$C2/2,0))</f>
        <v>0</v>
      </c>
      <c r="I2" s="10">
        <f>IF(AND($E2="Megha Biswas",$F2="Suvankar Nag"),$C2,IF(AND($E2="Megha Biswas",$F2="Both"),$C2/2,0))</f>
        <v>500</v>
      </c>
      <c r="K2" s="29" t="s">
        <v>60</v>
      </c>
      <c r="L2" s="29">
        <f>SUMIF($E:$E,"Megha Biswas",$C:$C)</f>
        <v>500</v>
      </c>
    </row>
    <row r="3" spans="1:12" x14ac:dyDescent="0.25">
      <c r="A3" s="21">
        <v>2</v>
      </c>
      <c r="B3" s="22" t="s">
        <v>55</v>
      </c>
      <c r="C3" s="22">
        <v>100</v>
      </c>
      <c r="D3" s="22" t="s">
        <v>41</v>
      </c>
      <c r="E3" s="22" t="s">
        <v>16</v>
      </c>
      <c r="F3" s="22" t="s">
        <v>48</v>
      </c>
      <c r="G3" s="22" t="s">
        <v>51</v>
      </c>
      <c r="H3" s="10">
        <f t="shared" ref="H3:H5" si="0">IF(AND($E3="Suvankar Nag",$F3="Megha Biswas"),$C3,IF(AND($E3="Suvankar Nag",$F3="Both"),$C3/2,0))</f>
        <v>50</v>
      </c>
      <c r="I3" s="10">
        <f t="shared" ref="I3:I5" si="1">IF(AND($E3="Megha Biswas",$F3="Suvankar Nag"),$C3,IF(AND($E3="Megha Biswas",$F3="Both"),$C3/2,0))</f>
        <v>0</v>
      </c>
      <c r="K3" s="29" t="s">
        <v>59</v>
      </c>
      <c r="L3" s="29">
        <f>SUMIF($E:$E,"Suvankar Nag",$C:$C)</f>
        <v>800</v>
      </c>
    </row>
    <row r="4" spans="1:12" x14ac:dyDescent="0.25">
      <c r="A4" s="21">
        <v>2</v>
      </c>
      <c r="B4" s="22" t="s">
        <v>52</v>
      </c>
      <c r="C4" s="22">
        <v>200</v>
      </c>
      <c r="D4" s="22" t="s">
        <v>54</v>
      </c>
      <c r="E4" s="22" t="s">
        <v>16</v>
      </c>
      <c r="F4" s="22" t="s">
        <v>17</v>
      </c>
      <c r="G4" s="22" t="s">
        <v>51</v>
      </c>
      <c r="H4" s="10">
        <f t="shared" si="0"/>
        <v>200</v>
      </c>
      <c r="I4" s="10">
        <f t="shared" si="1"/>
        <v>0</v>
      </c>
      <c r="K4" s="30" t="s">
        <v>61</v>
      </c>
      <c r="L4" s="30">
        <f>SUM($L$2:$L$3)</f>
        <v>1300</v>
      </c>
    </row>
    <row r="5" spans="1:12" x14ac:dyDescent="0.25">
      <c r="A5" s="21">
        <v>3</v>
      </c>
      <c r="B5" s="22" t="s">
        <v>52</v>
      </c>
      <c r="C5" s="22">
        <v>500</v>
      </c>
      <c r="D5" s="22" t="s">
        <v>54</v>
      </c>
      <c r="E5" s="22" t="s">
        <v>16</v>
      </c>
      <c r="F5" s="22" t="s">
        <v>17</v>
      </c>
      <c r="H5" s="10">
        <f t="shared" si="0"/>
        <v>500</v>
      </c>
      <c r="I5" s="10">
        <f t="shared" si="1"/>
        <v>0</v>
      </c>
    </row>
    <row r="6" spans="1:12" x14ac:dyDescent="0.25">
      <c r="A6" s="21">
        <v>4</v>
      </c>
    </row>
    <row r="7" spans="1:12" x14ac:dyDescent="0.25">
      <c r="A7" s="21">
        <v>5</v>
      </c>
    </row>
  </sheetData>
  <mergeCells count="1">
    <mergeCell ref="K1:L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'SB Accounts'!$A$2:$A$1048576</xm:f>
          </x14:formula1>
          <xm:sqref>G2:G1048576</xm:sqref>
        </x14:dataValidation>
        <x14:dataValidation type="list" allowBlank="1" showInputMessage="1" showErrorMessage="1">
          <x14:formula1>
            <xm:f>Sheet5!$C$2:$C$1048576</xm:f>
          </x14:formula1>
          <xm:sqref>D2:D1048576</xm:sqref>
        </x14:dataValidation>
        <x14:dataValidation type="list" allowBlank="1" showInputMessage="1" showErrorMessage="1">
          <x14:formula1>
            <xm:f>Sheet5!$B$3:$B$1048576</xm:f>
          </x14:formula1>
          <xm:sqref>E2:F1048576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D3" sqref="D3"/>
    </sheetView>
  </sheetViews>
  <sheetFormatPr defaultRowHeight="15" x14ac:dyDescent="0.25"/>
  <cols>
    <col min="1" max="1" width="13.5703125" style="13" bestFit="1" customWidth="1"/>
    <col min="2" max="2" width="23.85546875" style="10" bestFit="1" customWidth="1"/>
    <col min="3" max="3" width="22.28515625" style="10" bestFit="1" customWidth="1"/>
    <col min="4" max="4" width="8.140625" style="10" bestFit="1" customWidth="1"/>
  </cols>
  <sheetData>
    <row r="1" spans="1:4" x14ac:dyDescent="0.25">
      <c r="A1" s="28" t="s">
        <v>26</v>
      </c>
      <c r="B1" s="11" t="s">
        <v>45</v>
      </c>
      <c r="C1" s="11" t="s">
        <v>46</v>
      </c>
      <c r="D1" s="11" t="s">
        <v>47</v>
      </c>
    </row>
    <row r="2" spans="1:4" x14ac:dyDescent="0.25">
      <c r="A2" s="13">
        <v>1</v>
      </c>
      <c r="B2" s="10" t="s">
        <v>42</v>
      </c>
      <c r="C2" s="10" t="s">
        <v>33</v>
      </c>
      <c r="D2" s="10">
        <v>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Sheet5!$C$4:$C$1048576</xm:f>
          </x14:formula1>
          <xm:sqref>B2:C1048576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workbookViewId="0">
      <selection activeCell="C4" sqref="C4"/>
    </sheetView>
  </sheetViews>
  <sheetFormatPr defaultRowHeight="15" x14ac:dyDescent="0.25"/>
  <cols>
    <col min="1" max="1" width="10.42578125" style="10" bestFit="1" customWidth="1"/>
    <col min="2" max="2" width="14" style="10" bestFit="1" customWidth="1"/>
    <col min="3" max="3" width="15.85546875" style="10" bestFit="1" customWidth="1"/>
    <col min="4" max="4" width="23.28515625" style="10" bestFit="1" customWidth="1"/>
  </cols>
  <sheetData>
    <row r="1" spans="1:6" x14ac:dyDescent="0.25">
      <c r="A1" s="11" t="s">
        <v>6</v>
      </c>
      <c r="B1" s="11" t="s">
        <v>12</v>
      </c>
      <c r="C1" s="11" t="s">
        <v>25</v>
      </c>
      <c r="D1" s="11" t="s">
        <v>18</v>
      </c>
    </row>
    <row r="2" spans="1:6" x14ac:dyDescent="0.25">
      <c r="A2" s="13">
        <v>1</v>
      </c>
      <c r="B2" s="10" t="s">
        <v>56</v>
      </c>
      <c r="C2" s="10">
        <v>5000</v>
      </c>
      <c r="D2" s="10" t="s">
        <v>42</v>
      </c>
    </row>
    <row r="3" spans="1:6" x14ac:dyDescent="0.25">
      <c r="A3" s="13">
        <v>2</v>
      </c>
      <c r="B3" s="10" t="s">
        <v>56</v>
      </c>
      <c r="C3" s="10">
        <v>1000</v>
      </c>
      <c r="D3" s="10" t="s">
        <v>41</v>
      </c>
    </row>
    <row r="14" spans="1:6" x14ac:dyDescent="0.25">
      <c r="F14" t="s">
        <v>49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Sheet5!$C$4:$C$1048576</xm:f>
          </x14:formula1>
          <xm:sqref>D2:D1048576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workbookViewId="0">
      <selection activeCell="C1" sqref="C1:C1048576"/>
    </sheetView>
  </sheetViews>
  <sheetFormatPr defaultRowHeight="15" x14ac:dyDescent="0.25"/>
  <cols>
    <col min="1" max="1" width="30" bestFit="1" customWidth="1"/>
    <col min="2" max="2" width="14.85546875" bestFit="1" customWidth="1"/>
    <col min="3" max="3" width="13.5703125" hidden="1" customWidth="1"/>
    <col min="4" max="4" width="23.5703125" bestFit="1" customWidth="1"/>
    <col min="5" max="5" width="24.5703125" bestFit="1" customWidth="1"/>
    <col min="6" max="6" width="34.42578125" bestFit="1" customWidth="1"/>
    <col min="7" max="7" width="24.5703125" bestFit="1" customWidth="1"/>
  </cols>
  <sheetData>
    <row r="1" spans="1:7" x14ac:dyDescent="0.25">
      <c r="A1" s="2" t="s">
        <v>0</v>
      </c>
      <c r="B1" s="4" t="s">
        <v>1</v>
      </c>
      <c r="C1" s="4" t="s">
        <v>53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x14ac:dyDescent="0.25">
      <c r="A2" s="6" t="s">
        <v>30</v>
      </c>
      <c r="B2" s="7">
        <v>5000</v>
      </c>
      <c r="C2" s="7">
        <v>0</v>
      </c>
      <c r="D2" s="7">
        <f>SUM(SUMIF('Credit Payment Entry sheet'!$C:$C,Credit!$A2,'Credit Payment Entry sheet'!$D:$D),$C2)-SUMIF('Daly Expences entry sheet'!$D:$D,Credit!$A2,'Daly Expences entry sheet'!$C:$C)</f>
        <v>0</v>
      </c>
      <c r="E2" s="7">
        <f t="shared" ref="E2:E9" si="0">+B2-D2</f>
        <v>5000</v>
      </c>
      <c r="F2" s="8">
        <f t="shared" ref="F2:F9" si="1">+D2/B2</f>
        <v>0</v>
      </c>
      <c r="G2" s="9">
        <f t="shared" ref="G2:G9" si="2">+E2/B2</f>
        <v>1</v>
      </c>
    </row>
    <row r="3" spans="1:7" x14ac:dyDescent="0.25">
      <c r="A3" s="6" t="s">
        <v>31</v>
      </c>
      <c r="B3" s="7">
        <v>3000</v>
      </c>
      <c r="C3" s="7">
        <v>500</v>
      </c>
      <c r="D3" s="7">
        <f>SUM(SUMIF('Credit Payment Entry sheet'!$C:$C,Credit!$A3,'Credit Payment Entry sheet'!$D:$D),$C3)-SUMIF('Daly Expences entry sheet'!$D:$D,Credit!$A3,'Daly Expences entry sheet'!$C:$C)</f>
        <v>500</v>
      </c>
      <c r="E3" s="7">
        <f t="shared" si="0"/>
        <v>2500</v>
      </c>
      <c r="F3" s="8">
        <f t="shared" si="1"/>
        <v>0.16666666666666666</v>
      </c>
      <c r="G3" s="9">
        <f t="shared" si="2"/>
        <v>0.83333333333333337</v>
      </c>
    </row>
    <row r="4" spans="1:7" x14ac:dyDescent="0.25">
      <c r="A4" s="6" t="s">
        <v>32</v>
      </c>
      <c r="B4" s="7">
        <v>2000</v>
      </c>
      <c r="C4" s="7">
        <v>1500</v>
      </c>
      <c r="D4" s="7">
        <f>SUM(SUMIF('Credit Payment Entry sheet'!$C:$C,Credit!$A4,'Credit Payment Entry sheet'!$D:$D),$C4)-SUMIF('Daly Expences entry sheet'!$D:$D,Credit!$A4,'Daly Expences entry sheet'!$C:$C)</f>
        <v>1500</v>
      </c>
      <c r="E4" s="7">
        <f t="shared" si="0"/>
        <v>500</v>
      </c>
      <c r="F4" s="8">
        <f t="shared" si="1"/>
        <v>0.75</v>
      </c>
      <c r="G4" s="9">
        <f t="shared" si="2"/>
        <v>0.25</v>
      </c>
    </row>
    <row r="5" spans="1:7" x14ac:dyDescent="0.25">
      <c r="A5" s="6" t="s">
        <v>33</v>
      </c>
      <c r="B5" s="7">
        <v>7000</v>
      </c>
      <c r="C5" s="7">
        <v>0</v>
      </c>
      <c r="D5" s="7">
        <f>SUM(SUMIF('Credit Payment Entry sheet'!$C:$C,Credit!$A5,'Credit Payment Entry sheet'!$D:$D),$C5)-SUMIF('Daly Expences entry sheet'!$D:$D,Credit!$A5,'Daly Expences entry sheet'!$C:$C)</f>
        <v>50</v>
      </c>
      <c r="E5" s="7">
        <f t="shared" si="0"/>
        <v>6950</v>
      </c>
      <c r="F5" s="8">
        <f t="shared" si="1"/>
        <v>7.1428571428571426E-3</v>
      </c>
      <c r="G5" s="9">
        <f t="shared" si="2"/>
        <v>0.99285714285714288</v>
      </c>
    </row>
    <row r="6" spans="1:7" x14ac:dyDescent="0.25">
      <c r="A6" s="6" t="s">
        <v>34</v>
      </c>
      <c r="B6" s="7">
        <v>1000</v>
      </c>
      <c r="C6" s="7">
        <v>200</v>
      </c>
      <c r="D6" s="7">
        <f>SUM(SUMIF('Credit Payment Entry sheet'!$C:$C,Credit!$A6,'Credit Payment Entry sheet'!$D:$D),$C6)-SUMIF('Daly Expences entry sheet'!$D:$D,Credit!$A6,'Daly Expences entry sheet'!$C:$C)</f>
        <v>200</v>
      </c>
      <c r="E6" s="7">
        <f t="shared" si="0"/>
        <v>800</v>
      </c>
      <c r="F6" s="8">
        <f t="shared" si="1"/>
        <v>0.2</v>
      </c>
      <c r="G6" s="9">
        <f t="shared" si="2"/>
        <v>0.8</v>
      </c>
    </row>
    <row r="7" spans="1:7" x14ac:dyDescent="0.25">
      <c r="A7" s="6" t="s">
        <v>35</v>
      </c>
      <c r="B7" s="7">
        <v>8000</v>
      </c>
      <c r="C7" s="7">
        <v>5000</v>
      </c>
      <c r="D7" s="7">
        <f>SUM(SUMIF('Credit Payment Entry sheet'!$C:$C,Credit!$A7,'Credit Payment Entry sheet'!$D:$D),$C7)-SUMIF('Daly Expences entry sheet'!$D:$D,Credit!$A7,'Daly Expences entry sheet'!$C:$C)</f>
        <v>5000</v>
      </c>
      <c r="E7" s="7">
        <f t="shared" si="0"/>
        <v>3000</v>
      </c>
      <c r="F7" s="8">
        <f t="shared" si="1"/>
        <v>0.625</v>
      </c>
      <c r="G7" s="9">
        <f t="shared" si="2"/>
        <v>0.375</v>
      </c>
    </row>
    <row r="8" spans="1:7" x14ac:dyDescent="0.25">
      <c r="A8" s="6" t="s">
        <v>36</v>
      </c>
      <c r="B8" s="7">
        <v>5900</v>
      </c>
      <c r="C8" s="7">
        <v>560</v>
      </c>
      <c r="D8" s="7">
        <f>SUM(SUMIF('Credit Payment Entry sheet'!$C:$C,Credit!$A8,'Credit Payment Entry sheet'!$D:$D),$C8)-SUMIF('Daly Expences entry sheet'!$D:$D,Credit!$A8,'Daly Expences entry sheet'!$C:$C)</f>
        <v>560</v>
      </c>
      <c r="E8" s="7">
        <f t="shared" si="0"/>
        <v>5340</v>
      </c>
      <c r="F8" s="8">
        <f t="shared" si="1"/>
        <v>9.4915254237288138E-2</v>
      </c>
      <c r="G8" s="9">
        <f t="shared" si="2"/>
        <v>0.90508474576271192</v>
      </c>
    </row>
    <row r="9" spans="1:7" x14ac:dyDescent="0.25">
      <c r="A9" s="6" t="s">
        <v>37</v>
      </c>
      <c r="B9" s="7">
        <v>5000</v>
      </c>
      <c r="C9" s="7">
        <v>0</v>
      </c>
      <c r="D9" s="7">
        <f>SUM(SUMIF('Credit Payment Entry sheet'!$C:$C,Credit!$A9,'Credit Payment Entry sheet'!$D:$D),$C9)-SUMIF('Daly Expences entry sheet'!$D:$D,Credit!$A9,'Daly Expences entry sheet'!$C:$C)</f>
        <v>0</v>
      </c>
      <c r="E9" s="7">
        <f t="shared" si="0"/>
        <v>5000</v>
      </c>
      <c r="F9" s="8">
        <f t="shared" si="1"/>
        <v>0</v>
      </c>
      <c r="G9" s="9">
        <f t="shared" si="2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workbookViewId="0">
      <selection activeCell="H12" sqref="H12"/>
    </sheetView>
  </sheetViews>
  <sheetFormatPr defaultRowHeight="15" x14ac:dyDescent="0.25"/>
  <cols>
    <col min="1" max="1" width="23.85546875" bestFit="1" customWidth="1"/>
    <col min="2" max="2" width="16.42578125" bestFit="1" customWidth="1"/>
    <col min="3" max="3" width="4.7109375" bestFit="1" customWidth="1"/>
    <col min="4" max="4" width="20.5703125" bestFit="1" customWidth="1"/>
    <col min="5" max="5" width="17.28515625" bestFit="1" customWidth="1"/>
    <col min="6" max="6" width="14.85546875" bestFit="1" customWidth="1"/>
    <col min="8" max="8" width="23.85546875" customWidth="1"/>
    <col min="9" max="9" width="23.140625" customWidth="1"/>
    <col min="10" max="10" width="7.42578125" customWidth="1"/>
    <col min="11" max="11" width="8.7109375" customWidth="1"/>
    <col min="12" max="12" width="8" customWidth="1"/>
    <col min="13" max="13" width="23.85546875" bestFit="1" customWidth="1"/>
    <col min="14" max="14" width="6.7109375" customWidth="1"/>
    <col min="15" max="15" width="11.85546875" bestFit="1" customWidth="1"/>
    <col min="16" max="16" width="5.85546875" customWidth="1"/>
    <col min="17" max="17" width="11.28515625" bestFit="1" customWidth="1"/>
  </cols>
  <sheetData>
    <row r="1" spans="1:9" x14ac:dyDescent="0.25">
      <c r="A1" s="17" t="s">
        <v>19</v>
      </c>
      <c r="B1" s="18" t="s">
        <v>24</v>
      </c>
      <c r="C1" s="18" t="s">
        <v>20</v>
      </c>
      <c r="D1" s="18" t="s">
        <v>21</v>
      </c>
      <c r="E1" s="18" t="s">
        <v>22</v>
      </c>
      <c r="F1" s="19" t="s">
        <v>23</v>
      </c>
    </row>
    <row r="2" spans="1:9" x14ac:dyDescent="0.25">
      <c r="A2" s="20" t="s">
        <v>51</v>
      </c>
      <c r="B2" s="15"/>
      <c r="C2" s="15"/>
      <c r="D2" s="15"/>
      <c r="E2" s="16"/>
      <c r="F2" s="16"/>
      <c r="H2" s="26"/>
      <c r="I2" s="27"/>
    </row>
    <row r="3" spans="1:9" x14ac:dyDescent="0.25">
      <c r="A3" s="6" t="s">
        <v>38</v>
      </c>
      <c r="B3" s="7"/>
      <c r="C3" s="7"/>
      <c r="D3" s="7" t="s">
        <v>16</v>
      </c>
      <c r="E3" s="14">
        <v>0</v>
      </c>
      <c r="F3" s="14">
        <f>SUM(SUMIF(Income!$D$2:$D$1048576,'SB Accounts'!$A3,Income!$C$2:$C$1048576),SUMIF('Daly Expences entry sheet'!$G$2:$G$1048576,'SB Accounts'!$A3,'Daly Expences entry sheet'!$C$2:$C$1048576),$E3)-SUM(SUMIF('Daly Expences entry sheet'!$D:$D,'SB Accounts'!$A3,'Daly Expences entry sheet'!$C:$C),SUMIF('Credit Payment Entry sheet'!$B:$B,'SB Accounts'!$A3,'Credit Payment Entry sheet'!$D:$D))</f>
        <v>0</v>
      </c>
      <c r="H3" s="26"/>
      <c r="I3" s="27"/>
    </row>
    <row r="4" spans="1:9" x14ac:dyDescent="0.25">
      <c r="A4" s="6" t="s">
        <v>39</v>
      </c>
      <c r="B4" s="7"/>
      <c r="C4" s="7"/>
      <c r="D4" s="7" t="s">
        <v>16</v>
      </c>
      <c r="E4" s="14">
        <v>0</v>
      </c>
      <c r="F4" s="14">
        <f>SUM(SUMIF(Income!$D$2:$D$1048576,'SB Accounts'!$A4,Income!$C$2:$C$1048576),SUMIF('Daly Expences entry sheet'!$G$2:$G$1048576,'SB Accounts'!$A4,'Daly Expences entry sheet'!$C$2:$C$1048576),$E4)-SUM(SUMIF('Daly Expences entry sheet'!$D:$D,'SB Accounts'!$A4,'Daly Expences entry sheet'!$C:$C),SUMIF('Credit Payment Entry sheet'!$B:$B,'SB Accounts'!$A4,'Credit Payment Entry sheet'!$D:$D))</f>
        <v>0</v>
      </c>
      <c r="H4" s="26"/>
      <c r="I4" s="27"/>
    </row>
    <row r="5" spans="1:9" x14ac:dyDescent="0.25">
      <c r="A5" s="6" t="s">
        <v>40</v>
      </c>
      <c r="B5" s="7"/>
      <c r="C5" s="7"/>
      <c r="D5" s="7" t="s">
        <v>16</v>
      </c>
      <c r="E5" s="14">
        <v>0</v>
      </c>
      <c r="F5" s="14">
        <f>SUM(SUMIF(Income!$D$2:$D$1048576,'SB Accounts'!$A5,Income!$C$2:$C$1048576),SUMIF('Daly Expences entry sheet'!$G$2:$G$1048576,'SB Accounts'!$A5,'Daly Expences entry sheet'!$C$2:$C$1048576),$E5)-SUM(SUMIF('Daly Expences entry sheet'!$D:$D,'SB Accounts'!$A5,'Daly Expences entry sheet'!$C:$C),SUMIF('Credit Payment Entry sheet'!$B:$B,'SB Accounts'!$A5,'Credit Payment Entry sheet'!$D:$D))</f>
        <v>0</v>
      </c>
      <c r="H5" s="26"/>
      <c r="I5" s="27"/>
    </row>
    <row r="6" spans="1:9" x14ac:dyDescent="0.25">
      <c r="A6" s="6" t="s">
        <v>41</v>
      </c>
      <c r="B6" s="7"/>
      <c r="C6" s="7"/>
      <c r="D6" s="7" t="s">
        <v>16</v>
      </c>
      <c r="E6" s="14">
        <v>0</v>
      </c>
      <c r="F6" s="14">
        <f>SUM(SUMIF(Income!$D$2:$D$1048576,'SB Accounts'!$A6,Income!$C$2:$C$1048576),SUMIF('Daly Expences entry sheet'!$G$2:$G$1048576,'SB Accounts'!$A6,'Daly Expences entry sheet'!$C$2:$C$1048576),$E6)-SUM(SUMIF('Daly Expences entry sheet'!$D:$D,'SB Accounts'!$A6,'Daly Expences entry sheet'!$C:$C),SUMIF('Credit Payment Entry sheet'!$B:$B,'SB Accounts'!$A6,'Credit Payment Entry sheet'!$D:$D))</f>
        <v>900</v>
      </c>
      <c r="H6" s="26"/>
      <c r="I6" s="27"/>
    </row>
    <row r="7" spans="1:9" x14ac:dyDescent="0.25">
      <c r="A7" s="6" t="s">
        <v>42</v>
      </c>
      <c r="B7" s="7"/>
      <c r="C7" s="7"/>
      <c r="D7" s="7" t="s">
        <v>16</v>
      </c>
      <c r="E7" s="14">
        <v>0</v>
      </c>
      <c r="F7" s="14">
        <f>SUM(SUMIF(Income!$D$2:$D$1048576,'SB Accounts'!$A7,Income!$C$2:$C$1048576),SUMIF('Daly Expences entry sheet'!$G$2:$G$1048576,'SB Accounts'!$A7,'Daly Expences entry sheet'!$C$2:$C$1048576),$E7)-SUM(SUMIF('Daly Expences entry sheet'!$D:$D,'SB Accounts'!$A7,'Daly Expences entry sheet'!$C:$C),SUMIF('Credit Payment Entry sheet'!$B:$B,'SB Accounts'!$A7,'Credit Payment Entry sheet'!$D:$D))</f>
        <v>5450</v>
      </c>
      <c r="H7" s="26"/>
      <c r="I7" s="27"/>
    </row>
    <row r="8" spans="1:9" x14ac:dyDescent="0.25">
      <c r="A8" s="6" t="s">
        <v>43</v>
      </c>
      <c r="B8" s="7"/>
      <c r="C8" s="7"/>
      <c r="D8" s="7" t="s">
        <v>16</v>
      </c>
      <c r="E8" s="14">
        <v>0</v>
      </c>
      <c r="F8" s="14">
        <f>SUM(SUMIF(Income!$D$2:$D$1048576,'SB Accounts'!$A8,Income!$C$2:$C$1048576),SUMIF('Daly Expences entry sheet'!$G$2:$G$1048576,'SB Accounts'!$A8,'Daly Expences entry sheet'!$C$2:$C$1048576),$E8)-SUM(SUMIF('Daly Expences entry sheet'!$D:$D,'SB Accounts'!$A8,'Daly Expences entry sheet'!$C:$C),SUMIF('Credit Payment Entry sheet'!$B:$B,'SB Accounts'!$A8,'Credit Payment Entry sheet'!$D:$D))</f>
        <v>0</v>
      </c>
      <c r="H8" s="26"/>
      <c r="I8" s="27"/>
    </row>
    <row r="9" spans="1:9" x14ac:dyDescent="0.25">
      <c r="A9" s="6" t="s">
        <v>44</v>
      </c>
      <c r="B9" s="7"/>
      <c r="C9" s="7"/>
      <c r="D9" s="7" t="s">
        <v>16</v>
      </c>
      <c r="E9" s="14">
        <v>0</v>
      </c>
      <c r="F9" s="14">
        <f>SUM(SUMIF(Income!$D$2:$D$1048576,'SB Accounts'!$A9,Income!$C$2:$C$1048576),SUMIF('Daly Expences entry sheet'!$G$2:$G$1048576,'SB Accounts'!$A9,'Daly Expences entry sheet'!$C$2:$C$1048576),$E9)-SUM(SUMIF('Daly Expences entry sheet'!$D:$D,'SB Accounts'!$A9,'Daly Expences entry sheet'!$C:$C),SUMIF('Credit Payment Entry sheet'!$B:$B,'SB Accounts'!$A9,'Credit Payment Entry sheet'!$D:$D))</f>
        <v>0</v>
      </c>
      <c r="H9" s="26"/>
      <c r="I9" s="27"/>
    </row>
    <row r="10" spans="1:9" x14ac:dyDescent="0.25">
      <c r="H10" s="26"/>
      <c r="I10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13" sqref="F13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25.5703125" customWidth="1"/>
    <col min="5" max="5" width="12.42578125" bestFit="1" customWidth="1"/>
    <col min="6" max="7" width="14.28515625" bestFit="1" customWidth="1"/>
  </cols>
  <sheetData>
    <row r="1" spans="1:7" x14ac:dyDescent="0.25">
      <c r="A1" s="23" t="s">
        <v>9</v>
      </c>
      <c r="B1" s="23" t="s">
        <v>13</v>
      </c>
      <c r="C1" s="23" t="s">
        <v>29</v>
      </c>
    </row>
    <row r="2" spans="1:7" x14ac:dyDescent="0.25">
      <c r="A2" s="24" t="s">
        <v>14</v>
      </c>
      <c r="B2" s="25" t="s">
        <v>51</v>
      </c>
      <c r="C2" s="25" t="s">
        <v>51</v>
      </c>
      <c r="E2" s="31" t="s">
        <v>66</v>
      </c>
      <c r="F2" s="31" t="s">
        <v>67</v>
      </c>
      <c r="G2" s="31" t="s">
        <v>68</v>
      </c>
    </row>
    <row r="3" spans="1:7" x14ac:dyDescent="0.25">
      <c r="A3" s="24" t="s">
        <v>15</v>
      </c>
      <c r="B3" s="24" t="s">
        <v>28</v>
      </c>
      <c r="C3" s="22" t="s">
        <v>54</v>
      </c>
      <c r="E3" s="10">
        <f>SUM(Income!$C:$C)</f>
        <v>6000</v>
      </c>
      <c r="F3" s="10">
        <f>'Daly Expences entry sheet'!$L$3</f>
        <v>800</v>
      </c>
      <c r="G3" s="10">
        <f>$E$3-$F$3</f>
        <v>5200</v>
      </c>
    </row>
    <row r="4" spans="1:7" x14ac:dyDescent="0.25">
      <c r="A4" s="24"/>
      <c r="B4" s="25" t="s">
        <v>48</v>
      </c>
      <c r="C4" s="24" t="s">
        <v>30</v>
      </c>
    </row>
    <row r="5" spans="1:7" x14ac:dyDescent="0.25">
      <c r="A5" s="24"/>
      <c r="B5" s="24" t="s">
        <v>16</v>
      </c>
      <c r="C5" s="24" t="s">
        <v>31</v>
      </c>
    </row>
    <row r="6" spans="1:7" x14ac:dyDescent="0.25">
      <c r="A6" s="24"/>
      <c r="B6" s="24" t="s">
        <v>17</v>
      </c>
      <c r="C6" s="24" t="s">
        <v>32</v>
      </c>
    </row>
    <row r="7" spans="1:7" x14ac:dyDescent="0.25">
      <c r="A7" s="24"/>
      <c r="B7" s="24"/>
      <c r="C7" s="24" t="s">
        <v>33</v>
      </c>
    </row>
    <row r="8" spans="1:7" x14ac:dyDescent="0.25">
      <c r="A8" s="24"/>
      <c r="B8" s="24"/>
      <c r="C8" s="24" t="s">
        <v>34</v>
      </c>
    </row>
    <row r="9" spans="1:7" x14ac:dyDescent="0.25">
      <c r="A9" s="24"/>
      <c r="B9" s="24"/>
      <c r="C9" s="24" t="s">
        <v>35</v>
      </c>
    </row>
    <row r="10" spans="1:7" x14ac:dyDescent="0.25">
      <c r="A10" s="24"/>
      <c r="B10" s="24"/>
      <c r="C10" s="24" t="s">
        <v>36</v>
      </c>
    </row>
    <row r="11" spans="1:7" x14ac:dyDescent="0.25">
      <c r="A11" s="25"/>
      <c r="B11" s="25"/>
      <c r="C11" s="24" t="s">
        <v>37</v>
      </c>
    </row>
    <row r="12" spans="1:7" x14ac:dyDescent="0.25">
      <c r="A12" s="25"/>
      <c r="B12" s="25"/>
      <c r="C12" s="24" t="s">
        <v>38</v>
      </c>
    </row>
    <row r="13" spans="1:7" x14ac:dyDescent="0.25">
      <c r="A13" s="25"/>
      <c r="B13" s="25"/>
      <c r="C13" s="24" t="s">
        <v>39</v>
      </c>
    </row>
    <row r="14" spans="1:7" x14ac:dyDescent="0.25">
      <c r="A14" s="25"/>
      <c r="B14" s="25"/>
      <c r="C14" s="24" t="s">
        <v>40</v>
      </c>
    </row>
    <row r="15" spans="1:7" x14ac:dyDescent="0.25">
      <c r="A15" s="25"/>
      <c r="B15" s="25"/>
      <c r="C15" s="24" t="s">
        <v>41</v>
      </c>
    </row>
    <row r="16" spans="1:7" x14ac:dyDescent="0.25">
      <c r="A16" s="25"/>
      <c r="B16" s="25"/>
      <c r="C16" s="24" t="s">
        <v>42</v>
      </c>
    </row>
    <row r="17" spans="1:3" x14ac:dyDescent="0.25">
      <c r="A17" s="25"/>
      <c r="B17" s="25"/>
      <c r="C17" s="24" t="s">
        <v>43</v>
      </c>
    </row>
    <row r="18" spans="1:3" x14ac:dyDescent="0.25">
      <c r="A18" s="22"/>
      <c r="B18" s="22"/>
      <c r="C18" s="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Daly Expences entry sheet</vt:lpstr>
      <vt:lpstr>Credit Payment Entry sheet</vt:lpstr>
      <vt:lpstr>Income</vt:lpstr>
      <vt:lpstr>Credit</vt:lpstr>
      <vt:lpstr>SB Accounts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2022-06-22T17:10:21Z</dcterms:modified>
</cp:coreProperties>
</file>