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g-my.sharepoint.com/personal/ozlem_aktas_ing_com/Documents/Desktop/TRM Engineering/Hiring- BumbleBee/Python expert/"/>
    </mc:Choice>
  </mc:AlternateContent>
  <xr:revisionPtr revIDLastSave="0" documentId="8_{09756A24-6C3D-4A83-8B3A-FC89605C10BB}" xr6:coauthVersionLast="47" xr6:coauthVersionMax="47" xr10:uidLastSave="{00000000-0000-0000-0000-000000000000}"/>
  <bookViews>
    <workbookView xWindow="-120" yWindow="-120" windowWidth="29040" windowHeight="15720" xr2:uid="{CD15192D-EDC0-4BF9-9AA8-6924275A987C}"/>
  </bookViews>
  <sheets>
    <sheet name="Op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5" i="1" s="1"/>
  <c r="C17" i="1" s="1"/>
  <c r="C18" i="1" s="1"/>
  <c r="C8" i="1"/>
  <c r="C22" i="1" l="1"/>
  <c r="C23" i="1" s="1"/>
  <c r="C26" i="1"/>
  <c r="C32" i="1" s="1"/>
  <c r="C31" i="1"/>
  <c r="C27" i="1" l="1"/>
</calcChain>
</file>

<file path=xl/sharedStrings.xml><?xml version="1.0" encoding="utf-8"?>
<sst xmlns="http://schemas.openxmlformats.org/spreadsheetml/2006/main" count="32" uniqueCount="23">
  <si>
    <t xml:space="preserve"> </t>
  </si>
  <si>
    <t>European Vanilla Call</t>
  </si>
  <si>
    <t>base case</t>
  </si>
  <si>
    <t>Trade date</t>
  </si>
  <si>
    <t>with spot price</t>
  </si>
  <si>
    <t>with forward price</t>
  </si>
  <si>
    <t>Expiry</t>
  </si>
  <si>
    <t>S0</t>
  </si>
  <si>
    <t>K (strike)</t>
  </si>
  <si>
    <t>Time to Expiry</t>
  </si>
  <si>
    <t>r</t>
  </si>
  <si>
    <t>r_cont</t>
  </si>
  <si>
    <t>Div yield (cont)</t>
  </si>
  <si>
    <t>Vol</t>
  </si>
  <si>
    <t>F=forward stock price</t>
  </si>
  <si>
    <t>d1</t>
  </si>
  <si>
    <t>d2</t>
  </si>
  <si>
    <t>Call</t>
  </si>
  <si>
    <t>Put</t>
  </si>
  <si>
    <t>premium</t>
  </si>
  <si>
    <t>with put-call parity</t>
  </si>
  <si>
    <t>put- call parity</t>
  </si>
  <si>
    <t>Greeks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</si>
</sst>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2" fillId="2" borderId="1" xfId="0" applyFont="1" applyFill="1" applyBorder="1"/>
    <xf numFmtId="0" fontId="2" fillId="2" borderId="2" xfId="0" applyFont="1" applyFill="1" applyBorder="1"/>
    <xf numFmtId="0" fontId="0" fillId="2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14" fontId="0" fillId="3" borderId="4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2" fontId="0" fillId="2" borderId="0" xfId="1" applyNumberFormat="1" applyFont="1" applyFill="1"/>
    <xf numFmtId="0" fontId="0" fillId="3" borderId="4" xfId="0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5" fontId="0" fillId="2" borderId="4" xfId="1" applyNumberFormat="1" applyFont="1" applyFill="1" applyBorder="1" applyAlignment="1">
      <alignment horizontal="center"/>
    </xf>
    <xf numFmtId="9" fontId="0" fillId="3" borderId="4" xfId="1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0" fontId="0" fillId="2" borderId="0" xfId="1" applyNumberFormat="1" applyFont="1" applyFill="1" applyAlignment="1">
      <alignment horizontal="center"/>
    </xf>
    <xf numFmtId="0" fontId="0" fillId="2" borderId="7" xfId="0" applyFill="1" applyBorder="1" applyAlignment="1">
      <alignment horizontal="center"/>
    </xf>
    <xf numFmtId="166" fontId="0" fillId="2" borderId="8" xfId="0" applyNumberFormat="1" applyFill="1" applyBorder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2" borderId="7" xfId="0" applyFill="1" applyBorder="1"/>
    <xf numFmtId="2" fontId="2" fillId="4" borderId="8" xfId="0" applyNumberFormat="1" applyFon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2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523875</xdr:colOff>
      <xdr:row>4</xdr:row>
      <xdr:rowOff>66675</xdr:rowOff>
    </xdr:from>
    <xdr:to>
      <xdr:col>31</xdr:col>
      <xdr:colOff>457200</xdr:colOff>
      <xdr:row>24</xdr:row>
      <xdr:rowOff>29237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5400D937-2874-4ADF-961A-786084478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515975" y="838200"/>
          <a:ext cx="6905625" cy="3858287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501650</xdr:colOff>
      <xdr:row>48</xdr:row>
      <xdr:rowOff>35967</xdr:rowOff>
    </xdr:from>
    <xdr:to>
      <xdr:col>25</xdr:col>
      <xdr:colOff>227457</xdr:colOff>
      <xdr:row>69</xdr:row>
      <xdr:rowOff>69320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DD4F53-36E3-485F-B9CF-250C1C3AC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45550" y="9332367"/>
          <a:ext cx="7860157" cy="4033853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26</xdr:row>
      <xdr:rowOff>47625</xdr:rowOff>
    </xdr:from>
    <xdr:to>
      <xdr:col>30</xdr:col>
      <xdr:colOff>123124</xdr:colOff>
      <xdr:row>43</xdr:row>
      <xdr:rowOff>47236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081E31-034B-43DF-8DBD-09445C425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154150" y="5114925"/>
          <a:ext cx="5352349" cy="3276211"/>
        </a:xfrm>
        <a:prstGeom prst="rect">
          <a:avLst/>
        </a:prstGeom>
      </xdr:spPr>
    </xdr:pic>
    <xdr:clientData/>
  </xdr:twoCellAnchor>
  <xdr:twoCellAnchor editAs="oneCell">
    <xdr:from>
      <xdr:col>7</xdr:col>
      <xdr:colOff>596900</xdr:colOff>
      <xdr:row>4</xdr:row>
      <xdr:rowOff>95250</xdr:rowOff>
    </xdr:from>
    <xdr:to>
      <xdr:col>17</xdr:col>
      <xdr:colOff>465980</xdr:colOff>
      <xdr:row>29</xdr:row>
      <xdr:rowOff>126417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582CA3-79B0-4D49-86D4-5300E84B4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97650" y="866775"/>
          <a:ext cx="5698380" cy="4907967"/>
        </a:xfrm>
        <a:prstGeom prst="rect">
          <a:avLst/>
        </a:prstGeom>
      </xdr:spPr>
    </xdr:pic>
    <xdr:clientData/>
  </xdr:twoCellAnchor>
  <xdr:twoCellAnchor editAs="oneCell">
    <xdr:from>
      <xdr:col>15</xdr:col>
      <xdr:colOff>244475</xdr:colOff>
      <xdr:row>36</xdr:row>
      <xdr:rowOff>82550</xdr:rowOff>
    </xdr:from>
    <xdr:to>
      <xdr:col>19</xdr:col>
      <xdr:colOff>231473</xdr:colOff>
      <xdr:row>38</xdr:row>
      <xdr:rowOff>31712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F2D7D0D-F444-48F1-9957-CAD15E39F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12475" y="7092950"/>
          <a:ext cx="2311098" cy="3301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D8024-A05F-4CB7-AF2D-A9065BC209EF}">
  <sheetPr>
    <tabColor rgb="FFFF0000"/>
  </sheetPr>
  <dimension ref="A2:AF47"/>
  <sheetViews>
    <sheetView tabSelected="1" zoomScale="120" zoomScaleNormal="120" workbookViewId="0">
      <selection activeCell="F12" sqref="F12"/>
    </sheetView>
  </sheetViews>
  <sheetFormatPr defaultColWidth="8.7109375" defaultRowHeight="15" x14ac:dyDescent="0.25"/>
  <cols>
    <col min="1" max="1" width="16.7109375" style="1" bestFit="1" customWidth="1"/>
    <col min="2" max="2" width="19.140625" style="1" bestFit="1" customWidth="1"/>
    <col min="3" max="3" width="11.85546875" style="1" customWidth="1"/>
    <col min="4" max="5" width="12.5703125" style="1" customWidth="1"/>
    <col min="6" max="7" width="8.7109375" style="1"/>
    <col min="8" max="32" width="8.7109375" style="2"/>
    <col min="33" max="16384" width="8.7109375" style="1"/>
  </cols>
  <sheetData>
    <row r="2" spans="1:21" ht="15.75" thickBot="1" x14ac:dyDescent="0.3"/>
    <row r="3" spans="1:21" x14ac:dyDescent="0.25">
      <c r="A3" s="1" t="s">
        <v>0</v>
      </c>
      <c r="B3" s="3" t="s">
        <v>1</v>
      </c>
      <c r="C3" s="4" t="s">
        <v>2</v>
      </c>
      <c r="E3" s="5"/>
    </row>
    <row r="4" spans="1:21" x14ac:dyDescent="0.25">
      <c r="B4" s="6" t="s">
        <v>3</v>
      </c>
      <c r="C4" s="7">
        <v>45619</v>
      </c>
      <c r="E4" s="5"/>
      <c r="I4" s="2" t="s">
        <v>4</v>
      </c>
      <c r="U4" s="2" t="s">
        <v>5</v>
      </c>
    </row>
    <row r="5" spans="1:21" x14ac:dyDescent="0.25">
      <c r="B5" s="6" t="s">
        <v>6</v>
      </c>
      <c r="C5" s="7">
        <v>45787</v>
      </c>
    </row>
    <row r="6" spans="1:21" x14ac:dyDescent="0.25">
      <c r="B6" s="8" t="s">
        <v>7</v>
      </c>
      <c r="C6" s="9">
        <v>19</v>
      </c>
      <c r="F6" s="10"/>
    </row>
    <row r="7" spans="1:21" x14ac:dyDescent="0.25">
      <c r="B7" s="6" t="s">
        <v>8</v>
      </c>
      <c r="C7" s="11">
        <v>17</v>
      </c>
    </row>
    <row r="8" spans="1:21" x14ac:dyDescent="0.25">
      <c r="B8" s="8" t="s">
        <v>9</v>
      </c>
      <c r="C8" s="12">
        <f>(C5-C4)/365</f>
        <v>0.46027397260273972</v>
      </c>
    </row>
    <row r="9" spans="1:21" x14ac:dyDescent="0.25">
      <c r="B9" s="8" t="s">
        <v>10</v>
      </c>
      <c r="C9" s="13">
        <v>5.0000000000000001E-3</v>
      </c>
    </row>
    <row r="10" spans="1:21" x14ac:dyDescent="0.25">
      <c r="B10" s="8" t="s">
        <v>11</v>
      </c>
      <c r="C10" s="13">
        <f>LN(1+C9)</f>
        <v>4.9875415110389679E-3</v>
      </c>
    </row>
    <row r="11" spans="1:21" x14ac:dyDescent="0.25">
      <c r="B11" s="6" t="s">
        <v>12</v>
      </c>
      <c r="C11" s="14">
        <v>0</v>
      </c>
    </row>
    <row r="12" spans="1:21" ht="15.75" thickBot="1" x14ac:dyDescent="0.3">
      <c r="B12" s="15" t="s">
        <v>13</v>
      </c>
      <c r="C12" s="16">
        <v>0.3</v>
      </c>
    </row>
    <row r="13" spans="1:21" x14ac:dyDescent="0.25">
      <c r="B13" s="5"/>
      <c r="C13" s="17"/>
    </row>
    <row r="14" spans="1:21" ht="15.75" thickBot="1" x14ac:dyDescent="0.3">
      <c r="B14" s="5"/>
      <c r="C14" s="5"/>
    </row>
    <row r="15" spans="1:21" ht="15.75" thickBot="1" x14ac:dyDescent="0.3">
      <c r="B15" s="18" t="s">
        <v>14</v>
      </c>
      <c r="C15" s="19">
        <f>C6*EXP((C10)*C8)</f>
        <v>19.043667178137511</v>
      </c>
    </row>
    <row r="16" spans="1:21" ht="15.75" thickBot="1" x14ac:dyDescent="0.3">
      <c r="B16" s="5"/>
      <c r="C16" s="20"/>
    </row>
    <row r="17" spans="1:4" ht="15.75" thickBot="1" x14ac:dyDescent="0.3">
      <c r="A17" s="21" t="s">
        <v>5</v>
      </c>
      <c r="B17" s="18" t="s">
        <v>15</v>
      </c>
      <c r="C17" s="19">
        <f>(LN(C15/C7)+C12^2/2*C8)/(C12*SQRT(C8))</f>
        <v>0.65952577424589287</v>
      </c>
    </row>
    <row r="18" spans="1:4" ht="15.75" thickBot="1" x14ac:dyDescent="0.3">
      <c r="B18" s="18" t="s">
        <v>16</v>
      </c>
      <c r="C18" s="19">
        <f>C17-C12*SQRT(C8)</f>
        <v>0.45599529118685189</v>
      </c>
    </row>
    <row r="19" spans="1:4" x14ac:dyDescent="0.25">
      <c r="B19" s="5"/>
      <c r="C19" s="20"/>
    </row>
    <row r="20" spans="1:4" x14ac:dyDescent="0.25">
      <c r="B20" s="5"/>
      <c r="C20" s="20"/>
    </row>
    <row r="21" spans="1:4" ht="15.75" thickBot="1" x14ac:dyDescent="0.3">
      <c r="B21" s="5"/>
      <c r="C21" s="20"/>
    </row>
    <row r="22" spans="1:4" ht="15.75" thickBot="1" x14ac:dyDescent="0.3">
      <c r="A22" s="21" t="s">
        <v>4</v>
      </c>
      <c r="B22" s="18" t="s">
        <v>15</v>
      </c>
      <c r="C22" s="19">
        <f>(LN(C6/C7)+(C10+C12^2/2)*C8)/(C12*SQRT(C8))</f>
        <v>0.65952577424589309</v>
      </c>
    </row>
    <row r="23" spans="1:4" ht="15.75" thickBot="1" x14ac:dyDescent="0.3">
      <c r="B23" s="18" t="s">
        <v>16</v>
      </c>
      <c r="C23" s="19">
        <f>C22-C12*SQRT(C8)</f>
        <v>0.45599529118685211</v>
      </c>
    </row>
    <row r="24" spans="1:4" x14ac:dyDescent="0.25">
      <c r="B24" s="5"/>
      <c r="C24" s="20"/>
    </row>
    <row r="25" spans="1:4" ht="15.75" thickBot="1" x14ac:dyDescent="0.3">
      <c r="B25" s="5"/>
      <c r="C25" s="20"/>
    </row>
    <row r="26" spans="1:4" ht="15.75" thickBot="1" x14ac:dyDescent="0.3">
      <c r="A26" s="21" t="s">
        <v>5</v>
      </c>
      <c r="B26" s="18" t="s">
        <v>17</v>
      </c>
      <c r="C26" s="22">
        <f>EXP(-C10*C8)*(C15*NORMSDIST(C17)-C7*NORMSDIST(C18))</f>
        <v>2.6968842086815044</v>
      </c>
    </row>
    <row r="27" spans="1:4" ht="15.75" thickBot="1" x14ac:dyDescent="0.3">
      <c r="A27" s="21" t="s">
        <v>4</v>
      </c>
      <c r="B27" s="18" t="s">
        <v>17</v>
      </c>
      <c r="C27" s="23">
        <f>EXP(-C10*C8)*(C15*NORMSDIST(C22)-C7*NORMSDIST(C23))</f>
        <v>2.6968842086815044</v>
      </c>
    </row>
    <row r="28" spans="1:4" x14ac:dyDescent="0.25">
      <c r="C28" s="24"/>
    </row>
    <row r="29" spans="1:4" x14ac:dyDescent="0.25">
      <c r="C29" s="24"/>
    </row>
    <row r="30" spans="1:4" ht="15.75" thickBot="1" x14ac:dyDescent="0.3">
      <c r="C30" s="24"/>
    </row>
    <row r="31" spans="1:4" ht="15.75" thickBot="1" x14ac:dyDescent="0.3">
      <c r="A31" s="21" t="s">
        <v>5</v>
      </c>
      <c r="B31" s="18" t="s">
        <v>18</v>
      </c>
      <c r="C31" s="22">
        <f>EXP(-C10*C8)*(C7*NORMSDIST(-C18)-C15*NORMSDIST(-C17))</f>
        <v>0.65790316467387178</v>
      </c>
      <c r="D31" s="1" t="s">
        <v>19</v>
      </c>
    </row>
    <row r="32" spans="1:4" ht="15.75" thickBot="1" x14ac:dyDescent="0.3">
      <c r="A32" s="21" t="s">
        <v>20</v>
      </c>
      <c r="B32" s="18" t="s">
        <v>18</v>
      </c>
      <c r="C32" s="23">
        <f>C26-C6+C7*EXP(-C8*C10)</f>
        <v>0.657903164673872</v>
      </c>
    </row>
    <row r="33" spans="2:13" x14ac:dyDescent="0.25">
      <c r="B33" s="5"/>
    </row>
    <row r="34" spans="2:13" x14ac:dyDescent="0.25">
      <c r="B34" s="5"/>
    </row>
    <row r="38" spans="2:13" x14ac:dyDescent="0.25">
      <c r="M38" s="2" t="s">
        <v>21</v>
      </c>
    </row>
    <row r="47" spans="2:13" x14ac:dyDescent="0.25">
      <c r="M47" s="2" t="s">
        <v>22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</vt:lpstr>
    </vt:vector>
  </TitlesOfParts>
  <Company>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Aktas, O. (Ozlem)</dc:creator>
  <cp:lastModifiedBy>Aktas, O. (Ozlem)</cp:lastModifiedBy>
  <dcterms:created xsi:type="dcterms:W3CDTF">2025-07-11T10:07:13Z</dcterms:created>
  <dcterms:modified xsi:type="dcterms:W3CDTF">2025-07-11T10:07:49Z</dcterms:modified>
</cp:coreProperties>
</file>