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User\Desktop\Python Code\Clustering by Irfan\"/>
    </mc:Choice>
  </mc:AlternateContent>
  <xr:revisionPtr revIDLastSave="0" documentId="13_ncr:1_{B04432B2-6465-404F-A79F-DCD6A1430258}" xr6:coauthVersionLast="47" xr6:coauthVersionMax="47" xr10:uidLastSave="{00000000-0000-0000-0000-000000000000}"/>
  <bookViews>
    <workbookView xWindow="-120" yWindow="-120" windowWidth="20730" windowHeight="11040" firstSheet="1" activeTab="1" xr2:uid="{00000000-000D-0000-FFFF-FFFF00000000}"/>
  </bookViews>
  <sheets>
    <sheet name="Sheet1" sheetId="1" state="hidden" r:id="rId1"/>
    <sheet name="Hierarchical Clustering" sheetId="9" r:id="rId2"/>
    <sheet name="K-means" sheetId="2" r:id="rId3"/>
    <sheet name="Sheet2" sheetId="12" state="hidden" r:id="rId4"/>
    <sheet name="small Sample data" sheetId="3" state="hidden" r:id="rId5"/>
    <sheet name="Market = k = 2 " sheetId="7" state="hidden" r:id="rId6"/>
    <sheet name="Market = k = 3" sheetId="8" state="hidden" r:id="rId7"/>
    <sheet name="Market = k = 3 (2)" sheetId="11" state="hidden" r:id="rId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7" i="2" l="1"/>
  <c r="L6" i="2"/>
  <c r="L5" i="2"/>
  <c r="L4" i="2"/>
  <c r="L3" i="2"/>
  <c r="M4" i="2"/>
  <c r="M3" i="2"/>
  <c r="F9" i="12"/>
  <c r="E20" i="2"/>
  <c r="H4" i="9"/>
  <c r="H12" i="9" s="1"/>
  <c r="I3" i="11"/>
  <c r="I4" i="11"/>
  <c r="I5" i="11"/>
  <c r="I6" i="11"/>
  <c r="I2" i="11"/>
  <c r="H3" i="11"/>
  <c r="H4" i="11"/>
  <c r="H5" i="11"/>
  <c r="H6" i="11"/>
  <c r="H2" i="11"/>
  <c r="G3" i="11"/>
  <c r="J3" i="11" s="1"/>
  <c r="G4" i="11"/>
  <c r="J4" i="11" s="1"/>
  <c r="G5" i="11"/>
  <c r="G6" i="11"/>
  <c r="G2" i="11"/>
  <c r="J5" i="11"/>
  <c r="H7" i="9"/>
  <c r="H6" i="9"/>
  <c r="H5" i="9"/>
  <c r="H13" i="9" s="1"/>
  <c r="H6" i="7"/>
  <c r="H5" i="7"/>
  <c r="H4" i="7"/>
  <c r="H3" i="7"/>
  <c r="H2" i="7"/>
  <c r="K7" i="9"/>
  <c r="K6" i="9"/>
  <c r="J7" i="9"/>
  <c r="J14" i="9" s="1"/>
  <c r="J6" i="9"/>
  <c r="J5" i="9"/>
  <c r="I7" i="9"/>
  <c r="I14" i="9" s="1"/>
  <c r="I6" i="9"/>
  <c r="I5" i="9"/>
  <c r="I13" i="9" s="1"/>
  <c r="I4" i="9"/>
  <c r="J3" i="8"/>
  <c r="J4" i="8"/>
  <c r="J5" i="8"/>
  <c r="J6" i="8"/>
  <c r="J2" i="8"/>
  <c r="H3" i="8"/>
  <c r="I3" i="8"/>
  <c r="H4" i="8"/>
  <c r="I4" i="8"/>
  <c r="H5" i="8"/>
  <c r="I5" i="8"/>
  <c r="H6" i="8"/>
  <c r="I6" i="8"/>
  <c r="I2" i="8"/>
  <c r="H2" i="8"/>
  <c r="I6" i="7"/>
  <c r="I5" i="7"/>
  <c r="I4" i="7"/>
  <c r="I3" i="7"/>
  <c r="I2" i="7"/>
  <c r="M5" i="2" l="1"/>
  <c r="N5" i="2"/>
  <c r="N3" i="2"/>
  <c r="N6" i="2"/>
  <c r="O3" i="2"/>
  <c r="N4" i="2"/>
  <c r="N7" i="2"/>
  <c r="M7" i="2"/>
  <c r="M6" i="2"/>
  <c r="J6" i="11"/>
  <c r="J2" i="11"/>
  <c r="H19" i="9"/>
  <c r="H14" i="9"/>
  <c r="H20" i="9" s="1"/>
  <c r="I20" i="9"/>
  <c r="J6" i="7"/>
  <c r="K6" i="8"/>
  <c r="K2" i="8"/>
  <c r="K4" i="8"/>
  <c r="K5" i="8"/>
  <c r="K3" i="8"/>
  <c r="J5" i="7"/>
  <c r="J2" i="7"/>
  <c r="J4" i="7"/>
  <c r="J3" i="7"/>
  <c r="G2" i="3"/>
  <c r="I2" i="3"/>
  <c r="F3" i="3"/>
  <c r="F4" i="3"/>
  <c r="F5" i="3"/>
  <c r="F6" i="3"/>
  <c r="F2" i="3"/>
  <c r="H3" i="3"/>
  <c r="H4" i="3"/>
  <c r="H5" i="3"/>
  <c r="H6" i="3"/>
  <c r="H2" i="3"/>
  <c r="G3" i="3"/>
  <c r="G4" i="3"/>
  <c r="G5" i="3"/>
  <c r="G6" i="3"/>
  <c r="O5" i="2" l="1"/>
  <c r="O7" i="2"/>
  <c r="O6" i="2"/>
  <c r="O4" i="2"/>
  <c r="N13" i="9"/>
  <c r="I6" i="3"/>
  <c r="I5" i="3"/>
  <c r="I4" i="3"/>
  <c r="I3" i="3"/>
  <c r="E2" i="1"/>
  <c r="E3" i="1"/>
  <c r="C15" i="1"/>
  <c r="B15" i="1"/>
  <c r="E15" i="1" s="1"/>
  <c r="C13" i="1"/>
  <c r="B13" i="1"/>
  <c r="E11" i="1"/>
  <c r="E9" i="1"/>
  <c r="E13" i="1" l="1"/>
</calcChain>
</file>

<file path=xl/sharedStrings.xml><?xml version="1.0" encoding="utf-8"?>
<sst xmlns="http://schemas.openxmlformats.org/spreadsheetml/2006/main" count="220" uniqueCount="110">
  <si>
    <t>c1</t>
  </si>
  <si>
    <t>c2</t>
  </si>
  <si>
    <t>newc1</t>
  </si>
  <si>
    <t>newc2</t>
  </si>
  <si>
    <t>User_ID</t>
  </si>
  <si>
    <t>Category_1</t>
  </si>
  <si>
    <t>Category_2</t>
  </si>
  <si>
    <t>Category_3</t>
  </si>
  <si>
    <t>Category_4</t>
  </si>
  <si>
    <t>Category_5</t>
  </si>
  <si>
    <t>Category_6</t>
  </si>
  <si>
    <t>Category_7</t>
  </si>
  <si>
    <t>Category_8</t>
  </si>
  <si>
    <t>Category_9</t>
  </si>
  <si>
    <t>Category_10</t>
  </si>
  <si>
    <t>User 1</t>
  </si>
  <si>
    <t>User 2</t>
  </si>
  <si>
    <t>User 3</t>
  </si>
  <si>
    <t>User 4</t>
  </si>
  <si>
    <t>User 5</t>
  </si>
  <si>
    <t>C1</t>
  </si>
  <si>
    <t>C2</t>
  </si>
  <si>
    <t>C0</t>
  </si>
  <si>
    <t>Min</t>
  </si>
  <si>
    <t>Initial Cluster</t>
  </si>
  <si>
    <t>Final_Cluster</t>
  </si>
  <si>
    <t>First Cluster</t>
  </si>
  <si>
    <t>Second Cluster</t>
  </si>
  <si>
    <t>Third Cluster</t>
  </si>
  <si>
    <t>Distance From First Cluster</t>
  </si>
  <si>
    <t>Distance From Second Cluster</t>
  </si>
  <si>
    <t>Distance From Third Cluster</t>
  </si>
  <si>
    <t>Avg_Session_Duration</t>
  </si>
  <si>
    <t>Pages_Per_Session</t>
  </si>
  <si>
    <t>Channel</t>
  </si>
  <si>
    <t>Age</t>
  </si>
  <si>
    <t>Gender</t>
  </si>
  <si>
    <t>Transaction</t>
  </si>
  <si>
    <t>Visit_ID</t>
  </si>
  <si>
    <t xml:space="preserve">Final Centroid </t>
  </si>
  <si>
    <t xml:space="preserve">Baby Product </t>
  </si>
  <si>
    <t>Clothing</t>
  </si>
  <si>
    <t>STORE 1 ( S1)</t>
  </si>
  <si>
    <t>STORE 2 ( S2)</t>
  </si>
  <si>
    <t>STORE 3 ( S3)</t>
  </si>
  <si>
    <t>STORE 4 ( S4)</t>
  </si>
  <si>
    <t>STORE 5 ( S5)</t>
  </si>
  <si>
    <t>k</t>
  </si>
  <si>
    <t>S2</t>
  </si>
  <si>
    <t>S3</t>
  </si>
  <si>
    <t>S5</t>
  </si>
  <si>
    <t>S1,S4</t>
  </si>
  <si>
    <t>S3,S5</t>
  </si>
  <si>
    <t xml:space="preserve">Step 3 :- </t>
  </si>
  <si>
    <t xml:space="preserve">( S1,S4 ) S2 </t>
  </si>
  <si>
    <t xml:space="preserve">Step 4 :- </t>
  </si>
  <si>
    <t>Final  Cluster</t>
  </si>
  <si>
    <t>Kishan</t>
  </si>
  <si>
    <t>Nikitha</t>
  </si>
  <si>
    <t>Aniket</t>
  </si>
  <si>
    <t>Amey</t>
  </si>
  <si>
    <t>Poonam</t>
  </si>
  <si>
    <t>Topper</t>
  </si>
  <si>
    <t>Data</t>
  </si>
  <si>
    <t>Company</t>
  </si>
  <si>
    <t xml:space="preserve">Step 1 :-  Distance </t>
  </si>
  <si>
    <t xml:space="preserve">Step 5 :- </t>
  </si>
  <si>
    <t xml:space="preserve">High Sales </t>
  </si>
  <si>
    <t xml:space="preserve">Low Sales </t>
  </si>
  <si>
    <t>Group 1</t>
  </si>
  <si>
    <t>Group 2</t>
  </si>
  <si>
    <t>Cluster</t>
  </si>
  <si>
    <t xml:space="preserve">Step 2 :- Linkage Method  = Minimum Method </t>
  </si>
  <si>
    <t>X1</t>
  </si>
  <si>
    <t>X2</t>
  </si>
  <si>
    <t>X4</t>
  </si>
  <si>
    <t>X5</t>
  </si>
  <si>
    <t>X6</t>
  </si>
  <si>
    <t>X7</t>
  </si>
  <si>
    <t>X8</t>
  </si>
  <si>
    <t>X9</t>
  </si>
  <si>
    <t>X10</t>
  </si>
  <si>
    <t>K (Centroid)</t>
  </si>
  <si>
    <t xml:space="preserve">Final  Centroid Position </t>
  </si>
  <si>
    <t xml:space="preserve">Third Cluster </t>
  </si>
  <si>
    <t>S1,S2,S4</t>
  </si>
  <si>
    <t xml:space="preserve">Bilal </t>
  </si>
  <si>
    <t>r</t>
  </si>
  <si>
    <t>R1</t>
  </si>
  <si>
    <t>R2</t>
  </si>
  <si>
    <t>R3</t>
  </si>
  <si>
    <t>Data ( X1 )</t>
  </si>
  <si>
    <t>Row</t>
  </si>
  <si>
    <t xml:space="preserve">Centroid </t>
  </si>
  <si>
    <t>First Centroid</t>
  </si>
  <si>
    <t>Second Centroid</t>
  </si>
  <si>
    <t>Third Centroid</t>
  </si>
  <si>
    <t>Distance From First Centroid</t>
  </si>
  <si>
    <t>Distance From Second Centroid</t>
  </si>
  <si>
    <t>Distance From Third Centroid</t>
  </si>
  <si>
    <t>buy 1 &amp; get 1 Free</t>
  </si>
  <si>
    <t>Karan</t>
  </si>
  <si>
    <t>Saket</t>
  </si>
  <si>
    <t>Shruti</t>
  </si>
  <si>
    <t>Snehal</t>
  </si>
  <si>
    <t xml:space="preserve">Sri sai </t>
  </si>
  <si>
    <t>S1 &amp; S4 have smallest Distance , So we Group them</t>
  </si>
  <si>
    <t xml:space="preserve">Note = </t>
  </si>
  <si>
    <t>S3 &amp; S5 have smallest Distance , So we Group them</t>
  </si>
  <si>
    <t>(S1,S4) &amp; S2 have smallest Distance , So we Group them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</si>
</sst>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E5F7A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FFFF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164" fontId="0" fillId="0" borderId="0" xfId="0" applyNumberFormat="1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3" borderId="2" xfId="0" applyFill="1" applyBorder="1"/>
    <xf numFmtId="0" fontId="0" fillId="4" borderId="2" xfId="0" applyFill="1" applyBorder="1"/>
    <xf numFmtId="2" fontId="0" fillId="0" borderId="3" xfId="0" applyNumberFormat="1" applyBorder="1"/>
    <xf numFmtId="2" fontId="0" fillId="0" borderId="1" xfId="0" applyNumberFormat="1" applyBorder="1"/>
    <xf numFmtId="0" fontId="0" fillId="0" borderId="8" xfId="0" applyBorder="1"/>
    <xf numFmtId="0" fontId="0" fillId="5" borderId="1" xfId="0" applyFill="1" applyBorder="1"/>
    <xf numFmtId="0" fontId="0" fillId="5" borderId="4" xfId="0" applyFill="1" applyBorder="1"/>
    <xf numFmtId="0" fontId="0" fillId="6" borderId="1" xfId="0" applyFill="1" applyBorder="1"/>
    <xf numFmtId="2" fontId="0" fillId="7" borderId="3" xfId="0" applyNumberFormat="1" applyFill="1" applyBorder="1"/>
    <xf numFmtId="1" fontId="0" fillId="0" borderId="3" xfId="0" applyNumberFormat="1" applyBorder="1"/>
    <xf numFmtId="1" fontId="0" fillId="0" borderId="1" xfId="0" applyNumberFormat="1" applyBorder="1"/>
    <xf numFmtId="0" fontId="0" fillId="2" borderId="9" xfId="0" applyFill="1" applyBorder="1"/>
    <xf numFmtId="0" fontId="0" fillId="8" borderId="1" xfId="0" applyFill="1" applyBorder="1"/>
    <xf numFmtId="0" fontId="0" fillId="3" borderId="1" xfId="0" applyFill="1" applyBorder="1"/>
    <xf numFmtId="0" fontId="0" fillId="2" borderId="1" xfId="0" applyFill="1" applyBorder="1"/>
    <xf numFmtId="0" fontId="0" fillId="9" borderId="1" xfId="0" applyFill="1" applyBorder="1"/>
    <xf numFmtId="2" fontId="0" fillId="5" borderId="1" xfId="0" applyNumberFormat="1" applyFill="1" applyBorder="1"/>
    <xf numFmtId="0" fontId="0" fillId="10" borderId="2" xfId="0" applyFill="1" applyBorder="1"/>
    <xf numFmtId="2" fontId="0" fillId="0" borderId="0" xfId="0" applyNumberFormat="1"/>
    <xf numFmtId="2" fontId="0" fillId="6" borderId="1" xfId="0" applyNumberFormat="1" applyFill="1" applyBorder="1"/>
    <xf numFmtId="0" fontId="0" fillId="2" borderId="0" xfId="0" applyFill="1"/>
    <xf numFmtId="0" fontId="0" fillId="9" borderId="0" xfId="0" applyFill="1"/>
    <xf numFmtId="0" fontId="0" fillId="11" borderId="0" xfId="0" applyFill="1"/>
    <xf numFmtId="1" fontId="0" fillId="12" borderId="3" xfId="0" applyNumberFormat="1" applyFill="1" applyBorder="1"/>
    <xf numFmtId="1" fontId="0" fillId="13" borderId="3" xfId="0" applyNumberFormat="1" applyFill="1" applyBorder="1"/>
    <xf numFmtId="164" fontId="0" fillId="0" borderId="1" xfId="0" applyNumberFormat="1" applyBorder="1"/>
    <xf numFmtId="0" fontId="0" fillId="2" borderId="11" xfId="0" applyFill="1" applyBorder="1"/>
    <xf numFmtId="0" fontId="0" fillId="14" borderId="1" xfId="0" applyFill="1" applyBorder="1"/>
    <xf numFmtId="164" fontId="0" fillId="9" borderId="1" xfId="0" applyNumberFormat="1" applyFill="1" applyBorder="1"/>
    <xf numFmtId="0" fontId="0" fillId="15" borderId="1" xfId="0" applyFill="1" applyBorder="1"/>
    <xf numFmtId="2" fontId="0" fillId="2" borderId="1" xfId="0" applyNumberFormat="1" applyFill="1" applyBorder="1"/>
    <xf numFmtId="2" fontId="0" fillId="16" borderId="1" xfId="0" applyNumberFormat="1" applyFill="1" applyBorder="1"/>
    <xf numFmtId="0" fontId="0" fillId="9" borderId="4" xfId="0" applyFill="1" applyBorder="1" applyAlignment="1">
      <alignment horizontal="center" wrapText="1"/>
    </xf>
    <xf numFmtId="0" fontId="0" fillId="9" borderId="10" xfId="0" applyFill="1" applyBorder="1" applyAlignment="1">
      <alignment horizontal="center" wrapText="1"/>
    </xf>
    <xf numFmtId="0" fontId="0" fillId="10" borderId="11" xfId="0" applyFill="1" applyBorder="1" applyAlignment="1">
      <alignment horizontal="center"/>
    </xf>
    <xf numFmtId="0" fontId="0" fillId="10" borderId="12" xfId="0" applyFill="1" applyBorder="1" applyAlignment="1">
      <alignment horizontal="center"/>
    </xf>
    <xf numFmtId="0" fontId="0" fillId="10" borderId="13" xfId="0" applyFill="1" applyBorder="1" applyAlignment="1">
      <alignment horizontal="center"/>
    </xf>
    <xf numFmtId="0" fontId="0" fillId="0" borderId="14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FF"/>
      <color rgb="FFE5F7A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'Hierarchical Clustering'!$C$2</c:f>
              <c:strCache>
                <c:ptCount val="1"/>
                <c:pt idx="0">
                  <c:v>Baby Product </c:v>
                </c:pt>
              </c:strCache>
            </c:strRef>
          </c:tx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xVal>
            <c:strRef>
              <c:f>'Hierarchical Clustering'!$B$3:$B$7</c:f>
              <c:strCache>
                <c:ptCount val="5"/>
                <c:pt idx="0">
                  <c:v>STORE 1 ( S1)</c:v>
                </c:pt>
                <c:pt idx="1">
                  <c:v>STORE 2 ( S2)</c:v>
                </c:pt>
                <c:pt idx="2">
                  <c:v>STORE 3 ( S3)</c:v>
                </c:pt>
                <c:pt idx="3">
                  <c:v>STORE 4 ( S4)</c:v>
                </c:pt>
                <c:pt idx="4">
                  <c:v>STORE 5 ( S5)</c:v>
                </c:pt>
              </c:strCache>
            </c:strRef>
          </c:xVal>
          <c:yVal>
            <c:numRef>
              <c:f>'Hierarchical Clustering'!$C$3:$C$7</c:f>
              <c:numCache>
                <c:formatCode>General</c:formatCode>
                <c:ptCount val="5"/>
                <c:pt idx="0">
                  <c:v>13</c:v>
                </c:pt>
                <c:pt idx="1">
                  <c:v>14</c:v>
                </c:pt>
                <c:pt idx="2">
                  <c:v>10</c:v>
                </c:pt>
                <c:pt idx="3">
                  <c:v>14</c:v>
                </c:pt>
                <c:pt idx="4">
                  <c:v>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1DB-4733-89BC-7E1A96006BD7}"/>
            </c:ext>
          </c:extLst>
        </c:ser>
        <c:ser>
          <c:idx val="1"/>
          <c:order val="1"/>
          <c:tx>
            <c:strRef>
              <c:f>'Hierarchical Clustering'!$D$2</c:f>
              <c:strCache>
                <c:ptCount val="1"/>
                <c:pt idx="0">
                  <c:v>Clothing</c:v>
                </c:pt>
              </c:strCache>
            </c:strRef>
          </c:tx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2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xVal>
            <c:strRef>
              <c:f>'Hierarchical Clustering'!$B$3:$B$7</c:f>
              <c:strCache>
                <c:ptCount val="5"/>
                <c:pt idx="0">
                  <c:v>STORE 1 ( S1)</c:v>
                </c:pt>
                <c:pt idx="1">
                  <c:v>STORE 2 ( S2)</c:v>
                </c:pt>
                <c:pt idx="2">
                  <c:v>STORE 3 ( S3)</c:v>
                </c:pt>
                <c:pt idx="3">
                  <c:v>STORE 4 ( S4)</c:v>
                </c:pt>
                <c:pt idx="4">
                  <c:v>STORE 5 ( S5)</c:v>
                </c:pt>
              </c:strCache>
            </c:strRef>
          </c:xVal>
          <c:yVal>
            <c:numRef>
              <c:f>'Hierarchical Clustering'!$D$3:$D$7</c:f>
              <c:numCache>
                <c:formatCode>General</c:formatCode>
                <c:ptCount val="5"/>
                <c:pt idx="0">
                  <c:v>20</c:v>
                </c:pt>
                <c:pt idx="1">
                  <c:v>15</c:v>
                </c:pt>
                <c:pt idx="2">
                  <c:v>8</c:v>
                </c:pt>
                <c:pt idx="3">
                  <c:v>18</c:v>
                </c:pt>
                <c:pt idx="4">
                  <c:v>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1DB-4733-89BC-7E1A96006B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43639056"/>
        <c:axId val="643639472"/>
      </c:scatterChart>
      <c:valAx>
        <c:axId val="6436390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3639472"/>
        <c:crosses val="autoZero"/>
        <c:crossBetween val="midCat"/>
      </c:valAx>
      <c:valAx>
        <c:axId val="643639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36390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8">
  <cs:axisTitle>
    <cs:lnRef idx="0"/>
    <cs:fillRef idx="0"/>
    <cs:effectRef idx="0"/>
    <cs:fontRef idx="minor">
      <a:schemeClr val="lt1">
        <a:lumMod val="7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182758</xdr:colOff>
      <xdr:row>0</xdr:row>
      <xdr:rowOff>204838</xdr:rowOff>
    </xdr:from>
    <xdr:to>
      <xdr:col>23</xdr:col>
      <xdr:colOff>457362</xdr:colOff>
      <xdr:row>14</xdr:row>
      <xdr:rowOff>56502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82FA6EA-60D8-4213-9C02-126D83AEDB4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15"/>
  <sheetViews>
    <sheetView workbookViewId="0">
      <selection activeCell="C5" sqref="C5"/>
    </sheetView>
  </sheetViews>
  <sheetFormatPr defaultRowHeight="15" x14ac:dyDescent="0.25"/>
  <sheetData>
    <row r="2" spans="1:5" x14ac:dyDescent="0.25">
      <c r="A2" t="s">
        <v>0</v>
      </c>
      <c r="B2">
        <v>13</v>
      </c>
      <c r="C2">
        <v>20</v>
      </c>
      <c r="E2" s="1">
        <f>SQRT(($B$3-B2)^2+($C$3-C2)^2)</f>
        <v>5.0990195135927845</v>
      </c>
    </row>
    <row r="3" spans="1:5" x14ac:dyDescent="0.25">
      <c r="B3">
        <v>14</v>
      </c>
      <c r="C3">
        <v>15</v>
      </c>
      <c r="E3" s="1">
        <f>SQRT(($B$3-B3)^2+($C$3-C3)^2)</f>
        <v>0</v>
      </c>
    </row>
    <row r="4" spans="1:5" x14ac:dyDescent="0.25">
      <c r="A4" t="s">
        <v>1</v>
      </c>
      <c r="B4">
        <v>10</v>
      </c>
      <c r="C4">
        <v>8</v>
      </c>
    </row>
    <row r="5" spans="1:5" x14ac:dyDescent="0.25">
      <c r="B5">
        <v>14</v>
      </c>
      <c r="C5">
        <v>18</v>
      </c>
    </row>
    <row r="6" spans="1:5" x14ac:dyDescent="0.25">
      <c r="B6">
        <v>9</v>
      </c>
      <c r="C6">
        <v>6</v>
      </c>
    </row>
    <row r="9" spans="1:5" x14ac:dyDescent="0.25">
      <c r="A9" t="s">
        <v>0</v>
      </c>
      <c r="B9">
        <v>13</v>
      </c>
      <c r="C9">
        <v>20</v>
      </c>
      <c r="E9" s="1">
        <f>SQRT(($B$3-B9)^2+($C$3-C9)^2)</f>
        <v>5.0990195135927845</v>
      </c>
    </row>
    <row r="10" spans="1:5" x14ac:dyDescent="0.25">
      <c r="E10" s="1"/>
    </row>
    <row r="11" spans="1:5" x14ac:dyDescent="0.25">
      <c r="A11" t="s">
        <v>1</v>
      </c>
      <c r="B11">
        <v>10</v>
      </c>
      <c r="C11">
        <v>8</v>
      </c>
      <c r="E11" s="1">
        <f>SQRT(($B$3-B11)^2+($C$3-C11)^2)</f>
        <v>8.0622577482985491</v>
      </c>
    </row>
    <row r="12" spans="1:5" x14ac:dyDescent="0.25">
      <c r="E12" s="1"/>
    </row>
    <row r="13" spans="1:5" x14ac:dyDescent="0.25">
      <c r="A13" t="s">
        <v>2</v>
      </c>
      <c r="B13">
        <f>AVERAGE(B5,B2:B3)</f>
        <v>13.666666666666666</v>
      </c>
      <c r="C13">
        <f>AVERAGE(C5,C2:C3)</f>
        <v>17.666666666666668</v>
      </c>
      <c r="E13" s="1">
        <f>SQRT(($B$3-B13)^2+($C$3-C13)^2)</f>
        <v>2.687419249432851</v>
      </c>
    </row>
    <row r="14" spans="1:5" x14ac:dyDescent="0.25">
      <c r="E14" s="1"/>
    </row>
    <row r="15" spans="1:5" x14ac:dyDescent="0.25">
      <c r="A15" t="s">
        <v>3</v>
      </c>
      <c r="B15">
        <f>AVERAGE(B6,B4)</f>
        <v>9.5</v>
      </c>
      <c r="C15">
        <f>AVERAGE(C6,C4)</f>
        <v>7</v>
      </c>
      <c r="E15" s="1">
        <f>SQRT(($B$3-B15)^2+($C$3-C15)^2)</f>
        <v>9.1787798753429097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9A07C-8A87-4188-BC7A-F377E9D6C7E4}">
  <dimension ref="A1:Q27"/>
  <sheetViews>
    <sheetView tabSelected="1" topLeftCell="K10" zoomScale="160" zoomScaleNormal="160" workbookViewId="0">
      <selection activeCell="G21" sqref="G21"/>
    </sheetView>
  </sheetViews>
  <sheetFormatPr defaultRowHeight="15" x14ac:dyDescent="0.25"/>
  <cols>
    <col min="2" max="2" width="12.5703125" bestFit="1" customWidth="1"/>
    <col min="3" max="3" width="13.42578125" bestFit="1" customWidth="1"/>
    <col min="7" max="7" width="23.5703125" bestFit="1" customWidth="1"/>
    <col min="8" max="13" width="12.28515625" bestFit="1" customWidth="1"/>
    <col min="14" max="14" width="13.140625" bestFit="1" customWidth="1"/>
    <col min="15" max="15" width="10.42578125" bestFit="1" customWidth="1"/>
    <col min="16" max="16" width="14.5703125" bestFit="1" customWidth="1"/>
  </cols>
  <sheetData>
    <row r="1" spans="1:15" ht="15.75" thickBot="1" x14ac:dyDescent="0.3">
      <c r="B1" s="21" t="s">
        <v>64</v>
      </c>
      <c r="C1" s="40" t="s">
        <v>63</v>
      </c>
      <c r="D1" s="41"/>
      <c r="G1" s="25" t="s">
        <v>65</v>
      </c>
    </row>
    <row r="2" spans="1:15" x14ac:dyDescent="0.25">
      <c r="C2" s="2" t="s">
        <v>40</v>
      </c>
      <c r="D2" s="2" t="s">
        <v>41</v>
      </c>
      <c r="H2" s="22" t="s">
        <v>42</v>
      </c>
      <c r="I2" s="2" t="s">
        <v>43</v>
      </c>
      <c r="J2" s="2" t="s">
        <v>44</v>
      </c>
      <c r="K2" s="2" t="s">
        <v>45</v>
      </c>
      <c r="L2" s="2" t="s">
        <v>46</v>
      </c>
    </row>
    <row r="3" spans="1:15" x14ac:dyDescent="0.25">
      <c r="B3" s="13" t="s">
        <v>42</v>
      </c>
      <c r="C3" s="37">
        <v>13</v>
      </c>
      <c r="D3" s="37">
        <v>20</v>
      </c>
      <c r="G3" s="2" t="s">
        <v>42</v>
      </c>
      <c r="H3" s="2">
        <v>0</v>
      </c>
      <c r="I3" s="11"/>
      <c r="J3" s="11"/>
      <c r="K3" s="11"/>
      <c r="L3" s="11"/>
    </row>
    <row r="4" spans="1:15" x14ac:dyDescent="0.25">
      <c r="B4" s="13" t="s">
        <v>43</v>
      </c>
      <c r="C4" s="37">
        <v>14</v>
      </c>
      <c r="D4" s="37">
        <v>15</v>
      </c>
      <c r="G4" s="2" t="s">
        <v>43</v>
      </c>
      <c r="H4" s="11">
        <f>SQRT(($C$3-C11)^2+($D$3-D11)^2)</f>
        <v>5.0990195135927845</v>
      </c>
      <c r="I4" s="33">
        <f>SQRT(($C$4-C11)^2+($D$4-D11)^2)</f>
        <v>0</v>
      </c>
      <c r="J4" s="33"/>
      <c r="K4" s="2"/>
      <c r="L4" s="2"/>
    </row>
    <row r="5" spans="1:15" x14ac:dyDescent="0.25">
      <c r="B5" s="2" t="s">
        <v>44</v>
      </c>
      <c r="C5" s="37">
        <v>10</v>
      </c>
      <c r="D5" s="37">
        <v>8</v>
      </c>
      <c r="G5" s="2" t="s">
        <v>44</v>
      </c>
      <c r="H5" s="11">
        <f>SQRT(($C$3-C12)^2+($D$3-D12)^2)</f>
        <v>12.369316876852981</v>
      </c>
      <c r="I5" s="33">
        <f t="shared" ref="I5:I7" si="0">SQRT(($C$4-C12)^2+($D$4-D12)^2)</f>
        <v>8.0622577482985491</v>
      </c>
      <c r="J5" s="33">
        <f>SQRT(($C$5-C12)^2+($D$5-D12)^2)</f>
        <v>0</v>
      </c>
      <c r="K5" s="2"/>
      <c r="L5" s="2"/>
    </row>
    <row r="6" spans="1:15" x14ac:dyDescent="0.25">
      <c r="B6" s="2" t="s">
        <v>45</v>
      </c>
      <c r="C6" s="37">
        <v>14</v>
      </c>
      <c r="D6" s="37">
        <v>18</v>
      </c>
      <c r="G6" s="22" t="s">
        <v>45</v>
      </c>
      <c r="H6" s="38">
        <f>SQRT(($C$3-C13)^2+($D$3-D13)^2)</f>
        <v>2.2360679774997898</v>
      </c>
      <c r="I6" s="33">
        <f t="shared" si="0"/>
        <v>3</v>
      </c>
      <c r="J6" s="33">
        <f t="shared" ref="J6:J7" si="1">SQRT(($C$5-C13)^2+($D$5-D13)^2)</f>
        <v>10.770329614269007</v>
      </c>
      <c r="K6" s="33">
        <f>SQRT(($C$6-C13)^2+($D$6-D13)^2)</f>
        <v>0</v>
      </c>
      <c r="L6" s="33"/>
    </row>
    <row r="7" spans="1:15" x14ac:dyDescent="0.25">
      <c r="B7" s="2" t="s">
        <v>46</v>
      </c>
      <c r="C7" s="37">
        <v>8</v>
      </c>
      <c r="D7" s="37">
        <v>10</v>
      </c>
      <c r="G7" s="33" t="s">
        <v>46</v>
      </c>
      <c r="H7" s="33">
        <f>SQRT(($C$3-C14)^2+($D$3-D14)^2)</f>
        <v>11.180339887498949</v>
      </c>
      <c r="I7" s="33">
        <f t="shared" si="0"/>
        <v>7.810249675906654</v>
      </c>
      <c r="J7" s="33">
        <f t="shared" si="1"/>
        <v>2.8284271247461903</v>
      </c>
      <c r="K7" s="33">
        <f>SQRT(($C$6-C14)^2+($D$6-D14)^2)</f>
        <v>10</v>
      </c>
      <c r="L7" s="33">
        <v>0</v>
      </c>
    </row>
    <row r="8" spans="1:15" ht="15.75" thickBot="1" x14ac:dyDescent="0.3">
      <c r="F8" t="s">
        <v>107</v>
      </c>
      <c r="G8" s="45" t="s">
        <v>106</v>
      </c>
      <c r="H8" s="26"/>
      <c r="I8" s="26"/>
      <c r="J8" s="26"/>
      <c r="K8" s="26"/>
    </row>
    <row r="9" spans="1:15" ht="15.75" thickBot="1" x14ac:dyDescent="0.3">
      <c r="G9" s="42" t="s">
        <v>72</v>
      </c>
      <c r="H9" s="43"/>
      <c r="I9" s="44"/>
    </row>
    <row r="10" spans="1:15" ht="15.75" thickBot="1" x14ac:dyDescent="0.3">
      <c r="A10" s="28">
        <v>0</v>
      </c>
      <c r="B10" s="13" t="s">
        <v>42</v>
      </c>
      <c r="C10">
        <v>13</v>
      </c>
      <c r="D10">
        <v>20</v>
      </c>
      <c r="H10" s="3" t="s">
        <v>51</v>
      </c>
      <c r="I10" s="3" t="s">
        <v>48</v>
      </c>
      <c r="J10" s="23" t="s">
        <v>49</v>
      </c>
      <c r="K10" s="2" t="s">
        <v>50</v>
      </c>
      <c r="M10" s="25" t="s">
        <v>55</v>
      </c>
    </row>
    <row r="11" spans="1:15" x14ac:dyDescent="0.25">
      <c r="A11" s="30">
        <v>1</v>
      </c>
      <c r="B11" s="13" t="s">
        <v>43</v>
      </c>
      <c r="C11">
        <v>14</v>
      </c>
      <c r="D11">
        <v>15</v>
      </c>
      <c r="G11" s="2" t="s">
        <v>51</v>
      </c>
      <c r="H11" s="2">
        <v>0</v>
      </c>
      <c r="I11" s="2"/>
      <c r="J11" s="2"/>
      <c r="K11" s="2"/>
      <c r="N11" s="15" t="s">
        <v>54</v>
      </c>
      <c r="O11" s="2" t="s">
        <v>52</v>
      </c>
    </row>
    <row r="12" spans="1:15" x14ac:dyDescent="0.25">
      <c r="A12" s="29">
        <v>2</v>
      </c>
      <c r="B12" s="2" t="s">
        <v>44</v>
      </c>
      <c r="C12">
        <v>10</v>
      </c>
      <c r="D12">
        <v>8</v>
      </c>
      <c r="G12" s="2" t="s">
        <v>48</v>
      </c>
      <c r="H12" s="33">
        <f>MIN(H4,I6)</f>
        <v>3</v>
      </c>
      <c r="I12" s="2">
        <v>0</v>
      </c>
      <c r="J12" s="2"/>
      <c r="K12" s="2"/>
      <c r="M12" s="2" t="s">
        <v>54</v>
      </c>
      <c r="N12" s="2">
        <v>0</v>
      </c>
      <c r="O12" s="2"/>
    </row>
    <row r="13" spans="1:15" x14ac:dyDescent="0.25">
      <c r="A13" s="28">
        <v>3</v>
      </c>
      <c r="B13" s="2" t="s">
        <v>45</v>
      </c>
      <c r="C13">
        <v>14</v>
      </c>
      <c r="D13">
        <v>18</v>
      </c>
      <c r="G13" s="2" t="s">
        <v>49</v>
      </c>
      <c r="H13" s="33">
        <f>MIN(H5,J6)</f>
        <v>10.770329614269007</v>
      </c>
      <c r="I13" s="33">
        <f>I5</f>
        <v>8.0622577482985491</v>
      </c>
      <c r="J13" s="2">
        <v>0</v>
      </c>
      <c r="K13" s="2"/>
      <c r="M13" s="15" t="s">
        <v>52</v>
      </c>
      <c r="N13" s="27">
        <f>MIN(H20,I20)</f>
        <v>7.810249675906654</v>
      </c>
      <c r="O13" s="2">
        <v>0</v>
      </c>
    </row>
    <row r="14" spans="1:15" x14ac:dyDescent="0.25">
      <c r="A14" s="29">
        <v>4</v>
      </c>
      <c r="B14" s="2" t="s">
        <v>46</v>
      </c>
      <c r="C14">
        <v>8</v>
      </c>
      <c r="D14">
        <v>10</v>
      </c>
      <c r="G14" s="23" t="s">
        <v>50</v>
      </c>
      <c r="H14" s="33">
        <f>MIN(H7,K7)</f>
        <v>10</v>
      </c>
      <c r="I14" s="33">
        <f>I7</f>
        <v>7.810249675906654</v>
      </c>
      <c r="J14" s="36">
        <f>J7</f>
        <v>2.8284271247461903</v>
      </c>
      <c r="K14" s="2">
        <v>0</v>
      </c>
    </row>
    <row r="15" spans="1:15" ht="15.75" thickBot="1" x14ac:dyDescent="0.3">
      <c r="F15" t="s">
        <v>107</v>
      </c>
      <c r="G15" s="45" t="s">
        <v>108</v>
      </c>
    </row>
    <row r="16" spans="1:15" ht="15.75" thickBot="1" x14ac:dyDescent="0.3">
      <c r="G16" s="25" t="s">
        <v>53</v>
      </c>
    </row>
    <row r="17" spans="6:17" ht="15.75" thickBot="1" x14ac:dyDescent="0.3">
      <c r="H17" s="13" t="s">
        <v>51</v>
      </c>
      <c r="I17" s="2" t="s">
        <v>48</v>
      </c>
      <c r="J17" s="2" t="s">
        <v>52</v>
      </c>
    </row>
    <row r="18" spans="6:17" ht="15.75" thickBot="1" x14ac:dyDescent="0.3">
      <c r="G18" s="2" t="s">
        <v>51</v>
      </c>
      <c r="H18" s="2">
        <v>0</v>
      </c>
      <c r="I18" s="2"/>
      <c r="J18" s="2"/>
      <c r="M18" s="25" t="s">
        <v>66</v>
      </c>
      <c r="N18" s="40" t="s">
        <v>63</v>
      </c>
      <c r="O18" s="41"/>
    </row>
    <row r="19" spans="6:17" x14ac:dyDescent="0.25">
      <c r="G19" s="13" t="s">
        <v>48</v>
      </c>
      <c r="H19" s="24">
        <f>MIN(H4,I6)</f>
        <v>3</v>
      </c>
      <c r="I19" s="2">
        <v>0</v>
      </c>
      <c r="J19" s="2"/>
      <c r="N19" s="2" t="s">
        <v>40</v>
      </c>
      <c r="O19" s="2" t="s">
        <v>41</v>
      </c>
      <c r="P19" s="2" t="s">
        <v>71</v>
      </c>
    </row>
    <row r="20" spans="6:17" x14ac:dyDescent="0.25">
      <c r="G20" s="2" t="s">
        <v>52</v>
      </c>
      <c r="H20" s="11">
        <f>MIN(H13,H14)</f>
        <v>10</v>
      </c>
      <c r="I20" s="11">
        <f>MIN(I5,I7)</f>
        <v>7.810249675906654</v>
      </c>
      <c r="J20" s="2">
        <v>0</v>
      </c>
      <c r="L20">
        <v>0</v>
      </c>
      <c r="M20" s="2" t="s">
        <v>42</v>
      </c>
      <c r="N20" s="2">
        <v>13</v>
      </c>
      <c r="O20" s="2">
        <v>20</v>
      </c>
      <c r="P20" s="2" t="s">
        <v>67</v>
      </c>
    </row>
    <row r="21" spans="6:17" x14ac:dyDescent="0.25">
      <c r="F21" t="s">
        <v>107</v>
      </c>
      <c r="G21" s="45" t="s">
        <v>109</v>
      </c>
      <c r="L21">
        <v>1</v>
      </c>
      <c r="M21" s="2" t="s">
        <v>43</v>
      </c>
      <c r="N21" s="2">
        <v>14</v>
      </c>
      <c r="O21" s="2">
        <v>15</v>
      </c>
      <c r="P21" s="2" t="s">
        <v>67</v>
      </c>
    </row>
    <row r="22" spans="6:17" x14ac:dyDescent="0.25">
      <c r="L22">
        <v>2</v>
      </c>
      <c r="M22" s="22" t="s">
        <v>44</v>
      </c>
      <c r="N22" s="22">
        <v>10</v>
      </c>
      <c r="O22" s="22">
        <v>8</v>
      </c>
      <c r="P22" s="22" t="s">
        <v>68</v>
      </c>
      <c r="Q22" t="s">
        <v>100</v>
      </c>
    </row>
    <row r="23" spans="6:17" x14ac:dyDescent="0.25">
      <c r="L23">
        <v>3</v>
      </c>
      <c r="M23" s="2" t="s">
        <v>45</v>
      </c>
      <c r="N23" s="2">
        <v>14</v>
      </c>
      <c r="O23" s="2">
        <v>18</v>
      </c>
      <c r="P23" s="2" t="s">
        <v>67</v>
      </c>
    </row>
    <row r="24" spans="6:17" x14ac:dyDescent="0.25">
      <c r="L24">
        <v>4</v>
      </c>
      <c r="M24" s="22" t="s">
        <v>46</v>
      </c>
      <c r="N24" s="22">
        <v>8</v>
      </c>
      <c r="O24" s="22">
        <v>10</v>
      </c>
      <c r="P24" s="22" t="s">
        <v>68</v>
      </c>
      <c r="Q24" t="s">
        <v>100</v>
      </c>
    </row>
    <row r="26" spans="6:17" x14ac:dyDescent="0.25">
      <c r="M26">
        <v>0</v>
      </c>
      <c r="N26" s="2" t="s">
        <v>69</v>
      </c>
      <c r="O26" s="2" t="s">
        <v>85</v>
      </c>
      <c r="P26" s="2" t="s">
        <v>67</v>
      </c>
    </row>
    <row r="27" spans="6:17" x14ac:dyDescent="0.25">
      <c r="M27">
        <v>1</v>
      </c>
      <c r="N27" s="2" t="s">
        <v>70</v>
      </c>
      <c r="O27" s="2" t="s">
        <v>52</v>
      </c>
      <c r="P27" s="2" t="s">
        <v>68</v>
      </c>
    </row>
  </sheetData>
  <mergeCells count="3">
    <mergeCell ref="C1:D1"/>
    <mergeCell ref="N18:O18"/>
    <mergeCell ref="G9:I9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21"/>
  <sheetViews>
    <sheetView zoomScale="85" zoomScaleNormal="85" workbookViewId="0">
      <selection activeCell="J7" sqref="J7"/>
    </sheetView>
  </sheetViews>
  <sheetFormatPr defaultRowHeight="15" x14ac:dyDescent="0.25"/>
  <cols>
    <col min="1" max="1" width="22.42578125" bestFit="1" customWidth="1"/>
    <col min="2" max="10" width="10.85546875" customWidth="1"/>
    <col min="11" max="11" width="11.85546875" customWidth="1"/>
    <col min="12" max="12" width="26.5703125" customWidth="1"/>
    <col min="13" max="13" width="28.85546875" customWidth="1"/>
    <col min="14" max="14" width="27" customWidth="1"/>
    <col min="15" max="15" width="25.85546875" hidden="1" customWidth="1"/>
    <col min="16" max="16" width="14.28515625" customWidth="1"/>
  </cols>
  <sheetData>
    <row r="1" spans="1:19" ht="15.75" thickBot="1" x14ac:dyDescent="0.3">
      <c r="B1" s="22" t="s">
        <v>73</v>
      </c>
      <c r="C1" s="22" t="s">
        <v>74</v>
      </c>
      <c r="D1" s="22" t="s">
        <v>74</v>
      </c>
      <c r="E1" s="22" t="s">
        <v>75</v>
      </c>
      <c r="F1" s="22" t="s">
        <v>76</v>
      </c>
      <c r="G1" s="22" t="s">
        <v>77</v>
      </c>
      <c r="H1" s="22" t="s">
        <v>78</v>
      </c>
      <c r="I1" s="22" t="s">
        <v>79</v>
      </c>
      <c r="J1" s="22" t="s">
        <v>80</v>
      </c>
      <c r="K1" s="22" t="s">
        <v>81</v>
      </c>
      <c r="L1">
        <v>0</v>
      </c>
      <c r="M1">
        <v>1</v>
      </c>
      <c r="N1">
        <v>2</v>
      </c>
    </row>
    <row r="2" spans="1:19" ht="15.75" thickBot="1" x14ac:dyDescent="0.3">
      <c r="A2" s="13" t="s">
        <v>4</v>
      </c>
      <c r="B2" s="13" t="s">
        <v>5</v>
      </c>
      <c r="C2" s="13" t="s">
        <v>6</v>
      </c>
      <c r="D2" s="13" t="s">
        <v>7</v>
      </c>
      <c r="E2" s="13" t="s">
        <v>8</v>
      </c>
      <c r="F2" s="13" t="s">
        <v>9</v>
      </c>
      <c r="G2" s="13" t="s">
        <v>10</v>
      </c>
      <c r="H2" s="13" t="s">
        <v>11</v>
      </c>
      <c r="I2" s="13" t="s">
        <v>12</v>
      </c>
      <c r="J2" s="13" t="s">
        <v>13</v>
      </c>
      <c r="K2" s="14" t="s">
        <v>14</v>
      </c>
      <c r="L2" s="5" t="s">
        <v>97</v>
      </c>
      <c r="M2" s="5" t="s">
        <v>98</v>
      </c>
      <c r="N2" s="5" t="s">
        <v>99</v>
      </c>
      <c r="O2" s="34" t="s">
        <v>23</v>
      </c>
      <c r="P2" s="9" t="s">
        <v>25</v>
      </c>
      <c r="S2" s="2"/>
    </row>
    <row r="3" spans="1:19" x14ac:dyDescent="0.25">
      <c r="A3" s="2" t="s">
        <v>101</v>
      </c>
      <c r="B3" s="2">
        <v>0.93</v>
      </c>
      <c r="C3" s="2">
        <v>1.8</v>
      </c>
      <c r="D3" s="2">
        <v>2.29</v>
      </c>
      <c r="E3" s="2">
        <v>0.62</v>
      </c>
      <c r="F3" s="22">
        <v>0.8</v>
      </c>
      <c r="G3" s="2">
        <v>2.42</v>
      </c>
      <c r="H3" s="2">
        <v>3.19</v>
      </c>
      <c r="I3" s="2">
        <v>2.79</v>
      </c>
      <c r="J3" s="2">
        <v>1.82</v>
      </c>
      <c r="K3" s="2">
        <v>2.42</v>
      </c>
      <c r="L3" s="39">
        <f>SQRT((B3-$B$12)^2+(C3-$C$12)^2+(D3-$D$12)^2+(E3-$E$12)^2+(F3-$F$12)^2+(G3-$G$12)^2+(H3-$H$12)^2+(I3-$I$12)^2+(J3-$J$12)^2+(K3-$K$12)^2)</f>
        <v>0.7453234272766478</v>
      </c>
      <c r="M3" s="11">
        <f>SQRT((B3-$B$13)^2+(C3-$C$13)^2+(D3-$D$13)^2+(E3-$E$13)^2+(F3-$F$13)^2+(G3-$G$13)^2+(H3-$H$13)^2+(I3-$I$13)^2+(J3-$J$13)^2+(K3-$K$13)^2)</f>
        <v>2.2199797545804265</v>
      </c>
      <c r="N3" s="11">
        <f>SQRT((B3-$B$14)^2+(C3-$C$14)^2+(D3-$D$14)^2+(E3-$E$14)^2+(F3-$F$14)^2+(G3-$G$14)^2+(H3-$H$14)^2+(I3-$I$14)^2+(J3-$J$14)^2+(K3-$K$14)^2)</f>
        <v>1.6935057515286345</v>
      </c>
      <c r="O3" s="10">
        <f>MIN(L3:N3)</f>
        <v>0.7453234272766478</v>
      </c>
      <c r="P3" s="2" t="s">
        <v>26</v>
      </c>
      <c r="Q3">
        <v>0</v>
      </c>
      <c r="S3" s="2"/>
    </row>
    <row r="4" spans="1:19" x14ac:dyDescent="0.25">
      <c r="A4" s="2" t="s">
        <v>102</v>
      </c>
      <c r="B4" s="2">
        <v>1.02</v>
      </c>
      <c r="C4" s="2">
        <v>2.2000000000000002</v>
      </c>
      <c r="D4" s="2">
        <v>2.66</v>
      </c>
      <c r="E4" s="2">
        <v>0.64</v>
      </c>
      <c r="F4" s="2">
        <v>1.42</v>
      </c>
      <c r="G4" s="2">
        <v>3.18</v>
      </c>
      <c r="H4" s="2">
        <v>3.21</v>
      </c>
      <c r="I4" s="2">
        <v>2.63</v>
      </c>
      <c r="J4" s="2">
        <v>1.86</v>
      </c>
      <c r="K4" s="2">
        <v>2.3199999999999998</v>
      </c>
      <c r="L4" s="39">
        <f>SQRT((B4-$B$12)^2+(C4-$C$12)^2+(D4-$D$12)^2+(E4-$E$12)^2+(F4-$F$12)^2+(G4-$G$12)^2+(H4-$H$12)^2+(I4-$I$12)^2+(J4-$J$12)^2+(K4-$K$12)^2)</f>
        <v>1.5902872606694078</v>
      </c>
      <c r="M4" s="11">
        <f>SQRT((B4-$B$13)^2+(C4-$C$13)^2+(D4-$D$13)^2+(E4-$E$13)^2+(F4-$F$13)^2+(G4-$G$13)^2+(H4-$H$13)^2+(I4-$I$13)^2+(J4-$J$13)^2+(K4-$K$13)^2)</f>
        <v>3.1422973897686663</v>
      </c>
      <c r="N4" s="11">
        <f>SQRT((B4-$B$14)^2+(C4-$C$14)^2+(D4-$D$14)^2+(E4-$E$14)^2+(F4-$F$14)^2+(G4-$G$14)^2+(H4-$H$14)^2+(I4-$I$14)^2+(J4-$J$14)^2+(K4-$K$14)^2)</f>
        <v>2.3451862932527483</v>
      </c>
      <c r="O4" s="10">
        <f t="shared" ref="O4:O7" si="0">MIN(L4:N4)</f>
        <v>1.5902872606694078</v>
      </c>
      <c r="P4" s="2" t="s">
        <v>26</v>
      </c>
      <c r="Q4">
        <v>0</v>
      </c>
      <c r="S4" s="2"/>
    </row>
    <row r="5" spans="1:19" x14ac:dyDescent="0.25">
      <c r="A5" s="2" t="s">
        <v>103</v>
      </c>
      <c r="B5" s="2">
        <v>1.22</v>
      </c>
      <c r="C5" s="2">
        <v>0.8</v>
      </c>
      <c r="D5" s="2">
        <v>0.54</v>
      </c>
      <c r="E5" s="2">
        <v>0.53</v>
      </c>
      <c r="F5" s="2">
        <v>0.24</v>
      </c>
      <c r="G5" s="2">
        <v>1.54</v>
      </c>
      <c r="H5" s="2">
        <v>3.18</v>
      </c>
      <c r="I5" s="2">
        <v>2.8</v>
      </c>
      <c r="J5" s="2">
        <v>1.31</v>
      </c>
      <c r="K5" s="2">
        <v>2.5</v>
      </c>
      <c r="L5" s="11">
        <f>SQRT((B5-$B$12)^2+(C5-$C$12)^2+(D5-$D$12)^2+(E5-$E$12)^2+(F5-$F$12)^2+(G5-$G$12)^2+(H5-$H$12)^2+(I5-$I$12)^2+(J5-$J$12)^2+(K5-$K$12)^2)</f>
        <v>1.9914706139050626</v>
      </c>
      <c r="M5" s="39">
        <f>SQRT((B5-$B$13)^2+(C5-$C$13)^2+(D5-$D$13)^2+(E5-$E$13)^2+(F5-$F$13)^2+(G5-$G$13)^2+(H5-$H$13)^2+(I5-$I$13)^2+(J5-$J$13)^2+(K5-$K$13)^2)</f>
        <v>0.8967716191689894</v>
      </c>
      <c r="N5" s="11">
        <f>SQRT((B5-$B$14)^2+(C5-$C$14)^2+(D5-$D$14)^2+(E5-$E$14)^2+(F5-$F$14)^2+(G5-$G$14)^2+(H5-$H$14)^2+(I5-$I$14)^2+(J5-$J$14)^2+(K5-$K$14)^2)</f>
        <v>1.4527065059607063</v>
      </c>
      <c r="O5" s="10">
        <f t="shared" si="0"/>
        <v>0.8967716191689894</v>
      </c>
      <c r="P5" s="3" t="s">
        <v>27</v>
      </c>
      <c r="Q5">
        <v>1</v>
      </c>
    </row>
    <row r="6" spans="1:19" x14ac:dyDescent="0.25">
      <c r="A6" s="2" t="s">
        <v>104</v>
      </c>
      <c r="B6" s="2">
        <v>0.45</v>
      </c>
      <c r="C6" s="2">
        <v>1.8</v>
      </c>
      <c r="D6" s="2">
        <v>0.28999999999999998</v>
      </c>
      <c r="E6" s="2">
        <v>0.56999999999999995</v>
      </c>
      <c r="F6" s="2">
        <v>0.46</v>
      </c>
      <c r="G6" s="2">
        <v>1.52</v>
      </c>
      <c r="H6" s="2">
        <v>3.18</v>
      </c>
      <c r="I6" s="2">
        <v>2.96</v>
      </c>
      <c r="J6" s="2">
        <v>1.57</v>
      </c>
      <c r="K6" s="2">
        <v>2.86</v>
      </c>
      <c r="L6" s="11">
        <f>SQRT((B6-$B$12)^2+(C6-$C$12)^2+(D6-$D$12)^2+(E6-$E$12)^2+(F6-$F$12)^2+(G6-$G$12)^2+(H6-$H$12)^2+(I6-$I$12)^2+(J6-$J$12)^2+(K6-$K$12)^2)</f>
        <v>2.1025581630593257</v>
      </c>
      <c r="M6" s="39">
        <f>SQRT((B6-$B$13)^2+(C6-$C$13)^2+(D6-$D$13)^2+(E6-$E$13)^2+(F6-$F$13)^2+(G6-$G$13)^2+(H6-$H$13)^2+(I6-$I$13)^2+(J6-$J$13)^2+(K6-$K$13)^2)</f>
        <v>0.79688651334237748</v>
      </c>
      <c r="N6" s="11">
        <f>SQRT((B6-$B$14)^2+(C6-$C$14)^2+(D6-$D$14)^2+(E6-$E$14)^2+(F6-$F$14)^2+(G6-$G$14)^2+(H6-$H$14)^2+(I6-$I$14)^2+(J6-$J$14)^2+(K6-$K$14)^2)</f>
        <v>1.2575715798556217</v>
      </c>
      <c r="O6" s="10">
        <f t="shared" si="0"/>
        <v>0.79688651334237748</v>
      </c>
      <c r="P6" s="3" t="s">
        <v>27</v>
      </c>
      <c r="Q6">
        <v>1</v>
      </c>
    </row>
    <row r="7" spans="1:19" x14ac:dyDescent="0.25">
      <c r="A7" s="2" t="s">
        <v>105</v>
      </c>
      <c r="B7" s="2">
        <v>0.51</v>
      </c>
      <c r="C7" s="2">
        <v>1.2</v>
      </c>
      <c r="D7" s="2">
        <v>1.18</v>
      </c>
      <c r="E7" s="2">
        <v>0.56999999999999995</v>
      </c>
      <c r="F7" s="2">
        <v>1.54</v>
      </c>
      <c r="G7" s="2">
        <v>2.02</v>
      </c>
      <c r="H7" s="2">
        <v>3.18</v>
      </c>
      <c r="I7" s="2">
        <v>2.78</v>
      </c>
      <c r="J7" s="2">
        <v>1.18</v>
      </c>
      <c r="K7" s="2">
        <v>2.54</v>
      </c>
      <c r="L7" s="11">
        <f>SQRT((B7-$B$12)^2+(C7-$C$12)^2+(D7-$D$12)^2+(E7-$E$12)^2+(F7-$F$12)^2+(G7-$G$12)^2+(H7-$H$12)^2+(I7-$I$12)^2+(J7-$J$12)^2+(K7-$K$12)^2)</f>
        <v>1.1310842353456296</v>
      </c>
      <c r="M7" s="11">
        <f>SQRT((B7-$B$13)^2+(C7-$C$13)^2+(D7-$D$13)^2+(E7-$E$13)^2+(F7-$F$13)^2+(G7-$G$13)^2+(H7-$H$13)^2+(I7-$I$13)^2+(J7-$J$13)^2+(K7-$K$13)^2)</f>
        <v>1.4556524407106839</v>
      </c>
      <c r="N7" s="39">
        <f>SQRT((B7-$B$14)^2+(C7-$C$14)^2+(D7-$D$14)^2+(E7-$E$14)^2+(F7-$F$14)^2+(G7-$G$14)^2+(H7-$H$14)^2+(I7-$I$14)^2+(J7-$J$14)^2+(K7-$K$14)^2)</f>
        <v>0.92313092693320853</v>
      </c>
      <c r="O7" s="10">
        <f t="shared" si="0"/>
        <v>0.92313092693320853</v>
      </c>
      <c r="P7" s="2" t="s">
        <v>84</v>
      </c>
      <c r="Q7">
        <v>2</v>
      </c>
    </row>
    <row r="8" spans="1:19" x14ac:dyDescent="0.25">
      <c r="L8" s="26"/>
      <c r="M8" s="26"/>
      <c r="N8" s="26"/>
      <c r="O8" s="26"/>
    </row>
    <row r="9" spans="1:19" x14ac:dyDescent="0.25">
      <c r="A9" s="35" t="s">
        <v>82</v>
      </c>
      <c r="B9" s="35">
        <v>3</v>
      </c>
    </row>
    <row r="11" spans="1:19" x14ac:dyDescent="0.25">
      <c r="A11" s="22" t="s">
        <v>83</v>
      </c>
    </row>
    <row r="12" spans="1:19" x14ac:dyDescent="0.25">
      <c r="A12" s="2" t="s">
        <v>94</v>
      </c>
      <c r="B12" s="11">
        <v>0.87832116999999998</v>
      </c>
      <c r="C12" s="11">
        <v>1.3867153299999999</v>
      </c>
      <c r="D12" s="11">
        <v>2.0804379599999998</v>
      </c>
      <c r="E12" s="11">
        <v>0.56386860999999999</v>
      </c>
      <c r="F12" s="11">
        <v>1.1256204400000001</v>
      </c>
      <c r="G12" s="11">
        <v>2.0805109499999999</v>
      </c>
      <c r="H12" s="11">
        <v>3.18919708</v>
      </c>
      <c r="I12" s="11">
        <v>2.7971897800000001</v>
      </c>
      <c r="J12" s="11">
        <v>1.52660584</v>
      </c>
      <c r="K12" s="11">
        <v>2.5859854000000002</v>
      </c>
    </row>
    <row r="13" spans="1:19" x14ac:dyDescent="0.25">
      <c r="A13" s="2" t="s">
        <v>95</v>
      </c>
      <c r="B13" s="11">
        <v>0.88954436000000003</v>
      </c>
      <c r="C13" s="11">
        <v>1.2491127099999999</v>
      </c>
      <c r="D13" s="11">
        <v>0.50784172999999999</v>
      </c>
      <c r="E13" s="11">
        <v>0.45369304999999999</v>
      </c>
      <c r="F13" s="11">
        <v>0.65390886999999998</v>
      </c>
      <c r="G13" s="11">
        <v>1.4086810599999999</v>
      </c>
      <c r="H13" s="11">
        <v>3.1763789</v>
      </c>
      <c r="I13" s="11">
        <v>2.8432613899999999</v>
      </c>
      <c r="J13" s="11">
        <v>1.5712949599999999</v>
      </c>
      <c r="K13" s="11">
        <v>2.9771942400000002</v>
      </c>
    </row>
    <row r="14" spans="1:19" x14ac:dyDescent="0.25">
      <c r="A14" s="2" t="s">
        <v>96</v>
      </c>
      <c r="B14" s="11">
        <v>0.91256055000000003</v>
      </c>
      <c r="C14" s="11">
        <v>1.4696193799999999</v>
      </c>
      <c r="D14" s="11">
        <v>0.73089965000000001</v>
      </c>
      <c r="E14" s="11">
        <v>0.61647059000000004</v>
      </c>
      <c r="F14" s="11">
        <v>1.1759169599999999</v>
      </c>
      <c r="G14" s="11">
        <v>2.24415225</v>
      </c>
      <c r="H14" s="11">
        <v>3.1796885800000001</v>
      </c>
      <c r="I14" s="11">
        <v>2.8591349500000001</v>
      </c>
      <c r="J14" s="11">
        <v>1.6073702400000001</v>
      </c>
      <c r="K14" s="11">
        <v>2.7446020799999999</v>
      </c>
    </row>
    <row r="19" spans="1:5" x14ac:dyDescent="0.25">
      <c r="B19" t="s">
        <v>88</v>
      </c>
      <c r="C19" t="s">
        <v>89</v>
      </c>
      <c r="D19" t="s">
        <v>90</v>
      </c>
    </row>
    <row r="20" spans="1:5" x14ac:dyDescent="0.25">
      <c r="A20" t="s">
        <v>86</v>
      </c>
      <c r="B20">
        <v>3</v>
      </c>
      <c r="C20">
        <v>2</v>
      </c>
      <c r="D20">
        <v>3</v>
      </c>
      <c r="E20" s="26">
        <f>AVERAGE(B20:D20)</f>
        <v>2.6666666666666665</v>
      </c>
    </row>
    <row r="21" spans="1:5" x14ac:dyDescent="0.25">
      <c r="B21" t="s">
        <v>87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916BE-7B98-4410-AC51-7D5D6C2B124B}">
  <dimension ref="A1:F9"/>
  <sheetViews>
    <sheetView zoomScale="205" zoomScaleNormal="205" workbookViewId="0">
      <selection activeCell="A2" sqref="A2"/>
    </sheetView>
  </sheetViews>
  <sheetFormatPr defaultRowHeight="15" x14ac:dyDescent="0.25"/>
  <sheetData>
    <row r="1" spans="1:6" x14ac:dyDescent="0.25">
      <c r="A1" t="s">
        <v>91</v>
      </c>
    </row>
    <row r="2" spans="1:6" x14ac:dyDescent="0.25">
      <c r="A2">
        <v>34</v>
      </c>
      <c r="B2" t="s">
        <v>92</v>
      </c>
      <c r="C2">
        <v>6</v>
      </c>
      <c r="D2">
        <v>18</v>
      </c>
      <c r="F2">
        <v>36</v>
      </c>
    </row>
    <row r="3" spans="1:6" x14ac:dyDescent="0.25">
      <c r="A3">
        <v>46</v>
      </c>
      <c r="D3">
        <v>60</v>
      </c>
      <c r="F3">
        <v>50</v>
      </c>
    </row>
    <row r="4" spans="1:6" x14ac:dyDescent="0.25">
      <c r="A4">
        <v>38</v>
      </c>
      <c r="F4">
        <v>28</v>
      </c>
    </row>
    <row r="5" spans="1:6" x14ac:dyDescent="0.25">
      <c r="A5">
        <v>49</v>
      </c>
      <c r="F5">
        <v>22</v>
      </c>
    </row>
    <row r="6" spans="1:6" x14ac:dyDescent="0.25">
      <c r="A6">
        <v>23</v>
      </c>
      <c r="F6">
        <v>33</v>
      </c>
    </row>
    <row r="7" spans="1:6" x14ac:dyDescent="0.25">
      <c r="A7">
        <v>36</v>
      </c>
      <c r="F7">
        <v>41</v>
      </c>
    </row>
    <row r="9" spans="1:6" x14ac:dyDescent="0.25">
      <c r="E9" t="s">
        <v>93</v>
      </c>
      <c r="F9">
        <f>AVERAGE(F2:F7)</f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1"/>
  <sheetViews>
    <sheetView zoomScale="154" zoomScaleNormal="154" workbookViewId="0">
      <selection activeCell="B3" sqref="B3"/>
    </sheetView>
  </sheetViews>
  <sheetFormatPr defaultRowHeight="15" x14ac:dyDescent="0.25"/>
  <cols>
    <col min="1" max="1" width="12.85546875" bestFit="1" customWidth="1"/>
    <col min="2" max="5" width="11" bestFit="1" customWidth="1"/>
    <col min="6" max="9" width="12" bestFit="1" customWidth="1"/>
    <col min="10" max="10" width="12" customWidth="1"/>
  </cols>
  <sheetData>
    <row r="1" spans="1:10" ht="15.75" thickBot="1" x14ac:dyDescent="0.3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5" t="s">
        <v>22</v>
      </c>
      <c r="G1" s="6" t="s">
        <v>20</v>
      </c>
      <c r="H1" s="6" t="s">
        <v>21</v>
      </c>
      <c r="I1" s="7" t="s">
        <v>23</v>
      </c>
      <c r="J1" s="9" t="s">
        <v>25</v>
      </c>
    </row>
    <row r="2" spans="1:10" x14ac:dyDescent="0.25">
      <c r="A2" s="2" t="s">
        <v>15</v>
      </c>
      <c r="B2" s="2">
        <v>0.93</v>
      </c>
      <c r="C2" s="2">
        <v>1.8</v>
      </c>
      <c r="D2" s="2">
        <v>2.29</v>
      </c>
      <c r="E2" s="2">
        <v>0.62</v>
      </c>
      <c r="F2" s="10">
        <f>SQRT((B2-$B$9)^2+(C2-$C$9)^2+(D2-$D$9)^2+(E2-$E$9)^2)</f>
        <v>1.8674716747204665</v>
      </c>
      <c r="G2" s="10">
        <f>SQRT((B2-$B$10)^2+(C2-$C$10)^2+(D2-$D$10)^2+(E2-$E$10)^2)</f>
        <v>0.46995475669367859</v>
      </c>
      <c r="H2" s="10">
        <f>SQRT((B2-$B$11)^2+(C2-$C$11)^2+(D2-$D$11)^2+(E2-$E$11)^2)</f>
        <v>1.6141048090709877</v>
      </c>
      <c r="I2" s="10">
        <f>MIN(F2:H2)</f>
        <v>0.46995475669367859</v>
      </c>
      <c r="J2" t="s">
        <v>20</v>
      </c>
    </row>
    <row r="3" spans="1:10" x14ac:dyDescent="0.25">
      <c r="A3" s="2" t="s">
        <v>16</v>
      </c>
      <c r="B3" s="2">
        <v>1.02</v>
      </c>
      <c r="C3" s="2">
        <v>2.2000000000000002</v>
      </c>
      <c r="D3" s="2">
        <v>2.66</v>
      </c>
      <c r="E3" s="2">
        <v>0.64</v>
      </c>
      <c r="F3" s="10">
        <f t="shared" ref="F3:F6" si="0">SQRT((B3-$B$9)^2+(C3-$C$9)^2+(D3-$D$9)^2+(E3-$E$9)^2)</f>
        <v>2.3567191246059136</v>
      </c>
      <c r="G3" s="10">
        <f t="shared" ref="G3:G6" si="1">SQRT((B3-$B$10)^2+(C3-$C$10)^2+(D3-$D$10)^2+(E3-$E$10)^2)</f>
        <v>1.0133844866283552</v>
      </c>
      <c r="H3" s="10">
        <f t="shared" ref="H3:H6" si="2">SQRT((B3-$B$11)^2+(C3-$C$11)^2+(D3-$D$11)^2+(E3-$E$11)^2)</f>
        <v>2.0889698988415533</v>
      </c>
      <c r="I3" s="11">
        <f t="shared" ref="I3:I6" si="3">MIN(F3:H3)</f>
        <v>1.0133844866283552</v>
      </c>
      <c r="J3" t="s">
        <v>20</v>
      </c>
    </row>
    <row r="4" spans="1:10" x14ac:dyDescent="0.25">
      <c r="A4" s="2" t="s">
        <v>17</v>
      </c>
      <c r="B4" s="2">
        <v>1.22</v>
      </c>
      <c r="C4" s="2">
        <v>0.8</v>
      </c>
      <c r="D4" s="2">
        <v>0.54</v>
      </c>
      <c r="E4" s="2">
        <v>0.53</v>
      </c>
      <c r="F4" s="10">
        <f t="shared" si="0"/>
        <v>0.57403744292795378</v>
      </c>
      <c r="G4" s="10">
        <f t="shared" si="1"/>
        <v>1.6766963711832306</v>
      </c>
      <c r="H4" s="10">
        <f t="shared" si="2"/>
        <v>0.73980479443302394</v>
      </c>
      <c r="I4" s="11">
        <f t="shared" si="3"/>
        <v>0.57403744292795378</v>
      </c>
      <c r="J4" t="s">
        <v>22</v>
      </c>
    </row>
    <row r="5" spans="1:10" x14ac:dyDescent="0.25">
      <c r="A5" s="2" t="s">
        <v>18</v>
      </c>
      <c r="B5" s="2">
        <v>0.45</v>
      </c>
      <c r="C5" s="2">
        <v>1.8</v>
      </c>
      <c r="D5" s="2">
        <v>0.28999999999999998</v>
      </c>
      <c r="E5" s="2">
        <v>0.56999999999999995</v>
      </c>
      <c r="F5" s="10">
        <f t="shared" si="0"/>
        <v>0.73770920929812422</v>
      </c>
      <c r="G5" s="10">
        <f t="shared" si="1"/>
        <v>1.8764366042952301</v>
      </c>
      <c r="H5" s="10">
        <f t="shared" si="2"/>
        <v>0.7239217431919619</v>
      </c>
      <c r="I5" s="11">
        <f t="shared" si="3"/>
        <v>0.7239217431919619</v>
      </c>
      <c r="J5" t="s">
        <v>21</v>
      </c>
    </row>
    <row r="6" spans="1:10" x14ac:dyDescent="0.25">
      <c r="A6" s="2" t="s">
        <v>19</v>
      </c>
      <c r="B6" s="2">
        <v>0.51</v>
      </c>
      <c r="C6" s="2">
        <v>1.2</v>
      </c>
      <c r="D6" s="2">
        <v>1.18</v>
      </c>
      <c r="E6" s="2">
        <v>0.56999999999999995</v>
      </c>
      <c r="F6" s="10">
        <f t="shared" si="0"/>
        <v>0.78164017008036601</v>
      </c>
      <c r="G6" s="10">
        <f t="shared" si="1"/>
        <v>0.98257110416448468</v>
      </c>
      <c r="H6" s="10">
        <f t="shared" si="2"/>
        <v>0.66274833976864</v>
      </c>
      <c r="I6" s="11">
        <f t="shared" si="3"/>
        <v>0.66274833976864</v>
      </c>
      <c r="J6" t="s">
        <v>21</v>
      </c>
    </row>
    <row r="7" spans="1:10" ht="15.75" thickBot="1" x14ac:dyDescent="0.3"/>
    <row r="8" spans="1:10" ht="15.75" thickBot="1" x14ac:dyDescent="0.3">
      <c r="A8" s="8" t="s">
        <v>24</v>
      </c>
    </row>
    <row r="9" spans="1:10" x14ac:dyDescent="0.25">
      <c r="A9" s="12" t="s">
        <v>22</v>
      </c>
      <c r="B9" s="11">
        <v>0.88992735999999995</v>
      </c>
      <c r="C9" s="11">
        <v>1.2624697300000001</v>
      </c>
      <c r="D9" s="11">
        <v>0.50973365999999998</v>
      </c>
      <c r="E9" s="11">
        <v>0.45399516000000001</v>
      </c>
    </row>
    <row r="10" spans="1:10" x14ac:dyDescent="0.25">
      <c r="A10" s="4" t="s">
        <v>20</v>
      </c>
      <c r="B10" s="11">
        <v>0.87780575999999999</v>
      </c>
      <c r="C10" s="11">
        <v>1.3915107900000001</v>
      </c>
      <c r="D10" s="11">
        <v>2.0707553999999999</v>
      </c>
      <c r="E10" s="11">
        <v>0.56341726999999997</v>
      </c>
    </row>
    <row r="11" spans="1:10" x14ac:dyDescent="0.25">
      <c r="A11" s="4" t="s">
        <v>21</v>
      </c>
      <c r="B11" s="11">
        <v>0.91266435999999995</v>
      </c>
      <c r="C11" s="11">
        <v>1.44401384</v>
      </c>
      <c r="D11" s="11">
        <v>0.71574393999999997</v>
      </c>
      <c r="E11" s="11">
        <v>0.6149481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58DEC-5C4C-4EBA-8895-F09FBE37FB8F}">
  <dimension ref="A1:N12"/>
  <sheetViews>
    <sheetView zoomScale="139" zoomScaleNormal="130" workbookViewId="0">
      <selection activeCell="B9" sqref="B9"/>
    </sheetView>
  </sheetViews>
  <sheetFormatPr defaultRowHeight="15" x14ac:dyDescent="0.25"/>
  <cols>
    <col min="1" max="1" width="14.28515625" bestFit="1" customWidth="1"/>
    <col min="2" max="2" width="10" customWidth="1"/>
    <col min="3" max="3" width="18.140625" customWidth="1"/>
    <col min="4" max="4" width="8.28515625" customWidth="1"/>
    <col min="5" max="5" width="6" customWidth="1"/>
    <col min="6" max="6" width="7.5703125" customWidth="1"/>
    <col min="7" max="7" width="11.140625" customWidth="1"/>
    <col min="8" max="8" width="25" bestFit="1" customWidth="1"/>
    <col min="9" max="9" width="27.7109375" bestFit="1" customWidth="1"/>
    <col min="10" max="10" width="5.42578125" bestFit="1" customWidth="1"/>
    <col min="11" max="11" width="14.28515625" bestFit="1" customWidth="1"/>
    <col min="12" max="12" width="2.140625" bestFit="1" customWidth="1"/>
  </cols>
  <sheetData>
    <row r="1" spans="1:14" ht="15.75" thickBot="1" x14ac:dyDescent="0.3">
      <c r="A1" s="20" t="s">
        <v>38</v>
      </c>
      <c r="B1" s="20" t="s">
        <v>32</v>
      </c>
      <c r="C1" s="20" t="s">
        <v>33</v>
      </c>
      <c r="D1" s="20" t="s">
        <v>34</v>
      </c>
      <c r="E1" s="20" t="s">
        <v>35</v>
      </c>
      <c r="F1" s="20" t="s">
        <v>36</v>
      </c>
      <c r="G1" s="20" t="s">
        <v>37</v>
      </c>
      <c r="H1" s="19" t="s">
        <v>29</v>
      </c>
      <c r="I1" s="5" t="s">
        <v>30</v>
      </c>
      <c r="J1" s="7" t="s">
        <v>23</v>
      </c>
      <c r="K1" s="9" t="s">
        <v>25</v>
      </c>
      <c r="N1" s="2"/>
    </row>
    <row r="2" spans="1:14" x14ac:dyDescent="0.25">
      <c r="A2" s="2">
        <v>100001</v>
      </c>
      <c r="B2" s="2">
        <v>17</v>
      </c>
      <c r="C2" s="2">
        <v>6</v>
      </c>
      <c r="D2" s="2">
        <v>1</v>
      </c>
      <c r="E2" s="2">
        <v>26</v>
      </c>
      <c r="F2" s="2">
        <v>0</v>
      </c>
      <c r="G2" s="2">
        <v>14833</v>
      </c>
      <c r="H2" s="17">
        <f>SQRT((B2-$B$9)^2+(C2-$C$9)^2+(D2-$D$9)^2+(E2-$E$9)^2+(F2-$F$9)^2+(G2-$G$9)^2)</f>
        <v>10138.272768711242</v>
      </c>
      <c r="I2" s="17">
        <f>SQRT((B2-$B$10)^2+(C2-$C$10)^2+(D2-$D$10)^2+(E2-$E$10)^2+(F2-$F$10)^2+(G2-$G$10)^2)</f>
        <v>2050.2422122502353</v>
      </c>
      <c r="J2" s="17">
        <f>MIN(H2:I2)</f>
        <v>2050.2422122502353</v>
      </c>
      <c r="K2" s="2" t="s">
        <v>27</v>
      </c>
      <c r="L2">
        <v>1</v>
      </c>
      <c r="N2" s="2"/>
    </row>
    <row r="3" spans="1:14" x14ac:dyDescent="0.25">
      <c r="A3" s="2">
        <v>100002</v>
      </c>
      <c r="B3" s="2">
        <v>7</v>
      </c>
      <c r="C3" s="2">
        <v>4</v>
      </c>
      <c r="D3" s="2">
        <v>1</v>
      </c>
      <c r="E3" s="2">
        <v>30</v>
      </c>
      <c r="F3" s="2">
        <v>1</v>
      </c>
      <c r="G3" s="2">
        <v>13189</v>
      </c>
      <c r="H3" s="17">
        <f>SQRT((B3-$B$9)^2+(C3-$C$9)^2+(D3-$D$9)^2+(E3-$E$9)^2+(F3-$F$9)^2+(G3-$G$9)^2)</f>
        <v>8494.2639589877872</v>
      </c>
      <c r="I3" s="17">
        <f>SQRT((B3-$B$10)^2+(C3-$C$10)^2+(D3-$D$10)^2+(E3-$E$10)^2+(F3-$F$10)^2+(G3-$G$10)^2)</f>
        <v>406.27424511094642</v>
      </c>
      <c r="J3" s="18">
        <f>MIN(H3:I3)</f>
        <v>406.27424511094642</v>
      </c>
      <c r="K3" s="2" t="s">
        <v>27</v>
      </c>
      <c r="L3">
        <v>1</v>
      </c>
      <c r="N3" s="2"/>
    </row>
    <row r="4" spans="1:14" x14ac:dyDescent="0.25">
      <c r="A4" s="2">
        <v>100003</v>
      </c>
      <c r="B4" s="2">
        <v>17</v>
      </c>
      <c r="C4" s="2">
        <v>4</v>
      </c>
      <c r="D4" s="2">
        <v>1</v>
      </c>
      <c r="E4" s="2">
        <v>33</v>
      </c>
      <c r="F4" s="2">
        <v>1</v>
      </c>
      <c r="G4" s="2">
        <v>15459</v>
      </c>
      <c r="H4" s="17">
        <f>SQRT((B4-$B$9)^2+(C4-$C$9)^2+(D4-$D$9)^2+(E4-$E$9)^2+(F4-$F$9)^2+(G4-$G$9)^2)</f>
        <v>10764.268744252991</v>
      </c>
      <c r="I4" s="17">
        <f>SQRT((B4-$B$10)^2+(C4-$C$10)^2+(D4-$D$10)^2+(E4-$E$10)^2+(F4-$F$10)^2+(G4-$G$10)^2)</f>
        <v>2676.2288412746148</v>
      </c>
      <c r="J4" s="18">
        <f>MIN(H4:I4)</f>
        <v>2676.2288412746148</v>
      </c>
      <c r="K4" s="2" t="s">
        <v>27</v>
      </c>
      <c r="L4">
        <v>1</v>
      </c>
    </row>
    <row r="5" spans="1:14" x14ac:dyDescent="0.25">
      <c r="A5" s="2">
        <v>100004</v>
      </c>
      <c r="B5" s="2">
        <v>9</v>
      </c>
      <c r="C5" s="2">
        <v>3</v>
      </c>
      <c r="D5" s="2">
        <v>1</v>
      </c>
      <c r="E5" s="2">
        <v>27</v>
      </c>
      <c r="F5" s="2">
        <v>0</v>
      </c>
      <c r="G5" s="2">
        <v>9857</v>
      </c>
      <c r="H5" s="17">
        <f>SQRT((B5-$B$9)^2+(C5-$C$9)^2+(D5-$D$9)^2+(E5-$E$9)^2+(F5-$F$9)^2+(G5-$G$9)^2)</f>
        <v>5162.2689352097077</v>
      </c>
      <c r="I5" s="17">
        <f>SQRT((B5-$B$10)^2+(C5-$C$10)^2+(D5-$D$10)^2+(E5-$E$10)^2+(F5-$F$10)^2+(G5-$G$10)^2)</f>
        <v>2925.7834350184498</v>
      </c>
      <c r="J5" s="18">
        <f>MIN(H5:I5)</f>
        <v>2925.7834350184498</v>
      </c>
      <c r="K5" s="2" t="s">
        <v>27</v>
      </c>
      <c r="L5">
        <v>1</v>
      </c>
    </row>
    <row r="6" spans="1:14" x14ac:dyDescent="0.25">
      <c r="A6" s="2">
        <v>100005</v>
      </c>
      <c r="B6" s="2">
        <v>17</v>
      </c>
      <c r="C6" s="2">
        <v>4</v>
      </c>
      <c r="D6" s="2">
        <v>1</v>
      </c>
      <c r="E6" s="2">
        <v>34</v>
      </c>
      <c r="F6" s="2">
        <v>1</v>
      </c>
      <c r="G6" s="2">
        <v>7985</v>
      </c>
      <c r="H6" s="17">
        <f>SQRT((B6-$B$9)^2+(C6-$C$9)^2+(D6-$D$9)^2+(E6-$E$9)^2+(F6-$F$9)^2+(G6-$G$9)^2)</f>
        <v>3290.2821700786799</v>
      </c>
      <c r="I6" s="17">
        <f>SQRT((B6-$B$10)^2+(C6-$C$10)^2+(D6-$D$10)^2+(E6-$E$10)^2+(F6-$F$10)^2+(G6-$G$10)^2)</f>
        <v>4797.7771103098639</v>
      </c>
      <c r="J6" s="18">
        <f>MIN(H6:I6)</f>
        <v>3290.2821700786799</v>
      </c>
      <c r="K6" s="2" t="s">
        <v>26</v>
      </c>
      <c r="L6">
        <v>0</v>
      </c>
    </row>
    <row r="8" spans="1:14" s="2" customFormat="1" x14ac:dyDescent="0.25">
      <c r="A8" s="15" t="s">
        <v>39</v>
      </c>
    </row>
    <row r="9" spans="1:14" s="2" customFormat="1" x14ac:dyDescent="0.25">
      <c r="A9" s="2" t="s">
        <v>26</v>
      </c>
      <c r="B9" s="11">
        <v>5.7372742199999998</v>
      </c>
      <c r="C9" s="11">
        <v>3.2118226600000002</v>
      </c>
      <c r="D9" s="11">
        <v>0.60262725800000005</v>
      </c>
      <c r="E9" s="11">
        <v>34.275862099999998</v>
      </c>
      <c r="F9" s="11">
        <v>0.52873563199999996</v>
      </c>
      <c r="G9" s="11">
        <v>4694.7372699999996</v>
      </c>
    </row>
    <row r="10" spans="1:14" s="2" customFormat="1" x14ac:dyDescent="0.25">
      <c r="A10" s="2" t="s">
        <v>27</v>
      </c>
      <c r="B10" s="11">
        <v>12.572889999999999</v>
      </c>
      <c r="C10" s="11">
        <v>4.4040920699999999</v>
      </c>
      <c r="D10" s="11">
        <v>0.83375959099999997</v>
      </c>
      <c r="E10" s="11">
        <v>32.907928400000003</v>
      </c>
      <c r="F10" s="11">
        <v>0.52429667499999999</v>
      </c>
      <c r="G10" s="11">
        <v>12782.7749</v>
      </c>
    </row>
    <row r="12" spans="1:14" x14ac:dyDescent="0.25">
      <c r="A12" t="s">
        <v>47</v>
      </c>
      <c r="B12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AD4047-32C6-45EF-8ACD-9ACC3FAFF4CA}">
  <dimension ref="A1:O11"/>
  <sheetViews>
    <sheetView zoomScale="115" zoomScaleNormal="115" workbookViewId="0">
      <selection activeCell="B9" sqref="B9:G11"/>
    </sheetView>
  </sheetViews>
  <sheetFormatPr defaultRowHeight="15" x14ac:dyDescent="0.25"/>
  <cols>
    <col min="1" max="1" width="14.28515625" bestFit="1" customWidth="1"/>
    <col min="2" max="2" width="21.140625" bestFit="1" customWidth="1"/>
    <col min="3" max="3" width="18.28515625" bestFit="1" customWidth="1"/>
    <col min="4" max="4" width="8.42578125" bestFit="1" customWidth="1"/>
    <col min="5" max="5" width="6.140625" bestFit="1" customWidth="1"/>
    <col min="6" max="6" width="7.7109375" bestFit="1" customWidth="1"/>
    <col min="7" max="7" width="11.28515625" bestFit="1" customWidth="1"/>
    <col min="8" max="8" width="25" bestFit="1" customWidth="1"/>
    <col min="9" max="9" width="27.7109375" bestFit="1" customWidth="1"/>
    <col min="10" max="10" width="25.85546875" bestFit="1" customWidth="1"/>
    <col min="11" max="11" width="12.7109375" bestFit="1" customWidth="1"/>
    <col min="12" max="12" width="12.5703125" bestFit="1" customWidth="1"/>
    <col min="13" max="13" width="2" bestFit="1" customWidth="1"/>
  </cols>
  <sheetData>
    <row r="1" spans="1:15" ht="15.75" thickBot="1" x14ac:dyDescent="0.3">
      <c r="A1" s="20" t="s">
        <v>38</v>
      </c>
      <c r="B1" s="20" t="s">
        <v>32</v>
      </c>
      <c r="C1" s="20" t="s">
        <v>33</v>
      </c>
      <c r="D1" s="20" t="s">
        <v>34</v>
      </c>
      <c r="E1" s="20" t="s">
        <v>35</v>
      </c>
      <c r="F1" s="20" t="s">
        <v>36</v>
      </c>
      <c r="G1" s="20" t="s">
        <v>37</v>
      </c>
      <c r="H1" s="5" t="s">
        <v>29</v>
      </c>
      <c r="I1" s="5" t="s">
        <v>30</v>
      </c>
      <c r="J1" s="5" t="s">
        <v>31</v>
      </c>
      <c r="K1" s="7" t="s">
        <v>23</v>
      </c>
      <c r="L1" s="9" t="s">
        <v>25</v>
      </c>
      <c r="O1" s="2"/>
    </row>
    <row r="2" spans="1:15" x14ac:dyDescent="0.25">
      <c r="A2" s="2">
        <v>100001</v>
      </c>
      <c r="B2" s="2">
        <v>17</v>
      </c>
      <c r="C2" s="2">
        <v>6</v>
      </c>
      <c r="D2" s="2">
        <v>1</v>
      </c>
      <c r="E2" s="2">
        <v>26</v>
      </c>
      <c r="F2" s="2">
        <v>0</v>
      </c>
      <c r="G2" s="2">
        <v>14833</v>
      </c>
      <c r="H2" s="16">
        <f>SQRT((B2-$B$9)^2+(C2-$C$9)^2+(D2-$D$9)^2+(E2-$E$9)^2+(F2-$F$9)^2+(G2-$G$9)^2)</f>
        <v>633.53826143651372</v>
      </c>
      <c r="I2" s="10">
        <f>SQRT((B2-$B$10)^2+(C2-$C$10)^2+(D2-$D$10)^2+(E2-$E$10)^2+(F2-$F$10)^2+(G2-$G$10)^2)</f>
        <v>10683.065366841691</v>
      </c>
      <c r="J2" s="10">
        <f>SQRT((B2-$B$11)^2+(C2-$C$11)^2+(D2-$D$11)^2+(E2-$E$11)^2+(F2-$F$11)^2+(G2-$G$11)^2)</f>
        <v>5555.0707027034759</v>
      </c>
      <c r="K2" s="3">
        <f>MIN(H2:J2)</f>
        <v>633.53826143651372</v>
      </c>
      <c r="L2" s="2" t="s">
        <v>26</v>
      </c>
      <c r="M2">
        <v>0</v>
      </c>
      <c r="O2" s="2"/>
    </row>
    <row r="3" spans="1:15" x14ac:dyDescent="0.25">
      <c r="A3" s="2">
        <v>100002</v>
      </c>
      <c r="B3" s="2">
        <v>7</v>
      </c>
      <c r="C3" s="2">
        <v>4</v>
      </c>
      <c r="D3" s="2">
        <v>1</v>
      </c>
      <c r="E3" s="2">
        <v>30</v>
      </c>
      <c r="F3" s="2">
        <v>1</v>
      </c>
      <c r="G3" s="2">
        <v>13189</v>
      </c>
      <c r="H3" s="10">
        <f>SQRT((B3-$B$9)^2+(C3-$C$9)^2+(D3-$D$9)^2+(E3-$E$9)^2+(F3-$F$9)^2+(G3-$G$9)^2)</f>
        <v>1010.5363846512402</v>
      </c>
      <c r="I3" s="10">
        <f>SQRT((B3-$B$10)^2+(C3-$C$10)^2+(D3-$D$10)^2+(E3-$E$10)^2+(F3-$F$10)^2+(G3-$G$10)^2)</f>
        <v>9039.0557301211848</v>
      </c>
      <c r="J3" s="10">
        <f>SQRT((B3-$B$11)^2+(C3-$C$11)^2+(D3-$D$11)^2+(E3-$E$11)^2+(F3-$F$11)^2+(G3-$G$11)^2)</f>
        <v>3911.0694851012572</v>
      </c>
      <c r="K3" s="2">
        <f t="shared" ref="K3:K6" si="0">MIN(H3:J3)</f>
        <v>1010.5363846512402</v>
      </c>
      <c r="L3" s="2" t="s">
        <v>26</v>
      </c>
      <c r="M3">
        <v>0</v>
      </c>
      <c r="O3" s="2"/>
    </row>
    <row r="4" spans="1:15" x14ac:dyDescent="0.25">
      <c r="A4" s="2">
        <v>100003</v>
      </c>
      <c r="B4" s="2">
        <v>17</v>
      </c>
      <c r="C4" s="2">
        <v>4</v>
      </c>
      <c r="D4" s="2">
        <v>1</v>
      </c>
      <c r="E4" s="2">
        <v>33</v>
      </c>
      <c r="F4" s="2">
        <v>1</v>
      </c>
      <c r="G4" s="2">
        <v>15459</v>
      </c>
      <c r="H4" s="10">
        <f>SQRT((B4-$B$9)^2+(C4-$C$9)^2+(D4-$D$9)^2+(E4-$E$9)^2+(F4-$F$9)^2+(G4-$G$9)^2)</f>
        <v>1259.4915770675091</v>
      </c>
      <c r="I4" s="10">
        <f>SQRT((B4-$B$10)^2+(C4-$C$10)^2+(D4-$D$10)^2+(E4-$E$10)^2+(F4-$F$10)^2+(G4-$G$10)^2)</f>
        <v>11309.061275704134</v>
      </c>
      <c r="J4" s="10">
        <f>SQRT((B4-$B$11)^2+(C4-$C$11)^2+(D4-$D$11)^2+(E4-$E$11)^2+(F4-$F$11)^2+(G4-$G$11)^2)</f>
        <v>6181.0659955315978</v>
      </c>
      <c r="K4" s="2">
        <f t="shared" si="0"/>
        <v>1259.4915770675091</v>
      </c>
      <c r="L4" s="2" t="s">
        <v>26</v>
      </c>
      <c r="M4">
        <v>0</v>
      </c>
    </row>
    <row r="5" spans="1:15" x14ac:dyDescent="0.25">
      <c r="A5" s="2">
        <v>100004</v>
      </c>
      <c r="B5" s="2">
        <v>9</v>
      </c>
      <c r="C5" s="2">
        <v>3</v>
      </c>
      <c r="D5" s="2">
        <v>1</v>
      </c>
      <c r="E5" s="2">
        <v>27</v>
      </c>
      <c r="F5" s="2">
        <v>0</v>
      </c>
      <c r="G5" s="2">
        <v>9857</v>
      </c>
      <c r="H5" s="10">
        <f>SQRT((B5-$B$9)^2+(C5-$C$9)^2+(D5-$D$9)^2+(E5-$E$9)^2+(F5-$F$9)^2+(G5-$G$9)^2)</f>
        <v>4342.5218526455337</v>
      </c>
      <c r="I5" s="10">
        <f>SQRT((B5-$B$10)^2+(C5-$C$10)^2+(D5-$D$10)^2+(E5-$E$10)^2+(F5-$F$10)^2+(G5-$G$10)^2)</f>
        <v>5707.0609648280133</v>
      </c>
      <c r="J5" s="10">
        <f>SQRT((B5-$B$11)^2+(C5-$C$11)^2+(D5-$D$11)^2+(E5-$E$11)^2+(F5-$F$11)^2+(G5-$G$11)^2)</f>
        <v>579.1074823332865</v>
      </c>
      <c r="K5" s="2">
        <f t="shared" si="0"/>
        <v>579.1074823332865</v>
      </c>
      <c r="L5" s="2" t="s">
        <v>28</v>
      </c>
      <c r="M5">
        <v>2</v>
      </c>
    </row>
    <row r="6" spans="1:15" x14ac:dyDescent="0.25">
      <c r="A6" s="2">
        <v>100005</v>
      </c>
      <c r="B6" s="2">
        <v>17</v>
      </c>
      <c r="C6" s="2">
        <v>4</v>
      </c>
      <c r="D6" s="2">
        <v>1</v>
      </c>
      <c r="E6" s="2">
        <v>34</v>
      </c>
      <c r="F6" s="2">
        <v>1</v>
      </c>
      <c r="G6" s="2">
        <v>7985</v>
      </c>
      <c r="H6" s="10">
        <f>SQRT((B6-$B$9)^2+(C6-$C$9)^2+(D6-$D$9)^2+(E6-$E$9)^2+(F6-$F$9)^2+(G6-$G$9)^2)</f>
        <v>6214.5176334695516</v>
      </c>
      <c r="I6" s="10">
        <f>SQRT((B6-$B$10)^2+(C6-$C$10)^2+(D6-$D$10)^2+(E6-$E$10)^2+(F6-$F$10)^2+(G6-$G$10)^2)</f>
        <v>3835.0748756349503</v>
      </c>
      <c r="J6" s="10">
        <f>SQRT((B6-$B$11)^2+(C6-$C$11)^2+(D6-$D$11)^2+(E6-$E$11)^2+(F6-$F$11)^2+(G6-$G$11)^2)</f>
        <v>1292.9437996814156</v>
      </c>
      <c r="K6" s="2">
        <f t="shared" si="0"/>
        <v>1292.9437996814156</v>
      </c>
      <c r="L6" s="2" t="s">
        <v>28</v>
      </c>
      <c r="M6">
        <v>2</v>
      </c>
    </row>
    <row r="8" spans="1:15" x14ac:dyDescent="0.25">
      <c r="A8" s="21" t="s">
        <v>56</v>
      </c>
    </row>
    <row r="9" spans="1:15" x14ac:dyDescent="0.25">
      <c r="A9" s="2" t="s">
        <v>26</v>
      </c>
      <c r="B9" s="33">
        <v>12.688000000000001</v>
      </c>
      <c r="C9" s="33">
        <v>4.476</v>
      </c>
      <c r="D9" s="33">
        <v>0.79200000000000004</v>
      </c>
      <c r="E9" s="33">
        <v>32.892000000000003</v>
      </c>
      <c r="F9" s="33">
        <v>0.54</v>
      </c>
      <c r="G9" s="33">
        <v>14199.516</v>
      </c>
    </row>
    <row r="10" spans="1:15" x14ac:dyDescent="0.25">
      <c r="A10" s="2" t="s">
        <v>27</v>
      </c>
      <c r="B10" s="33">
        <v>4.4642166300000001</v>
      </c>
      <c r="C10" s="33">
        <v>2.9748549299999998</v>
      </c>
      <c r="D10" s="33">
        <v>0.56866537699999997</v>
      </c>
      <c r="E10" s="33">
        <v>34.5261122</v>
      </c>
      <c r="F10" s="33">
        <v>0.51837524199999996</v>
      </c>
      <c r="G10" s="33">
        <v>4149.9458400000003</v>
      </c>
    </row>
    <row r="11" spans="1:15" x14ac:dyDescent="0.25">
      <c r="A11" s="2" t="s">
        <v>28</v>
      </c>
      <c r="B11" s="33">
        <v>12.575107300000001</v>
      </c>
      <c r="C11" s="33">
        <v>4.3819742499999998</v>
      </c>
      <c r="D11" s="33">
        <v>0.86266094400000004</v>
      </c>
      <c r="E11" s="33">
        <v>32.909871199999998</v>
      </c>
      <c r="F11" s="33">
        <v>0.53218884099999997</v>
      </c>
      <c r="G11" s="33">
        <v>9277.9356200000002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34BBB-9009-4DD9-90EC-2EED1AE618FC}">
  <dimension ref="A1:N11"/>
  <sheetViews>
    <sheetView zoomScale="144" zoomScaleNormal="115" workbookViewId="0">
      <selection activeCell="D8" sqref="D8"/>
    </sheetView>
  </sheetViews>
  <sheetFormatPr defaultRowHeight="15" x14ac:dyDescent="0.25"/>
  <cols>
    <col min="1" max="1" width="14.28515625" bestFit="1" customWidth="1"/>
    <col min="2" max="2" width="21.140625" customWidth="1"/>
    <col min="3" max="3" width="18.28515625" customWidth="1"/>
    <col min="4" max="4" width="10.140625" customWidth="1"/>
    <col min="5" max="5" width="11.140625" customWidth="1"/>
    <col min="6" max="6" width="14.5703125" customWidth="1"/>
    <col min="7" max="7" width="25" bestFit="1" customWidth="1"/>
    <col min="8" max="8" width="27.7109375" bestFit="1" customWidth="1"/>
    <col min="9" max="9" width="25.85546875" bestFit="1" customWidth="1"/>
    <col min="10" max="10" width="12.7109375" bestFit="1" customWidth="1"/>
    <col min="11" max="11" width="14.28515625" bestFit="1" customWidth="1"/>
    <col min="12" max="12" width="2" bestFit="1" customWidth="1"/>
  </cols>
  <sheetData>
    <row r="1" spans="1:14" ht="15.75" thickBot="1" x14ac:dyDescent="0.3">
      <c r="A1" s="20" t="s">
        <v>38</v>
      </c>
      <c r="B1" s="20" t="s">
        <v>32</v>
      </c>
      <c r="C1" s="20" t="s">
        <v>33</v>
      </c>
      <c r="D1" s="20" t="s">
        <v>34</v>
      </c>
      <c r="E1" s="20" t="s">
        <v>35</v>
      </c>
      <c r="F1" s="20" t="s">
        <v>37</v>
      </c>
      <c r="G1" s="5" t="s">
        <v>29</v>
      </c>
      <c r="H1" s="5" t="s">
        <v>30</v>
      </c>
      <c r="I1" s="5" t="s">
        <v>31</v>
      </c>
      <c r="J1" s="7" t="s">
        <v>23</v>
      </c>
      <c r="K1" s="9" t="s">
        <v>25</v>
      </c>
      <c r="N1" s="2"/>
    </row>
    <row r="2" spans="1:14" x14ac:dyDescent="0.25">
      <c r="A2" s="2" t="s">
        <v>57</v>
      </c>
      <c r="B2" s="2">
        <v>17</v>
      </c>
      <c r="C2" s="2">
        <v>6</v>
      </c>
      <c r="D2" s="2">
        <v>1</v>
      </c>
      <c r="E2" s="2">
        <v>26</v>
      </c>
      <c r="F2" s="2">
        <v>14833</v>
      </c>
      <c r="G2" s="17">
        <f>SQRT((B2-$B$9)^2+(C2-$C$9)^2+(D2-$D$9)^2+(E2-$E$9)^2+(F2-$F$9)^2)</f>
        <v>10683.065354265109</v>
      </c>
      <c r="H2" s="31">
        <f>SQRT((B2-$B$10)^2+(C2-$C$10)^2+(D2-$D$10)^2+(E2-$E$10)^2+(F2-$F$10)^2)</f>
        <v>643.45524990239574</v>
      </c>
      <c r="I2" s="17">
        <f>SQRT((B2-$B$11)^2+(C2-$C$11)^2+(D2-$D$11)^2+(E2-$E$11)^2+(F2-$F$11)^2)</f>
        <v>5565.5537404321503</v>
      </c>
      <c r="J2" s="17">
        <f>MIN(G2:I2)</f>
        <v>643.45524990239574</v>
      </c>
      <c r="K2" s="2" t="s">
        <v>27</v>
      </c>
      <c r="L2">
        <v>1</v>
      </c>
      <c r="N2" s="2"/>
    </row>
    <row r="3" spans="1:14" x14ac:dyDescent="0.25">
      <c r="A3" s="2" t="s">
        <v>58</v>
      </c>
      <c r="B3" s="2">
        <v>7</v>
      </c>
      <c r="C3" s="2">
        <v>4</v>
      </c>
      <c r="D3" s="2">
        <v>1</v>
      </c>
      <c r="E3" s="2">
        <v>30</v>
      </c>
      <c r="F3" s="2">
        <v>13189</v>
      </c>
      <c r="G3" s="17">
        <f t="shared" ref="G3:G6" si="0">SQRT((B3-$B$9)^2+(C3-$C$9)^2+(D3-$D$9)^2+(E3-$E$9)^2+(F3-$F$9)^2)</f>
        <v>9039.0557172900662</v>
      </c>
      <c r="H3" s="31">
        <f t="shared" ref="H3:H6" si="1">SQRT((B3-$B$10)^2+(C3-$C$10)^2+(D3-$D$10)^2+(E3-$E$10)^2+(F3-$F$10)^2)</f>
        <v>1000.61818228023</v>
      </c>
      <c r="I3" s="17">
        <f t="shared" ref="I3:I6" si="2">SQRT((B3-$B$11)^2+(C3-$C$11)^2+(D3-$D$11)^2+(E3-$E$11)^2+(F3-$F$11)^2)</f>
        <v>3921.5524461673972</v>
      </c>
      <c r="J3" s="18">
        <f t="shared" ref="J3:J6" si="3">MIN(G3:I3)</f>
        <v>1000.61818228023</v>
      </c>
      <c r="K3" s="2" t="s">
        <v>27</v>
      </c>
      <c r="L3">
        <v>1</v>
      </c>
      <c r="N3" s="2"/>
    </row>
    <row r="4" spans="1:14" x14ac:dyDescent="0.25">
      <c r="A4" s="2" t="s">
        <v>59</v>
      </c>
      <c r="B4" s="2">
        <v>17</v>
      </c>
      <c r="C4" s="2">
        <v>4</v>
      </c>
      <c r="D4" s="2">
        <v>1</v>
      </c>
      <c r="E4" s="2">
        <v>33</v>
      </c>
      <c r="F4" s="2">
        <v>15459</v>
      </c>
      <c r="G4" s="17">
        <f t="shared" si="0"/>
        <v>11309.061265448534</v>
      </c>
      <c r="H4" s="31">
        <f t="shared" si="1"/>
        <v>1269.4097529158169</v>
      </c>
      <c r="I4" s="17">
        <f t="shared" si="2"/>
        <v>6191.5490243412341</v>
      </c>
      <c r="J4" s="18">
        <f t="shared" si="3"/>
        <v>1269.4097529158169</v>
      </c>
      <c r="K4" s="2" t="s">
        <v>27</v>
      </c>
      <c r="L4">
        <v>1</v>
      </c>
    </row>
    <row r="5" spans="1:14" x14ac:dyDescent="0.25">
      <c r="A5" s="2" t="s">
        <v>60</v>
      </c>
      <c r="B5" s="2">
        <v>9</v>
      </c>
      <c r="C5" s="2">
        <v>3</v>
      </c>
      <c r="D5" s="2">
        <v>1</v>
      </c>
      <c r="E5" s="2">
        <v>27</v>
      </c>
      <c r="F5" s="2">
        <v>9857</v>
      </c>
      <c r="G5" s="17">
        <f t="shared" si="0"/>
        <v>5707.0609412858703</v>
      </c>
      <c r="H5" s="17">
        <f t="shared" si="1"/>
        <v>4332.6034348446437</v>
      </c>
      <c r="I5" s="32">
        <f t="shared" si="2"/>
        <v>589.58949150311628</v>
      </c>
      <c r="J5" s="18">
        <f t="shared" si="3"/>
        <v>589.58949150311628</v>
      </c>
      <c r="K5" s="2" t="s">
        <v>28</v>
      </c>
      <c r="L5">
        <v>2</v>
      </c>
    </row>
    <row r="6" spans="1:14" x14ac:dyDescent="0.25">
      <c r="A6" s="2" t="s">
        <v>61</v>
      </c>
      <c r="B6" s="2">
        <v>17</v>
      </c>
      <c r="C6" s="2">
        <v>4</v>
      </c>
      <c r="D6" s="2">
        <v>1</v>
      </c>
      <c r="E6" s="2">
        <v>34</v>
      </c>
      <c r="F6" s="2">
        <v>7985</v>
      </c>
      <c r="G6" s="17">
        <f t="shared" si="0"/>
        <v>3835.0748453927235</v>
      </c>
      <c r="H6" s="17">
        <f t="shared" si="1"/>
        <v>6204.5992048326361</v>
      </c>
      <c r="I6" s="32">
        <f t="shared" si="2"/>
        <v>1282.4608308610077</v>
      </c>
      <c r="J6" s="18">
        <f t="shared" si="3"/>
        <v>1282.4608308610077</v>
      </c>
      <c r="K6" s="2" t="s">
        <v>28</v>
      </c>
      <c r="L6">
        <v>2</v>
      </c>
    </row>
    <row r="8" spans="1:14" x14ac:dyDescent="0.25">
      <c r="A8" s="21" t="s">
        <v>62</v>
      </c>
    </row>
    <row r="9" spans="1:14" x14ac:dyDescent="0.25">
      <c r="A9" s="2" t="s">
        <v>26</v>
      </c>
      <c r="B9" s="11">
        <v>4.4642166300000001</v>
      </c>
      <c r="C9" s="11">
        <v>2.9748549299999998</v>
      </c>
      <c r="D9" s="11">
        <v>0.56866537699999997</v>
      </c>
      <c r="E9" s="11">
        <v>34.5261122</v>
      </c>
      <c r="F9" s="11">
        <v>4149.9458400000003</v>
      </c>
    </row>
    <row r="10" spans="1:14" x14ac:dyDescent="0.25">
      <c r="A10" s="2" t="s">
        <v>27</v>
      </c>
      <c r="B10" s="11">
        <v>12.7131474</v>
      </c>
      <c r="C10" s="11">
        <v>4.4820717099999996</v>
      </c>
      <c r="D10" s="11">
        <v>0.79282868500000003</v>
      </c>
      <c r="E10" s="11">
        <v>32.876494000000001</v>
      </c>
      <c r="F10" s="11">
        <v>14189.597599999999</v>
      </c>
    </row>
    <row r="11" spans="1:14" x14ac:dyDescent="0.25">
      <c r="A11" s="2" t="s">
        <v>28</v>
      </c>
      <c r="B11" s="11">
        <v>12.547413799999999</v>
      </c>
      <c r="C11" s="11">
        <v>4.375</v>
      </c>
      <c r="D11" s="11">
        <v>0.86206896600000005</v>
      </c>
      <c r="E11" s="11">
        <v>32.926724100000001</v>
      </c>
      <c r="F11" s="11">
        <v>9267.4525900000008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Hierarchical Clustering</vt:lpstr>
      <vt:lpstr>K-means</vt:lpstr>
      <vt:lpstr>Sheet2</vt:lpstr>
      <vt:lpstr>small Sample data</vt:lpstr>
      <vt:lpstr>Market = k = 2 </vt:lpstr>
      <vt:lpstr>Market = k = 3</vt:lpstr>
      <vt:lpstr>Market = k = 3 (2)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 Dsouza</dc:creator>
  <cp:lastModifiedBy>User</cp:lastModifiedBy>
  <dcterms:created xsi:type="dcterms:W3CDTF">2019-08-12T09:45:27Z</dcterms:created>
  <dcterms:modified xsi:type="dcterms:W3CDTF">2022-11-24T04:16:43Z</dcterms:modified>
</cp:coreProperties>
</file>