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info" sheetId="7" r:id="rId1"/>
    <sheet name="GPL" sheetId="9" r:id="rId2"/>
    <sheet name="Sizing" sheetId="1" r:id="rId3"/>
    <sheet name="Profile Coordinates" sheetId="2" r:id="rId4"/>
    <sheet name="Petal Generation" sheetId="3" r:id="rId5"/>
    <sheet name="Import File_Envelope" sheetId="4" r:id="rId6"/>
    <sheet name="Import File_Petal_No_Margin" sheetId="6" r:id="rId7"/>
    <sheet name="Import File_Petal_with_Margin" sheetId="5" r:id="rId8"/>
  </sheets>
  <definedNames>
    <definedName name="a">Sizing!$D$18</definedName>
    <definedName name="D">Sizing!$D$5</definedName>
    <definedName name="diff">Sizing!$D$34</definedName>
    <definedName name="L">Sizing!$D$20</definedName>
  </definedNames>
  <calcPr calcId="152511"/>
</workbook>
</file>

<file path=xl/calcChain.xml><?xml version="1.0" encoding="utf-8"?>
<calcChain xmlns="http://schemas.openxmlformats.org/spreadsheetml/2006/main">
  <c r="B118" i="3" l="1"/>
  <c r="R36" i="2"/>
  <c r="B49" i="3" s="1"/>
  <c r="R37" i="2"/>
  <c r="B50" i="3" s="1"/>
  <c r="R38" i="2"/>
  <c r="B51" i="3" s="1"/>
  <c r="R39" i="2"/>
  <c r="B52" i="3" s="1"/>
  <c r="R40" i="2"/>
  <c r="B53" i="3" s="1"/>
  <c r="R41" i="2"/>
  <c r="B54" i="3" s="1"/>
  <c r="R42" i="2"/>
  <c r="B55" i="3" s="1"/>
  <c r="R43" i="2"/>
  <c r="B56" i="3" s="1"/>
  <c r="R44" i="2"/>
  <c r="B57" i="3" s="1"/>
  <c r="R45" i="2"/>
  <c r="B58" i="3" s="1"/>
  <c r="R46" i="2"/>
  <c r="B59" i="3" s="1"/>
  <c r="R47" i="2"/>
  <c r="B60" i="3" s="1"/>
  <c r="R48" i="2"/>
  <c r="B61" i="3" s="1"/>
  <c r="R49" i="2"/>
  <c r="B62" i="3" s="1"/>
  <c r="R50" i="2"/>
  <c r="B63" i="3" s="1"/>
  <c r="R51" i="2"/>
  <c r="B64" i="3" s="1"/>
  <c r="R52" i="2"/>
  <c r="B65" i="3" s="1"/>
  <c r="R53" i="2"/>
  <c r="B66" i="3" s="1"/>
  <c r="R54" i="2"/>
  <c r="B67" i="3" s="1"/>
  <c r="R55" i="2"/>
  <c r="B68" i="3" s="1"/>
  <c r="R56" i="2"/>
  <c r="B69" i="3" s="1"/>
  <c r="R57" i="2"/>
  <c r="B70" i="3" s="1"/>
  <c r="R58" i="2"/>
  <c r="B71" i="3" s="1"/>
  <c r="R59" i="2"/>
  <c r="B72" i="3" s="1"/>
  <c r="R60" i="2"/>
  <c r="B73" i="3" s="1"/>
  <c r="R61" i="2"/>
  <c r="B74" i="3" s="1"/>
  <c r="R62" i="2"/>
  <c r="B75" i="3" s="1"/>
  <c r="R35" i="2"/>
  <c r="B48" i="3" s="1"/>
  <c r="S35" i="2" l="1"/>
  <c r="C48" i="3" s="1"/>
  <c r="D18" i="1"/>
  <c r="D21" i="1" s="1"/>
  <c r="D32" i="1"/>
  <c r="D25" i="1"/>
  <c r="D22" i="1" l="1"/>
  <c r="N17" i="3"/>
  <c r="S4" i="2"/>
  <c r="J17" i="3"/>
  <c r="B18" i="3"/>
  <c r="E18" i="3" s="1"/>
  <c r="I18" i="3" s="1"/>
  <c r="J18" i="3" s="1"/>
  <c r="N18" i="3" s="1"/>
  <c r="A18" i="3"/>
  <c r="H18" i="3" s="1"/>
  <c r="L18" i="3" s="1"/>
  <c r="A2" i="5" s="1"/>
  <c r="C17" i="3"/>
  <c r="S5" i="2"/>
  <c r="C18" i="3" s="1"/>
  <c r="J16" i="2"/>
  <c r="D16" i="2"/>
  <c r="D18" i="2"/>
  <c r="D24" i="1" l="1"/>
  <c r="J19" i="2"/>
  <c r="J20" i="2" s="1"/>
  <c r="A2" i="4"/>
  <c r="B2" i="4"/>
  <c r="A2" i="6"/>
  <c r="B2" i="6"/>
  <c r="M18" i="3"/>
  <c r="B2" i="5" s="1"/>
  <c r="F18" i="3"/>
  <c r="D17" i="2"/>
  <c r="J23" i="2" s="1"/>
  <c r="J17" i="2"/>
  <c r="J18" i="2" s="1"/>
  <c r="J21" i="2"/>
  <c r="J22" i="2" s="1"/>
  <c r="D20" i="2" l="1"/>
  <c r="Q6" i="2" l="1"/>
  <c r="R6" i="2" l="1"/>
  <c r="B19" i="3" s="1"/>
  <c r="B3" i="4" s="1"/>
  <c r="Q7" i="2"/>
  <c r="R7" i="2" s="1"/>
  <c r="B20" i="3" s="1"/>
  <c r="B4" i="4" s="1"/>
  <c r="A19" i="3"/>
  <c r="A3" i="4" s="1"/>
  <c r="E19" i="3" l="1"/>
  <c r="I19" i="3" s="1"/>
  <c r="B3" i="6" s="1"/>
  <c r="F19" i="3"/>
  <c r="H19" i="3" s="1"/>
  <c r="A3" i="6" s="1"/>
  <c r="S6" i="2"/>
  <c r="C19" i="3" s="1"/>
  <c r="Q8" i="2"/>
  <c r="R8" i="2" s="1"/>
  <c r="B21" i="3" s="1"/>
  <c r="B5" i="4" s="1"/>
  <c r="A20" i="3"/>
  <c r="A4" i="4" s="1"/>
  <c r="S7" i="2"/>
  <c r="C20" i="3" s="1"/>
  <c r="E20" i="3"/>
  <c r="I20" i="3" s="1"/>
  <c r="B4" i="6" s="1"/>
  <c r="F20" i="3" l="1"/>
  <c r="H20" i="3" s="1"/>
  <c r="A4" i="6" s="1"/>
  <c r="L19" i="3"/>
  <c r="A3" i="5" s="1"/>
  <c r="Q9" i="2"/>
  <c r="R9" i="2" s="1"/>
  <c r="B22" i="3" s="1"/>
  <c r="B6" i="4" s="1"/>
  <c r="A21" i="3"/>
  <c r="A5" i="4" s="1"/>
  <c r="S8" i="2"/>
  <c r="C21" i="3" s="1"/>
  <c r="J19" i="3"/>
  <c r="N19" i="3" s="1"/>
  <c r="M19" i="3"/>
  <c r="B3" i="5" s="1"/>
  <c r="J20" i="3"/>
  <c r="N20" i="3" s="1"/>
  <c r="M20" i="3"/>
  <c r="B4" i="5" s="1"/>
  <c r="E21" i="3"/>
  <c r="I21" i="3" s="1"/>
  <c r="B5" i="6" s="1"/>
  <c r="F21" i="3"/>
  <c r="H21" i="3" l="1"/>
  <c r="A5" i="6" s="1"/>
  <c r="L20" i="3"/>
  <c r="A4" i="5" s="1"/>
  <c r="Q10" i="2"/>
  <c r="R10" i="2" s="1"/>
  <c r="S10" i="2" s="1"/>
  <c r="C23" i="3" s="1"/>
  <c r="A22" i="3"/>
  <c r="A6" i="4" s="1"/>
  <c r="S9" i="2"/>
  <c r="C22" i="3" s="1"/>
  <c r="J21" i="3"/>
  <c r="N21" i="3" s="1"/>
  <c r="M21" i="3"/>
  <c r="B5" i="5" s="1"/>
  <c r="E22" i="3"/>
  <c r="I22" i="3" s="1"/>
  <c r="B6" i="6" s="1"/>
  <c r="F22" i="3"/>
  <c r="H22" i="3" l="1"/>
  <c r="A6" i="6" s="1"/>
  <c r="L21" i="3"/>
  <c r="A5" i="5" s="1"/>
  <c r="Q11" i="2"/>
  <c r="R11" i="2" s="1"/>
  <c r="B24" i="3" s="1"/>
  <c r="B8" i="4" s="1"/>
  <c r="A23" i="3"/>
  <c r="A7" i="4" s="1"/>
  <c r="B23" i="3"/>
  <c r="B7" i="4" s="1"/>
  <c r="J22" i="3"/>
  <c r="N22" i="3" s="1"/>
  <c r="M22" i="3"/>
  <c r="B6" i="5" s="1"/>
  <c r="L22" i="3" l="1"/>
  <c r="A6" i="5" s="1"/>
  <c r="Q12" i="2"/>
  <c r="A24" i="3"/>
  <c r="A8" i="4" s="1"/>
  <c r="F23" i="3"/>
  <c r="H23" i="3" s="1"/>
  <c r="A7" i="6" s="1"/>
  <c r="E23" i="3"/>
  <c r="I23" i="3" s="1"/>
  <c r="B7" i="6" s="1"/>
  <c r="R12" i="2"/>
  <c r="S12" i="2" s="1"/>
  <c r="C25" i="3" s="1"/>
  <c r="S11" i="2"/>
  <c r="C24" i="3" s="1"/>
  <c r="E24" i="3"/>
  <c r="I24" i="3" s="1"/>
  <c r="B8" i="6" s="1"/>
  <c r="F24" i="3"/>
  <c r="Q13" i="2" l="1"/>
  <c r="A25" i="3"/>
  <c r="A9" i="4" s="1"/>
  <c r="H24" i="3"/>
  <c r="A8" i="6" s="1"/>
  <c r="L23" i="3"/>
  <c r="A7" i="5" s="1"/>
  <c r="B25" i="3"/>
  <c r="B9" i="4" s="1"/>
  <c r="M23" i="3"/>
  <c r="B7" i="5" s="1"/>
  <c r="J23" i="3"/>
  <c r="N23" i="3" s="1"/>
  <c r="J24" i="3"/>
  <c r="N24" i="3" s="1"/>
  <c r="M24" i="3"/>
  <c r="B8" i="5" s="1"/>
  <c r="Q14" i="2" l="1"/>
  <c r="A26" i="3"/>
  <c r="A10" i="4" s="1"/>
  <c r="R13" i="2"/>
  <c r="L24" i="3"/>
  <c r="A8" i="5" s="1"/>
  <c r="E25" i="3"/>
  <c r="I25" i="3" s="1"/>
  <c r="B9" i="6" s="1"/>
  <c r="F25" i="3"/>
  <c r="H25" i="3" s="1"/>
  <c r="A9" i="6" s="1"/>
  <c r="B26" i="3" l="1"/>
  <c r="S13" i="2"/>
  <c r="C26" i="3" s="1"/>
  <c r="Q15" i="2"/>
  <c r="A27" i="3"/>
  <c r="A11" i="4" s="1"/>
  <c r="R14" i="2"/>
  <c r="M25" i="3"/>
  <c r="B9" i="5" s="1"/>
  <c r="L25" i="3"/>
  <c r="A9" i="5" s="1"/>
  <c r="J25" i="3"/>
  <c r="N25" i="3" s="1"/>
  <c r="Q16" i="2" l="1"/>
  <c r="A28" i="3"/>
  <c r="A12" i="4" s="1"/>
  <c r="R15" i="2"/>
  <c r="S14" i="2"/>
  <c r="C27" i="3" s="1"/>
  <c r="B27" i="3"/>
  <c r="B10" i="4"/>
  <c r="E26" i="3"/>
  <c r="I26" i="3" s="1"/>
  <c r="F26" i="3"/>
  <c r="H26" i="3" s="1"/>
  <c r="A10" i="6" s="1"/>
  <c r="L26" i="3" l="1"/>
  <c r="A10" i="5" s="1"/>
  <c r="B28" i="3"/>
  <c r="S15" i="2"/>
  <c r="C28" i="3" s="1"/>
  <c r="B10" i="6"/>
  <c r="M26" i="3"/>
  <c r="B10" i="5" s="1"/>
  <c r="J26" i="3"/>
  <c r="N26" i="3" s="1"/>
  <c r="B11" i="4"/>
  <c r="E27" i="3"/>
  <c r="I27" i="3" s="1"/>
  <c r="F27" i="3"/>
  <c r="H27" i="3" s="1"/>
  <c r="Q17" i="2"/>
  <c r="A29" i="3"/>
  <c r="A13" i="4" s="1"/>
  <c r="R16" i="2"/>
  <c r="A11" i="6" l="1"/>
  <c r="L27" i="3"/>
  <c r="A11" i="5" s="1"/>
  <c r="B29" i="3"/>
  <c r="F29" i="3" s="1"/>
  <c r="S16" i="2"/>
  <c r="C29" i="3" s="1"/>
  <c r="Q18" i="2"/>
  <c r="A30" i="3"/>
  <c r="A14" i="4" s="1"/>
  <c r="R17" i="2"/>
  <c r="B12" i="4"/>
  <c r="F28" i="3"/>
  <c r="H28" i="3" s="1"/>
  <c r="E28" i="3"/>
  <c r="I28" i="3" s="1"/>
  <c r="B11" i="6"/>
  <c r="M27" i="3"/>
  <c r="B11" i="5" s="1"/>
  <c r="J27" i="3"/>
  <c r="N27" i="3" s="1"/>
  <c r="A12" i="6" l="1"/>
  <c r="L28" i="3"/>
  <c r="A12" i="5" s="1"/>
  <c r="H29" i="3"/>
  <c r="A13" i="6" s="1"/>
  <c r="S17" i="2"/>
  <c r="C30" i="3" s="1"/>
  <c r="B30" i="3"/>
  <c r="F30" i="3" s="1"/>
  <c r="H30" i="3" s="1"/>
  <c r="A14" i="6" s="1"/>
  <c r="Q19" i="2"/>
  <c r="A31" i="3"/>
  <c r="A15" i="4" s="1"/>
  <c r="R18" i="2"/>
  <c r="B12" i="6"/>
  <c r="J28" i="3"/>
  <c r="N28" i="3" s="1"/>
  <c r="M28" i="3"/>
  <c r="B12" i="5" s="1"/>
  <c r="B13" i="4"/>
  <c r="E29" i="3"/>
  <c r="I29" i="3" s="1"/>
  <c r="L29" i="3"/>
  <c r="A13" i="5" s="1"/>
  <c r="B13" i="6" l="1"/>
  <c r="J29" i="3"/>
  <c r="N29" i="3" s="1"/>
  <c r="M29" i="3"/>
  <c r="B13" i="5" s="1"/>
  <c r="S18" i="2"/>
  <c r="C31" i="3" s="1"/>
  <c r="B31" i="3"/>
  <c r="F31" i="3" s="1"/>
  <c r="H31" i="3" s="1"/>
  <c r="A15" i="6" s="1"/>
  <c r="B14" i="4"/>
  <c r="E30" i="3"/>
  <c r="I30" i="3" s="1"/>
  <c r="Q20" i="2"/>
  <c r="A32" i="3"/>
  <c r="A16" i="4" s="1"/>
  <c r="R19" i="2"/>
  <c r="L30" i="3"/>
  <c r="A14" i="5" s="1"/>
  <c r="B32" i="3" l="1"/>
  <c r="F32" i="3" s="1"/>
  <c r="H32" i="3" s="1"/>
  <c r="A16" i="6" s="1"/>
  <c r="S19" i="2"/>
  <c r="C32" i="3" s="1"/>
  <c r="Q21" i="2"/>
  <c r="A33" i="3"/>
  <c r="A17" i="4" s="1"/>
  <c r="R20" i="2"/>
  <c r="B14" i="6"/>
  <c r="J30" i="3"/>
  <c r="N30" i="3" s="1"/>
  <c r="M30" i="3"/>
  <c r="B14" i="5" s="1"/>
  <c r="B15" i="4"/>
  <c r="E31" i="3"/>
  <c r="I31" i="3" s="1"/>
  <c r="L31" i="3"/>
  <c r="A15" i="5" s="1"/>
  <c r="B15" i="6" l="1"/>
  <c r="M31" i="3"/>
  <c r="B15" i="5" s="1"/>
  <c r="J31" i="3"/>
  <c r="N31" i="3" s="1"/>
  <c r="B33" i="3"/>
  <c r="F33" i="3" s="1"/>
  <c r="H33" i="3" s="1"/>
  <c r="A17" i="6" s="1"/>
  <c r="S20" i="2"/>
  <c r="C33" i="3" s="1"/>
  <c r="Q22" i="2"/>
  <c r="A34" i="3"/>
  <c r="A18" i="4" s="1"/>
  <c r="R21" i="2"/>
  <c r="B16" i="4"/>
  <c r="E32" i="3"/>
  <c r="I32" i="3" s="1"/>
  <c r="L32" i="3"/>
  <c r="A16" i="5" s="1"/>
  <c r="B16" i="6" l="1"/>
  <c r="M32" i="3"/>
  <c r="B16" i="5" s="1"/>
  <c r="J32" i="3"/>
  <c r="N32" i="3" s="1"/>
  <c r="Q23" i="2"/>
  <c r="A35" i="3"/>
  <c r="A19" i="4" s="1"/>
  <c r="R22" i="2"/>
  <c r="S21" i="2"/>
  <c r="C34" i="3" s="1"/>
  <c r="B34" i="3"/>
  <c r="F34" i="3" s="1"/>
  <c r="H34" i="3" s="1"/>
  <c r="A18" i="6" s="1"/>
  <c r="B17" i="4"/>
  <c r="E33" i="3"/>
  <c r="I33" i="3" s="1"/>
  <c r="L33" i="3"/>
  <c r="A17" i="5" s="1"/>
  <c r="S22" i="2" l="1"/>
  <c r="C35" i="3" s="1"/>
  <c r="B35" i="3"/>
  <c r="F35" i="3" s="1"/>
  <c r="H35" i="3" s="1"/>
  <c r="A19" i="6" s="1"/>
  <c r="B17" i="6"/>
  <c r="M33" i="3"/>
  <c r="B17" i="5" s="1"/>
  <c r="J33" i="3"/>
  <c r="N33" i="3" s="1"/>
  <c r="Q24" i="2"/>
  <c r="A36" i="3"/>
  <c r="A20" i="4" s="1"/>
  <c r="R23" i="2"/>
  <c r="B18" i="4"/>
  <c r="E34" i="3"/>
  <c r="I34" i="3" s="1"/>
  <c r="L34" i="3"/>
  <c r="A18" i="5" s="1"/>
  <c r="B36" i="3" l="1"/>
  <c r="F36" i="3" s="1"/>
  <c r="H36" i="3" s="1"/>
  <c r="A20" i="6" s="1"/>
  <c r="S23" i="2"/>
  <c r="C36" i="3" s="1"/>
  <c r="B19" i="4"/>
  <c r="E35" i="3"/>
  <c r="I35" i="3" s="1"/>
  <c r="B18" i="6"/>
  <c r="M34" i="3"/>
  <c r="B18" i="5" s="1"/>
  <c r="J34" i="3"/>
  <c r="N34" i="3" s="1"/>
  <c r="Q25" i="2"/>
  <c r="A37" i="3"/>
  <c r="A21" i="4" s="1"/>
  <c r="R24" i="2"/>
  <c r="L35" i="3"/>
  <c r="A19" i="5" s="1"/>
  <c r="B37" i="3" l="1"/>
  <c r="S24" i="2"/>
  <c r="C37" i="3" s="1"/>
  <c r="B19" i="6"/>
  <c r="M35" i="3"/>
  <c r="B19" i="5" s="1"/>
  <c r="J35" i="3"/>
  <c r="N35" i="3" s="1"/>
  <c r="Q26" i="2"/>
  <c r="A38" i="3"/>
  <c r="A22" i="4" s="1"/>
  <c r="R25" i="2"/>
  <c r="B20" i="4"/>
  <c r="E36" i="3"/>
  <c r="I36" i="3" s="1"/>
  <c r="L36" i="3"/>
  <c r="A20" i="5" s="1"/>
  <c r="Q27" i="2" l="1"/>
  <c r="A39" i="3"/>
  <c r="A23" i="4" s="1"/>
  <c r="R26" i="2"/>
  <c r="B38" i="3"/>
  <c r="S25" i="2"/>
  <c r="C38" i="3" s="1"/>
  <c r="B20" i="6"/>
  <c r="M36" i="3"/>
  <c r="B20" i="5" s="1"/>
  <c r="J36" i="3"/>
  <c r="N36" i="3" s="1"/>
  <c r="F38" i="3"/>
  <c r="B21" i="4"/>
  <c r="E37" i="3"/>
  <c r="I37" i="3" s="1"/>
  <c r="F37" i="3"/>
  <c r="H37" i="3" s="1"/>
  <c r="A21" i="6" s="1"/>
  <c r="H38" i="3" l="1"/>
  <c r="A22" i="6" s="1"/>
  <c r="L37" i="3"/>
  <c r="A21" i="5" s="1"/>
  <c r="B21" i="6"/>
  <c r="M37" i="3"/>
  <c r="B21" i="5" s="1"/>
  <c r="J37" i="3"/>
  <c r="N37" i="3" s="1"/>
  <c r="B22" i="4"/>
  <c r="E38" i="3"/>
  <c r="I38" i="3" s="1"/>
  <c r="S26" i="2"/>
  <c r="C39" i="3" s="1"/>
  <c r="B39" i="3"/>
  <c r="Q28" i="2"/>
  <c r="A40" i="3"/>
  <c r="A24" i="4" s="1"/>
  <c r="R27" i="2"/>
  <c r="L38" i="3" l="1"/>
  <c r="A22" i="5" s="1"/>
  <c r="B40" i="3"/>
  <c r="S27" i="2"/>
  <c r="C40" i="3" s="1"/>
  <c r="B23" i="4"/>
  <c r="F39" i="3"/>
  <c r="H39" i="3" s="1"/>
  <c r="A23" i="6" s="1"/>
  <c r="E39" i="3"/>
  <c r="I39" i="3" s="1"/>
  <c r="Q29" i="2"/>
  <c r="A41" i="3"/>
  <c r="A25" i="4" s="1"/>
  <c r="R28" i="2"/>
  <c r="F40" i="3"/>
  <c r="H40" i="3" s="1"/>
  <c r="A24" i="6" s="1"/>
  <c r="B22" i="6"/>
  <c r="M38" i="3"/>
  <c r="B22" i="5" s="1"/>
  <c r="J38" i="3"/>
  <c r="N38" i="3" s="1"/>
  <c r="L39" i="3"/>
  <c r="A23" i="5" s="1"/>
  <c r="B23" i="6" l="1"/>
  <c r="J39" i="3"/>
  <c r="N39" i="3" s="1"/>
  <c r="M39" i="3"/>
  <c r="B23" i="5" s="1"/>
  <c r="B41" i="3"/>
  <c r="S28" i="2"/>
  <c r="C41" i="3" s="1"/>
  <c r="Q30" i="2"/>
  <c r="A42" i="3"/>
  <c r="A26" i="4" s="1"/>
  <c r="R29" i="2"/>
  <c r="F41" i="3"/>
  <c r="H41" i="3" s="1"/>
  <c r="A25" i="6" s="1"/>
  <c r="B24" i="4"/>
  <c r="E40" i="3"/>
  <c r="I40" i="3" s="1"/>
  <c r="L40" i="3"/>
  <c r="A24" i="5" s="1"/>
  <c r="S29" i="2" l="1"/>
  <c r="C42" i="3" s="1"/>
  <c r="B42" i="3"/>
  <c r="B24" i="6"/>
  <c r="J40" i="3"/>
  <c r="N40" i="3" s="1"/>
  <c r="M40" i="3"/>
  <c r="B24" i="5" s="1"/>
  <c r="Q31" i="2"/>
  <c r="A43" i="3"/>
  <c r="A27" i="4" s="1"/>
  <c r="R30" i="2"/>
  <c r="B25" i="4"/>
  <c r="E41" i="3"/>
  <c r="I41" i="3" s="1"/>
  <c r="F42" i="3"/>
  <c r="H42" i="3" s="1"/>
  <c r="A26" i="6" s="1"/>
  <c r="L41" i="3"/>
  <c r="A25" i="5" s="1"/>
  <c r="S30" i="2" l="1"/>
  <c r="C43" i="3" s="1"/>
  <c r="B43" i="3"/>
  <c r="Q32" i="2"/>
  <c r="A44" i="3"/>
  <c r="A28" i="4" s="1"/>
  <c r="R31" i="2"/>
  <c r="F43" i="3"/>
  <c r="B26" i="4"/>
  <c r="E42" i="3"/>
  <c r="I42" i="3" s="1"/>
  <c r="B25" i="6"/>
  <c r="M41" i="3"/>
  <c r="B25" i="5" s="1"/>
  <c r="J41" i="3"/>
  <c r="N41" i="3" s="1"/>
  <c r="H43" i="3"/>
  <c r="A27" i="6" s="1"/>
  <c r="L42" i="3"/>
  <c r="A26" i="5" s="1"/>
  <c r="B44" i="3" l="1"/>
  <c r="F44" i="3" s="1"/>
  <c r="H44" i="3" s="1"/>
  <c r="A28" i="6" s="1"/>
  <c r="S31" i="2"/>
  <c r="C44" i="3" s="1"/>
  <c r="B26" i="6"/>
  <c r="M42" i="3"/>
  <c r="B26" i="5" s="1"/>
  <c r="J42" i="3"/>
  <c r="N42" i="3" s="1"/>
  <c r="Q33" i="2"/>
  <c r="A45" i="3"/>
  <c r="A29" i="4" s="1"/>
  <c r="R32" i="2"/>
  <c r="B27" i="4"/>
  <c r="E43" i="3"/>
  <c r="I43" i="3" s="1"/>
  <c r="L43" i="3"/>
  <c r="A27" i="5" s="1"/>
  <c r="B27" i="6" l="1"/>
  <c r="M43" i="3"/>
  <c r="B27" i="5" s="1"/>
  <c r="J43" i="3"/>
  <c r="N43" i="3" s="1"/>
  <c r="S32" i="2"/>
  <c r="C45" i="3" s="1"/>
  <c r="B45" i="3"/>
  <c r="Q34" i="2"/>
  <c r="A46" i="3"/>
  <c r="A30" i="4" s="1"/>
  <c r="R33" i="2"/>
  <c r="F45" i="3"/>
  <c r="H45" i="3" s="1"/>
  <c r="A29" i="6" s="1"/>
  <c r="B28" i="4"/>
  <c r="E44" i="3"/>
  <c r="I44" i="3" s="1"/>
  <c r="L44" i="3"/>
  <c r="A28" i="5" s="1"/>
  <c r="S33" i="2" l="1"/>
  <c r="C46" i="3" s="1"/>
  <c r="B46" i="3"/>
  <c r="B29" i="4"/>
  <c r="E45" i="3"/>
  <c r="I45" i="3" s="1"/>
  <c r="B28" i="6"/>
  <c r="M44" i="3"/>
  <c r="B28" i="5" s="1"/>
  <c r="J44" i="3"/>
  <c r="N44" i="3" s="1"/>
  <c r="Q35" i="2"/>
  <c r="A47" i="3"/>
  <c r="A31" i="4" s="1"/>
  <c r="R34" i="2"/>
  <c r="F46" i="3"/>
  <c r="H46" i="3" s="1"/>
  <c r="A30" i="6" s="1"/>
  <c r="L45" i="3"/>
  <c r="A29" i="5" s="1"/>
  <c r="Q36" i="2" l="1"/>
  <c r="A48" i="3"/>
  <c r="A32" i="4" s="1"/>
  <c r="S34" i="2"/>
  <c r="C47" i="3" s="1"/>
  <c r="B47" i="3"/>
  <c r="B30" i="4"/>
  <c r="E46" i="3"/>
  <c r="I46" i="3" s="1"/>
  <c r="B29" i="6"/>
  <c r="J45" i="3"/>
  <c r="N45" i="3" s="1"/>
  <c r="M45" i="3"/>
  <c r="B29" i="5" s="1"/>
  <c r="F47" i="3"/>
  <c r="H47" i="3" s="1"/>
  <c r="A31" i="6" s="1"/>
  <c r="L46" i="3"/>
  <c r="A30" i="5" s="1"/>
  <c r="B30" i="6" l="1"/>
  <c r="M46" i="3"/>
  <c r="B30" i="5" s="1"/>
  <c r="J46" i="3"/>
  <c r="N46" i="3" s="1"/>
  <c r="B31" i="4"/>
  <c r="E47" i="3"/>
  <c r="I47" i="3" s="1"/>
  <c r="Q37" i="2"/>
  <c r="A49" i="3"/>
  <c r="A33" i="4" s="1"/>
  <c r="L47" i="3"/>
  <c r="A31" i="5" s="1"/>
  <c r="B32" i="4" l="1"/>
  <c r="F48" i="3"/>
  <c r="H48" i="3" s="1"/>
  <c r="A32" i="6" s="1"/>
  <c r="E48" i="3"/>
  <c r="I48" i="3" s="1"/>
  <c r="S36" i="2"/>
  <c r="C49" i="3" s="1"/>
  <c r="Q38" i="2"/>
  <c r="A50" i="3"/>
  <c r="A34" i="4" s="1"/>
  <c r="B31" i="6"/>
  <c r="M47" i="3"/>
  <c r="B31" i="5" s="1"/>
  <c r="J47" i="3"/>
  <c r="N47" i="3" s="1"/>
  <c r="F49" i="3"/>
  <c r="H49" i="3" s="1"/>
  <c r="A33" i="6" s="1"/>
  <c r="L48" i="3"/>
  <c r="A32" i="5" s="1"/>
  <c r="S37" i="2" l="1"/>
  <c r="C50" i="3" s="1"/>
  <c r="B33" i="4"/>
  <c r="E49" i="3"/>
  <c r="I49" i="3" s="1"/>
  <c r="Q39" i="2"/>
  <c r="A51" i="3"/>
  <c r="A35" i="4" s="1"/>
  <c r="F50" i="3"/>
  <c r="H50" i="3" s="1"/>
  <c r="A34" i="6" s="1"/>
  <c r="B32" i="6"/>
  <c r="J48" i="3"/>
  <c r="N48" i="3" s="1"/>
  <c r="M48" i="3"/>
  <c r="B32" i="5" s="1"/>
  <c r="L49" i="3"/>
  <c r="A33" i="5" s="1"/>
  <c r="Q40" i="2" l="1"/>
  <c r="A52" i="3"/>
  <c r="A36" i="4" s="1"/>
  <c r="B34" i="4"/>
  <c r="E50" i="3"/>
  <c r="I50" i="3" s="1"/>
  <c r="S38" i="2"/>
  <c r="C51" i="3" s="1"/>
  <c r="B33" i="6"/>
  <c r="J49" i="3"/>
  <c r="N49" i="3" s="1"/>
  <c r="M49" i="3"/>
  <c r="B33" i="5" s="1"/>
  <c r="F51" i="3"/>
  <c r="H51" i="3" s="1"/>
  <c r="A35" i="6" s="1"/>
  <c r="L50" i="3"/>
  <c r="A34" i="5" s="1"/>
  <c r="B35" i="4" l="1"/>
  <c r="E51" i="3"/>
  <c r="I51" i="3" s="1"/>
  <c r="B34" i="6"/>
  <c r="M50" i="3"/>
  <c r="B34" i="5" s="1"/>
  <c r="J50" i="3"/>
  <c r="N50" i="3" s="1"/>
  <c r="S39" i="2"/>
  <c r="C52" i="3" s="1"/>
  <c r="Q41" i="2"/>
  <c r="A53" i="3"/>
  <c r="A37" i="4" s="1"/>
  <c r="L51" i="3"/>
  <c r="A35" i="5" s="1"/>
  <c r="S41" i="2"/>
  <c r="C54" i="3" s="1"/>
  <c r="B38" i="4"/>
  <c r="S40" i="2" l="1"/>
  <c r="C53" i="3" s="1"/>
  <c r="B36" i="4"/>
  <c r="F52" i="3"/>
  <c r="H52" i="3" s="1"/>
  <c r="A36" i="6" s="1"/>
  <c r="E52" i="3"/>
  <c r="I52" i="3" s="1"/>
  <c r="B35" i="6"/>
  <c r="M51" i="3"/>
  <c r="B35" i="5" s="1"/>
  <c r="J51" i="3"/>
  <c r="N51" i="3" s="1"/>
  <c r="Q42" i="2"/>
  <c r="A54" i="3"/>
  <c r="A38" i="4" s="1"/>
  <c r="F53" i="3"/>
  <c r="H53" i="3" s="1"/>
  <c r="A37" i="6" s="1"/>
  <c r="L52" i="3"/>
  <c r="A36" i="5" s="1"/>
  <c r="B39" i="4"/>
  <c r="S42" i="2"/>
  <c r="C55" i="3" s="1"/>
  <c r="E54" i="3"/>
  <c r="I54" i="3" s="1"/>
  <c r="B38" i="6" s="1"/>
  <c r="Q43" i="2" l="1"/>
  <c r="A55" i="3"/>
  <c r="A39" i="4" s="1"/>
  <c r="B36" i="6"/>
  <c r="J52" i="3"/>
  <c r="N52" i="3" s="1"/>
  <c r="M52" i="3"/>
  <c r="B36" i="5" s="1"/>
  <c r="F54" i="3"/>
  <c r="H54" i="3" s="1"/>
  <c r="A38" i="6" s="1"/>
  <c r="B37" i="4"/>
  <c r="E53" i="3"/>
  <c r="I53" i="3" s="1"/>
  <c r="L53" i="3"/>
  <c r="A37" i="5" s="1"/>
  <c r="B40" i="4"/>
  <c r="S43" i="2"/>
  <c r="C56" i="3" s="1"/>
  <c r="J54" i="3"/>
  <c r="N54" i="3" s="1"/>
  <c r="M54" i="3"/>
  <c r="B38" i="5" s="1"/>
  <c r="E55" i="3"/>
  <c r="I55" i="3" s="1"/>
  <c r="B39" i="6" s="1"/>
  <c r="F55" i="3"/>
  <c r="B37" i="6" l="1"/>
  <c r="J53" i="3"/>
  <c r="N53" i="3" s="1"/>
  <c r="M53" i="3"/>
  <c r="B37" i="5" s="1"/>
  <c r="Q44" i="2"/>
  <c r="A56" i="3"/>
  <c r="A40" i="4" s="1"/>
  <c r="H55" i="3"/>
  <c r="A39" i="6" s="1"/>
  <c r="L54" i="3"/>
  <c r="A38" i="5" s="1"/>
  <c r="B41" i="4"/>
  <c r="S44" i="2"/>
  <c r="C57" i="3" s="1"/>
  <c r="J55" i="3"/>
  <c r="N55" i="3" s="1"/>
  <c r="M55" i="3"/>
  <c r="B39" i="5" s="1"/>
  <c r="E56" i="3"/>
  <c r="I56" i="3" s="1"/>
  <c r="B40" i="6" s="1"/>
  <c r="F56" i="3"/>
  <c r="Q45" i="2" l="1"/>
  <c r="A57" i="3"/>
  <c r="A41" i="4" s="1"/>
  <c r="H56" i="3"/>
  <c r="A40" i="6" s="1"/>
  <c r="L55" i="3"/>
  <c r="A39" i="5" s="1"/>
  <c r="B42" i="4"/>
  <c r="S45" i="2"/>
  <c r="C58" i="3" s="1"/>
  <c r="J56" i="3"/>
  <c r="N56" i="3" s="1"/>
  <c r="M56" i="3"/>
  <c r="B40" i="5" s="1"/>
  <c r="E57" i="3"/>
  <c r="I57" i="3" s="1"/>
  <c r="B41" i="6" s="1"/>
  <c r="F57" i="3"/>
  <c r="Q46" i="2" l="1"/>
  <c r="S46" i="2" s="1"/>
  <c r="C59" i="3" s="1"/>
  <c r="A58" i="3"/>
  <c r="A42" i="4" s="1"/>
  <c r="H57" i="3"/>
  <c r="A41" i="6" s="1"/>
  <c r="L56" i="3"/>
  <c r="A40" i="5" s="1"/>
  <c r="J57" i="3"/>
  <c r="N57" i="3" s="1"/>
  <c r="M57" i="3"/>
  <c r="B41" i="5" s="1"/>
  <c r="E58" i="3"/>
  <c r="I58" i="3" s="1"/>
  <c r="B42" i="6" s="1"/>
  <c r="F58" i="3"/>
  <c r="B43" i="4" l="1"/>
  <c r="Q47" i="2"/>
  <c r="A59" i="3"/>
  <c r="A43" i="4" s="1"/>
  <c r="H58" i="3"/>
  <c r="A42" i="6" s="1"/>
  <c r="L57" i="3"/>
  <c r="A41" i="5" s="1"/>
  <c r="B44" i="4"/>
  <c r="S47" i="2"/>
  <c r="C60" i="3" s="1"/>
  <c r="J58" i="3"/>
  <c r="N58" i="3" s="1"/>
  <c r="M58" i="3"/>
  <c r="B42" i="5" s="1"/>
  <c r="E59" i="3"/>
  <c r="I59" i="3" s="1"/>
  <c r="B43" i="6" s="1"/>
  <c r="F59" i="3"/>
  <c r="Q48" i="2" l="1"/>
  <c r="A60" i="3"/>
  <c r="A44" i="4" s="1"/>
  <c r="H59" i="3"/>
  <c r="A43" i="6" s="1"/>
  <c r="L58" i="3"/>
  <c r="A42" i="5" s="1"/>
  <c r="B45" i="4"/>
  <c r="S48" i="2"/>
  <c r="C61" i="3" s="1"/>
  <c r="J59" i="3"/>
  <c r="N59" i="3" s="1"/>
  <c r="M59" i="3"/>
  <c r="B43" i="5" s="1"/>
  <c r="E60" i="3"/>
  <c r="I60" i="3" s="1"/>
  <c r="B44" i="6" s="1"/>
  <c r="F60" i="3"/>
  <c r="Q49" i="2" l="1"/>
  <c r="A61" i="3"/>
  <c r="A45" i="4" s="1"/>
  <c r="H60" i="3"/>
  <c r="A44" i="6" s="1"/>
  <c r="L59" i="3"/>
  <c r="A43" i="5" s="1"/>
  <c r="J60" i="3"/>
  <c r="N60" i="3" s="1"/>
  <c r="M60" i="3"/>
  <c r="B44" i="5" s="1"/>
  <c r="B46" i="4"/>
  <c r="S49" i="2"/>
  <c r="C62" i="3" s="1"/>
  <c r="E61" i="3"/>
  <c r="I61" i="3" s="1"/>
  <c r="B45" i="6" s="1"/>
  <c r="F61" i="3"/>
  <c r="Q50" i="2" l="1"/>
  <c r="A62" i="3"/>
  <c r="A46" i="4" s="1"/>
  <c r="H61" i="3"/>
  <c r="A45" i="6" s="1"/>
  <c r="L60" i="3"/>
  <c r="A44" i="5" s="1"/>
  <c r="B47" i="4"/>
  <c r="S50" i="2"/>
  <c r="C63" i="3" s="1"/>
  <c r="J61" i="3"/>
  <c r="N61" i="3" s="1"/>
  <c r="M61" i="3"/>
  <c r="B45" i="5" s="1"/>
  <c r="E62" i="3"/>
  <c r="I62" i="3" s="1"/>
  <c r="B46" i="6" s="1"/>
  <c r="F62" i="3"/>
  <c r="Q51" i="2" l="1"/>
  <c r="A63" i="3"/>
  <c r="A47" i="4" s="1"/>
  <c r="H62" i="3"/>
  <c r="A46" i="6" s="1"/>
  <c r="L61" i="3"/>
  <c r="A45" i="5" s="1"/>
  <c r="B48" i="4"/>
  <c r="S51" i="2"/>
  <c r="C64" i="3" s="1"/>
  <c r="J62" i="3"/>
  <c r="N62" i="3" s="1"/>
  <c r="M62" i="3"/>
  <c r="B46" i="5" s="1"/>
  <c r="E63" i="3"/>
  <c r="I63" i="3" s="1"/>
  <c r="B47" i="6" s="1"/>
  <c r="F63" i="3"/>
  <c r="Q52" i="2" l="1"/>
  <c r="A64" i="3"/>
  <c r="A48" i="4" s="1"/>
  <c r="H63" i="3"/>
  <c r="A47" i="6" s="1"/>
  <c r="L62" i="3"/>
  <c r="A46" i="5" s="1"/>
  <c r="B49" i="4"/>
  <c r="S52" i="2"/>
  <c r="C65" i="3" s="1"/>
  <c r="J63" i="3"/>
  <c r="N63" i="3" s="1"/>
  <c r="M63" i="3"/>
  <c r="B47" i="5" s="1"/>
  <c r="E64" i="3"/>
  <c r="I64" i="3" s="1"/>
  <c r="B48" i="6" s="1"/>
  <c r="F64" i="3"/>
  <c r="Q53" i="2" l="1"/>
  <c r="A65" i="3"/>
  <c r="A49" i="4" s="1"/>
  <c r="H64" i="3"/>
  <c r="A48" i="6" s="1"/>
  <c r="L63" i="3"/>
  <c r="A47" i="5" s="1"/>
  <c r="B50" i="4"/>
  <c r="S53" i="2"/>
  <c r="C66" i="3" s="1"/>
  <c r="J64" i="3"/>
  <c r="N64" i="3" s="1"/>
  <c r="M64" i="3"/>
  <c r="B48" i="5" s="1"/>
  <c r="E65" i="3"/>
  <c r="I65" i="3" s="1"/>
  <c r="B49" i="6" s="1"/>
  <c r="F65" i="3"/>
  <c r="Q54" i="2" l="1"/>
  <c r="A66" i="3"/>
  <c r="A50" i="4" s="1"/>
  <c r="H65" i="3"/>
  <c r="A49" i="6" s="1"/>
  <c r="L64" i="3"/>
  <c r="A48" i="5" s="1"/>
  <c r="J65" i="3"/>
  <c r="N65" i="3" s="1"/>
  <c r="M65" i="3"/>
  <c r="B49" i="5" s="1"/>
  <c r="E66" i="3"/>
  <c r="I66" i="3" s="1"/>
  <c r="B50" i="6" s="1"/>
  <c r="F66" i="3"/>
  <c r="H66" i="3" s="1"/>
  <c r="A50" i="6" s="1"/>
  <c r="Q55" i="2" l="1"/>
  <c r="A67" i="3"/>
  <c r="A51" i="4" s="1"/>
  <c r="L65" i="3"/>
  <c r="A49" i="5" s="1"/>
  <c r="L66" i="3"/>
  <c r="A50" i="5" s="1"/>
  <c r="J66" i="3"/>
  <c r="N66" i="3" s="1"/>
  <c r="M66" i="3"/>
  <c r="B50" i="5" s="1"/>
  <c r="S54" i="2" l="1"/>
  <c r="C67" i="3" s="1"/>
  <c r="Q56" i="2"/>
  <c r="A68" i="3"/>
  <c r="A52" i="4" s="1"/>
  <c r="B51" i="4" l="1"/>
  <c r="E67" i="3"/>
  <c r="I67" i="3" s="1"/>
  <c r="F67" i="3"/>
  <c r="H67" i="3" s="1"/>
  <c r="S55" i="2"/>
  <c r="C68" i="3" s="1"/>
  <c r="Q57" i="2"/>
  <c r="A69" i="3"/>
  <c r="A53" i="4" s="1"/>
  <c r="Q58" i="2" l="1"/>
  <c r="A70" i="3"/>
  <c r="A54" i="4" s="1"/>
  <c r="B52" i="4"/>
  <c r="E68" i="3"/>
  <c r="I68" i="3" s="1"/>
  <c r="F68" i="3"/>
  <c r="H68" i="3" s="1"/>
  <c r="S56" i="2"/>
  <c r="C69" i="3" s="1"/>
  <c r="A51" i="6"/>
  <c r="L67" i="3"/>
  <c r="A51" i="5" s="1"/>
  <c r="B51" i="6"/>
  <c r="J67" i="3"/>
  <c r="N67" i="3" s="1"/>
  <c r="M67" i="3"/>
  <c r="B51" i="5" s="1"/>
  <c r="A52" i="6" l="1"/>
  <c r="L68" i="3"/>
  <c r="A52" i="5" s="1"/>
  <c r="B53" i="4"/>
  <c r="E69" i="3"/>
  <c r="I69" i="3" s="1"/>
  <c r="F69" i="3"/>
  <c r="H69" i="3" s="1"/>
  <c r="B52" i="6"/>
  <c r="J68" i="3"/>
  <c r="N68" i="3" s="1"/>
  <c r="M68" i="3"/>
  <c r="B52" i="5" s="1"/>
  <c r="S57" i="2"/>
  <c r="C70" i="3" s="1"/>
  <c r="Q59" i="2"/>
  <c r="A71" i="3"/>
  <c r="A55" i="4" s="1"/>
  <c r="S58" i="2" l="1"/>
  <c r="C71" i="3" s="1"/>
  <c r="A53" i="6"/>
  <c r="L69" i="3"/>
  <c r="A53" i="5" s="1"/>
  <c r="Q60" i="2"/>
  <c r="A72" i="3"/>
  <c r="A56" i="4" s="1"/>
  <c r="B54" i="4"/>
  <c r="F70" i="3"/>
  <c r="H70" i="3" s="1"/>
  <c r="E70" i="3"/>
  <c r="I70" i="3" s="1"/>
  <c r="F71" i="3"/>
  <c r="B53" i="6"/>
  <c r="M69" i="3"/>
  <c r="B53" i="5" s="1"/>
  <c r="J69" i="3"/>
  <c r="N69" i="3" s="1"/>
  <c r="H71" i="3" l="1"/>
  <c r="A55" i="6" s="1"/>
  <c r="L71" i="3"/>
  <c r="A55" i="5" s="1"/>
  <c r="B54" i="6"/>
  <c r="J70" i="3"/>
  <c r="N70" i="3" s="1"/>
  <c r="M70" i="3"/>
  <c r="B54" i="5" s="1"/>
  <c r="A54" i="6"/>
  <c r="L70" i="3"/>
  <c r="A54" i="5" s="1"/>
  <c r="S59" i="2"/>
  <c r="C72" i="3" s="1"/>
  <c r="Q61" i="2"/>
  <c r="A73" i="3"/>
  <c r="A57" i="4" s="1"/>
  <c r="B55" i="4"/>
  <c r="E71" i="3"/>
  <c r="I71" i="3" s="1"/>
  <c r="S60" i="2" l="1"/>
  <c r="C73" i="3" s="1"/>
  <c r="B56" i="4"/>
  <c r="E72" i="3"/>
  <c r="I72" i="3" s="1"/>
  <c r="F72" i="3"/>
  <c r="H72" i="3" s="1"/>
  <c r="B55" i="6"/>
  <c r="M71" i="3"/>
  <c r="B55" i="5" s="1"/>
  <c r="J71" i="3"/>
  <c r="N71" i="3" s="1"/>
  <c r="Q62" i="2"/>
  <c r="A74" i="3"/>
  <c r="A58" i="4" s="1"/>
  <c r="F73" i="3"/>
  <c r="H73" i="3" s="1"/>
  <c r="A57" i="6" s="1"/>
  <c r="L73" i="3" l="1"/>
  <c r="A57" i="5" s="1"/>
  <c r="S61" i="2"/>
  <c r="C74" i="3" s="1"/>
  <c r="A56" i="6"/>
  <c r="L72" i="3"/>
  <c r="A56" i="5" s="1"/>
  <c r="B57" i="4"/>
  <c r="E73" i="3"/>
  <c r="I73" i="3" s="1"/>
  <c r="Q63" i="2"/>
  <c r="R63" i="2" s="1"/>
  <c r="B76" i="3" s="1"/>
  <c r="A75" i="3"/>
  <c r="A59" i="4" s="1"/>
  <c r="B56" i="6"/>
  <c r="J72" i="3"/>
  <c r="N72" i="3" s="1"/>
  <c r="M72" i="3"/>
  <c r="B56" i="5" s="1"/>
  <c r="F74" i="3"/>
  <c r="H74" i="3" s="1"/>
  <c r="A58" i="6" s="1"/>
  <c r="S62" i="2" l="1"/>
  <c r="C75" i="3" s="1"/>
  <c r="L74" i="3"/>
  <c r="A58" i="5" s="1"/>
  <c r="Q64" i="2"/>
  <c r="R64" i="2" s="1"/>
  <c r="B77" i="3" s="1"/>
  <c r="A76" i="3"/>
  <c r="A60" i="4" s="1"/>
  <c r="B57" i="6"/>
  <c r="M73" i="3"/>
  <c r="B57" i="5" s="1"/>
  <c r="J73" i="3"/>
  <c r="N73" i="3" s="1"/>
  <c r="F75" i="3"/>
  <c r="H75" i="3" s="1"/>
  <c r="A59" i="6" s="1"/>
  <c r="B58" i="4"/>
  <c r="E74" i="3"/>
  <c r="I74" i="3" s="1"/>
  <c r="L75" i="3" l="1"/>
  <c r="A59" i="5" s="1"/>
  <c r="B58" i="6"/>
  <c r="M74" i="3"/>
  <c r="B58" i="5" s="1"/>
  <c r="J74" i="3"/>
  <c r="N74" i="3" s="1"/>
  <c r="S63" i="2"/>
  <c r="C76" i="3" s="1"/>
  <c r="Q65" i="2"/>
  <c r="R65" i="2" s="1"/>
  <c r="B78" i="3" s="1"/>
  <c r="A77" i="3"/>
  <c r="A61" i="4" s="1"/>
  <c r="F76" i="3"/>
  <c r="H76" i="3" s="1"/>
  <c r="A60" i="6" s="1"/>
  <c r="B59" i="4"/>
  <c r="E75" i="3"/>
  <c r="I75" i="3" s="1"/>
  <c r="L76" i="3" l="1"/>
  <c r="A60" i="5" s="1"/>
  <c r="S64" i="2"/>
  <c r="C77" i="3" s="1"/>
  <c r="B59" i="6"/>
  <c r="M75" i="3"/>
  <c r="B59" i="5" s="1"/>
  <c r="J75" i="3"/>
  <c r="N75" i="3" s="1"/>
  <c r="Q66" i="2"/>
  <c r="R66" i="2" s="1"/>
  <c r="B79" i="3" s="1"/>
  <c r="A78" i="3"/>
  <c r="A62" i="4" s="1"/>
  <c r="B60" i="4"/>
  <c r="E76" i="3"/>
  <c r="I76" i="3" s="1"/>
  <c r="F77" i="3"/>
  <c r="H77" i="3" s="1"/>
  <c r="A61" i="6" s="1"/>
  <c r="L77" i="3" l="1"/>
  <c r="A61" i="5" s="1"/>
  <c r="S65" i="2"/>
  <c r="C78" i="3" s="1"/>
  <c r="B61" i="4"/>
  <c r="E77" i="3"/>
  <c r="I77" i="3" s="1"/>
  <c r="B60" i="6"/>
  <c r="M76" i="3"/>
  <c r="B60" i="5" s="1"/>
  <c r="J76" i="3"/>
  <c r="N76" i="3" s="1"/>
  <c r="Q67" i="2"/>
  <c r="R67" i="2" s="1"/>
  <c r="B80" i="3" s="1"/>
  <c r="A79" i="3"/>
  <c r="A63" i="4" s="1"/>
  <c r="F78" i="3"/>
  <c r="H78" i="3" s="1"/>
  <c r="A62" i="6" s="1"/>
  <c r="L78" i="3" l="1"/>
  <c r="A62" i="5" s="1"/>
  <c r="Q68" i="2"/>
  <c r="R68" i="2" s="1"/>
  <c r="B81" i="3" s="1"/>
  <c r="A80" i="3"/>
  <c r="A64" i="4" s="1"/>
  <c r="B61" i="6"/>
  <c r="J77" i="3"/>
  <c r="N77" i="3" s="1"/>
  <c r="M77" i="3"/>
  <c r="B61" i="5" s="1"/>
  <c r="B62" i="4"/>
  <c r="E78" i="3"/>
  <c r="I78" i="3" s="1"/>
  <c r="S66" i="2"/>
  <c r="C79" i="3" s="1"/>
  <c r="F79" i="3"/>
  <c r="H79" i="3" s="1"/>
  <c r="A63" i="6" s="1"/>
  <c r="L79" i="3" l="1"/>
  <c r="A63" i="5" s="1"/>
  <c r="B63" i="4"/>
  <c r="E79" i="3"/>
  <c r="I79" i="3" s="1"/>
  <c r="B62" i="6"/>
  <c r="M78" i="3"/>
  <c r="B62" i="5" s="1"/>
  <c r="J78" i="3"/>
  <c r="N78" i="3" s="1"/>
  <c r="S67" i="2"/>
  <c r="C80" i="3" s="1"/>
  <c r="Q69" i="2"/>
  <c r="R69" i="2" s="1"/>
  <c r="B82" i="3" s="1"/>
  <c r="A81" i="3"/>
  <c r="A65" i="4" s="1"/>
  <c r="S68" i="2" l="1"/>
  <c r="C81" i="3" s="1"/>
  <c r="B64" i="4"/>
  <c r="E80" i="3"/>
  <c r="I80" i="3" s="1"/>
  <c r="Q70" i="2"/>
  <c r="R70" i="2" s="1"/>
  <c r="B83" i="3" s="1"/>
  <c r="A82" i="3"/>
  <c r="A66" i="4" s="1"/>
  <c r="F80" i="3"/>
  <c r="H80" i="3" s="1"/>
  <c r="F81" i="3"/>
  <c r="B63" i="6"/>
  <c r="M79" i="3"/>
  <c r="B63" i="5" s="1"/>
  <c r="J79" i="3"/>
  <c r="N79" i="3" s="1"/>
  <c r="H81" i="3" l="1"/>
  <c r="S69" i="2"/>
  <c r="C82" i="3" s="1"/>
  <c r="A64" i="6"/>
  <c r="L80" i="3"/>
  <c r="A64" i="5" s="1"/>
  <c r="Q71" i="2"/>
  <c r="R71" i="2" s="1"/>
  <c r="B84" i="3" s="1"/>
  <c r="A83" i="3"/>
  <c r="A67" i="4" s="1"/>
  <c r="B64" i="6"/>
  <c r="M80" i="3"/>
  <c r="B64" i="5" s="1"/>
  <c r="J80" i="3"/>
  <c r="N80" i="3" s="1"/>
  <c r="F82" i="3"/>
  <c r="H82" i="3" s="1"/>
  <c r="A66" i="6" s="1"/>
  <c r="B65" i="4"/>
  <c r="E81" i="3"/>
  <c r="I81" i="3" s="1"/>
  <c r="A65" i="6" l="1"/>
  <c r="L81" i="3"/>
  <c r="A65" i="5" s="1"/>
  <c r="B65" i="6"/>
  <c r="M81" i="3"/>
  <c r="B65" i="5" s="1"/>
  <c r="J81" i="3"/>
  <c r="N81" i="3" s="1"/>
  <c r="Q72" i="2"/>
  <c r="R72" i="2" s="1"/>
  <c r="B85" i="3" s="1"/>
  <c r="A84" i="3"/>
  <c r="A68" i="4" s="1"/>
  <c r="L82" i="3"/>
  <c r="A66" i="5" s="1"/>
  <c r="F83" i="3"/>
  <c r="H83" i="3" s="1"/>
  <c r="S70" i="2"/>
  <c r="C83" i="3" s="1"/>
  <c r="B66" i="4"/>
  <c r="E82" i="3"/>
  <c r="I82" i="3" s="1"/>
  <c r="A67" i="6" l="1"/>
  <c r="L83" i="3"/>
  <c r="A67" i="5" s="1"/>
  <c r="B66" i="6"/>
  <c r="J82" i="3"/>
  <c r="N82" i="3" s="1"/>
  <c r="M82" i="3"/>
  <c r="B66" i="5" s="1"/>
  <c r="B67" i="4"/>
  <c r="E83" i="3"/>
  <c r="I83" i="3" s="1"/>
  <c r="S71" i="2"/>
  <c r="C84" i="3" s="1"/>
  <c r="Q73" i="2"/>
  <c r="R73" i="2" s="1"/>
  <c r="B86" i="3" s="1"/>
  <c r="A85" i="3"/>
  <c r="A69" i="4" s="1"/>
  <c r="F84" i="3"/>
  <c r="H84" i="3" s="1"/>
  <c r="A68" i="6" s="1"/>
  <c r="L84" i="3" l="1"/>
  <c r="A68" i="5" s="1"/>
  <c r="B67" i="6"/>
  <c r="M83" i="3"/>
  <c r="B67" i="5" s="1"/>
  <c r="J83" i="3"/>
  <c r="N83" i="3" s="1"/>
  <c r="S72" i="2"/>
  <c r="C85" i="3" s="1"/>
  <c r="Q74" i="2"/>
  <c r="R74" i="2" s="1"/>
  <c r="B87" i="3" s="1"/>
  <c r="A86" i="3"/>
  <c r="A70" i="4" s="1"/>
  <c r="B68" i="4"/>
  <c r="E84" i="3"/>
  <c r="I84" i="3" s="1"/>
  <c r="F85" i="3"/>
  <c r="H85" i="3" s="1"/>
  <c r="A69" i="6" s="1"/>
  <c r="L85" i="3" l="1"/>
  <c r="A69" i="5" s="1"/>
  <c r="Q75" i="2"/>
  <c r="R75" i="2" s="1"/>
  <c r="B88" i="3" s="1"/>
  <c r="A87" i="3"/>
  <c r="A71" i="4" s="1"/>
  <c r="B68" i="6"/>
  <c r="J84" i="3"/>
  <c r="N84" i="3" s="1"/>
  <c r="M84" i="3"/>
  <c r="B68" i="5" s="1"/>
  <c r="B69" i="4"/>
  <c r="E85" i="3"/>
  <c r="I85" i="3" s="1"/>
  <c r="S73" i="2"/>
  <c r="C86" i="3" s="1"/>
  <c r="F86" i="3"/>
  <c r="H86" i="3" s="1"/>
  <c r="A70" i="6" s="1"/>
  <c r="L86" i="3" l="1"/>
  <c r="A70" i="5" s="1"/>
  <c r="B69" i="6"/>
  <c r="M85" i="3"/>
  <c r="B69" i="5" s="1"/>
  <c r="J85" i="3"/>
  <c r="N85" i="3" s="1"/>
  <c r="Q76" i="2"/>
  <c r="R76" i="2" s="1"/>
  <c r="B89" i="3" s="1"/>
  <c r="A88" i="3"/>
  <c r="A72" i="4" s="1"/>
  <c r="B70" i="4"/>
  <c r="E86" i="3"/>
  <c r="I86" i="3" s="1"/>
  <c r="S74" i="2"/>
  <c r="C87" i="3" s="1"/>
  <c r="B71" i="4" l="1"/>
  <c r="E87" i="3"/>
  <c r="I87" i="3" s="1"/>
  <c r="S75" i="2"/>
  <c r="C88" i="3" s="1"/>
  <c r="F88" i="3"/>
  <c r="B70" i="6"/>
  <c r="M86" i="3"/>
  <c r="B70" i="5" s="1"/>
  <c r="J86" i="3"/>
  <c r="N86" i="3" s="1"/>
  <c r="Q77" i="2"/>
  <c r="R77" i="2" s="1"/>
  <c r="B90" i="3" s="1"/>
  <c r="A89" i="3"/>
  <c r="A73" i="4" s="1"/>
  <c r="F87" i="3"/>
  <c r="H87" i="3" s="1"/>
  <c r="A71" i="6" l="1"/>
  <c r="L87" i="3"/>
  <c r="A71" i="5" s="1"/>
  <c r="S76" i="2"/>
  <c r="C89" i="3" s="1"/>
  <c r="H88" i="3"/>
  <c r="B71" i="6"/>
  <c r="M87" i="3"/>
  <c r="B71" i="5" s="1"/>
  <c r="J87" i="3"/>
  <c r="N87" i="3" s="1"/>
  <c r="Q78" i="2"/>
  <c r="R78" i="2" s="1"/>
  <c r="B91" i="3" s="1"/>
  <c r="A90" i="3"/>
  <c r="A74" i="4" s="1"/>
  <c r="B72" i="4"/>
  <c r="E88" i="3"/>
  <c r="I88" i="3" s="1"/>
  <c r="F89" i="3"/>
  <c r="H89" i="3" s="1"/>
  <c r="A73" i="6" s="1"/>
  <c r="L89" i="3" l="1"/>
  <c r="A73" i="5" s="1"/>
  <c r="B72" i="6"/>
  <c r="J88" i="3"/>
  <c r="N88" i="3" s="1"/>
  <c r="M88" i="3"/>
  <c r="B72" i="5" s="1"/>
  <c r="Q79" i="2"/>
  <c r="R79" i="2" s="1"/>
  <c r="B92" i="3" s="1"/>
  <c r="A91" i="3"/>
  <c r="A75" i="4" s="1"/>
  <c r="S77" i="2"/>
  <c r="C90" i="3" s="1"/>
  <c r="A72" i="6"/>
  <c r="L88" i="3"/>
  <c r="A72" i="5" s="1"/>
  <c r="F90" i="3"/>
  <c r="H90" i="3" s="1"/>
  <c r="A74" i="6" s="1"/>
  <c r="B73" i="4"/>
  <c r="E89" i="3"/>
  <c r="I89" i="3" s="1"/>
  <c r="L90" i="3" l="1"/>
  <c r="A74" i="5" s="1"/>
  <c r="S78" i="2"/>
  <c r="C91" i="3" s="1"/>
  <c r="B73" i="6"/>
  <c r="M89" i="3"/>
  <c r="B73" i="5" s="1"/>
  <c r="J89" i="3"/>
  <c r="N89" i="3" s="1"/>
  <c r="B74" i="4"/>
  <c r="E90" i="3"/>
  <c r="I90" i="3" s="1"/>
  <c r="F91" i="3"/>
  <c r="H91" i="3" s="1"/>
  <c r="A75" i="6" s="1"/>
  <c r="Q80" i="2"/>
  <c r="R80" i="2" s="1"/>
  <c r="B93" i="3" s="1"/>
  <c r="A92" i="3"/>
  <c r="A76" i="4" s="1"/>
  <c r="L91" i="3" l="1"/>
  <c r="A75" i="5" s="1"/>
  <c r="B74" i="6"/>
  <c r="J90" i="3"/>
  <c r="N90" i="3" s="1"/>
  <c r="M90" i="3"/>
  <c r="B74" i="5" s="1"/>
  <c r="S79" i="2"/>
  <c r="C92" i="3" s="1"/>
  <c r="Q81" i="2"/>
  <c r="R81" i="2" s="1"/>
  <c r="B94" i="3" s="1"/>
  <c r="A93" i="3"/>
  <c r="A77" i="4" s="1"/>
  <c r="B75" i="4"/>
  <c r="E91" i="3"/>
  <c r="I91" i="3" s="1"/>
  <c r="F92" i="3"/>
  <c r="H92" i="3" s="1"/>
  <c r="A76" i="6" s="1"/>
  <c r="S80" i="2" l="1"/>
  <c r="C93" i="3" s="1"/>
  <c r="L92" i="3"/>
  <c r="A76" i="5" s="1"/>
  <c r="B75" i="6"/>
  <c r="J91" i="3"/>
  <c r="N91" i="3" s="1"/>
  <c r="M91" i="3"/>
  <c r="B75" i="5" s="1"/>
  <c r="Q82" i="2"/>
  <c r="R82" i="2" s="1"/>
  <c r="B95" i="3" s="1"/>
  <c r="A94" i="3"/>
  <c r="A78" i="4" s="1"/>
  <c r="B76" i="4"/>
  <c r="E92" i="3"/>
  <c r="I92" i="3" s="1"/>
  <c r="F93" i="3"/>
  <c r="H93" i="3" s="1"/>
  <c r="A77" i="6" s="1"/>
  <c r="L93" i="3" l="1"/>
  <c r="A77" i="5" s="1"/>
  <c r="Q83" i="2"/>
  <c r="R83" i="2" s="1"/>
  <c r="B96" i="3" s="1"/>
  <c r="A95" i="3"/>
  <c r="A79" i="4" s="1"/>
  <c r="B76" i="6"/>
  <c r="M92" i="3"/>
  <c r="B76" i="5" s="1"/>
  <c r="J92" i="3"/>
  <c r="N92" i="3" s="1"/>
  <c r="S81" i="2"/>
  <c r="C94" i="3" s="1"/>
  <c r="F94" i="3"/>
  <c r="H94" i="3" s="1"/>
  <c r="A78" i="6" s="1"/>
  <c r="B77" i="4"/>
  <c r="E93" i="3"/>
  <c r="I93" i="3" s="1"/>
  <c r="L94" i="3" l="1"/>
  <c r="A78" i="5" s="1"/>
  <c r="B77" i="6"/>
  <c r="M93" i="3"/>
  <c r="B77" i="5" s="1"/>
  <c r="J93" i="3"/>
  <c r="N93" i="3" s="1"/>
  <c r="B78" i="4"/>
  <c r="E94" i="3"/>
  <c r="I94" i="3" s="1"/>
  <c r="Q84" i="2"/>
  <c r="R84" i="2" s="1"/>
  <c r="B97" i="3" s="1"/>
  <c r="A96" i="3"/>
  <c r="A80" i="4" s="1"/>
  <c r="S82" i="2"/>
  <c r="C95" i="3" s="1"/>
  <c r="S83" i="2" l="1"/>
  <c r="C96" i="3" s="1"/>
  <c r="Q85" i="2"/>
  <c r="R85" i="2" s="1"/>
  <c r="B98" i="3" s="1"/>
  <c r="A97" i="3"/>
  <c r="A81" i="4" s="1"/>
  <c r="B79" i="4"/>
  <c r="E95" i="3"/>
  <c r="I95" i="3" s="1"/>
  <c r="F95" i="3"/>
  <c r="H95" i="3" s="1"/>
  <c r="B78" i="6"/>
  <c r="M94" i="3"/>
  <c r="B78" i="5" s="1"/>
  <c r="J94" i="3"/>
  <c r="N94" i="3" s="1"/>
  <c r="F96" i="3"/>
  <c r="H96" i="3" s="1"/>
  <c r="A80" i="6" s="1"/>
  <c r="A79" i="6" l="1"/>
  <c r="L95" i="3"/>
  <c r="A79" i="5" s="1"/>
  <c r="B79" i="6"/>
  <c r="M95" i="3"/>
  <c r="B79" i="5" s="1"/>
  <c r="J95" i="3"/>
  <c r="N95" i="3" s="1"/>
  <c r="B80" i="4"/>
  <c r="E96" i="3"/>
  <c r="I96" i="3" s="1"/>
  <c r="L96" i="3"/>
  <c r="A80" i="5" s="1"/>
  <c r="S84" i="2"/>
  <c r="C97" i="3" s="1"/>
  <c r="Q86" i="2"/>
  <c r="R86" i="2" s="1"/>
  <c r="B99" i="3" s="1"/>
  <c r="A98" i="3"/>
  <c r="A82" i="4" s="1"/>
  <c r="Q87" i="2" l="1"/>
  <c r="R87" i="2" s="1"/>
  <c r="B100" i="3" s="1"/>
  <c r="A99" i="3"/>
  <c r="A83" i="4" s="1"/>
  <c r="B81" i="4"/>
  <c r="E97" i="3"/>
  <c r="I97" i="3" s="1"/>
  <c r="S85" i="2"/>
  <c r="C98" i="3" s="1"/>
  <c r="F98" i="3"/>
  <c r="B80" i="6"/>
  <c r="M96" i="3"/>
  <c r="B80" i="5" s="1"/>
  <c r="J96" i="3"/>
  <c r="N96" i="3" s="1"/>
  <c r="F97" i="3"/>
  <c r="H97" i="3" s="1"/>
  <c r="H98" i="3" l="1"/>
  <c r="B81" i="6"/>
  <c r="M97" i="3"/>
  <c r="B81" i="5" s="1"/>
  <c r="J97" i="3"/>
  <c r="N97" i="3" s="1"/>
  <c r="A81" i="6"/>
  <c r="L97" i="3"/>
  <c r="A81" i="5" s="1"/>
  <c r="S86" i="2"/>
  <c r="C99" i="3" s="1"/>
  <c r="B82" i="4"/>
  <c r="E98" i="3"/>
  <c r="I98" i="3" s="1"/>
  <c r="Q88" i="2"/>
  <c r="R88" i="2" s="1"/>
  <c r="B101" i="3" s="1"/>
  <c r="A100" i="3"/>
  <c r="A84" i="4" s="1"/>
  <c r="B82" i="6" l="1"/>
  <c r="M98" i="3"/>
  <c r="B82" i="5" s="1"/>
  <c r="J98" i="3"/>
  <c r="N98" i="3" s="1"/>
  <c r="B83" i="4"/>
  <c r="E99" i="3"/>
  <c r="I99" i="3" s="1"/>
  <c r="F99" i="3"/>
  <c r="H99" i="3" s="1"/>
  <c r="Q89" i="2"/>
  <c r="R89" i="2" s="1"/>
  <c r="B102" i="3" s="1"/>
  <c r="A101" i="3"/>
  <c r="A85" i="4" s="1"/>
  <c r="S87" i="2"/>
  <c r="C100" i="3" s="1"/>
  <c r="F100" i="3"/>
  <c r="H100" i="3" s="1"/>
  <c r="A82" i="6"/>
  <c r="L98" i="3"/>
  <c r="A82" i="5" s="1"/>
  <c r="A84" i="6" l="1"/>
  <c r="L100" i="3"/>
  <c r="A84" i="5" s="1"/>
  <c r="A83" i="6"/>
  <c r="L99" i="3"/>
  <c r="A83" i="5" s="1"/>
  <c r="S88" i="2"/>
  <c r="C101" i="3" s="1"/>
  <c r="Q90" i="2"/>
  <c r="R90" i="2" s="1"/>
  <c r="B103" i="3" s="1"/>
  <c r="A102" i="3"/>
  <c r="A86" i="4" s="1"/>
  <c r="B83" i="6"/>
  <c r="J99" i="3"/>
  <c r="N99" i="3" s="1"/>
  <c r="M99" i="3"/>
  <c r="B83" i="5" s="1"/>
  <c r="B84" i="4"/>
  <c r="E100" i="3"/>
  <c r="I100" i="3" s="1"/>
  <c r="S89" i="2" l="1"/>
  <c r="C102" i="3" s="1"/>
  <c r="B85" i="4"/>
  <c r="E101" i="3"/>
  <c r="I101" i="3" s="1"/>
  <c r="F101" i="3"/>
  <c r="H101" i="3" s="1"/>
  <c r="F102" i="3"/>
  <c r="B84" i="6"/>
  <c r="J100" i="3"/>
  <c r="N100" i="3" s="1"/>
  <c r="M100" i="3"/>
  <c r="B84" i="5" s="1"/>
  <c r="Q91" i="2"/>
  <c r="R91" i="2" s="1"/>
  <c r="B104" i="3" s="1"/>
  <c r="A103" i="3"/>
  <c r="A87" i="4" s="1"/>
  <c r="H102" i="3" l="1"/>
  <c r="S90" i="2"/>
  <c r="C103" i="3" s="1"/>
  <c r="B85" i="6"/>
  <c r="J101" i="3"/>
  <c r="N101" i="3" s="1"/>
  <c r="M101" i="3"/>
  <c r="B85" i="5" s="1"/>
  <c r="B86" i="4"/>
  <c r="E102" i="3"/>
  <c r="I102" i="3" s="1"/>
  <c r="Q92" i="2"/>
  <c r="R92" i="2" s="1"/>
  <c r="B105" i="3" s="1"/>
  <c r="A104" i="3"/>
  <c r="A88" i="4" s="1"/>
  <c r="A85" i="6"/>
  <c r="L101" i="3"/>
  <c r="A85" i="5" s="1"/>
  <c r="F103" i="3"/>
  <c r="H103" i="3" l="1"/>
  <c r="A87" i="6" s="1"/>
  <c r="A86" i="6"/>
  <c r="L102" i="3"/>
  <c r="A86" i="5" s="1"/>
  <c r="S91" i="2"/>
  <c r="C104" i="3" s="1"/>
  <c r="Q93" i="2"/>
  <c r="R93" i="2" s="1"/>
  <c r="B106" i="3" s="1"/>
  <c r="A105" i="3"/>
  <c r="A89" i="4" s="1"/>
  <c r="F104" i="3"/>
  <c r="B86" i="6"/>
  <c r="M102" i="3"/>
  <c r="B86" i="5" s="1"/>
  <c r="J102" i="3"/>
  <c r="N102" i="3" s="1"/>
  <c r="B87" i="4"/>
  <c r="E103" i="3"/>
  <c r="I103" i="3" s="1"/>
  <c r="H104" i="3" l="1"/>
  <c r="L103" i="3"/>
  <c r="A87" i="5" s="1"/>
  <c r="B87" i="6"/>
  <c r="J103" i="3"/>
  <c r="N103" i="3" s="1"/>
  <c r="M103" i="3"/>
  <c r="B87" i="5" s="1"/>
  <c r="B88" i="4"/>
  <c r="E104" i="3"/>
  <c r="I104" i="3" s="1"/>
  <c r="S92" i="2"/>
  <c r="C105" i="3" s="1"/>
  <c r="F105" i="3"/>
  <c r="Q94" i="2"/>
  <c r="R94" i="2" s="1"/>
  <c r="B107" i="3" s="1"/>
  <c r="A106" i="3"/>
  <c r="A90" i="4" s="1"/>
  <c r="A88" i="6" l="1"/>
  <c r="L104" i="3"/>
  <c r="A88" i="5" s="1"/>
  <c r="H105" i="3"/>
  <c r="A89" i="6" s="1"/>
  <c r="S93" i="2"/>
  <c r="C106" i="3" s="1"/>
  <c r="Q95" i="2"/>
  <c r="R95" i="2" s="1"/>
  <c r="B108" i="3" s="1"/>
  <c r="A107" i="3"/>
  <c r="A91" i="4" s="1"/>
  <c r="B88" i="6"/>
  <c r="M104" i="3"/>
  <c r="B88" i="5" s="1"/>
  <c r="J104" i="3"/>
  <c r="N104" i="3" s="1"/>
  <c r="B89" i="4"/>
  <c r="E105" i="3"/>
  <c r="I105" i="3" s="1"/>
  <c r="F106" i="3"/>
  <c r="H106" i="3" s="1"/>
  <c r="A90" i="6" s="1"/>
  <c r="L105" i="3" l="1"/>
  <c r="A89" i="5" s="1"/>
  <c r="L106" i="3"/>
  <c r="A90" i="5" s="1"/>
  <c r="B89" i="6"/>
  <c r="M105" i="3"/>
  <c r="B89" i="5" s="1"/>
  <c r="J105" i="3"/>
  <c r="N105" i="3" s="1"/>
  <c r="S94" i="2"/>
  <c r="C107" i="3" s="1"/>
  <c r="Q96" i="2"/>
  <c r="R96" i="2" s="1"/>
  <c r="B109" i="3" s="1"/>
  <c r="A108" i="3"/>
  <c r="A92" i="4" s="1"/>
  <c r="F107" i="3"/>
  <c r="H107" i="3" s="1"/>
  <c r="A91" i="6" s="1"/>
  <c r="B90" i="4"/>
  <c r="E106" i="3"/>
  <c r="I106" i="3" s="1"/>
  <c r="L107" i="3" l="1"/>
  <c r="A91" i="5" s="1"/>
  <c r="B91" i="4"/>
  <c r="E107" i="3"/>
  <c r="I107" i="3" s="1"/>
  <c r="B90" i="6"/>
  <c r="M106" i="3"/>
  <c r="B90" i="5" s="1"/>
  <c r="J106" i="3"/>
  <c r="N106" i="3" s="1"/>
  <c r="Q97" i="2"/>
  <c r="R97" i="2" s="1"/>
  <c r="B110" i="3" s="1"/>
  <c r="A109" i="3"/>
  <c r="A93" i="4" s="1"/>
  <c r="S95" i="2"/>
  <c r="C108" i="3" s="1"/>
  <c r="F108" i="3"/>
  <c r="H108" i="3" s="1"/>
  <c r="A92" i="6" l="1"/>
  <c r="L108" i="3"/>
  <c r="A92" i="5" s="1"/>
  <c r="B92" i="4"/>
  <c r="E108" i="3"/>
  <c r="I108" i="3" s="1"/>
  <c r="S96" i="2"/>
  <c r="C109" i="3" s="1"/>
  <c r="Q98" i="2"/>
  <c r="R98" i="2" s="1"/>
  <c r="B111" i="3" s="1"/>
  <c r="A110" i="3"/>
  <c r="A94" i="4" s="1"/>
  <c r="B91" i="6"/>
  <c r="M107" i="3"/>
  <c r="B91" i="5" s="1"/>
  <c r="J107" i="3"/>
  <c r="N107" i="3" s="1"/>
  <c r="Q99" i="2" l="1"/>
  <c r="R99" i="2" s="1"/>
  <c r="B112" i="3" s="1"/>
  <c r="A111" i="3"/>
  <c r="A95" i="4" s="1"/>
  <c r="B92" i="6"/>
  <c r="M108" i="3"/>
  <c r="B92" i="5" s="1"/>
  <c r="J108" i="3"/>
  <c r="N108" i="3" s="1"/>
  <c r="S97" i="2"/>
  <c r="C110" i="3" s="1"/>
  <c r="B93" i="4"/>
  <c r="E109" i="3"/>
  <c r="I109" i="3" s="1"/>
  <c r="F109" i="3"/>
  <c r="H109" i="3" s="1"/>
  <c r="F110" i="3"/>
  <c r="H110" i="3" l="1"/>
  <c r="A94" i="6" s="1"/>
  <c r="B93" i="6"/>
  <c r="J109" i="3"/>
  <c r="N109" i="3" s="1"/>
  <c r="M109" i="3"/>
  <c r="B93" i="5" s="1"/>
  <c r="B94" i="4"/>
  <c r="E110" i="3"/>
  <c r="I110" i="3" s="1"/>
  <c r="A93" i="6"/>
  <c r="L109" i="3"/>
  <c r="A93" i="5" s="1"/>
  <c r="S98" i="2"/>
  <c r="C111" i="3" s="1"/>
  <c r="Q100" i="2"/>
  <c r="R100" i="2" s="1"/>
  <c r="B113" i="3" s="1"/>
  <c r="A112" i="3"/>
  <c r="A96" i="4" s="1"/>
  <c r="L110" i="3" l="1"/>
  <c r="A94" i="5" s="1"/>
  <c r="S99" i="2"/>
  <c r="C112" i="3" s="1"/>
  <c r="B95" i="4"/>
  <c r="E111" i="3"/>
  <c r="I111" i="3" s="1"/>
  <c r="F112" i="3"/>
  <c r="Q101" i="2"/>
  <c r="A113" i="3"/>
  <c r="A97" i="4" s="1"/>
  <c r="B94" i="6"/>
  <c r="M110" i="3"/>
  <c r="B94" i="5" s="1"/>
  <c r="J110" i="3"/>
  <c r="N110" i="3" s="1"/>
  <c r="F111" i="3"/>
  <c r="H111" i="3" s="1"/>
  <c r="A95" i="6" l="1"/>
  <c r="L111" i="3"/>
  <c r="A95" i="5" s="1"/>
  <c r="H112" i="3"/>
  <c r="B96" i="4"/>
  <c r="E112" i="3"/>
  <c r="I112" i="3" s="1"/>
  <c r="Q102" i="2"/>
  <c r="A114" i="3"/>
  <c r="A98" i="4" s="1"/>
  <c r="B95" i="6"/>
  <c r="M111" i="3"/>
  <c r="B95" i="5" s="1"/>
  <c r="J111" i="3"/>
  <c r="N111" i="3" s="1"/>
  <c r="B96" i="6" l="1"/>
  <c r="M112" i="3"/>
  <c r="B96" i="5" s="1"/>
  <c r="J112" i="3"/>
  <c r="N112" i="3" s="1"/>
  <c r="Q103" i="2"/>
  <c r="A115" i="3"/>
  <c r="A99" i="4" s="1"/>
  <c r="A96" i="6"/>
  <c r="L112" i="3"/>
  <c r="A96" i="5" s="1"/>
  <c r="Q104" i="2" l="1"/>
  <c r="A116" i="3"/>
  <c r="A100" i="4" s="1"/>
  <c r="Q105" i="2" l="1"/>
  <c r="A118" i="3" s="1"/>
  <c r="A102" i="4" s="1"/>
  <c r="A117" i="3"/>
  <c r="A101" i="4" s="1"/>
  <c r="D29" i="1" l="1"/>
  <c r="D30" i="1"/>
  <c r="D20" i="1"/>
  <c r="D15" i="1"/>
  <c r="R101" i="2" l="1"/>
  <c r="B114" i="3" s="1"/>
  <c r="R102" i="2"/>
  <c r="B115" i="3" s="1"/>
  <c r="R103" i="2"/>
  <c r="B116" i="3" s="1"/>
  <c r="R104" i="2"/>
  <c r="B117" i="3" s="1"/>
  <c r="D26" i="1"/>
  <c r="D27" i="1" s="1"/>
  <c r="D34" i="1" s="1"/>
  <c r="C3" i="1" s="1"/>
  <c r="S100" i="2" l="1"/>
  <c r="C113" i="3" s="1"/>
  <c r="S104" i="2"/>
  <c r="C117" i="3" s="1"/>
  <c r="S102" i="2"/>
  <c r="C115" i="3" s="1"/>
  <c r="S105" i="2"/>
  <c r="C118" i="3" s="1"/>
  <c r="S103" i="2"/>
  <c r="C116" i="3" s="1"/>
  <c r="S101" i="2"/>
  <c r="C114" i="3" s="1"/>
  <c r="B100" i="4" l="1"/>
  <c r="E116" i="3"/>
  <c r="I116" i="3" s="1"/>
  <c r="F116" i="3"/>
  <c r="B98" i="4"/>
  <c r="E114" i="3"/>
  <c r="I114" i="3" s="1"/>
  <c r="F114" i="3"/>
  <c r="B97" i="4"/>
  <c r="E113" i="3"/>
  <c r="F113" i="3"/>
  <c r="H113" i="3" s="1"/>
  <c r="B102" i="4"/>
  <c r="E118" i="3"/>
  <c r="I118" i="3" s="1"/>
  <c r="F118" i="3"/>
  <c r="B99" i="4"/>
  <c r="F115" i="3"/>
  <c r="E115" i="3"/>
  <c r="I115" i="3" s="1"/>
  <c r="B101" i="4"/>
  <c r="F117" i="3"/>
  <c r="E117" i="3"/>
  <c r="I117" i="3" s="1"/>
  <c r="B102" i="6" l="1"/>
  <c r="J118" i="3"/>
  <c r="N118" i="3" s="1"/>
  <c r="M118" i="3"/>
  <c r="B102" i="5" s="1"/>
  <c r="H115" i="3"/>
  <c r="I113" i="3"/>
  <c r="F12" i="3"/>
  <c r="B98" i="6"/>
  <c r="M114" i="3"/>
  <c r="B98" i="5" s="1"/>
  <c r="J114" i="3"/>
  <c r="N114" i="3" s="1"/>
  <c r="B100" i="6"/>
  <c r="J116" i="3"/>
  <c r="N116" i="3" s="1"/>
  <c r="M116" i="3"/>
  <c r="B100" i="5" s="1"/>
  <c r="B99" i="6"/>
  <c r="J115" i="3"/>
  <c r="N115" i="3" s="1"/>
  <c r="M115" i="3"/>
  <c r="B99" i="5" s="1"/>
  <c r="A97" i="6"/>
  <c r="L113" i="3"/>
  <c r="A97" i="5" s="1"/>
  <c r="H114" i="3"/>
  <c r="B101" i="6"/>
  <c r="J117" i="3"/>
  <c r="N117" i="3" s="1"/>
  <c r="M117" i="3"/>
  <c r="B101" i="5" s="1"/>
  <c r="A99" i="6" l="1"/>
  <c r="L115" i="3"/>
  <c r="A99" i="5" s="1"/>
  <c r="B97" i="6"/>
  <c r="J113" i="3"/>
  <c r="N113" i="3" s="1"/>
  <c r="M113" i="3"/>
  <c r="B97" i="5" s="1"/>
  <c r="H116" i="3"/>
  <c r="A98" i="6"/>
  <c r="L114" i="3"/>
  <c r="A98" i="5" s="1"/>
  <c r="A100" i="6" l="1"/>
  <c r="L116" i="3"/>
  <c r="A100" i="5" s="1"/>
  <c r="H117" i="3"/>
  <c r="A101" i="6" l="1"/>
  <c r="L117" i="3"/>
  <c r="A101" i="5" s="1"/>
  <c r="H118" i="3"/>
  <c r="A102" i="6" l="1"/>
  <c r="L118" i="3"/>
  <c r="A102" i="5" s="1"/>
</calcChain>
</file>

<file path=xl/sharedStrings.xml><?xml version="1.0" encoding="utf-8"?>
<sst xmlns="http://schemas.openxmlformats.org/spreadsheetml/2006/main" count="732" uniqueCount="668">
  <si>
    <t>Fineness ratio</t>
  </si>
  <si>
    <t>Gondola mass</t>
  </si>
  <si>
    <t>Payload</t>
  </si>
  <si>
    <t>FR</t>
  </si>
  <si>
    <t>m_g</t>
  </si>
  <si>
    <t>m_w</t>
  </si>
  <si>
    <t>m_p</t>
  </si>
  <si>
    <t xml:space="preserve">Fin mass </t>
  </si>
  <si>
    <t>m_f</t>
  </si>
  <si>
    <t>g</t>
  </si>
  <si>
    <t>Units</t>
  </si>
  <si>
    <t>Variable name</t>
  </si>
  <si>
    <t>Value</t>
  </si>
  <si>
    <t>L</t>
  </si>
  <si>
    <t>Air density</t>
  </si>
  <si>
    <t>Lifting gas density (He)</t>
  </si>
  <si>
    <t>Fabric density</t>
  </si>
  <si>
    <t>kg</t>
  </si>
  <si>
    <t>rho_air</t>
  </si>
  <si>
    <t>rho_He</t>
  </si>
  <si>
    <t>rho_fab</t>
  </si>
  <si>
    <t>kg/m3</t>
  </si>
  <si>
    <t>kg/m2</t>
  </si>
  <si>
    <t>m</t>
  </si>
  <si>
    <t>Airship length</t>
  </si>
  <si>
    <t>Sizing Parameter (max. diameter)</t>
  </si>
  <si>
    <t>Envelope volume</t>
  </si>
  <si>
    <t>Surface area of the envelope</t>
  </si>
  <si>
    <t>Heaviness</t>
  </si>
  <si>
    <t>H</t>
  </si>
  <si>
    <t>Parameter</t>
  </si>
  <si>
    <t>Gravity</t>
  </si>
  <si>
    <t>m/s2</t>
  </si>
  <si>
    <t>vol</t>
  </si>
  <si>
    <t>SA</t>
  </si>
  <si>
    <t>Net aerostatic lift</t>
  </si>
  <si>
    <t>Envelope mass</t>
  </si>
  <si>
    <t>Structure mass</t>
  </si>
  <si>
    <t>Total mass of the airship without lifting gas</t>
  </si>
  <si>
    <t>N</t>
  </si>
  <si>
    <t>Total weight of the airship without lifting gas</t>
  </si>
  <si>
    <t>Lifting capacity</t>
  </si>
  <si>
    <t>rho_air-rho_He</t>
  </si>
  <si>
    <t>m_env</t>
  </si>
  <si>
    <t>m_str</t>
  </si>
  <si>
    <t>Heaviness mass</t>
  </si>
  <si>
    <t>m_H</t>
  </si>
  <si>
    <t>m3</t>
  </si>
  <si>
    <t>D_max</t>
  </si>
  <si>
    <t>m2</t>
  </si>
  <si>
    <t>Difference</t>
  </si>
  <si>
    <t>Maximum Diameter</t>
  </si>
  <si>
    <t>Parametrized cylinder length</t>
  </si>
  <si>
    <t>a=FR-3.05</t>
  </si>
  <si>
    <t>x</t>
  </si>
  <si>
    <t>R(x)</t>
  </si>
  <si>
    <t>Profile Coordinates</t>
  </si>
  <si>
    <t>No. of points</t>
  </si>
  <si>
    <t>Envelope length</t>
  </si>
  <si>
    <t>Least Count</t>
  </si>
  <si>
    <t>n</t>
  </si>
  <si>
    <t>L/n</t>
  </si>
  <si>
    <t>1.25D_max</t>
  </si>
  <si>
    <t>Elliptic region</t>
  </si>
  <si>
    <t>Start</t>
  </si>
  <si>
    <t>End</t>
  </si>
  <si>
    <t xml:space="preserve">(1.25+a)D_max </t>
  </si>
  <si>
    <t xml:space="preserve">(1.25+a+1.625)D_max </t>
  </si>
  <si>
    <t>Cylindrical region</t>
  </si>
  <si>
    <t>Circular region</t>
  </si>
  <si>
    <t>Parabolic region</t>
  </si>
  <si>
    <t>No. of petals</t>
  </si>
  <si>
    <t>Weld margin</t>
  </si>
  <si>
    <t>x_petal</t>
  </si>
  <si>
    <t>y_petal</t>
  </si>
  <si>
    <t>Petal Coordinates</t>
  </si>
  <si>
    <t>Petal width</t>
  </si>
  <si>
    <t>Element length</t>
  </si>
  <si>
    <t>Petal Coordinates with weld margin</t>
  </si>
  <si>
    <t>y</t>
  </si>
  <si>
    <t>z</t>
  </si>
  <si>
    <t>Maximum petal width</t>
  </si>
  <si>
    <t xml:space="preserve">    This program is free software: you can redistribute it and/or modify</t>
  </si>
  <si>
    <t xml:space="preserve">    it under the terms of the GNU General Public License as published by</t>
  </si>
  <si>
    <t xml:space="preserve">    the Free Software Foundation, either version 3 of the License, or</t>
  </si>
  <si>
    <t xml:space="preserve">    (at your option) any later version.</t>
  </si>
  <si>
    <t xml:space="preserve">    This program is distributed in the hope that it will be useful,</t>
  </si>
  <si>
    <t xml:space="preserve">    but WITHOUT ANY WARRANTY; without even the implied warranty of</t>
  </si>
  <si>
    <t xml:space="preserve">    MERCHANTABILITY or FITNESS FOR A PARTICULAR PURPOSE.  See the</t>
  </si>
  <si>
    <t xml:space="preserve">    GNU General Public License for more details.</t>
  </si>
  <si>
    <t xml:space="preserve">    You should have received a copy of the GNU General Public License</t>
  </si>
  <si>
    <t>Avionics</t>
  </si>
  <si>
    <t>Ballast</t>
  </si>
  <si>
    <t>m_B</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</si>
  <si>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</si>
  <si>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</si>
  <si>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</si>
  <si>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</si>
  <si>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</si>
  <si>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</si>
  <si>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</si>
  <si>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</si>
  <si>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</si>
  <si>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</si>
  <si>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</si>
  <si>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</si>
  <si>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</si>
  <si>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</si>
  <si>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</si>
  <si>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</si>
  <si>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</si>
  <si>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</si>
  <si>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</si>
  <si>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</si>
  <si>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</si>
  <si>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</si>
  <si>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</si>
  <si>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</si>
  <si>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</si>
  <si>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</si>
  <si>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</si>
  <si>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</si>
  <si>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</si>
  <si>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</si>
  <si>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</si>
  <si>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</si>
  <si>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</si>
  <si>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</si>
  <si>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</si>
  <si>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</si>
  <si>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</si>
  <si>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</si>
  <si>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</si>
  <si>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</si>
  <si>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</si>
  <si>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</si>
  <si>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</si>
  <si>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</si>
  <si>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</si>
  <si>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</si>
  <si>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</si>
  <si>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</si>
  <si>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</si>
  <si>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</si>
  <si>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</si>
  <si>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</si>
  <si>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</si>
  <si>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</si>
  <si>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</si>
  <si>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</si>
  <si>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</si>
  <si>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</si>
  <si>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</si>
  <si>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</si>
  <si>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</si>
  <si>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</si>
  <si>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</si>
  <si>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</si>
  <si>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</si>
  <si>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</si>
  <si>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</si>
  <si>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</si>
  <si>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</si>
  <si>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</si>
  <si>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</si>
  <si>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</si>
  <si>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</si>
  <si>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</si>
  <si>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</si>
  <si>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</si>
  <si>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</si>
  <si>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</si>
  <si>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</si>
  <si>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</si>
  <si>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</si>
  <si>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</si>
  <si>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</si>
  <si>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</si>
  <si>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</si>
  <si>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</si>
  <si>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</si>
  <si>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</si>
  <si>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</si>
  <si>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</si>
  <si>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</si>
  <si>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</si>
  <si>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</si>
  <si>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</si>
  <si>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</si>
  <si>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</si>
  <si>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</si>
  <si>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</si>
  <si>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</si>
  <si>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</si>
  <si>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</si>
  <si>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</si>
  <si>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</si>
  <si>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</si>
  <si>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</si>
  <si>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</si>
  <si>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</si>
  <si>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</si>
  <si>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</si>
  <si>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</si>
  <si>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</si>
  <si>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</si>
  <si>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</si>
  <si>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</si>
  <si>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</si>
  <si>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</si>
  <si>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</si>
  <si>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</si>
  <si>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</si>
  <si>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</si>
  <si>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</si>
  <si>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</si>
  <si>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</si>
  <si>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</si>
  <si>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</si>
  <si>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</si>
  <si>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</si>
  <si>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</si>
  <si>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</si>
  <si>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</si>
  <si>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</si>
  <si>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</si>
  <si>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</si>
  <si>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</si>
  <si>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</si>
  <si>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</si>
  <si>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</si>
  <si>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</si>
  <si>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</si>
  <si>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</si>
  <si>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</si>
  <si>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</si>
  <si>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</si>
  <si>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</si>
  <si>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</si>
  <si>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</si>
  <si>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</si>
  <si>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</si>
  <si>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</si>
  <si>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</si>
  <si>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</si>
  <si>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</si>
  <si>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</si>
  <si>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</si>
  <si>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</si>
  <si>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</si>
  <si>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</si>
  <si>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</si>
  <si>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</si>
  <si>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</si>
  <si>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</si>
  <si>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</si>
  <si>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</si>
  <si>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</si>
  <si>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</si>
  <si>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</si>
  <si>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</si>
  <si>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</si>
  <si>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</si>
  <si>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</si>
  <si>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</si>
  <si>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</si>
  <si>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</si>
  <si>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</si>
  <si>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</si>
  <si>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</si>
  <si>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</si>
  <si>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</si>
  <si>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</si>
  <si>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</si>
  <si>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</si>
  <si>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</si>
  <si>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</si>
  <si>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</si>
  <si>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</si>
  <si>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</si>
  <si>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</si>
  <si>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</si>
  <si>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</si>
  <si>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</si>
  <si>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</si>
  <si>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</si>
  <si>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</si>
  <si>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</si>
  <si>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</si>
  <si>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</si>
  <si>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</si>
  <si>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</si>
  <si>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</si>
  <si>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</si>
  <si>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</si>
  <si>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</si>
  <si>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</si>
  <si>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</si>
  <si>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</si>
  <si>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</si>
  <si>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</si>
  <si>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</si>
  <si>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</si>
  <si>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</si>
  <si>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</si>
  <si>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</si>
  <si>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</si>
  <si>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</si>
  <si>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</si>
  <si>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</si>
  <si>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</si>
  <si>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</si>
  <si>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</si>
  <si>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</si>
  <si>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</si>
  <si>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</si>
  <si>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</si>
  <si>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</si>
  <si>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</si>
  <si>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</si>
  <si>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</si>
  <si>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</si>
  <si>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</si>
  <si>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</si>
  <si>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</si>
  <si>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</si>
  <si>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</si>
  <si>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</si>
  <si>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</si>
  <si>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</si>
  <si>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</si>
  <si>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</si>
  <si>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</si>
  <si>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</si>
  <si>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</si>
  <si>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</si>
  <si>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</si>
  <si>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</si>
  <si>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</si>
  <si>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</si>
  <si>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</si>
  <si>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</si>
  <si>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</si>
  <si>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</si>
  <si>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</si>
  <si>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</si>
  <si>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</si>
  <si>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</si>
  <si>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</si>
  <si>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</si>
  <si>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</si>
  <si>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</si>
  <si>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</si>
  <si>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</si>
  <si>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</si>
  <si>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</si>
  <si>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</si>
  <si>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</si>
  <si>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</si>
  <si>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</si>
  <si>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</si>
  <si>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</si>
  <si>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</si>
  <si>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</si>
  <si>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</si>
  <si>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</si>
  <si>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</si>
  <si>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</si>
  <si>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</si>
  <si>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</si>
  <si>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</si>
  <si>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</si>
  <si>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</si>
  <si>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</si>
  <si>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</si>
  <si>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</si>
  <si>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</si>
  <si>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</si>
  <si>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</si>
  <si>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</si>
  <si>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</si>
  <si>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</si>
  <si>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</si>
  <si>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</si>
  <si>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</si>
  <si>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</si>
  <si>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</si>
  <si>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</si>
  <si>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</si>
  <si>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</si>
  <si>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</si>
  <si>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</si>
  <si>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</si>
  <si>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</si>
  <si>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</si>
  <si>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</si>
  <si>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</si>
  <si>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</si>
  <si>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</si>
  <si>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</si>
  <si>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</si>
  <si>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</si>
  <si>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</si>
  <si>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</si>
  <si>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</si>
  <si>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</si>
  <si>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</si>
  <si>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</si>
  <si>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</si>
  <si>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</si>
  <si>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</si>
  <si>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</si>
  <si>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</si>
  <si>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</si>
  <si>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</si>
  <si>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</si>
  <si>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</si>
  <si>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</si>
  <si>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</si>
  <si>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</si>
  <si>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</si>
  <si>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</si>
  <si>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</si>
  <si>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</si>
  <si>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</si>
  <si>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</si>
  <si>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</si>
  <si>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</si>
  <si>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</si>
  <si>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</si>
  <si>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</si>
  <si>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</si>
  <si>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</si>
  <si>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</si>
  <si>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</si>
  <si>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</si>
  <si>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</si>
  <si>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</si>
  <si>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</si>
  <si>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</si>
  <si>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</si>
  <si>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</si>
  <si>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</si>
  <si>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</si>
  <si>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</si>
  <si>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</si>
  <si>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</si>
  <si>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</si>
  <si>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</si>
  <si>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</si>
  <si>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</si>
  <si>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</si>
  <si>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</si>
  <si>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</si>
  <si>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</si>
  <si>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</si>
  <si>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</si>
  <si>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</si>
  <si>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</si>
  <si>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</si>
  <si>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</si>
  <si>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</si>
  <si>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</si>
  <si>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</si>
  <si>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</si>
  <si>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</si>
  <si>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</si>
  <si>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</si>
  <si>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</si>
  <si>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</si>
  <si>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</si>
  <si>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</si>
  <si>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</si>
  <si>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</si>
  <si>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</si>
  <si>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</si>
  <si>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</si>
  <si>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</si>
  <si>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</si>
  <si>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</si>
  <si>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</si>
  <si>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</si>
  <si>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</si>
  <si>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</si>
  <si>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</si>
  <si>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</si>
  <si>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</si>
  <si>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</si>
  <si>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</si>
  <si>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</si>
  <si>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</si>
  <si>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</si>
  <si>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</si>
  <si>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</si>
  <si>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</si>
  <si>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</si>
  <si>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</si>
  <si>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</si>
  <si>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</si>
  <si>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</si>
  <si>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</si>
  <si>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</si>
  <si>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</si>
  <si>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</si>
  <si>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</si>
  <si>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</si>
  <si>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</si>
  <si>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</si>
  <si>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</si>
  <si>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</si>
  <si>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</si>
  <si>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</si>
  <si>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</si>
  <si>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</si>
  <si>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</si>
  <si>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</si>
  <si>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</si>
  <si>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</si>
  <si>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</si>
  <si>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</si>
  <si>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</si>
  <si>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</si>
  <si>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</si>
  <si>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</si>
  <si>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</si>
  <si>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</si>
  <si>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</si>
  <si>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</si>
  <si>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</si>
  <si>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</si>
  <si>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</si>
  <si>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</si>
  <si>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</si>
  <si>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</si>
  <si>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</si>
  <si>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</si>
  <si>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</si>
  <si>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</si>
  <si>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</si>
  <si>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</si>
  <si>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</si>
  <si>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</si>
  <si>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</si>
  <si>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</si>
  <si>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</si>
  <si>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</si>
  <si>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</si>
  <si>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</si>
  <si>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</si>
  <si>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</si>
  <si>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</si>
  <si>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</si>
  <si>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</si>
  <si>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</si>
  <si>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</si>
  <si>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</si>
  <si>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</si>
  <si>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</si>
  <si>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</si>
  <si>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</si>
  <si>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</si>
  <si>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</si>
  <si>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</si>
  <si>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</si>
  <si>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</si>
  <si>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</si>
  <si>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</si>
  <si>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</si>
  <si>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</si>
  <si>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</si>
  <si>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</si>
  <si>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</si>
  <si>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</si>
  <si>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</si>
  <si>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</si>
  <si>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</si>
  <si>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</si>
  <si>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</si>
  <si>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</si>
  <si>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</si>
  <si>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</si>
  <si>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</si>
  <si>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</si>
  <si>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</si>
  <si>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</si>
  <si>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</si>
  <si>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</si>
  <si>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</si>
  <si>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</si>
  <si>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</si>
  <si>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</si>
  <si>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</si>
  <si>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</si>
  <si>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</si>
  <si>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</si>
  <si>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</si>
  <si>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</si>
  <si>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</si>
  <si>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</si>
  <si>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</si>
  <si>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</si>
  <si>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</si>
  <si>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</si>
  <si>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</si>
  <si>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</si>
  <si>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</si>
  <si>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</si>
  <si>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How to Apply These Terms to Your New Programs</t>
  </si>
  <si>
    <t xml:space="preserve">  If you develop a new program, and you want it to be of the greatest</t>
  </si>
  <si>
    <t>possible use to the public, the best way to achieve this is to make it</t>
  </si>
  <si>
    <t>free software which everyone can redistribute and change under these terms.</t>
  </si>
  <si>
    <t xml:space="preserve">  To do so, attach the following notices to the program.  It is safest</t>
  </si>
  <si>
    <t>to attach them to the start of each source file to most effectively</t>
  </si>
  <si>
    <t>state the exclusion of warranty; and each file should have at least</t>
  </si>
  <si>
    <t>the "copyright" line and a pointer to where the full notice is found.</t>
  </si>
  <si>
    <t xml:space="preserve">    &lt;one line to give the program's name and a brief idea of what it does.&gt;</t>
  </si>
  <si>
    <t xml:space="preserve">    Copyright (C) &lt;year&gt;  &lt;name of author&gt;</t>
  </si>
  <si>
    <t xml:space="preserve">    along with this program.  If not, see &lt;https://www.gnu.org/licenses/&gt;.</t>
  </si>
  <si>
    <t>Also add information on how to contact you by electronic and paper mail.</t>
  </si>
  <si>
    <t xml:space="preserve">  If the program does terminal interaction, make it output a short</t>
  </si>
  <si>
    <t>notice like this when it starts in an interactive mode:</t>
  </si>
  <si>
    <t xml:space="preserve">    &lt;program&gt;  Copyright (C) &lt;year&gt;  &lt;name of author&gt;</t>
  </si>
  <si>
    <t xml:space="preserve">    This program comes with ABSOLUTELY NO WARRANTY; for details type `show w'.</t>
  </si>
  <si>
    <t xml:space="preserve">    This is free software, and you are welcome to redistribute it</t>
  </si>
  <si>
    <t xml:space="preserve">    under certain conditions; type `show c' for details.</t>
  </si>
  <si>
    <t>The hypothetical commands `show w' and `show c' should show the appropriate</t>
  </si>
  <si>
    <t>parts of the General Public License.  Of course, your program's commands</t>
  </si>
  <si>
    <t>might be different; for a GUI interface, you would use an "about box".</t>
  </si>
  <si>
    <t xml:space="preserve">  You should also get your employer (if you work as a programmer) or school,</t>
  </si>
  <si>
    <t>if any, to sign a "copyright disclaimer" for the program, if necessary.</t>
  </si>
  <si>
    <t>For more information on this, and how to apply and follow the GNU GPL, see</t>
  </si>
  <si>
    <t>&lt;https://www.gnu.org/licenses/&gt;.</t>
  </si>
  <si>
    <t xml:space="preserve">  The GNU General Public License does not permit incorporating your program</t>
  </si>
  <si>
    <t>into proprietary programs.  If your program is a subroutine library, you</t>
  </si>
  <si>
    <t>may consider it more useful to permit linking proprietary applications with</t>
  </si>
  <si>
    <t>the library.  If this is what you want to do, use the GNU Lesser General</t>
  </si>
  <si>
    <t>Public License instead of this License.  But first, please read</t>
  </si>
  <si>
    <t>&lt;https://www.gnu.org/licenses/why-not-lgpl.html&gt;.</t>
  </si>
  <si>
    <t xml:space="preserve">    Copyright (C) 2022  Sohan Suvarna</t>
  </si>
  <si>
    <t>Version History</t>
  </si>
  <si>
    <t>Input</t>
  </si>
  <si>
    <t>Geometry</t>
  </si>
  <si>
    <t>Component Weights</t>
  </si>
  <si>
    <t>Buoyancy</t>
  </si>
  <si>
    <t>https://www.gnu.org/licenses/gpl-3.0.txt</t>
  </si>
  <si>
    <t>Sohan Suvarna - 24 March 2022 : Spreadsheet created</t>
  </si>
  <si>
    <t>Yellow= Input</t>
  </si>
  <si>
    <t>Sizing Status</t>
  </si>
  <si>
    <t>Profile Cylinder Ratio</t>
  </si>
  <si>
    <t>a</t>
  </si>
  <si>
    <t>W'</t>
  </si>
  <si>
    <t>LN</t>
  </si>
  <si>
    <t>LN-W'+H</t>
  </si>
  <si>
    <t>m'</t>
  </si>
  <si>
    <t>No inputs on this sheet</t>
  </si>
  <si>
    <t>Modified GNVR Airship Envelope Sizing Spreadsheet</t>
  </si>
  <si>
    <t>Airship Sizing Spreadsheet for Modified GNVR Profile: This spreasheet aids in the design of RC airships with modfied GNVR envelope profile. This spreadsheet could be used to size the airship envelope as well as generate petal (gore) profile coordinates for the modified GNVR profile.</t>
  </si>
  <si>
    <t>Instructions for Sizing</t>
  </si>
  <si>
    <t>All cells colored yellow are inputs. Inputs are only required on the 'Sizing' and the 'Petal Generation' spreadsheet.</t>
  </si>
  <si>
    <r>
      <rPr>
        <b/>
        <sz val="14"/>
        <color theme="1"/>
        <rFont val="Calibri"/>
        <family val="2"/>
        <scheme val="minor"/>
      </rPr>
      <t>Step 1:</t>
    </r>
    <r>
      <rPr>
        <sz val="14"/>
        <color theme="1"/>
        <rFont val="Calibri"/>
        <family val="2"/>
        <scheme val="minor"/>
      </rPr>
      <t xml:space="preserve"> In the 'Sizing' spreadsheet input the values for  FR, m_g, m_f, m_w, m_p, m_B, m_H, rho_air, rho_He, rho_fab, and g.
</t>
    </r>
  </si>
  <si>
    <r>
      <rPr>
        <b/>
        <sz val="14"/>
        <color theme="1"/>
        <rFont val="Calibri"/>
        <family val="2"/>
        <scheme val="minor"/>
      </rPr>
      <t>Step 2:</t>
    </r>
    <r>
      <rPr>
        <sz val="14"/>
        <color theme="1"/>
        <rFont val="Calibri"/>
        <family val="2"/>
        <scheme val="minor"/>
      </rPr>
      <t xml:space="preserve"> Input a guess value for the D_max</t>
    </r>
  </si>
  <si>
    <r>
      <rPr>
        <b/>
        <sz val="14"/>
        <color theme="1"/>
        <rFont val="Calibri"/>
        <family val="2"/>
        <scheme val="minor"/>
      </rPr>
      <t>Step 3:</t>
    </r>
    <r>
      <rPr>
        <sz val="14"/>
        <color theme="1"/>
        <rFont val="Calibri"/>
        <family val="2"/>
        <scheme val="minor"/>
      </rPr>
      <t xml:space="preserve"> Go to the 'Data' menu in the menu bar.</t>
    </r>
  </si>
  <si>
    <r>
      <rPr>
        <b/>
        <sz val="14"/>
        <color theme="1"/>
        <rFont val="Calibri"/>
        <family val="2"/>
        <scheme val="minor"/>
      </rPr>
      <t>Step 4:</t>
    </r>
    <r>
      <rPr>
        <sz val="14"/>
        <color theme="1"/>
        <rFont val="Calibri"/>
        <family val="2"/>
        <scheme val="minor"/>
      </rPr>
      <t xml:space="preserve"> Click on 'Goal Seek' under the 'What-if Analysis' group.</t>
    </r>
  </si>
  <si>
    <r>
      <rPr>
        <b/>
        <sz val="14"/>
        <color theme="1"/>
        <rFont val="Calibri"/>
        <family val="2"/>
        <scheme val="minor"/>
      </rPr>
      <t xml:space="preserve">Step 5: </t>
    </r>
    <r>
      <rPr>
        <sz val="14"/>
        <color theme="1"/>
        <rFont val="Calibri"/>
        <family val="2"/>
        <scheme val="minor"/>
      </rPr>
      <t>In the Set cell box, enter the reference for the cell that contains the formula for the difference LN-W'+H. In this case it is D34 or 'diff' .</t>
    </r>
  </si>
  <si>
    <r>
      <rPr>
        <b/>
        <sz val="14"/>
        <color theme="1"/>
        <rFont val="Calibri"/>
        <family val="2"/>
        <scheme val="minor"/>
      </rPr>
      <t>Step 6:</t>
    </r>
    <r>
      <rPr>
        <sz val="14"/>
        <color theme="1"/>
        <rFont val="Calibri"/>
        <family val="2"/>
        <scheme val="minor"/>
      </rPr>
      <t xml:space="preserve"> In the To value box, type 0.</t>
    </r>
  </si>
  <si>
    <r>
      <rPr>
        <b/>
        <sz val="14"/>
        <color theme="1"/>
        <rFont val="Calibri"/>
        <family val="2"/>
        <scheme val="minor"/>
      </rPr>
      <t>Step 8:</t>
    </r>
    <r>
      <rPr>
        <sz val="14"/>
        <color theme="1"/>
        <rFont val="Calibri"/>
        <family val="2"/>
        <scheme val="minor"/>
      </rPr>
      <t xml:space="preserve"> The cell containing D_max is the solution to the sizing problem.</t>
    </r>
  </si>
  <si>
    <r>
      <rPr>
        <b/>
        <sz val="14"/>
        <color theme="1"/>
        <rFont val="Calibri"/>
        <family val="2"/>
        <scheme val="minor"/>
      </rPr>
      <t>Step 9:</t>
    </r>
    <r>
      <rPr>
        <sz val="14"/>
        <color theme="1"/>
        <rFont val="Calibri"/>
        <family val="2"/>
        <scheme val="minor"/>
      </rPr>
      <t xml:space="preserve"> Enter the weld margin and the required number of petals in the 'Petal Generation' sheet</t>
    </r>
  </si>
  <si>
    <r>
      <rPr>
        <b/>
        <sz val="14"/>
        <color theme="1"/>
        <rFont val="Calibri"/>
        <family val="2"/>
        <scheme val="minor"/>
      </rPr>
      <t>Step 7:</t>
    </r>
    <r>
      <rPr>
        <sz val="14"/>
        <color theme="1"/>
        <rFont val="Calibri"/>
        <family val="2"/>
        <scheme val="minor"/>
      </rPr>
      <t xml:space="preserve"> In the By changing cell box, enter the reference for the cell that contains the value of D_max. In this case it is D5 or D.</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</si>
</sst>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u/>
      <sz val="11"/>
      <color theme="10"/>
      <name val="Calibri"/>
      <family val="2"/>
      <scheme val="minor"/>
    </font>
    <font>
      <sz val="10"/>
      <color theme="1"/>
      <name val="Arial Unicode MS"/>
      <family val="2"/>
    </font>
    <font>
      <b/>
      <sz val="10"/>
      <color theme="1"/>
      <name val="Arial Unicode MS"/>
      <family val="2"/>
    </font>
    <font>
      <b/>
      <sz val="14"/>
      <color theme="1"/>
      <name val="Arial Unicode MS"/>
      <family val="2"/>
    </font>
    <font>
      <sz val="14"/>
      <color theme="1"/>
      <name val="Arial Unicode MS"/>
      <family val="2"/>
    </font>
    <font>
      <b/>
      <sz val="18"/>
      <color rgb="FFFF0000"/>
      <name val="Calibri"/>
      <family val="2"/>
      <scheme val="minor"/>
    </font>
  </fonts>
  <fills count="2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99FF99"/>
        <bgColor indexed="64"/>
      </patternFill>
    </fill>
    <fill>
      <patternFill patternType="solid">
        <fgColor rgb="FFFFCC66"/>
        <bgColor indexed="64"/>
      </patternFill>
    </fill>
    <fill>
      <patternFill patternType="solid">
        <fgColor theme="6" tint="0.59999389629810485"/>
        <bgColor indexed="64"/>
      </patternFill>
    </fill>
    <fill>
      <patternFill patternType="solid">
        <fgColor rgb="FFCCCCFF"/>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7C80"/>
        <bgColor indexed="64"/>
      </patternFill>
    </fill>
    <fill>
      <patternFill patternType="solid">
        <fgColor rgb="FF34CCF0"/>
        <bgColor indexed="64"/>
      </patternFill>
    </fill>
    <fill>
      <patternFill patternType="solid">
        <fgColor theme="9" tint="0.39997558519241921"/>
        <bgColor indexed="64"/>
      </patternFill>
    </fill>
    <fill>
      <patternFill patternType="solid">
        <fgColor rgb="FFCC66FF"/>
        <bgColor indexed="64"/>
      </patternFill>
    </fill>
    <fill>
      <patternFill patternType="solid">
        <fgColor rgb="FF3DC5EF"/>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CFEAB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89">
    <xf numFmtId="0" fontId="0" fillId="0" borderId="0" xfId="0"/>
    <xf numFmtId="0" fontId="0" fillId="4" borderId="0" xfId="0" applyFill="1"/>
    <xf numFmtId="0" fontId="3" fillId="0" borderId="0" xfId="0" applyFont="1"/>
    <xf numFmtId="0" fontId="0" fillId="12" borderId="0" xfId="0" applyFill="1"/>
    <xf numFmtId="0" fontId="0" fillId="13" borderId="0" xfId="0" applyFill="1"/>
    <xf numFmtId="0" fontId="0" fillId="14" borderId="0" xfId="0" applyFill="1"/>
    <xf numFmtId="0" fontId="3" fillId="0" borderId="0" xfId="0" applyFont="1" applyAlignment="1">
      <alignment wrapText="1"/>
    </xf>
    <xf numFmtId="0" fontId="0" fillId="0" borderId="0" xfId="0" applyAlignment="1">
      <alignment wrapText="1"/>
    </xf>
    <xf numFmtId="0" fontId="1" fillId="9" borderId="1" xfId="0" applyFont="1" applyFill="1" applyBorder="1" applyAlignment="1">
      <alignment horizontal="centerContinuous" wrapText="1"/>
    </xf>
    <xf numFmtId="0" fontId="1" fillId="9" borderId="1" xfId="0" applyFont="1" applyFill="1" applyBorder="1" applyAlignment="1">
      <alignment horizontal="center" wrapText="1"/>
    </xf>
    <xf numFmtId="0" fontId="0" fillId="0" borderId="1" xfId="0" applyBorder="1" applyAlignment="1">
      <alignment wrapText="1"/>
    </xf>
    <xf numFmtId="0" fontId="0" fillId="10" borderId="0" xfId="0" applyFill="1" applyAlignment="1">
      <alignment vertical="center"/>
    </xf>
    <xf numFmtId="0" fontId="1" fillId="9" borderId="0" xfId="0" applyFont="1" applyFill="1" applyBorder="1" applyAlignment="1">
      <alignment horizontal="centerContinuous"/>
    </xf>
    <xf numFmtId="0" fontId="1" fillId="9" borderId="0" xfId="0" applyFont="1" applyFill="1" applyBorder="1" applyAlignment="1">
      <alignment horizontal="center"/>
    </xf>
    <xf numFmtId="0" fontId="0" fillId="15" borderId="0" xfId="0" applyFill="1" applyBorder="1"/>
    <xf numFmtId="0" fontId="0" fillId="0" borderId="0" xfId="0" applyBorder="1"/>
    <xf numFmtId="0" fontId="1" fillId="7" borderId="0" xfId="0" applyFont="1" applyFill="1" applyBorder="1" applyAlignment="1">
      <alignment vertical="center" wrapText="1"/>
    </xf>
    <xf numFmtId="0" fontId="0" fillId="7" borderId="0" xfId="0" applyFill="1" applyBorder="1" applyAlignment="1">
      <alignment vertical="center" wrapText="1"/>
    </xf>
    <xf numFmtId="0" fontId="0" fillId="0" borderId="1" xfId="0" applyBorder="1"/>
    <xf numFmtId="0" fontId="1" fillId="3" borderId="1" xfId="0" applyFont="1" applyFill="1" applyBorder="1" applyAlignment="1">
      <alignment horizontal="center"/>
    </xf>
    <xf numFmtId="0" fontId="0" fillId="0" borderId="0" xfId="0" applyAlignment="1">
      <alignment horizontal="center" vertical="center"/>
    </xf>
    <xf numFmtId="0" fontId="4" fillId="0" borderId="0" xfId="1"/>
    <xf numFmtId="0" fontId="0" fillId="0" borderId="0" xfId="0" applyAlignment="1">
      <alignment vertical="center"/>
    </xf>
    <xf numFmtId="0" fontId="5" fillId="0" borderId="0" xfId="0" applyFont="1" applyAlignment="1">
      <alignment vertical="center"/>
    </xf>
    <xf numFmtId="0" fontId="1" fillId="0" borderId="0" xfId="0" applyFont="1"/>
    <xf numFmtId="0" fontId="3" fillId="0" borderId="0" xfId="0" applyFont="1" applyAlignment="1">
      <alignment vertical="center" textRotation="90"/>
    </xf>
    <xf numFmtId="0" fontId="6" fillId="0" borderId="0" xfId="0" applyFont="1" applyAlignment="1">
      <alignment vertical="center" wrapText="1"/>
    </xf>
    <xf numFmtId="0" fontId="6" fillId="0" borderId="0" xfId="0" applyFont="1" applyAlignment="1">
      <alignment vertical="center"/>
    </xf>
    <xf numFmtId="0" fontId="2" fillId="8" borderId="0" xfId="0" applyFont="1" applyFill="1" applyAlignment="1">
      <alignment horizontal="center" vertical="center"/>
    </xf>
    <xf numFmtId="0" fontId="3" fillId="0" borderId="0" xfId="0" applyFont="1" applyAlignment="1">
      <alignment vertical="center"/>
    </xf>
    <xf numFmtId="0" fontId="2" fillId="6"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vertical="center"/>
    </xf>
    <xf numFmtId="0" fontId="2" fillId="3" borderId="0" xfId="0" applyFont="1" applyFill="1" applyAlignment="1">
      <alignment vertical="center"/>
    </xf>
    <xf numFmtId="0" fontId="3" fillId="3" borderId="0" xfId="0" applyFont="1" applyFill="1" applyAlignment="1">
      <alignment horizontal="center" vertical="center"/>
    </xf>
    <xf numFmtId="0" fontId="3" fillId="3" borderId="0" xfId="0" applyFont="1" applyFill="1" applyAlignment="1">
      <alignment vertical="center"/>
    </xf>
    <xf numFmtId="0" fontId="3" fillId="0" borderId="0" xfId="0" applyFont="1" applyFill="1" applyAlignment="1">
      <alignment vertical="center"/>
    </xf>
    <xf numFmtId="0" fontId="2" fillId="5" borderId="0" xfId="0" applyFont="1" applyFill="1" applyAlignment="1">
      <alignment vertical="center"/>
    </xf>
    <xf numFmtId="0" fontId="3" fillId="5" borderId="0" xfId="0" applyFont="1" applyFill="1" applyAlignment="1">
      <alignment horizontal="center" vertical="center"/>
    </xf>
    <xf numFmtId="0" fontId="3" fillId="5" borderId="0" xfId="0" applyFont="1" applyFill="1" applyAlignment="1">
      <alignment vertical="center"/>
    </xf>
    <xf numFmtId="0" fontId="2" fillId="0" borderId="0" xfId="0" applyFont="1" applyAlignment="1">
      <alignment vertical="center"/>
    </xf>
    <xf numFmtId="0" fontId="3" fillId="0" borderId="0" xfId="0" applyFont="1" applyAlignment="1">
      <alignment horizontal="center" vertical="center"/>
    </xf>
    <xf numFmtId="0" fontId="2" fillId="2" borderId="0" xfId="0" applyFont="1" applyFill="1" applyAlignment="1">
      <alignment vertical="center"/>
    </xf>
    <xf numFmtId="0" fontId="3" fillId="2" borderId="0" xfId="0" applyFont="1" applyFill="1" applyAlignment="1">
      <alignment horizontal="center" vertical="center"/>
    </xf>
    <xf numFmtId="0" fontId="3" fillId="2" borderId="0" xfId="0" applyFont="1" applyFill="1" applyAlignment="1">
      <alignment vertical="center"/>
    </xf>
    <xf numFmtId="0" fontId="2" fillId="0" borderId="0" xfId="0" applyFont="1" applyFill="1" applyAlignment="1">
      <alignment vertical="center"/>
    </xf>
    <xf numFmtId="0" fontId="3" fillId="0" borderId="0" xfId="0" applyFont="1" applyFill="1" applyAlignment="1">
      <alignment horizontal="center" vertical="center"/>
    </xf>
    <xf numFmtId="0" fontId="2" fillId="10" borderId="0" xfId="0" applyFont="1" applyFill="1" applyAlignment="1">
      <alignment vertical="center"/>
    </xf>
    <xf numFmtId="0" fontId="3" fillId="10" borderId="0" xfId="0" applyFont="1" applyFill="1" applyAlignment="1">
      <alignment horizontal="center" vertical="center"/>
    </xf>
    <xf numFmtId="0" fontId="3" fillId="10" borderId="0" xfId="0" applyFont="1" applyFill="1" applyAlignment="1">
      <alignment vertical="center"/>
    </xf>
    <xf numFmtId="0" fontId="2" fillId="10" borderId="0" xfId="0" applyFont="1" applyFill="1" applyAlignment="1">
      <alignment vertical="center" wrapText="1"/>
    </xf>
    <xf numFmtId="0" fontId="3" fillId="10" borderId="0" xfId="0" applyFont="1" applyFill="1" applyAlignment="1">
      <alignment horizontal="center" vertical="center" wrapText="1"/>
    </xf>
    <xf numFmtId="0" fontId="3" fillId="10" borderId="0" xfId="0" applyFont="1" applyFill="1" applyAlignment="1">
      <alignment vertical="center" wrapText="1"/>
    </xf>
    <xf numFmtId="0" fontId="3" fillId="0" borderId="0" xfId="0" applyFont="1" applyFill="1" applyAlignment="1">
      <alignment vertical="center" wrapText="1"/>
    </xf>
    <xf numFmtId="0" fontId="3" fillId="0" borderId="0" xfId="0" applyFont="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3" fillId="4" borderId="0" xfId="0" applyFont="1" applyFill="1" applyAlignment="1">
      <alignment vertical="center"/>
    </xf>
    <xf numFmtId="0" fontId="2" fillId="11" borderId="0" xfId="0" applyFont="1" applyFill="1" applyAlignment="1">
      <alignment vertical="center"/>
    </xf>
    <xf numFmtId="0" fontId="3" fillId="11" borderId="0" xfId="0" applyFont="1" applyFill="1" applyAlignment="1">
      <alignment horizontal="center" vertical="center"/>
    </xf>
    <xf numFmtId="0" fontId="3" fillId="11" borderId="0" xfId="0" applyFont="1" applyFill="1"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3" fillId="16" borderId="0" xfId="0" applyFont="1" applyFill="1" applyBorder="1" applyAlignment="1">
      <alignment vertical="center"/>
    </xf>
    <xf numFmtId="0" fontId="2" fillId="17" borderId="0" xfId="0" applyFont="1" applyFill="1" applyAlignment="1">
      <alignment vertical="center"/>
    </xf>
    <xf numFmtId="0" fontId="3" fillId="17" borderId="0" xfId="0" applyFont="1" applyFill="1" applyAlignment="1">
      <alignment horizontal="center" vertical="center"/>
    </xf>
    <xf numFmtId="0" fontId="3" fillId="17" borderId="0" xfId="0" applyFont="1" applyFill="1" applyAlignment="1">
      <alignment vertical="center"/>
    </xf>
    <xf numFmtId="0" fontId="2" fillId="20" borderId="0" xfId="0" applyFont="1" applyFill="1" applyAlignment="1">
      <alignment vertical="center"/>
    </xf>
    <xf numFmtId="0" fontId="3" fillId="20" borderId="0" xfId="0" applyFont="1" applyFill="1" applyAlignment="1">
      <alignment horizontal="center" vertical="center"/>
    </xf>
    <xf numFmtId="0" fontId="3" fillId="20" borderId="0" xfId="0" applyFont="1" applyFill="1" applyAlignment="1">
      <alignment vertical="center"/>
    </xf>
    <xf numFmtId="0" fontId="0" fillId="16" borderId="0" xfId="0" applyFill="1" applyBorder="1" applyAlignment="1">
      <alignment vertical="center" wrapText="1"/>
    </xf>
    <xf numFmtId="0" fontId="8" fillId="16" borderId="0" xfId="0" applyFont="1" applyFill="1" applyAlignment="1">
      <alignment vertical="center" wrapText="1"/>
    </xf>
    <xf numFmtId="0" fontId="3" fillId="9" borderId="0" xfId="0" applyFont="1" applyFill="1" applyAlignment="1">
      <alignment vertical="center" wrapText="1"/>
    </xf>
    <xf numFmtId="0" fontId="3" fillId="9" borderId="0" xfId="0" applyFont="1" applyFill="1"/>
    <xf numFmtId="0" fontId="7" fillId="9" borderId="0" xfId="0" applyFont="1" applyFill="1" applyAlignment="1">
      <alignment horizontal="center" vertical="center" wrapText="1"/>
    </xf>
    <xf numFmtId="0" fontId="0" fillId="0" borderId="0" xfId="0" applyFill="1" applyBorder="1"/>
    <xf numFmtId="0" fontId="2" fillId="20" borderId="0" xfId="0" applyFont="1" applyFill="1" applyAlignment="1">
      <alignment horizontal="center" vertical="center"/>
    </xf>
    <xf numFmtId="0" fontId="9" fillId="16" borderId="0" xfId="0" applyFont="1" applyFill="1" applyBorder="1" applyAlignment="1">
      <alignment horizontal="right" vertical="center"/>
    </xf>
    <xf numFmtId="0" fontId="3" fillId="18" borderId="0" xfId="0" applyFont="1" applyFill="1" applyAlignment="1">
      <alignment horizontal="center" vertical="center" textRotation="90"/>
    </xf>
    <xf numFmtId="0" fontId="2" fillId="0" borderId="0" xfId="0" applyFont="1" applyAlignment="1">
      <alignment horizontal="center" vertical="center"/>
    </xf>
    <xf numFmtId="0" fontId="2" fillId="16" borderId="0" xfId="0" applyFont="1" applyFill="1" applyAlignment="1">
      <alignment horizontal="center" vertical="center"/>
    </xf>
    <xf numFmtId="0" fontId="2" fillId="19" borderId="0" xfId="0" applyFont="1" applyFill="1" applyAlignment="1">
      <alignment horizontal="center" vertical="center"/>
    </xf>
    <xf numFmtId="0" fontId="1" fillId="16" borderId="0" xfId="0" applyFont="1" applyFill="1" applyAlignment="1">
      <alignment horizontal="center"/>
    </xf>
    <xf numFmtId="0" fontId="1" fillId="14" borderId="0" xfId="0" applyFont="1" applyFill="1" applyAlignment="1">
      <alignment horizontal="center"/>
    </xf>
    <xf numFmtId="0" fontId="1" fillId="13" borderId="0" xfId="0" applyFont="1" applyFill="1" applyAlignment="1">
      <alignment horizontal="center"/>
    </xf>
    <xf numFmtId="0" fontId="1" fillId="4" borderId="0" xfId="0" applyFont="1" applyFill="1" applyAlignment="1">
      <alignment horizontal="center"/>
    </xf>
    <xf numFmtId="0" fontId="1" fillId="10" borderId="0" xfId="0" applyFont="1" applyFill="1" applyAlignment="1">
      <alignment horizontal="left" vertical="center" wrapText="1"/>
    </xf>
    <xf numFmtId="0" fontId="1" fillId="12" borderId="0" xfId="0" applyFont="1" applyFill="1" applyAlignment="1">
      <alignment horizontal="center"/>
    </xf>
    <xf numFmtId="0" fontId="1" fillId="9" borderId="1" xfId="0" applyFont="1" applyFill="1" applyBorder="1" applyAlignment="1">
      <alignment horizontal="center" wrapText="1"/>
    </xf>
  </cellXfs>
  <cellStyles count="2">
    <cellStyle name="Hyperlink" xfId="1" builtinId="8"/>
    <cellStyle name="Normal" xfId="0" builtinId="0"/>
  </cellStyles>
  <dxfs count="20">
    <dxf>
      <fill>
        <patternFill>
          <bgColor theme="3" tint="0.79998168889431442"/>
        </patternFill>
      </fill>
    </dxf>
    <dxf>
      <fill>
        <patternFill>
          <bgColor theme="5" tint="0.79998168889431442"/>
        </patternFill>
      </fill>
    </dxf>
    <dxf>
      <font>
        <color theme="1"/>
      </font>
      <fill>
        <patternFill>
          <bgColor rgb="FFF7F5CF"/>
        </patternFill>
      </fill>
    </dxf>
    <dxf>
      <fill>
        <patternFill>
          <bgColor theme="6" tint="0.59996337778862885"/>
        </patternFill>
      </fill>
    </dxf>
    <dxf>
      <fill>
        <patternFill>
          <bgColor rgb="FFAEAE02"/>
        </patternFill>
      </fill>
    </dxf>
    <dxf>
      <fill>
        <patternFill>
          <bgColor theme="3" tint="0.79998168889431442"/>
        </patternFill>
      </fill>
    </dxf>
    <dxf>
      <fill>
        <patternFill>
          <bgColor theme="5" tint="0.79998168889431442"/>
        </patternFill>
      </fill>
    </dxf>
    <dxf>
      <font>
        <color theme="1"/>
      </font>
      <fill>
        <patternFill>
          <bgColor rgb="FFF7F5CF"/>
        </patternFill>
      </fill>
    </dxf>
    <dxf>
      <fill>
        <patternFill>
          <bgColor theme="6" tint="0.59996337778862885"/>
        </patternFill>
      </fill>
    </dxf>
    <dxf>
      <fill>
        <patternFill>
          <bgColor rgb="FFAEAE02"/>
        </patternFill>
      </fill>
    </dxf>
    <dxf>
      <fill>
        <patternFill>
          <bgColor theme="3" tint="0.79998168889431442"/>
        </patternFill>
      </fill>
    </dxf>
    <dxf>
      <fill>
        <patternFill>
          <bgColor theme="5" tint="0.79998168889431442"/>
        </patternFill>
      </fill>
    </dxf>
    <dxf>
      <font>
        <color theme="1"/>
      </font>
      <fill>
        <patternFill>
          <bgColor rgb="FFF7F5CF"/>
        </patternFill>
      </fill>
    </dxf>
    <dxf>
      <fill>
        <patternFill>
          <bgColor theme="6" tint="0.59996337778862885"/>
        </patternFill>
      </fill>
    </dxf>
    <dxf>
      <fill>
        <patternFill>
          <bgColor rgb="FFAEAE02"/>
        </patternFill>
      </fill>
    </dxf>
    <dxf>
      <fill>
        <patternFill>
          <bgColor rgb="FF3DC5EF"/>
        </patternFill>
      </fill>
    </dxf>
    <dxf>
      <fill>
        <patternFill>
          <bgColor rgb="FFD364E6"/>
        </patternFill>
      </fill>
    </dxf>
    <dxf>
      <font>
        <color theme="1"/>
      </font>
      <fill>
        <patternFill>
          <bgColor theme="9" tint="0.39994506668294322"/>
        </patternFill>
      </fill>
    </dxf>
    <dxf>
      <fill>
        <patternFill>
          <bgColor rgb="FF88CB45"/>
        </patternFill>
      </fill>
    </dxf>
    <dxf>
      <fill>
        <patternFill>
          <bgColor rgb="FF92D050"/>
        </patternFill>
      </fill>
    </dxf>
  </dxfs>
  <tableStyles count="0" defaultTableStyle="TableStyleMedium2" defaultPivotStyle="PivotStyleMedium9"/>
  <colors>
    <mruColors>
      <color rgb="FFFF3300"/>
      <color rgb="FFCFEAB4"/>
      <color rgb="FF88CB45"/>
      <color rgb="FFD364E6"/>
      <color rgb="FF3DC5EF"/>
      <color rgb="FFE664CD"/>
      <color rgb="FFC43EEE"/>
      <color rgb="FFB715E9"/>
      <color rgb="FFCC66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Modified</a:t>
            </a:r>
            <a:r>
              <a:rPr lang="en-US" baseline="0"/>
              <a:t> GNVR Profile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'Profile Coordinates'!$R$3:$R$4</c:f>
              <c:strCache>
                <c:ptCount val="2"/>
                <c:pt idx="0">
                  <c:v>Profile Coordinates</c:v>
                </c:pt>
                <c:pt idx="1">
                  <c:v>R(x)</c:v>
                </c:pt>
              </c:strCache>
            </c:strRef>
          </c:tx>
          <c:spPr>
            <a:ln w="19050" cap="rnd">
              <a:solidFill>
                <a:schemeClr val="accent1"/>
              </a:solidFill>
              <a:round/>
            </a:ln>
            <a:effectLst/>
          </c:spPr>
          <c:marker>
            <c:symbol val="none"/>
          </c:marker>
          <c:xVal>
            <c:numRef>
              <c:f>'Profile Coordinates'!$Q$5:$Q$105</c:f>
              <c:numCache>
                <c:formatCode>General</c:formatCode>
                <c:ptCount val="101"/>
                <c:pt idx="0">
                  <c:v>0</c:v>
                </c:pt>
                <c:pt idx="1">
                  <c:v>2.1250000000000002E-2</c:v>
                </c:pt>
                <c:pt idx="2">
                  <c:v>4.2500000000000003E-2</c:v>
                </c:pt>
                <c:pt idx="3">
                  <c:v>6.3750000000000001E-2</c:v>
                </c:pt>
                <c:pt idx="4">
                  <c:v>8.5000000000000006E-2</c:v>
                </c:pt>
                <c:pt idx="5">
                  <c:v>0.10625000000000001</c:v>
                </c:pt>
                <c:pt idx="6">
                  <c:v>0.1275</c:v>
                </c:pt>
                <c:pt idx="7">
                  <c:v>0.14874999999999999</c:v>
                </c:pt>
                <c:pt idx="8">
                  <c:v>0.16999999999999998</c:v>
                </c:pt>
                <c:pt idx="9">
                  <c:v>0.19124999999999998</c:v>
                </c:pt>
                <c:pt idx="10">
                  <c:v>0.21249999999999997</c:v>
                </c:pt>
                <c:pt idx="11">
                  <c:v>0.23374999999999996</c:v>
                </c:pt>
                <c:pt idx="12">
                  <c:v>0.25499999999999995</c:v>
                </c:pt>
                <c:pt idx="13">
                  <c:v>0.27624999999999994</c:v>
                </c:pt>
                <c:pt idx="14">
                  <c:v>0.29749999999999993</c:v>
                </c:pt>
                <c:pt idx="15">
                  <c:v>0.31874999999999992</c:v>
                </c:pt>
                <c:pt idx="16">
                  <c:v>0.33999999999999991</c:v>
                </c:pt>
                <c:pt idx="17">
                  <c:v>0.3612499999999999</c:v>
                </c:pt>
                <c:pt idx="18">
                  <c:v>0.3824999999999999</c:v>
                </c:pt>
                <c:pt idx="19">
                  <c:v>0.40374999999999989</c:v>
                </c:pt>
                <c:pt idx="20">
                  <c:v>0.42499999999999988</c:v>
                </c:pt>
                <c:pt idx="21">
                  <c:v>0.44624999999999987</c:v>
                </c:pt>
                <c:pt idx="22">
                  <c:v>0.46749999999999986</c:v>
                </c:pt>
                <c:pt idx="23">
                  <c:v>0.48874999999999985</c:v>
                </c:pt>
                <c:pt idx="24">
                  <c:v>0.5099999999999999</c:v>
                </c:pt>
                <c:pt idx="25">
                  <c:v>0.53124999999999989</c:v>
                </c:pt>
                <c:pt idx="26">
                  <c:v>0.55249999999999988</c:v>
                </c:pt>
                <c:pt idx="27">
                  <c:v>0.57374999999999987</c:v>
                </c:pt>
                <c:pt idx="28">
                  <c:v>0.59499999999999986</c:v>
                </c:pt>
                <c:pt idx="29">
                  <c:v>0.61624999999999985</c:v>
                </c:pt>
                <c:pt idx="30">
                  <c:v>0.63749999999999984</c:v>
                </c:pt>
                <c:pt idx="31">
                  <c:v>0.65874999999999984</c:v>
                </c:pt>
                <c:pt idx="32">
                  <c:v>0.67999999999999983</c:v>
                </c:pt>
                <c:pt idx="33">
                  <c:v>0.70124999999999982</c:v>
                </c:pt>
                <c:pt idx="34">
                  <c:v>0.72249999999999981</c:v>
                </c:pt>
                <c:pt idx="35">
                  <c:v>0.7437499999999998</c:v>
                </c:pt>
                <c:pt idx="36">
                  <c:v>0.76499999999999979</c:v>
                </c:pt>
                <c:pt idx="37">
                  <c:v>0.78624999999999978</c:v>
                </c:pt>
                <c:pt idx="38">
                  <c:v>0.80749999999999977</c:v>
                </c:pt>
                <c:pt idx="39">
                  <c:v>0.82874999999999976</c:v>
                </c:pt>
                <c:pt idx="40">
                  <c:v>0.84999999999999976</c:v>
                </c:pt>
                <c:pt idx="41">
                  <c:v>0.87124999999999975</c:v>
                </c:pt>
                <c:pt idx="42">
                  <c:v>0.89249999999999974</c:v>
                </c:pt>
                <c:pt idx="43">
                  <c:v>0.91374999999999973</c:v>
                </c:pt>
                <c:pt idx="44">
                  <c:v>0.93499999999999972</c:v>
                </c:pt>
                <c:pt idx="45">
                  <c:v>0.95624999999999971</c:v>
                </c:pt>
                <c:pt idx="46">
                  <c:v>0.9774999999999997</c:v>
                </c:pt>
                <c:pt idx="47">
                  <c:v>0.99874999999999969</c:v>
                </c:pt>
                <c:pt idx="48">
                  <c:v>1.0199999999999998</c:v>
                </c:pt>
                <c:pt idx="49">
                  <c:v>1.0412499999999998</c:v>
                </c:pt>
                <c:pt idx="50">
                  <c:v>1.0624999999999998</c:v>
                </c:pt>
                <c:pt idx="51">
                  <c:v>1.0837499999999998</c:v>
                </c:pt>
                <c:pt idx="52">
                  <c:v>1.1049999999999998</c:v>
                </c:pt>
                <c:pt idx="53">
                  <c:v>1.1262499999999998</c:v>
                </c:pt>
                <c:pt idx="54">
                  <c:v>1.1474999999999997</c:v>
                </c:pt>
                <c:pt idx="55">
                  <c:v>1.1687499999999997</c:v>
                </c:pt>
                <c:pt idx="56">
                  <c:v>1.1899999999999997</c:v>
                </c:pt>
                <c:pt idx="57">
                  <c:v>1.2112499999999997</c:v>
                </c:pt>
                <c:pt idx="58">
                  <c:v>1.2324999999999997</c:v>
                </c:pt>
                <c:pt idx="59">
                  <c:v>1.2537499999999997</c:v>
                </c:pt>
                <c:pt idx="60">
                  <c:v>1.2749999999999997</c:v>
                </c:pt>
                <c:pt idx="61">
                  <c:v>1.2962499999999997</c:v>
                </c:pt>
                <c:pt idx="62">
                  <c:v>1.3174999999999997</c:v>
                </c:pt>
                <c:pt idx="63">
                  <c:v>1.3387499999999997</c:v>
                </c:pt>
                <c:pt idx="64">
                  <c:v>1.3599999999999997</c:v>
                </c:pt>
                <c:pt idx="65">
                  <c:v>1.3812499999999996</c:v>
                </c:pt>
                <c:pt idx="66">
                  <c:v>1.4024999999999996</c:v>
                </c:pt>
                <c:pt idx="67">
                  <c:v>1.4237499999999996</c:v>
                </c:pt>
                <c:pt idx="68">
                  <c:v>1.4449999999999996</c:v>
                </c:pt>
                <c:pt idx="69">
                  <c:v>1.4662499999999996</c:v>
                </c:pt>
                <c:pt idx="70">
                  <c:v>1.4874999999999996</c:v>
                </c:pt>
                <c:pt idx="71">
                  <c:v>1.5087499999999996</c:v>
                </c:pt>
                <c:pt idx="72">
                  <c:v>1.5299999999999996</c:v>
                </c:pt>
                <c:pt idx="73">
                  <c:v>1.5512499999999996</c:v>
                </c:pt>
                <c:pt idx="74">
                  <c:v>1.5724999999999996</c:v>
                </c:pt>
                <c:pt idx="75">
                  <c:v>1.5937499999999996</c:v>
                </c:pt>
                <c:pt idx="76">
                  <c:v>1.6149999999999995</c:v>
                </c:pt>
                <c:pt idx="77">
                  <c:v>1.6362499999999995</c:v>
                </c:pt>
                <c:pt idx="78">
                  <c:v>1.6574999999999995</c:v>
                </c:pt>
                <c:pt idx="79">
                  <c:v>1.6787499999999995</c:v>
                </c:pt>
                <c:pt idx="80">
                  <c:v>1.6999999999999995</c:v>
                </c:pt>
                <c:pt idx="81">
                  <c:v>1.7212499999999995</c:v>
                </c:pt>
                <c:pt idx="82">
                  <c:v>1.7424999999999995</c:v>
                </c:pt>
                <c:pt idx="83">
                  <c:v>1.7637499999999995</c:v>
                </c:pt>
                <c:pt idx="84">
                  <c:v>1.7849999999999995</c:v>
                </c:pt>
                <c:pt idx="85">
                  <c:v>1.8062499999999995</c:v>
                </c:pt>
                <c:pt idx="86">
                  <c:v>1.8274999999999995</c:v>
                </c:pt>
                <c:pt idx="87">
                  <c:v>1.8487499999999994</c:v>
                </c:pt>
                <c:pt idx="88">
                  <c:v>1.8699999999999994</c:v>
                </c:pt>
                <c:pt idx="89">
                  <c:v>1.8912499999999994</c:v>
                </c:pt>
                <c:pt idx="90">
                  <c:v>1.9124999999999994</c:v>
                </c:pt>
                <c:pt idx="91">
                  <c:v>1.9337499999999994</c:v>
                </c:pt>
                <c:pt idx="92">
                  <c:v>1.9549999999999994</c:v>
                </c:pt>
                <c:pt idx="93">
                  <c:v>1.9762499999999994</c:v>
                </c:pt>
                <c:pt idx="94">
                  <c:v>1.9974999999999994</c:v>
                </c:pt>
                <c:pt idx="95">
                  <c:v>2.0187499999999994</c:v>
                </c:pt>
                <c:pt idx="96">
                  <c:v>2.0399999999999996</c:v>
                </c:pt>
                <c:pt idx="97">
                  <c:v>2.0612499999999998</c:v>
                </c:pt>
                <c:pt idx="98">
                  <c:v>2.0825</c:v>
                </c:pt>
                <c:pt idx="99">
                  <c:v>2.1037500000000002</c:v>
                </c:pt>
                <c:pt idx="100">
                  <c:v>2.1250000000000004</c:v>
                </c:pt>
              </c:numCache>
            </c:numRef>
          </c:xVal>
          <c:yVal>
            <c:numRef>
              <c:f>'Profile Coordinates'!$R$5:$R$105</c:f>
              <c:numCache>
                <c:formatCode>General</c:formatCode>
                <c:ptCount val="101"/>
                <c:pt idx="0">
                  <c:v>0</c:v>
                </c:pt>
                <c:pt idx="1">
                  <c:v>6.4635516552434241E-2</c:v>
                </c:pt>
                <c:pt idx="2">
                  <c:v>9.0614568365136511E-2</c:v>
                </c:pt>
                <c:pt idx="3">
                  <c:v>0.10999886363049394</c:v>
                </c:pt>
                <c:pt idx="4">
                  <c:v>0.1258729518204765</c:v>
                </c:pt>
                <c:pt idx="5">
                  <c:v>0.1394408476738434</c:v>
                </c:pt>
                <c:pt idx="6">
                  <c:v>0.1513241553751416</c:v>
                </c:pt>
                <c:pt idx="7">
                  <c:v>0.16189425561149473</c:v>
                </c:pt>
                <c:pt idx="8">
                  <c:v>0.1713942822850284</c:v>
                </c:pt>
                <c:pt idx="9">
                  <c:v>0.17999374989148925</c:v>
                </c:pt>
                <c:pt idx="10">
                  <c:v>0.18781639970992947</c:v>
                </c:pt>
                <c:pt idx="11">
                  <c:v>0.19495576421332095</c:v>
                </c:pt>
                <c:pt idx="12">
                  <c:v>0.20148449071826841</c:v>
                </c:pt>
                <c:pt idx="13">
                  <c:v>0.20746023715401463</c:v>
                </c:pt>
                <c:pt idx="14">
                  <c:v>0.2129295658193103</c:v>
                </c:pt>
                <c:pt idx="15">
                  <c:v>0.21793060822197505</c:v>
                </c:pt>
                <c:pt idx="16">
                  <c:v>0.22249494376277407</c:v>
                </c:pt>
                <c:pt idx="17">
                  <c:v>0.22664895764154749</c:v>
                </c:pt>
                <c:pt idx="18">
                  <c:v>0.23041484327186906</c:v>
                </c:pt>
                <c:pt idx="19">
                  <c:v>0.23381135558394078</c:v>
                </c:pt>
                <c:pt idx="20">
                  <c:v>0.23685438564654021</c:v>
                </c:pt>
                <c:pt idx="21">
                  <c:v>0.2395574043940199</c:v>
                </c:pt>
                <c:pt idx="22">
                  <c:v>0.24193180857423441</c:v>
                </c:pt>
                <c:pt idx="23">
                  <c:v>0.24398719228680835</c:v>
                </c:pt>
                <c:pt idx="24">
                  <c:v>0.24573156085452269</c:v>
                </c:pt>
                <c:pt idx="25">
                  <c:v>0.24717149916606487</c:v>
                </c:pt>
                <c:pt idx="26">
                  <c:v>0.24831230336010335</c:v>
                </c:pt>
                <c:pt idx="27">
                  <c:v>0.24915808234933903</c:v>
                </c:pt>
                <c:pt idx="28">
                  <c:v>0.24971183392062138</c:v>
                </c:pt>
                <c:pt idx="29">
                  <c:v>0.24997549879938236</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0.24998593745056108</c:v>
                </c:pt>
                <c:pt idx="59">
                  <c:v>0.24979334869880998</c:v>
                </c:pt>
                <c:pt idx="60">
                  <c:v>0.24937490231322057</c:v>
                </c:pt>
                <c:pt idx="61">
                  <c:v>0.2487304564397872</c:v>
                </c:pt>
                <c:pt idx="62">
                  <c:v>0.24785979237783362</c:v>
                </c:pt>
                <c:pt idx="63">
                  <c:v>0.24676261420830881</c:v>
                </c:pt>
                <c:pt idx="64">
                  <c:v>0.24543854828957334</c:v>
                </c:pt>
                <c:pt idx="65">
                  <c:v>0.24388714261865885</c:v>
                </c:pt>
                <c:pt idx="66">
                  <c:v>0.24210786605545032</c:v>
                </c:pt>
                <c:pt idx="67">
                  <c:v>0.24010010740666021</c:v>
                </c:pt>
                <c:pt idx="68">
                  <c:v>0.23786317436588167</c:v>
                </c:pt>
                <c:pt idx="69">
                  <c:v>0.23539629230539272</c:v>
                </c:pt>
                <c:pt idx="70">
                  <c:v>0.23269860291472444</c:v>
                </c:pt>
                <c:pt idx="71">
                  <c:v>0.22976916268033643</c:v>
                </c:pt>
                <c:pt idx="72">
                  <c:v>0.22660694119999492</c:v>
                </c:pt>
                <c:pt idx="73">
                  <c:v>0.22321081932468645</c:v>
                </c:pt>
                <c:pt idx="74">
                  <c:v>0.21957958712005343</c:v>
                </c:pt>
                <c:pt idx="75">
                  <c:v>0.21571194163844876</c:v>
                </c:pt>
                <c:pt idx="76">
                  <c:v>0.21160648449172914</c:v>
                </c:pt>
                <c:pt idx="77">
                  <c:v>0.20726171921386149</c:v>
                </c:pt>
                <c:pt idx="78">
                  <c:v>0.2026760484012704</c:v>
                </c:pt>
                <c:pt idx="79">
                  <c:v>0.19784777061761183</c:v>
                </c:pt>
                <c:pt idx="80">
                  <c:v>0.192775077048293</c:v>
                </c:pt>
                <c:pt idx="81">
                  <c:v>0.18745604788857095</c:v>
                </c:pt>
                <c:pt idx="82">
                  <c:v>0.18188864844742025</c:v>
                </c:pt>
                <c:pt idx="83">
                  <c:v>0.17607072494755505</c:v>
                </c:pt>
                <c:pt idx="84">
                  <c:v>0.17000000000000015</c:v>
                </c:pt>
                <c:pt idx="85">
                  <c:v>0.16367406772940329</c:v>
                </c:pt>
                <c:pt idx="86">
                  <c:v>0.15709038852383728</c:v>
                </c:pt>
                <c:pt idx="87">
                  <c:v>0.1502462833801308</c:v>
                </c:pt>
                <c:pt idx="88">
                  <c:v>0.14313892781274795</c:v>
                </c:pt>
                <c:pt idx="89">
                  <c:v>0.13576534529087181</c:v>
                </c:pt>
                <c:pt idx="90">
                  <c:v>0.1281224001645902</c:v>
                </c:pt>
                <c:pt idx="91">
                  <c:v>0.12020679003686663</c:v>
                </c:pt>
                <c:pt idx="92">
                  <c:v>0.11201503753326358</c:v>
                </c:pt>
                <c:pt idx="93">
                  <c:v>0.10354348141606895</c:v>
                </c:pt>
                <c:pt idx="94">
                  <c:v>9.4788266983504288E-2</c:v>
                </c:pt>
                <c:pt idx="95">
                  <c:v>8.5745335687932744E-2</c:v>
                </c:pt>
                <c:pt idx="96">
                  <c:v>7.6305307810138792E-2</c:v>
                </c:pt>
                <c:pt idx="97">
                  <c:v>6.608233500717127E-2</c:v>
                </c:pt>
                <c:pt idx="98">
                  <c:v>5.3956000593075829E-2</c:v>
                </c:pt>
                <c:pt idx="99">
                  <c:v>3.8152653905069098E-2</c:v>
                </c:pt>
                <c:pt idx="100">
                  <c:v>0</c:v>
                </c:pt>
              </c:numCache>
            </c:numRef>
          </c:yVal>
          <c:smooth val="1"/>
        </c:ser>
        <c:ser>
          <c:idx val="1"/>
          <c:order val="1"/>
          <c:tx>
            <c:strRef>
              <c:f>'Profile Coordinates'!$S$3:$S$4</c:f>
              <c:strCache>
                <c:ptCount val="2"/>
                <c:pt idx="0">
                  <c:v>Profile Coordinates</c:v>
                </c:pt>
                <c:pt idx="1">
                  <c:v>-R(x)</c:v>
                </c:pt>
              </c:strCache>
            </c:strRef>
          </c:tx>
          <c:spPr>
            <a:ln w="19050" cap="rnd">
              <a:solidFill>
                <a:schemeClr val="accent2"/>
              </a:solidFill>
              <a:round/>
            </a:ln>
            <a:effectLst/>
          </c:spPr>
          <c:marker>
            <c:symbol val="none"/>
          </c:marker>
          <c:xVal>
            <c:numRef>
              <c:f>'Profile Coordinates'!$Q$5:$Q$105</c:f>
              <c:numCache>
                <c:formatCode>General</c:formatCode>
                <c:ptCount val="101"/>
                <c:pt idx="0">
                  <c:v>0</c:v>
                </c:pt>
                <c:pt idx="1">
                  <c:v>2.1250000000000002E-2</c:v>
                </c:pt>
                <c:pt idx="2">
                  <c:v>4.2500000000000003E-2</c:v>
                </c:pt>
                <c:pt idx="3">
                  <c:v>6.3750000000000001E-2</c:v>
                </c:pt>
                <c:pt idx="4">
                  <c:v>8.5000000000000006E-2</c:v>
                </c:pt>
                <c:pt idx="5">
                  <c:v>0.10625000000000001</c:v>
                </c:pt>
                <c:pt idx="6">
                  <c:v>0.1275</c:v>
                </c:pt>
                <c:pt idx="7">
                  <c:v>0.14874999999999999</c:v>
                </c:pt>
                <c:pt idx="8">
                  <c:v>0.16999999999999998</c:v>
                </c:pt>
                <c:pt idx="9">
                  <c:v>0.19124999999999998</c:v>
                </c:pt>
                <c:pt idx="10">
                  <c:v>0.21249999999999997</c:v>
                </c:pt>
                <c:pt idx="11">
                  <c:v>0.23374999999999996</c:v>
                </c:pt>
                <c:pt idx="12">
                  <c:v>0.25499999999999995</c:v>
                </c:pt>
                <c:pt idx="13">
                  <c:v>0.27624999999999994</c:v>
                </c:pt>
                <c:pt idx="14">
                  <c:v>0.29749999999999993</c:v>
                </c:pt>
                <c:pt idx="15">
                  <c:v>0.31874999999999992</c:v>
                </c:pt>
                <c:pt idx="16">
                  <c:v>0.33999999999999991</c:v>
                </c:pt>
                <c:pt idx="17">
                  <c:v>0.3612499999999999</c:v>
                </c:pt>
                <c:pt idx="18">
                  <c:v>0.3824999999999999</c:v>
                </c:pt>
                <c:pt idx="19">
                  <c:v>0.40374999999999989</c:v>
                </c:pt>
                <c:pt idx="20">
                  <c:v>0.42499999999999988</c:v>
                </c:pt>
                <c:pt idx="21">
                  <c:v>0.44624999999999987</c:v>
                </c:pt>
                <c:pt idx="22">
                  <c:v>0.46749999999999986</c:v>
                </c:pt>
                <c:pt idx="23">
                  <c:v>0.48874999999999985</c:v>
                </c:pt>
                <c:pt idx="24">
                  <c:v>0.5099999999999999</c:v>
                </c:pt>
                <c:pt idx="25">
                  <c:v>0.53124999999999989</c:v>
                </c:pt>
                <c:pt idx="26">
                  <c:v>0.55249999999999988</c:v>
                </c:pt>
                <c:pt idx="27">
                  <c:v>0.57374999999999987</c:v>
                </c:pt>
                <c:pt idx="28">
                  <c:v>0.59499999999999986</c:v>
                </c:pt>
                <c:pt idx="29">
                  <c:v>0.61624999999999985</c:v>
                </c:pt>
                <c:pt idx="30">
                  <c:v>0.63749999999999984</c:v>
                </c:pt>
                <c:pt idx="31">
                  <c:v>0.65874999999999984</c:v>
                </c:pt>
                <c:pt idx="32">
                  <c:v>0.67999999999999983</c:v>
                </c:pt>
                <c:pt idx="33">
                  <c:v>0.70124999999999982</c:v>
                </c:pt>
                <c:pt idx="34">
                  <c:v>0.72249999999999981</c:v>
                </c:pt>
                <c:pt idx="35">
                  <c:v>0.7437499999999998</c:v>
                </c:pt>
                <c:pt idx="36">
                  <c:v>0.76499999999999979</c:v>
                </c:pt>
                <c:pt idx="37">
                  <c:v>0.78624999999999978</c:v>
                </c:pt>
                <c:pt idx="38">
                  <c:v>0.80749999999999977</c:v>
                </c:pt>
                <c:pt idx="39">
                  <c:v>0.82874999999999976</c:v>
                </c:pt>
                <c:pt idx="40">
                  <c:v>0.84999999999999976</c:v>
                </c:pt>
                <c:pt idx="41">
                  <c:v>0.87124999999999975</c:v>
                </c:pt>
                <c:pt idx="42">
                  <c:v>0.89249999999999974</c:v>
                </c:pt>
                <c:pt idx="43">
                  <c:v>0.91374999999999973</c:v>
                </c:pt>
                <c:pt idx="44">
                  <c:v>0.93499999999999972</c:v>
                </c:pt>
                <c:pt idx="45">
                  <c:v>0.95624999999999971</c:v>
                </c:pt>
                <c:pt idx="46">
                  <c:v>0.9774999999999997</c:v>
                </c:pt>
                <c:pt idx="47">
                  <c:v>0.99874999999999969</c:v>
                </c:pt>
                <c:pt idx="48">
                  <c:v>1.0199999999999998</c:v>
                </c:pt>
                <c:pt idx="49">
                  <c:v>1.0412499999999998</c:v>
                </c:pt>
                <c:pt idx="50">
                  <c:v>1.0624999999999998</c:v>
                </c:pt>
                <c:pt idx="51">
                  <c:v>1.0837499999999998</c:v>
                </c:pt>
                <c:pt idx="52">
                  <c:v>1.1049999999999998</c:v>
                </c:pt>
                <c:pt idx="53">
                  <c:v>1.1262499999999998</c:v>
                </c:pt>
                <c:pt idx="54">
                  <c:v>1.1474999999999997</c:v>
                </c:pt>
                <c:pt idx="55">
                  <c:v>1.1687499999999997</c:v>
                </c:pt>
                <c:pt idx="56">
                  <c:v>1.1899999999999997</c:v>
                </c:pt>
                <c:pt idx="57">
                  <c:v>1.2112499999999997</c:v>
                </c:pt>
                <c:pt idx="58">
                  <c:v>1.2324999999999997</c:v>
                </c:pt>
                <c:pt idx="59">
                  <c:v>1.2537499999999997</c:v>
                </c:pt>
                <c:pt idx="60">
                  <c:v>1.2749999999999997</c:v>
                </c:pt>
                <c:pt idx="61">
                  <c:v>1.2962499999999997</c:v>
                </c:pt>
                <c:pt idx="62">
                  <c:v>1.3174999999999997</c:v>
                </c:pt>
                <c:pt idx="63">
                  <c:v>1.3387499999999997</c:v>
                </c:pt>
                <c:pt idx="64">
                  <c:v>1.3599999999999997</c:v>
                </c:pt>
                <c:pt idx="65">
                  <c:v>1.3812499999999996</c:v>
                </c:pt>
                <c:pt idx="66">
                  <c:v>1.4024999999999996</c:v>
                </c:pt>
                <c:pt idx="67">
                  <c:v>1.4237499999999996</c:v>
                </c:pt>
                <c:pt idx="68">
                  <c:v>1.4449999999999996</c:v>
                </c:pt>
                <c:pt idx="69">
                  <c:v>1.4662499999999996</c:v>
                </c:pt>
                <c:pt idx="70">
                  <c:v>1.4874999999999996</c:v>
                </c:pt>
                <c:pt idx="71">
                  <c:v>1.5087499999999996</c:v>
                </c:pt>
                <c:pt idx="72">
                  <c:v>1.5299999999999996</c:v>
                </c:pt>
                <c:pt idx="73">
                  <c:v>1.5512499999999996</c:v>
                </c:pt>
                <c:pt idx="74">
                  <c:v>1.5724999999999996</c:v>
                </c:pt>
                <c:pt idx="75">
                  <c:v>1.5937499999999996</c:v>
                </c:pt>
                <c:pt idx="76">
                  <c:v>1.6149999999999995</c:v>
                </c:pt>
                <c:pt idx="77">
                  <c:v>1.6362499999999995</c:v>
                </c:pt>
                <c:pt idx="78">
                  <c:v>1.6574999999999995</c:v>
                </c:pt>
                <c:pt idx="79">
                  <c:v>1.6787499999999995</c:v>
                </c:pt>
                <c:pt idx="80">
                  <c:v>1.6999999999999995</c:v>
                </c:pt>
                <c:pt idx="81">
                  <c:v>1.7212499999999995</c:v>
                </c:pt>
                <c:pt idx="82">
                  <c:v>1.7424999999999995</c:v>
                </c:pt>
                <c:pt idx="83">
                  <c:v>1.7637499999999995</c:v>
                </c:pt>
                <c:pt idx="84">
                  <c:v>1.7849999999999995</c:v>
                </c:pt>
                <c:pt idx="85">
                  <c:v>1.8062499999999995</c:v>
                </c:pt>
                <c:pt idx="86">
                  <c:v>1.8274999999999995</c:v>
                </c:pt>
                <c:pt idx="87">
                  <c:v>1.8487499999999994</c:v>
                </c:pt>
                <c:pt idx="88">
                  <c:v>1.8699999999999994</c:v>
                </c:pt>
                <c:pt idx="89">
                  <c:v>1.8912499999999994</c:v>
                </c:pt>
                <c:pt idx="90">
                  <c:v>1.9124999999999994</c:v>
                </c:pt>
                <c:pt idx="91">
                  <c:v>1.9337499999999994</c:v>
                </c:pt>
                <c:pt idx="92">
                  <c:v>1.9549999999999994</c:v>
                </c:pt>
                <c:pt idx="93">
                  <c:v>1.9762499999999994</c:v>
                </c:pt>
                <c:pt idx="94">
                  <c:v>1.9974999999999994</c:v>
                </c:pt>
                <c:pt idx="95">
                  <c:v>2.0187499999999994</c:v>
                </c:pt>
                <c:pt idx="96">
                  <c:v>2.0399999999999996</c:v>
                </c:pt>
                <c:pt idx="97">
                  <c:v>2.0612499999999998</c:v>
                </c:pt>
                <c:pt idx="98">
                  <c:v>2.0825</c:v>
                </c:pt>
                <c:pt idx="99">
                  <c:v>2.1037500000000002</c:v>
                </c:pt>
                <c:pt idx="100">
                  <c:v>2.1250000000000004</c:v>
                </c:pt>
              </c:numCache>
            </c:numRef>
          </c:xVal>
          <c:yVal>
            <c:numRef>
              <c:f>'Profile Coordinates'!$S$5:$S$105</c:f>
              <c:numCache>
                <c:formatCode>General</c:formatCode>
                <c:ptCount val="101"/>
                <c:pt idx="0">
                  <c:v>0</c:v>
                </c:pt>
                <c:pt idx="1">
                  <c:v>-6.4635516552434241E-2</c:v>
                </c:pt>
                <c:pt idx="2">
                  <c:v>-9.0614568365136511E-2</c:v>
                </c:pt>
                <c:pt idx="3">
                  <c:v>-0.10999886363049394</c:v>
                </c:pt>
                <c:pt idx="4">
                  <c:v>-0.1258729518204765</c:v>
                </c:pt>
                <c:pt idx="5">
                  <c:v>-0.1394408476738434</c:v>
                </c:pt>
                <c:pt idx="6">
                  <c:v>-0.1513241553751416</c:v>
                </c:pt>
                <c:pt idx="7">
                  <c:v>-0.16189425561149473</c:v>
                </c:pt>
                <c:pt idx="8">
                  <c:v>-0.1713942822850284</c:v>
                </c:pt>
                <c:pt idx="9">
                  <c:v>-0.17999374989148925</c:v>
                </c:pt>
                <c:pt idx="10">
                  <c:v>-0.18781639970992947</c:v>
                </c:pt>
                <c:pt idx="11">
                  <c:v>-0.19495576421332095</c:v>
                </c:pt>
                <c:pt idx="12">
                  <c:v>-0.20148449071826841</c:v>
                </c:pt>
                <c:pt idx="13">
                  <c:v>-0.20746023715401463</c:v>
                </c:pt>
                <c:pt idx="14">
                  <c:v>-0.2129295658193103</c:v>
                </c:pt>
                <c:pt idx="15">
                  <c:v>-0.21793060822197505</c:v>
                </c:pt>
                <c:pt idx="16">
                  <c:v>-0.22249494376277407</c:v>
                </c:pt>
                <c:pt idx="17">
                  <c:v>-0.22664895764154749</c:v>
                </c:pt>
                <c:pt idx="18">
                  <c:v>-0.23041484327186906</c:v>
                </c:pt>
                <c:pt idx="19">
                  <c:v>-0.23381135558394078</c:v>
                </c:pt>
                <c:pt idx="20">
                  <c:v>-0.23685438564654021</c:v>
                </c:pt>
                <c:pt idx="21">
                  <c:v>-0.2395574043940199</c:v>
                </c:pt>
                <c:pt idx="22">
                  <c:v>-0.24193180857423441</c:v>
                </c:pt>
                <c:pt idx="23">
                  <c:v>-0.24398719228680835</c:v>
                </c:pt>
                <c:pt idx="24">
                  <c:v>-0.24573156085452269</c:v>
                </c:pt>
                <c:pt idx="25">
                  <c:v>-0.24717149916606487</c:v>
                </c:pt>
                <c:pt idx="26">
                  <c:v>-0.24831230336010335</c:v>
                </c:pt>
                <c:pt idx="27">
                  <c:v>-0.24915808234933903</c:v>
                </c:pt>
                <c:pt idx="28">
                  <c:v>-0.24971183392062138</c:v>
                </c:pt>
                <c:pt idx="29">
                  <c:v>-0.24997549879938236</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-0.24998593745056108</c:v>
                </c:pt>
                <c:pt idx="59">
                  <c:v>-0.24979334869880998</c:v>
                </c:pt>
                <c:pt idx="60">
                  <c:v>-0.24937490231322057</c:v>
                </c:pt>
                <c:pt idx="61">
                  <c:v>-0.2487304564397872</c:v>
                </c:pt>
                <c:pt idx="62">
                  <c:v>-0.24785979237783362</c:v>
                </c:pt>
                <c:pt idx="63">
                  <c:v>-0.24676261420830881</c:v>
                </c:pt>
                <c:pt idx="64">
                  <c:v>-0.24543854828957334</c:v>
                </c:pt>
                <c:pt idx="65">
                  <c:v>-0.24388714261865885</c:v>
                </c:pt>
                <c:pt idx="66">
                  <c:v>-0.24210786605545032</c:v>
                </c:pt>
                <c:pt idx="67">
                  <c:v>-0.24010010740666021</c:v>
                </c:pt>
                <c:pt idx="68">
                  <c:v>-0.23786317436588167</c:v>
                </c:pt>
                <c:pt idx="69">
                  <c:v>-0.23539629230539272</c:v>
                </c:pt>
                <c:pt idx="70">
                  <c:v>-0.23269860291472444</c:v>
                </c:pt>
                <c:pt idx="71">
                  <c:v>-0.22976916268033643</c:v>
                </c:pt>
                <c:pt idx="72">
                  <c:v>-0.22660694119999492</c:v>
                </c:pt>
                <c:pt idx="73">
                  <c:v>-0.22321081932468645</c:v>
                </c:pt>
                <c:pt idx="74">
                  <c:v>-0.21957958712005343</c:v>
                </c:pt>
                <c:pt idx="75">
                  <c:v>-0.21571194163844876</c:v>
                </c:pt>
                <c:pt idx="76">
                  <c:v>-0.21160648449172914</c:v>
                </c:pt>
                <c:pt idx="77">
                  <c:v>-0.20726171921386149</c:v>
                </c:pt>
                <c:pt idx="78">
                  <c:v>-0.2026760484012704</c:v>
                </c:pt>
                <c:pt idx="79">
                  <c:v>-0.19784777061761183</c:v>
                </c:pt>
                <c:pt idx="80">
                  <c:v>-0.192775077048293</c:v>
                </c:pt>
                <c:pt idx="81">
                  <c:v>-0.18745604788857095</c:v>
                </c:pt>
                <c:pt idx="82">
                  <c:v>-0.18188864844742025</c:v>
                </c:pt>
                <c:pt idx="83">
                  <c:v>-0.17607072494755505</c:v>
                </c:pt>
                <c:pt idx="84">
                  <c:v>-0.17000000000000015</c:v>
                </c:pt>
                <c:pt idx="85">
                  <c:v>-0.16367406772940329</c:v>
                </c:pt>
                <c:pt idx="86">
                  <c:v>-0.15709038852383728</c:v>
                </c:pt>
                <c:pt idx="87">
                  <c:v>-0.1502462833801308</c:v>
                </c:pt>
                <c:pt idx="88">
                  <c:v>-0.14313892781274795</c:v>
                </c:pt>
                <c:pt idx="89">
                  <c:v>-0.13576534529087181</c:v>
                </c:pt>
                <c:pt idx="90">
                  <c:v>-0.1281224001645902</c:v>
                </c:pt>
                <c:pt idx="91">
                  <c:v>-0.12020679003686663</c:v>
                </c:pt>
                <c:pt idx="92">
                  <c:v>-0.11201503753326358</c:v>
                </c:pt>
                <c:pt idx="93">
                  <c:v>-0.10354348141606895</c:v>
                </c:pt>
                <c:pt idx="94">
                  <c:v>-9.4788266983504288E-2</c:v>
                </c:pt>
                <c:pt idx="95">
                  <c:v>-8.5745335687932744E-2</c:v>
                </c:pt>
                <c:pt idx="96">
                  <c:v>-7.6305307810138792E-2</c:v>
                </c:pt>
                <c:pt idx="97">
                  <c:v>-6.608233500717127E-2</c:v>
                </c:pt>
                <c:pt idx="98">
                  <c:v>-5.3956000593075829E-2</c:v>
                </c:pt>
                <c:pt idx="99">
                  <c:v>-3.8152653905069098E-2</c:v>
                </c:pt>
                <c:pt idx="100">
                  <c:v>0</c:v>
                </c:pt>
              </c:numCache>
            </c:numRef>
          </c:yVal>
          <c:smooth val="1"/>
        </c:ser>
        <c:dLbls>
          <c:showLegendKey val="0"/>
          <c:showVal val="0"/>
          <c:showCatName val="0"/>
          <c:showSerName val="0"/>
          <c:showPercent val="0"/>
          <c:showBubbleSize val="0"/>
        </c:dLbls>
        <c:axId val="834060272"/>
        <c:axId val="834088016"/>
      </c:scatterChart>
      <c:valAx>
        <c:axId val="834060272"/>
        <c:scaling>
          <c:orientation val="minMax"/>
          <c:max val="3"/>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88016"/>
        <c:crossesAt val="0"/>
        <c:crossBetween val="midCat"/>
        <c:minorUnit val="1.0000000000000002E-2"/>
      </c:valAx>
      <c:valAx>
        <c:axId val="834088016"/>
        <c:scaling>
          <c:orientation val="minMax"/>
          <c:min val="-0.3500000000000000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60272"/>
        <c:crossesAt val="0"/>
        <c:crossBetween val="midCat"/>
        <c:min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Template</a:t>
            </a:r>
            <a:r>
              <a:rPr lang="en-US" baseline="0"/>
              <a:t> for Petal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'Profile Coordinates'!$R$3:$R$4</c:f>
              <c:strCache>
                <c:ptCount val="2"/>
                <c:pt idx="0">
                  <c:v>Profile Coordinates</c:v>
                </c:pt>
                <c:pt idx="1">
                  <c:v>R(x)</c:v>
                </c:pt>
              </c:strCache>
            </c:strRef>
          </c:tx>
          <c:spPr>
            <a:ln w="19050" cap="rnd">
              <a:solidFill>
                <a:schemeClr val="accent1"/>
              </a:solidFill>
              <a:round/>
            </a:ln>
            <a:effectLst/>
          </c:spPr>
          <c:marker>
            <c:symbol val="none"/>
          </c:marker>
          <c:xVal>
            <c:numRef>
              <c:f>'Profile Coordinates'!$Q$5:$Q$1005</c:f>
              <c:numCache>
                <c:formatCode>General</c:formatCode>
                <c:ptCount val="1001"/>
                <c:pt idx="0">
                  <c:v>0</c:v>
                </c:pt>
                <c:pt idx="1">
                  <c:v>2.1250000000000002E-2</c:v>
                </c:pt>
                <c:pt idx="2">
                  <c:v>4.2500000000000003E-2</c:v>
                </c:pt>
                <c:pt idx="3">
                  <c:v>6.3750000000000001E-2</c:v>
                </c:pt>
                <c:pt idx="4">
                  <c:v>8.5000000000000006E-2</c:v>
                </c:pt>
                <c:pt idx="5">
                  <c:v>0.10625000000000001</c:v>
                </c:pt>
                <c:pt idx="6">
                  <c:v>0.1275</c:v>
                </c:pt>
                <c:pt idx="7">
                  <c:v>0.14874999999999999</c:v>
                </c:pt>
                <c:pt idx="8">
                  <c:v>0.16999999999999998</c:v>
                </c:pt>
                <c:pt idx="9">
                  <c:v>0.19124999999999998</c:v>
                </c:pt>
                <c:pt idx="10">
                  <c:v>0.21249999999999997</c:v>
                </c:pt>
                <c:pt idx="11">
                  <c:v>0.23374999999999996</c:v>
                </c:pt>
                <c:pt idx="12">
                  <c:v>0.25499999999999995</c:v>
                </c:pt>
                <c:pt idx="13">
                  <c:v>0.27624999999999994</c:v>
                </c:pt>
                <c:pt idx="14">
                  <c:v>0.29749999999999993</c:v>
                </c:pt>
                <c:pt idx="15">
                  <c:v>0.31874999999999992</c:v>
                </c:pt>
                <c:pt idx="16">
                  <c:v>0.33999999999999991</c:v>
                </c:pt>
                <c:pt idx="17">
                  <c:v>0.3612499999999999</c:v>
                </c:pt>
                <c:pt idx="18">
                  <c:v>0.3824999999999999</c:v>
                </c:pt>
                <c:pt idx="19">
                  <c:v>0.40374999999999989</c:v>
                </c:pt>
                <c:pt idx="20">
                  <c:v>0.42499999999999988</c:v>
                </c:pt>
                <c:pt idx="21">
                  <c:v>0.44624999999999987</c:v>
                </c:pt>
                <c:pt idx="22">
                  <c:v>0.46749999999999986</c:v>
                </c:pt>
                <c:pt idx="23">
                  <c:v>0.48874999999999985</c:v>
                </c:pt>
                <c:pt idx="24">
                  <c:v>0.5099999999999999</c:v>
                </c:pt>
                <c:pt idx="25">
                  <c:v>0.53124999999999989</c:v>
                </c:pt>
                <c:pt idx="26">
                  <c:v>0.55249999999999988</c:v>
                </c:pt>
                <c:pt idx="27">
                  <c:v>0.57374999999999987</c:v>
                </c:pt>
                <c:pt idx="28">
                  <c:v>0.59499999999999986</c:v>
                </c:pt>
                <c:pt idx="29">
                  <c:v>0.61624999999999985</c:v>
                </c:pt>
                <c:pt idx="30">
                  <c:v>0.63749999999999984</c:v>
                </c:pt>
                <c:pt idx="31">
                  <c:v>0.65874999999999984</c:v>
                </c:pt>
                <c:pt idx="32">
                  <c:v>0.67999999999999983</c:v>
                </c:pt>
                <c:pt idx="33">
                  <c:v>0.70124999999999982</c:v>
                </c:pt>
                <c:pt idx="34">
                  <c:v>0.72249999999999981</c:v>
                </c:pt>
                <c:pt idx="35">
                  <c:v>0.7437499999999998</c:v>
                </c:pt>
                <c:pt idx="36">
                  <c:v>0.76499999999999979</c:v>
                </c:pt>
                <c:pt idx="37">
                  <c:v>0.78624999999999978</c:v>
                </c:pt>
                <c:pt idx="38">
                  <c:v>0.80749999999999977</c:v>
                </c:pt>
                <c:pt idx="39">
                  <c:v>0.82874999999999976</c:v>
                </c:pt>
                <c:pt idx="40">
                  <c:v>0.84999999999999976</c:v>
                </c:pt>
                <c:pt idx="41">
                  <c:v>0.87124999999999975</c:v>
                </c:pt>
                <c:pt idx="42">
                  <c:v>0.89249999999999974</c:v>
                </c:pt>
                <c:pt idx="43">
                  <c:v>0.91374999999999973</c:v>
                </c:pt>
                <c:pt idx="44">
                  <c:v>0.93499999999999972</c:v>
                </c:pt>
                <c:pt idx="45">
                  <c:v>0.95624999999999971</c:v>
                </c:pt>
                <c:pt idx="46">
                  <c:v>0.9774999999999997</c:v>
                </c:pt>
                <c:pt idx="47">
                  <c:v>0.99874999999999969</c:v>
                </c:pt>
                <c:pt idx="48">
                  <c:v>1.0199999999999998</c:v>
                </c:pt>
                <c:pt idx="49">
                  <c:v>1.0412499999999998</c:v>
                </c:pt>
                <c:pt idx="50">
                  <c:v>1.0624999999999998</c:v>
                </c:pt>
                <c:pt idx="51">
                  <c:v>1.0837499999999998</c:v>
                </c:pt>
                <c:pt idx="52">
                  <c:v>1.1049999999999998</c:v>
                </c:pt>
                <c:pt idx="53">
                  <c:v>1.1262499999999998</c:v>
                </c:pt>
                <c:pt idx="54">
                  <c:v>1.1474999999999997</c:v>
                </c:pt>
                <c:pt idx="55">
                  <c:v>1.1687499999999997</c:v>
                </c:pt>
                <c:pt idx="56">
                  <c:v>1.1899999999999997</c:v>
                </c:pt>
                <c:pt idx="57">
                  <c:v>1.2112499999999997</c:v>
                </c:pt>
                <c:pt idx="58">
                  <c:v>1.2324999999999997</c:v>
                </c:pt>
                <c:pt idx="59">
                  <c:v>1.2537499999999997</c:v>
                </c:pt>
                <c:pt idx="60">
                  <c:v>1.2749999999999997</c:v>
                </c:pt>
                <c:pt idx="61">
                  <c:v>1.2962499999999997</c:v>
                </c:pt>
                <c:pt idx="62">
                  <c:v>1.3174999999999997</c:v>
                </c:pt>
                <c:pt idx="63">
                  <c:v>1.3387499999999997</c:v>
                </c:pt>
                <c:pt idx="64">
                  <c:v>1.3599999999999997</c:v>
                </c:pt>
                <c:pt idx="65">
                  <c:v>1.3812499999999996</c:v>
                </c:pt>
                <c:pt idx="66">
                  <c:v>1.4024999999999996</c:v>
                </c:pt>
                <c:pt idx="67">
                  <c:v>1.4237499999999996</c:v>
                </c:pt>
                <c:pt idx="68">
                  <c:v>1.4449999999999996</c:v>
                </c:pt>
                <c:pt idx="69">
                  <c:v>1.4662499999999996</c:v>
                </c:pt>
                <c:pt idx="70">
                  <c:v>1.4874999999999996</c:v>
                </c:pt>
                <c:pt idx="71">
                  <c:v>1.5087499999999996</c:v>
                </c:pt>
                <c:pt idx="72">
                  <c:v>1.5299999999999996</c:v>
                </c:pt>
                <c:pt idx="73">
                  <c:v>1.5512499999999996</c:v>
                </c:pt>
                <c:pt idx="74">
                  <c:v>1.5724999999999996</c:v>
                </c:pt>
                <c:pt idx="75">
                  <c:v>1.5937499999999996</c:v>
                </c:pt>
                <c:pt idx="76">
                  <c:v>1.6149999999999995</c:v>
                </c:pt>
                <c:pt idx="77">
                  <c:v>1.6362499999999995</c:v>
                </c:pt>
                <c:pt idx="78">
                  <c:v>1.6574999999999995</c:v>
                </c:pt>
                <c:pt idx="79">
                  <c:v>1.6787499999999995</c:v>
                </c:pt>
                <c:pt idx="80">
                  <c:v>1.6999999999999995</c:v>
                </c:pt>
                <c:pt idx="81">
                  <c:v>1.7212499999999995</c:v>
                </c:pt>
                <c:pt idx="82">
                  <c:v>1.7424999999999995</c:v>
                </c:pt>
                <c:pt idx="83">
                  <c:v>1.7637499999999995</c:v>
                </c:pt>
                <c:pt idx="84">
                  <c:v>1.7849999999999995</c:v>
                </c:pt>
                <c:pt idx="85">
                  <c:v>1.8062499999999995</c:v>
                </c:pt>
                <c:pt idx="86">
                  <c:v>1.8274999999999995</c:v>
                </c:pt>
                <c:pt idx="87">
                  <c:v>1.8487499999999994</c:v>
                </c:pt>
                <c:pt idx="88">
                  <c:v>1.8699999999999994</c:v>
                </c:pt>
                <c:pt idx="89">
                  <c:v>1.8912499999999994</c:v>
                </c:pt>
                <c:pt idx="90">
                  <c:v>1.9124999999999994</c:v>
                </c:pt>
                <c:pt idx="91">
                  <c:v>1.9337499999999994</c:v>
                </c:pt>
                <c:pt idx="92">
                  <c:v>1.9549999999999994</c:v>
                </c:pt>
                <c:pt idx="93">
                  <c:v>1.9762499999999994</c:v>
                </c:pt>
                <c:pt idx="94">
                  <c:v>1.9974999999999994</c:v>
                </c:pt>
                <c:pt idx="95">
                  <c:v>2.0187499999999994</c:v>
                </c:pt>
                <c:pt idx="96">
                  <c:v>2.0399999999999996</c:v>
                </c:pt>
                <c:pt idx="97">
                  <c:v>2.0612499999999998</c:v>
                </c:pt>
                <c:pt idx="98">
                  <c:v>2.0825</c:v>
                </c:pt>
                <c:pt idx="99">
                  <c:v>2.1037500000000002</c:v>
                </c:pt>
                <c:pt idx="100">
                  <c:v>2.1250000000000004</c:v>
                </c:pt>
              </c:numCache>
            </c:numRef>
          </c:xVal>
          <c:yVal>
            <c:numRef>
              <c:f>'Profile Coordinates'!$R$5:$R$1005</c:f>
              <c:numCache>
                <c:formatCode>General</c:formatCode>
                <c:ptCount val="1001"/>
                <c:pt idx="0">
                  <c:v>0</c:v>
                </c:pt>
                <c:pt idx="1">
                  <c:v>6.4635516552434241E-2</c:v>
                </c:pt>
                <c:pt idx="2">
                  <c:v>9.0614568365136511E-2</c:v>
                </c:pt>
                <c:pt idx="3">
                  <c:v>0.10999886363049394</c:v>
                </c:pt>
                <c:pt idx="4">
                  <c:v>0.1258729518204765</c:v>
                </c:pt>
                <c:pt idx="5">
                  <c:v>0.1394408476738434</c:v>
                </c:pt>
                <c:pt idx="6">
                  <c:v>0.1513241553751416</c:v>
                </c:pt>
                <c:pt idx="7">
                  <c:v>0.16189425561149473</c:v>
                </c:pt>
                <c:pt idx="8">
                  <c:v>0.1713942822850284</c:v>
                </c:pt>
                <c:pt idx="9">
                  <c:v>0.17999374989148925</c:v>
                </c:pt>
                <c:pt idx="10">
                  <c:v>0.18781639970992947</c:v>
                </c:pt>
                <c:pt idx="11">
                  <c:v>0.19495576421332095</c:v>
                </c:pt>
                <c:pt idx="12">
                  <c:v>0.20148449071826841</c:v>
                </c:pt>
                <c:pt idx="13">
                  <c:v>0.20746023715401463</c:v>
                </c:pt>
                <c:pt idx="14">
                  <c:v>0.2129295658193103</c:v>
                </c:pt>
                <c:pt idx="15">
                  <c:v>0.21793060822197505</c:v>
                </c:pt>
                <c:pt idx="16">
                  <c:v>0.22249494376277407</c:v>
                </c:pt>
                <c:pt idx="17">
                  <c:v>0.22664895764154749</c:v>
                </c:pt>
                <c:pt idx="18">
                  <c:v>0.23041484327186906</c:v>
                </c:pt>
                <c:pt idx="19">
                  <c:v>0.23381135558394078</c:v>
                </c:pt>
                <c:pt idx="20">
                  <c:v>0.23685438564654021</c:v>
                </c:pt>
                <c:pt idx="21">
                  <c:v>0.2395574043940199</c:v>
                </c:pt>
                <c:pt idx="22">
                  <c:v>0.24193180857423441</c:v>
                </c:pt>
                <c:pt idx="23">
                  <c:v>0.24398719228680835</c:v>
                </c:pt>
                <c:pt idx="24">
                  <c:v>0.24573156085452269</c:v>
                </c:pt>
                <c:pt idx="25">
                  <c:v>0.24717149916606487</c:v>
                </c:pt>
                <c:pt idx="26">
                  <c:v>0.24831230336010335</c:v>
                </c:pt>
                <c:pt idx="27">
                  <c:v>0.24915808234933903</c:v>
                </c:pt>
                <c:pt idx="28">
                  <c:v>0.24971183392062138</c:v>
                </c:pt>
                <c:pt idx="29">
                  <c:v>0.24997549879938236</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0.24998593745056108</c:v>
                </c:pt>
                <c:pt idx="59">
                  <c:v>0.24979334869880998</c:v>
                </c:pt>
                <c:pt idx="60">
                  <c:v>0.24937490231322057</c:v>
                </c:pt>
                <c:pt idx="61">
                  <c:v>0.2487304564397872</c:v>
                </c:pt>
                <c:pt idx="62">
                  <c:v>0.24785979237783362</c:v>
                </c:pt>
                <c:pt idx="63">
                  <c:v>0.24676261420830881</c:v>
                </c:pt>
                <c:pt idx="64">
                  <c:v>0.24543854828957334</c:v>
                </c:pt>
                <c:pt idx="65">
                  <c:v>0.24388714261865885</c:v>
                </c:pt>
                <c:pt idx="66">
                  <c:v>0.24210786605545032</c:v>
                </c:pt>
                <c:pt idx="67">
                  <c:v>0.24010010740666021</c:v>
                </c:pt>
                <c:pt idx="68">
                  <c:v>0.23786317436588167</c:v>
                </c:pt>
                <c:pt idx="69">
                  <c:v>0.23539629230539272</c:v>
                </c:pt>
                <c:pt idx="70">
                  <c:v>0.23269860291472444</c:v>
                </c:pt>
                <c:pt idx="71">
                  <c:v>0.22976916268033643</c:v>
                </c:pt>
                <c:pt idx="72">
                  <c:v>0.22660694119999492</c:v>
                </c:pt>
                <c:pt idx="73">
                  <c:v>0.22321081932468645</c:v>
                </c:pt>
                <c:pt idx="74">
                  <c:v>0.21957958712005343</c:v>
                </c:pt>
                <c:pt idx="75">
                  <c:v>0.21571194163844876</c:v>
                </c:pt>
                <c:pt idx="76">
                  <c:v>0.21160648449172914</c:v>
                </c:pt>
                <c:pt idx="77">
                  <c:v>0.20726171921386149</c:v>
                </c:pt>
                <c:pt idx="78">
                  <c:v>0.2026760484012704</c:v>
                </c:pt>
                <c:pt idx="79">
                  <c:v>0.19784777061761183</c:v>
                </c:pt>
                <c:pt idx="80">
                  <c:v>0.192775077048293</c:v>
                </c:pt>
                <c:pt idx="81">
                  <c:v>0.18745604788857095</c:v>
                </c:pt>
                <c:pt idx="82">
                  <c:v>0.18188864844742025</c:v>
                </c:pt>
                <c:pt idx="83">
                  <c:v>0.17607072494755505</c:v>
                </c:pt>
                <c:pt idx="84">
                  <c:v>0.17000000000000015</c:v>
                </c:pt>
                <c:pt idx="85">
                  <c:v>0.16367406772940329</c:v>
                </c:pt>
                <c:pt idx="86">
                  <c:v>0.15709038852383728</c:v>
                </c:pt>
                <c:pt idx="87">
                  <c:v>0.1502462833801308</c:v>
                </c:pt>
                <c:pt idx="88">
                  <c:v>0.14313892781274795</c:v>
                </c:pt>
                <c:pt idx="89">
                  <c:v>0.13576534529087181</c:v>
                </c:pt>
                <c:pt idx="90">
                  <c:v>0.1281224001645902</c:v>
                </c:pt>
                <c:pt idx="91">
                  <c:v>0.12020679003686663</c:v>
                </c:pt>
                <c:pt idx="92">
                  <c:v>0.11201503753326358</c:v>
                </c:pt>
                <c:pt idx="93">
                  <c:v>0.10354348141606895</c:v>
                </c:pt>
                <c:pt idx="94">
                  <c:v>9.4788266983504288E-2</c:v>
                </c:pt>
                <c:pt idx="95">
                  <c:v>8.5745335687932744E-2</c:v>
                </c:pt>
                <c:pt idx="96">
                  <c:v>7.6305307810138792E-2</c:v>
                </c:pt>
                <c:pt idx="97">
                  <c:v>6.608233500717127E-2</c:v>
                </c:pt>
                <c:pt idx="98">
                  <c:v>5.3956000593075829E-2</c:v>
                </c:pt>
                <c:pt idx="99">
                  <c:v>3.8152653905069098E-2</c:v>
                </c:pt>
                <c:pt idx="100">
                  <c:v>0</c:v>
                </c:pt>
              </c:numCache>
            </c:numRef>
          </c:yVal>
          <c:smooth val="1"/>
        </c:ser>
        <c:ser>
          <c:idx val="1"/>
          <c:order val="1"/>
          <c:tx>
            <c:strRef>
              <c:f>'Profile Coordinates'!$S$3:$S$4</c:f>
              <c:strCache>
                <c:ptCount val="2"/>
                <c:pt idx="0">
                  <c:v>Profile Coordinates</c:v>
                </c:pt>
                <c:pt idx="1">
                  <c:v>-R(x)</c:v>
                </c:pt>
              </c:strCache>
            </c:strRef>
          </c:tx>
          <c:spPr>
            <a:ln w="19050" cap="rnd">
              <a:solidFill>
                <a:schemeClr val="accent2"/>
              </a:solidFill>
              <a:round/>
            </a:ln>
            <a:effectLst/>
          </c:spPr>
          <c:marker>
            <c:symbol val="none"/>
          </c:marker>
          <c:xVal>
            <c:numRef>
              <c:f>'Profile Coordinates'!$Q$5:$Q$1005</c:f>
              <c:numCache>
                <c:formatCode>General</c:formatCode>
                <c:ptCount val="1001"/>
                <c:pt idx="0">
                  <c:v>0</c:v>
                </c:pt>
                <c:pt idx="1">
                  <c:v>2.1250000000000002E-2</c:v>
                </c:pt>
                <c:pt idx="2">
                  <c:v>4.2500000000000003E-2</c:v>
                </c:pt>
                <c:pt idx="3">
                  <c:v>6.3750000000000001E-2</c:v>
                </c:pt>
                <c:pt idx="4">
                  <c:v>8.5000000000000006E-2</c:v>
                </c:pt>
                <c:pt idx="5">
                  <c:v>0.10625000000000001</c:v>
                </c:pt>
                <c:pt idx="6">
                  <c:v>0.1275</c:v>
                </c:pt>
                <c:pt idx="7">
                  <c:v>0.14874999999999999</c:v>
                </c:pt>
                <c:pt idx="8">
                  <c:v>0.16999999999999998</c:v>
                </c:pt>
                <c:pt idx="9">
                  <c:v>0.19124999999999998</c:v>
                </c:pt>
                <c:pt idx="10">
                  <c:v>0.21249999999999997</c:v>
                </c:pt>
                <c:pt idx="11">
                  <c:v>0.23374999999999996</c:v>
                </c:pt>
                <c:pt idx="12">
                  <c:v>0.25499999999999995</c:v>
                </c:pt>
                <c:pt idx="13">
                  <c:v>0.27624999999999994</c:v>
                </c:pt>
                <c:pt idx="14">
                  <c:v>0.29749999999999993</c:v>
                </c:pt>
                <c:pt idx="15">
                  <c:v>0.31874999999999992</c:v>
                </c:pt>
                <c:pt idx="16">
                  <c:v>0.33999999999999991</c:v>
                </c:pt>
                <c:pt idx="17">
                  <c:v>0.3612499999999999</c:v>
                </c:pt>
                <c:pt idx="18">
                  <c:v>0.3824999999999999</c:v>
                </c:pt>
                <c:pt idx="19">
                  <c:v>0.40374999999999989</c:v>
                </c:pt>
                <c:pt idx="20">
                  <c:v>0.42499999999999988</c:v>
                </c:pt>
                <c:pt idx="21">
                  <c:v>0.44624999999999987</c:v>
                </c:pt>
                <c:pt idx="22">
                  <c:v>0.46749999999999986</c:v>
                </c:pt>
                <c:pt idx="23">
                  <c:v>0.48874999999999985</c:v>
                </c:pt>
                <c:pt idx="24">
                  <c:v>0.5099999999999999</c:v>
                </c:pt>
                <c:pt idx="25">
                  <c:v>0.53124999999999989</c:v>
                </c:pt>
                <c:pt idx="26">
                  <c:v>0.55249999999999988</c:v>
                </c:pt>
                <c:pt idx="27">
                  <c:v>0.57374999999999987</c:v>
                </c:pt>
                <c:pt idx="28">
                  <c:v>0.59499999999999986</c:v>
                </c:pt>
                <c:pt idx="29">
                  <c:v>0.61624999999999985</c:v>
                </c:pt>
                <c:pt idx="30">
                  <c:v>0.63749999999999984</c:v>
                </c:pt>
                <c:pt idx="31">
                  <c:v>0.65874999999999984</c:v>
                </c:pt>
                <c:pt idx="32">
                  <c:v>0.67999999999999983</c:v>
                </c:pt>
                <c:pt idx="33">
                  <c:v>0.70124999999999982</c:v>
                </c:pt>
                <c:pt idx="34">
                  <c:v>0.72249999999999981</c:v>
                </c:pt>
                <c:pt idx="35">
                  <c:v>0.7437499999999998</c:v>
                </c:pt>
                <c:pt idx="36">
                  <c:v>0.76499999999999979</c:v>
                </c:pt>
                <c:pt idx="37">
                  <c:v>0.78624999999999978</c:v>
                </c:pt>
                <c:pt idx="38">
                  <c:v>0.80749999999999977</c:v>
                </c:pt>
                <c:pt idx="39">
                  <c:v>0.82874999999999976</c:v>
                </c:pt>
                <c:pt idx="40">
                  <c:v>0.84999999999999976</c:v>
                </c:pt>
                <c:pt idx="41">
                  <c:v>0.87124999999999975</c:v>
                </c:pt>
                <c:pt idx="42">
                  <c:v>0.89249999999999974</c:v>
                </c:pt>
                <c:pt idx="43">
                  <c:v>0.91374999999999973</c:v>
                </c:pt>
                <c:pt idx="44">
                  <c:v>0.93499999999999972</c:v>
                </c:pt>
                <c:pt idx="45">
                  <c:v>0.95624999999999971</c:v>
                </c:pt>
                <c:pt idx="46">
                  <c:v>0.9774999999999997</c:v>
                </c:pt>
                <c:pt idx="47">
                  <c:v>0.99874999999999969</c:v>
                </c:pt>
                <c:pt idx="48">
                  <c:v>1.0199999999999998</c:v>
                </c:pt>
                <c:pt idx="49">
                  <c:v>1.0412499999999998</c:v>
                </c:pt>
                <c:pt idx="50">
                  <c:v>1.0624999999999998</c:v>
                </c:pt>
                <c:pt idx="51">
                  <c:v>1.0837499999999998</c:v>
                </c:pt>
                <c:pt idx="52">
                  <c:v>1.1049999999999998</c:v>
                </c:pt>
                <c:pt idx="53">
                  <c:v>1.1262499999999998</c:v>
                </c:pt>
                <c:pt idx="54">
                  <c:v>1.1474999999999997</c:v>
                </c:pt>
                <c:pt idx="55">
                  <c:v>1.1687499999999997</c:v>
                </c:pt>
                <c:pt idx="56">
                  <c:v>1.1899999999999997</c:v>
                </c:pt>
                <c:pt idx="57">
                  <c:v>1.2112499999999997</c:v>
                </c:pt>
                <c:pt idx="58">
                  <c:v>1.2324999999999997</c:v>
                </c:pt>
                <c:pt idx="59">
                  <c:v>1.2537499999999997</c:v>
                </c:pt>
                <c:pt idx="60">
                  <c:v>1.2749999999999997</c:v>
                </c:pt>
                <c:pt idx="61">
                  <c:v>1.2962499999999997</c:v>
                </c:pt>
                <c:pt idx="62">
                  <c:v>1.3174999999999997</c:v>
                </c:pt>
                <c:pt idx="63">
                  <c:v>1.3387499999999997</c:v>
                </c:pt>
                <c:pt idx="64">
                  <c:v>1.3599999999999997</c:v>
                </c:pt>
                <c:pt idx="65">
                  <c:v>1.3812499999999996</c:v>
                </c:pt>
                <c:pt idx="66">
                  <c:v>1.4024999999999996</c:v>
                </c:pt>
                <c:pt idx="67">
                  <c:v>1.4237499999999996</c:v>
                </c:pt>
                <c:pt idx="68">
                  <c:v>1.4449999999999996</c:v>
                </c:pt>
                <c:pt idx="69">
                  <c:v>1.4662499999999996</c:v>
                </c:pt>
                <c:pt idx="70">
                  <c:v>1.4874999999999996</c:v>
                </c:pt>
                <c:pt idx="71">
                  <c:v>1.5087499999999996</c:v>
                </c:pt>
                <c:pt idx="72">
                  <c:v>1.5299999999999996</c:v>
                </c:pt>
                <c:pt idx="73">
                  <c:v>1.5512499999999996</c:v>
                </c:pt>
                <c:pt idx="74">
                  <c:v>1.5724999999999996</c:v>
                </c:pt>
                <c:pt idx="75">
                  <c:v>1.5937499999999996</c:v>
                </c:pt>
                <c:pt idx="76">
                  <c:v>1.6149999999999995</c:v>
                </c:pt>
                <c:pt idx="77">
                  <c:v>1.6362499999999995</c:v>
                </c:pt>
                <c:pt idx="78">
                  <c:v>1.6574999999999995</c:v>
                </c:pt>
                <c:pt idx="79">
                  <c:v>1.6787499999999995</c:v>
                </c:pt>
                <c:pt idx="80">
                  <c:v>1.6999999999999995</c:v>
                </c:pt>
                <c:pt idx="81">
                  <c:v>1.7212499999999995</c:v>
                </c:pt>
                <c:pt idx="82">
                  <c:v>1.7424999999999995</c:v>
                </c:pt>
                <c:pt idx="83">
                  <c:v>1.7637499999999995</c:v>
                </c:pt>
                <c:pt idx="84">
                  <c:v>1.7849999999999995</c:v>
                </c:pt>
                <c:pt idx="85">
                  <c:v>1.8062499999999995</c:v>
                </c:pt>
                <c:pt idx="86">
                  <c:v>1.8274999999999995</c:v>
                </c:pt>
                <c:pt idx="87">
                  <c:v>1.8487499999999994</c:v>
                </c:pt>
                <c:pt idx="88">
                  <c:v>1.8699999999999994</c:v>
                </c:pt>
                <c:pt idx="89">
                  <c:v>1.8912499999999994</c:v>
                </c:pt>
                <c:pt idx="90">
                  <c:v>1.9124999999999994</c:v>
                </c:pt>
                <c:pt idx="91">
                  <c:v>1.9337499999999994</c:v>
                </c:pt>
                <c:pt idx="92">
                  <c:v>1.9549999999999994</c:v>
                </c:pt>
                <c:pt idx="93">
                  <c:v>1.9762499999999994</c:v>
                </c:pt>
                <c:pt idx="94">
                  <c:v>1.9974999999999994</c:v>
                </c:pt>
                <c:pt idx="95">
                  <c:v>2.0187499999999994</c:v>
                </c:pt>
                <c:pt idx="96">
                  <c:v>2.0399999999999996</c:v>
                </c:pt>
                <c:pt idx="97">
                  <c:v>2.0612499999999998</c:v>
                </c:pt>
                <c:pt idx="98">
                  <c:v>2.0825</c:v>
                </c:pt>
                <c:pt idx="99">
                  <c:v>2.1037500000000002</c:v>
                </c:pt>
                <c:pt idx="100">
                  <c:v>2.1250000000000004</c:v>
                </c:pt>
              </c:numCache>
            </c:numRef>
          </c:xVal>
          <c:yVal>
            <c:numRef>
              <c:f>'Profile Coordinates'!$S$5:$S$1005</c:f>
              <c:numCache>
                <c:formatCode>General</c:formatCode>
                <c:ptCount val="1001"/>
                <c:pt idx="0">
                  <c:v>0</c:v>
                </c:pt>
                <c:pt idx="1">
                  <c:v>-6.4635516552434241E-2</c:v>
                </c:pt>
                <c:pt idx="2">
                  <c:v>-9.0614568365136511E-2</c:v>
                </c:pt>
                <c:pt idx="3">
                  <c:v>-0.10999886363049394</c:v>
                </c:pt>
                <c:pt idx="4">
                  <c:v>-0.1258729518204765</c:v>
                </c:pt>
                <c:pt idx="5">
                  <c:v>-0.1394408476738434</c:v>
                </c:pt>
                <c:pt idx="6">
                  <c:v>-0.1513241553751416</c:v>
                </c:pt>
                <c:pt idx="7">
                  <c:v>-0.16189425561149473</c:v>
                </c:pt>
                <c:pt idx="8">
                  <c:v>-0.1713942822850284</c:v>
                </c:pt>
                <c:pt idx="9">
                  <c:v>-0.17999374989148925</c:v>
                </c:pt>
                <c:pt idx="10">
                  <c:v>-0.18781639970992947</c:v>
                </c:pt>
                <c:pt idx="11">
                  <c:v>-0.19495576421332095</c:v>
                </c:pt>
                <c:pt idx="12">
                  <c:v>-0.20148449071826841</c:v>
                </c:pt>
                <c:pt idx="13">
                  <c:v>-0.20746023715401463</c:v>
                </c:pt>
                <c:pt idx="14">
                  <c:v>-0.2129295658193103</c:v>
                </c:pt>
                <c:pt idx="15">
                  <c:v>-0.21793060822197505</c:v>
                </c:pt>
                <c:pt idx="16">
                  <c:v>-0.22249494376277407</c:v>
                </c:pt>
                <c:pt idx="17">
                  <c:v>-0.22664895764154749</c:v>
                </c:pt>
                <c:pt idx="18">
                  <c:v>-0.23041484327186906</c:v>
                </c:pt>
                <c:pt idx="19">
                  <c:v>-0.23381135558394078</c:v>
                </c:pt>
                <c:pt idx="20">
                  <c:v>-0.23685438564654021</c:v>
                </c:pt>
                <c:pt idx="21">
                  <c:v>-0.2395574043940199</c:v>
                </c:pt>
                <c:pt idx="22">
                  <c:v>-0.24193180857423441</c:v>
                </c:pt>
                <c:pt idx="23">
                  <c:v>-0.24398719228680835</c:v>
                </c:pt>
                <c:pt idx="24">
                  <c:v>-0.24573156085452269</c:v>
                </c:pt>
                <c:pt idx="25">
                  <c:v>-0.24717149916606487</c:v>
                </c:pt>
                <c:pt idx="26">
                  <c:v>-0.24831230336010335</c:v>
                </c:pt>
                <c:pt idx="27">
                  <c:v>-0.24915808234933903</c:v>
                </c:pt>
                <c:pt idx="28">
                  <c:v>-0.24971183392062138</c:v>
                </c:pt>
                <c:pt idx="29">
                  <c:v>-0.24997549879938236</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-0.24998593745056108</c:v>
                </c:pt>
                <c:pt idx="59">
                  <c:v>-0.24979334869880998</c:v>
                </c:pt>
                <c:pt idx="60">
                  <c:v>-0.24937490231322057</c:v>
                </c:pt>
                <c:pt idx="61">
                  <c:v>-0.2487304564397872</c:v>
                </c:pt>
                <c:pt idx="62">
                  <c:v>-0.24785979237783362</c:v>
                </c:pt>
                <c:pt idx="63">
                  <c:v>-0.24676261420830881</c:v>
                </c:pt>
                <c:pt idx="64">
                  <c:v>-0.24543854828957334</c:v>
                </c:pt>
                <c:pt idx="65">
                  <c:v>-0.24388714261865885</c:v>
                </c:pt>
                <c:pt idx="66">
                  <c:v>-0.24210786605545032</c:v>
                </c:pt>
                <c:pt idx="67">
                  <c:v>-0.24010010740666021</c:v>
                </c:pt>
                <c:pt idx="68">
                  <c:v>-0.23786317436588167</c:v>
                </c:pt>
                <c:pt idx="69">
                  <c:v>-0.23539629230539272</c:v>
                </c:pt>
                <c:pt idx="70">
                  <c:v>-0.23269860291472444</c:v>
                </c:pt>
                <c:pt idx="71">
                  <c:v>-0.22976916268033643</c:v>
                </c:pt>
                <c:pt idx="72">
                  <c:v>-0.22660694119999492</c:v>
                </c:pt>
                <c:pt idx="73">
                  <c:v>-0.22321081932468645</c:v>
                </c:pt>
                <c:pt idx="74">
                  <c:v>-0.21957958712005343</c:v>
                </c:pt>
                <c:pt idx="75">
                  <c:v>-0.21571194163844876</c:v>
                </c:pt>
                <c:pt idx="76">
                  <c:v>-0.21160648449172914</c:v>
                </c:pt>
                <c:pt idx="77">
                  <c:v>-0.20726171921386149</c:v>
                </c:pt>
                <c:pt idx="78">
                  <c:v>-0.2026760484012704</c:v>
                </c:pt>
                <c:pt idx="79">
                  <c:v>-0.19784777061761183</c:v>
                </c:pt>
                <c:pt idx="80">
                  <c:v>-0.192775077048293</c:v>
                </c:pt>
                <c:pt idx="81">
                  <c:v>-0.18745604788857095</c:v>
                </c:pt>
                <c:pt idx="82">
                  <c:v>-0.18188864844742025</c:v>
                </c:pt>
                <c:pt idx="83">
                  <c:v>-0.17607072494755505</c:v>
                </c:pt>
                <c:pt idx="84">
                  <c:v>-0.17000000000000015</c:v>
                </c:pt>
                <c:pt idx="85">
                  <c:v>-0.16367406772940329</c:v>
                </c:pt>
                <c:pt idx="86">
                  <c:v>-0.15709038852383728</c:v>
                </c:pt>
                <c:pt idx="87">
                  <c:v>-0.1502462833801308</c:v>
                </c:pt>
                <c:pt idx="88">
                  <c:v>-0.14313892781274795</c:v>
                </c:pt>
                <c:pt idx="89">
                  <c:v>-0.13576534529087181</c:v>
                </c:pt>
                <c:pt idx="90">
                  <c:v>-0.1281224001645902</c:v>
                </c:pt>
                <c:pt idx="91">
                  <c:v>-0.12020679003686663</c:v>
                </c:pt>
                <c:pt idx="92">
                  <c:v>-0.11201503753326358</c:v>
                </c:pt>
                <c:pt idx="93">
                  <c:v>-0.10354348141606895</c:v>
                </c:pt>
                <c:pt idx="94">
                  <c:v>-9.4788266983504288E-2</c:v>
                </c:pt>
                <c:pt idx="95">
                  <c:v>-8.5745335687932744E-2</c:v>
                </c:pt>
                <c:pt idx="96">
                  <c:v>-7.6305307810138792E-2</c:v>
                </c:pt>
                <c:pt idx="97">
                  <c:v>-6.608233500717127E-2</c:v>
                </c:pt>
                <c:pt idx="98">
                  <c:v>-5.3956000593075829E-2</c:v>
                </c:pt>
                <c:pt idx="99">
                  <c:v>-3.8152653905069098E-2</c:v>
                </c:pt>
                <c:pt idx="100">
                  <c:v>0</c:v>
                </c:pt>
              </c:numCache>
            </c:numRef>
          </c:yVal>
          <c:smooth val="1"/>
        </c:ser>
        <c:ser>
          <c:idx val="2"/>
          <c:order val="2"/>
          <c:tx>
            <c:v>Petal (top)</c:v>
          </c:tx>
          <c:spPr>
            <a:ln w="19050" cap="rnd">
              <a:solidFill>
                <a:schemeClr val="accent3"/>
              </a:solidFill>
              <a:round/>
            </a:ln>
            <a:effectLst/>
          </c:spPr>
          <c:marker>
            <c:symbol val="none"/>
          </c:marker>
          <c:xVal>
            <c:numRef>
              <c:f>'Petal Generation'!$H$18:$H$118</c:f>
              <c:numCache>
                <c:formatCode>General</c:formatCode>
                <c:ptCount val="101"/>
                <c:pt idx="0">
                  <c:v>0</c:v>
                </c:pt>
                <c:pt idx="1">
                  <c:v>6.8039051286742674E-2</c:v>
                </c:pt>
                <c:pt idx="2">
                  <c:v>0.10160203138516465</c:v>
                </c:pt>
                <c:pt idx="3">
                  <c:v>0.13036508760203003</c:v>
                </c:pt>
                <c:pt idx="4">
                  <c:v>0.15688958902737909</c:v>
                </c:pt>
                <c:pt idx="5">
                  <c:v>0.18210169520452762</c:v>
                </c:pt>
                <c:pt idx="6">
                  <c:v>0.2064486765764294</c:v>
                </c:pt>
                <c:pt idx="7">
                  <c:v>0.23018239771338034</c:v>
                </c:pt>
                <c:pt idx="8">
                  <c:v>0.25345927479768549</c:v>
                </c:pt>
                <c:pt idx="9">
                  <c:v>0.2763833526006107</c:v>
                </c:pt>
                <c:pt idx="10">
                  <c:v>0.29902747656648632</c:v>
                </c:pt>
                <c:pt idx="11">
                  <c:v>0.32144472495946008</c:v>
                </c:pt>
                <c:pt idx="12">
                  <c:v>0.34367503691805401</c:v>
                </c:pt>
                <c:pt idx="13">
                  <c:v>0.36574927632656667</c:v>
                </c:pt>
                <c:pt idx="14">
                  <c:v>0.38769183898567794</c:v>
                </c:pt>
                <c:pt idx="15">
                  <c:v>0.40952238925618761</c:v>
                </c:pt>
                <c:pt idx="16">
                  <c:v>0.4312570541703058</c:v>
                </c:pt>
                <c:pt idx="17">
                  <c:v>0.45290926725130615</c:v>
                </c:pt>
                <c:pt idx="18">
                  <c:v>0.47449037923796389</c:v>
                </c:pt>
                <c:pt idx="19">
                  <c:v>0.49601010962396208</c:v>
                </c:pt>
                <c:pt idx="20">
                  <c:v>0.51747688702444494</c:v>
                </c:pt>
                <c:pt idx="21">
                  <c:v>0.53889811038701751</c:v>
                </c:pt>
                <c:pt idx="22">
                  <c:v>0.56028035290764711</c:v>
                </c:pt>
                <c:pt idx="23">
                  <c:v>0.58162952390340039</c:v>
                </c:pt>
                <c:pt idx="24">
                  <c:v>0.6029509995019614</c:v>
                </c:pt>
                <c:pt idx="25">
                  <c:v>0.62424973003551776</c:v>
                </c:pt>
                <c:pt idx="26">
                  <c:v>0.64553032998498194</c:v>
                </c:pt>
                <c:pt idx="27">
                  <c:v>0.66679715490311753</c:v>
                </c:pt>
                <c:pt idx="28">
                  <c:v>0.68805436875636505</c:v>
                </c:pt>
                <c:pt idx="29">
                  <c:v>0.70930600443854941</c:v>
                </c:pt>
                <c:pt idx="30">
                  <c:v>0.73055601856345842</c:v>
                </c:pt>
                <c:pt idx="31">
                  <c:v>0.75180601856345841</c:v>
                </c:pt>
                <c:pt idx="32">
                  <c:v>0.7730560185634584</c:v>
                </c:pt>
                <c:pt idx="33">
                  <c:v>0.79430601856345839</c:v>
                </c:pt>
                <c:pt idx="34">
                  <c:v>0.81555601856345838</c:v>
                </c:pt>
                <c:pt idx="35">
                  <c:v>0.83680601856345838</c:v>
                </c:pt>
                <c:pt idx="36">
                  <c:v>0.85805601856345837</c:v>
                </c:pt>
                <c:pt idx="37">
                  <c:v>0.87930601856345836</c:v>
                </c:pt>
                <c:pt idx="38">
                  <c:v>0.90055601856345835</c:v>
                </c:pt>
                <c:pt idx="39">
                  <c:v>0.92180601856345834</c:v>
                </c:pt>
                <c:pt idx="40">
                  <c:v>0.94305601856345833</c:v>
                </c:pt>
                <c:pt idx="41">
                  <c:v>0.96430601856345832</c:v>
                </c:pt>
                <c:pt idx="42">
                  <c:v>0.98555601856345831</c:v>
                </c:pt>
                <c:pt idx="43">
                  <c:v>1.0068060185634584</c:v>
                </c:pt>
                <c:pt idx="44">
                  <c:v>1.0280560185634584</c:v>
                </c:pt>
                <c:pt idx="45">
                  <c:v>1.0493060185634584</c:v>
                </c:pt>
                <c:pt idx="46">
                  <c:v>1.0705560185634584</c:v>
                </c:pt>
                <c:pt idx="47">
                  <c:v>1.0918060185634584</c:v>
                </c:pt>
                <c:pt idx="48">
                  <c:v>1.1130560185634586</c:v>
                </c:pt>
                <c:pt idx="49">
                  <c:v>1.1343060185634586</c:v>
                </c:pt>
                <c:pt idx="50">
                  <c:v>1.1555560185634586</c:v>
                </c:pt>
                <c:pt idx="51">
                  <c:v>1.1768060185634586</c:v>
                </c:pt>
                <c:pt idx="52">
                  <c:v>1.1980560185634586</c:v>
                </c:pt>
                <c:pt idx="53">
                  <c:v>1.2193060185634585</c:v>
                </c:pt>
                <c:pt idx="54">
                  <c:v>1.2405560185634585</c:v>
                </c:pt>
                <c:pt idx="55">
                  <c:v>1.2618060185634585</c:v>
                </c:pt>
                <c:pt idx="56">
                  <c:v>1.2830560185634585</c:v>
                </c:pt>
                <c:pt idx="57">
                  <c:v>1.3043060185634585</c:v>
                </c:pt>
                <c:pt idx="58">
                  <c:v>1.3255560232165238</c:v>
                </c:pt>
                <c:pt idx="59">
                  <c:v>1.3468068959145403</c:v>
                </c:pt>
                <c:pt idx="60">
                  <c:v>1.3680610154535289</c:v>
                </c:pt>
                <c:pt idx="61">
                  <c:v>1.3893207852190692</c:v>
                </c:pt>
                <c:pt idx="62">
                  <c:v>1.4105886143492079</c:v>
                </c:pt>
                <c:pt idx="63">
                  <c:v>1.4318669202013119</c:v>
                </c:pt>
                <c:pt idx="64">
                  <c:v>1.4531581308422585</c:v>
                </c:pt>
                <c:pt idx="65">
                  <c:v>1.4744646875691383</c:v>
                </c:pt>
                <c:pt idx="66">
                  <c:v>1.495789047467817</c:v>
                </c:pt>
                <c:pt idx="67">
                  <c:v>1.5171336860169187</c:v>
                </c:pt>
                <c:pt idx="68">
                  <c:v>1.538501099745045</c:v>
                </c:pt>
                <c:pt idx="69">
                  <c:v>1.5598938089493595</c:v>
                </c:pt>
                <c:pt idx="70">
                  <c:v>1.5813143604840079</c:v>
                </c:pt>
                <c:pt idx="71">
                  <c:v>1.6027653306272636</c:v>
                </c:pt>
                <c:pt idx="72">
                  <c:v>1.624249328036748</c:v>
                </c:pt>
                <c:pt idx="73">
                  <c:v>1.6457689968025992</c:v>
                </c:pt>
                <c:pt idx="74">
                  <c:v>1.6673270196090619</c:v>
                </c:pt>
                <c:pt idx="75">
                  <c:v>1.6889261210156339</c:v>
                </c:pt>
                <c:pt idx="76">
                  <c:v>1.7105690708696522</c:v>
                </c:pt>
                <c:pt idx="77">
                  <c:v>1.7322586878630377</c:v>
                </c:pt>
                <c:pt idx="78">
                  <c:v>1.7539978432468479</c:v>
                </c:pt>
                <c:pt idx="79">
                  <c:v>1.7757894647183257</c:v>
                </c:pt>
                <c:pt idx="80">
                  <c:v>1.7976365404962922</c:v>
                </c:pt>
                <c:pt idx="81">
                  <c:v>1.8195421236020206</c:v>
                </c:pt>
                <c:pt idx="82">
                  <c:v>1.841509336364165</c:v>
                </c:pt>
                <c:pt idx="83">
                  <c:v>1.8635413751679226</c:v>
                </c:pt>
                <c:pt idx="84">
                  <c:v>1.8856415154703927</c:v>
                </c:pt>
                <c:pt idx="85">
                  <c:v>1.9078131171060928</c:v>
                </c:pt>
                <c:pt idx="86">
                  <c:v>1.9300596299088177</c:v>
                </c:pt>
                <c:pt idx="87">
                  <c:v>1.9523845996785198</c:v>
                </c:pt>
                <c:pt idx="88">
                  <c:v>1.9747916745246752</c:v>
                </c:pt>
                <c:pt idx="89">
                  <c:v>1.9972846116207263</c:v>
                </c:pt>
                <c:pt idx="90">
                  <c:v>2.0198672844076961</c:v>
                </c:pt>
                <c:pt idx="91">
                  <c:v>2.0425436902890106</c:v>
                </c:pt>
                <c:pt idx="92">
                  <c:v>2.0653179588630017</c:v>
                </c:pt>
                <c:pt idx="93">
                  <c:v>2.0881943607445645</c:v>
                </c:pt>
                <c:pt idx="94">
                  <c:v>2.1111773170330883</c:v>
                </c:pt>
                <c:pt idx="95">
                  <c:v>2.1342714094901742</c:v>
                </c:pt>
                <c:pt idx="96">
                  <c:v>2.1575238636903986</c:v>
                </c:pt>
                <c:pt idx="97">
                  <c:v>2.1811050356911754</c:v>
                </c:pt>
                <c:pt idx="98">
                  <c:v>2.2055715533494462</c:v>
                </c:pt>
                <c:pt idx="99">
                  <c:v>2.232053778832614</c:v>
                </c:pt>
                <c:pt idx="100">
                  <c:v>2.2757251367231124</c:v>
                </c:pt>
              </c:numCache>
            </c:numRef>
          </c:xVal>
          <c:yVal>
            <c:numRef>
              <c:f>'Petal Generation'!$I$18:$I$118</c:f>
              <c:numCache>
                <c:formatCode>General</c:formatCode>
                <c:ptCount val="101"/>
                <c:pt idx="0">
                  <c:v>0</c:v>
                </c:pt>
                <c:pt idx="1">
                  <c:v>5.0764615990527222E-2</c:v>
                </c:pt>
                <c:pt idx="2">
                  <c:v>7.1168515571030738E-2</c:v>
                </c:pt>
                <c:pt idx="3">
                  <c:v>8.639290547119631E-2</c:v>
                </c:pt>
                <c:pt idx="4">
                  <c:v>9.8860385181217744E-2</c:v>
                </c:pt>
                <c:pt idx="5">
                  <c:v>0.10951658566561996</c:v>
                </c:pt>
                <c:pt idx="6">
                  <c:v>0.11884971370930632</c:v>
                </c:pt>
                <c:pt idx="7">
                  <c:v>0.12715145102186501</c:v>
                </c:pt>
                <c:pt idx="8">
                  <c:v>0.13461275452348512</c:v>
                </c:pt>
                <c:pt idx="9">
                  <c:v>0.14136676058779532</c:v>
                </c:pt>
                <c:pt idx="10">
                  <c:v>0.14751065538809965</c:v>
                </c:pt>
                <c:pt idx="11">
                  <c:v>0.15311789915688825</c:v>
                </c:pt>
                <c:pt idx="12">
                  <c:v>0.15824554896319823</c:v>
                </c:pt>
                <c:pt idx="13">
                  <c:v>0.16293888923876215</c:v>
                </c:pt>
                <c:pt idx="14">
                  <c:v>0.16723448992750239</c:v>
                </c:pt>
                <c:pt idx="15">
                  <c:v>0.17116229944562805</c:v>
                </c:pt>
                <c:pt idx="16">
                  <c:v>0.17474712019650129</c:v>
                </c:pt>
                <c:pt idx="17">
                  <c:v>0.17800967506761745</c:v>
                </c:pt>
                <c:pt idx="18">
                  <c:v>0.18096739472523685</c:v>
                </c:pt>
                <c:pt idx="19">
                  <c:v>0.18363500925709481</c:v>
                </c:pt>
                <c:pt idx="20">
                  <c:v>0.18602499947942361</c:v>
                </c:pt>
                <c:pt idx="21">
                  <c:v>0.18814794543932303</c:v>
                </c:pt>
                <c:pt idx="22">
                  <c:v>0.19001279812162675</c:v>
                </c:pt>
                <c:pt idx="23">
                  <c:v>0.19162709271455933</c:v>
                </c:pt>
                <c:pt idx="24">
                  <c:v>0.19299711658393043</c:v>
                </c:pt>
                <c:pt idx="25">
                  <c:v>0.19412804148922128</c:v>
                </c:pt>
                <c:pt idx="26">
                  <c:v>0.19502402700801519</c:v>
                </c:pt>
                <c:pt idx="27">
                  <c:v>0.19568830027280104</c:v>
                </c:pt>
                <c:pt idx="28">
                  <c:v>0.19612321573986466</c:v>
                </c:pt>
                <c:pt idx="29">
                  <c:v>0.19633029765139595</c:v>
                </c:pt>
                <c:pt idx="30">
                  <c:v>0.19634954084936207</c:v>
                </c:pt>
                <c:pt idx="31">
                  <c:v>0.19634954084936207</c:v>
                </c:pt>
                <c:pt idx="32">
                  <c:v>0.19634954084936207</c:v>
                </c:pt>
                <c:pt idx="33">
                  <c:v>0.19634954084936207</c:v>
                </c:pt>
                <c:pt idx="34">
                  <c:v>0.19634954084936207</c:v>
                </c:pt>
                <c:pt idx="35">
                  <c:v>0.19634954084936207</c:v>
                </c:pt>
                <c:pt idx="36">
                  <c:v>0.19634954084936207</c:v>
                </c:pt>
                <c:pt idx="37">
                  <c:v>0.19634954084936207</c:v>
                </c:pt>
                <c:pt idx="38">
                  <c:v>0.19634954084936207</c:v>
                </c:pt>
                <c:pt idx="39">
                  <c:v>0.19634954084936207</c:v>
                </c:pt>
                <c:pt idx="40">
                  <c:v>0.19634954084936207</c:v>
                </c:pt>
                <c:pt idx="41">
                  <c:v>0.19634954084936207</c:v>
                </c:pt>
                <c:pt idx="42">
                  <c:v>0.19634954084936207</c:v>
                </c:pt>
                <c:pt idx="43">
                  <c:v>0.19634954084936207</c:v>
                </c:pt>
                <c:pt idx="44">
                  <c:v>0.19634954084936207</c:v>
                </c:pt>
                <c:pt idx="45">
                  <c:v>0.19634954084936207</c:v>
                </c:pt>
                <c:pt idx="46">
                  <c:v>0.19634954084936207</c:v>
                </c:pt>
                <c:pt idx="47">
                  <c:v>0.19634954084936207</c:v>
                </c:pt>
                <c:pt idx="48">
                  <c:v>0.19634954084936207</c:v>
                </c:pt>
                <c:pt idx="49">
                  <c:v>0.19634954084936207</c:v>
                </c:pt>
                <c:pt idx="50">
                  <c:v>0.19634954084936207</c:v>
                </c:pt>
                <c:pt idx="51">
                  <c:v>0.19634954084936207</c:v>
                </c:pt>
                <c:pt idx="52">
                  <c:v>0.19634954084936207</c:v>
                </c:pt>
                <c:pt idx="53">
                  <c:v>0.19634954084936207</c:v>
                </c:pt>
                <c:pt idx="54">
                  <c:v>0.19634954084936207</c:v>
                </c:pt>
                <c:pt idx="55">
                  <c:v>0.19634954084936207</c:v>
                </c:pt>
                <c:pt idx="56">
                  <c:v>0.19634954084936207</c:v>
                </c:pt>
                <c:pt idx="57">
                  <c:v>0.19634954084936207</c:v>
                </c:pt>
                <c:pt idx="58">
                  <c:v>0.19633849614886006</c:v>
                </c:pt>
                <c:pt idx="59">
                  <c:v>0.19618723729694373</c:v>
                </c:pt>
                <c:pt idx="60">
                  <c:v>0.19585859027422151</c:v>
                </c:pt>
                <c:pt idx="61">
                  <c:v>0.19535244366881788</c:v>
                </c:pt>
                <c:pt idx="62">
                  <c:v>0.19466862571362337</c:v>
                </c:pt>
                <c:pt idx="63">
                  <c:v>0.19380690399435882</c:v>
                </c:pt>
                <c:pt idx="64">
                  <c:v>0.19276698505356682</c:v>
                </c:pt>
                <c:pt idx="65">
                  <c:v>0.1915485138889462</c:v>
                </c:pt>
                <c:pt idx="66">
                  <c:v>0.19015107334402609</c:v>
                </c:pt>
                <c:pt idx="67">
                  <c:v>0.18857418338872101</c:v>
                </c:pt>
                <c:pt idx="68">
                  <c:v>0.18681730028685045</c:v>
                </c:pt>
                <c:pt idx="69">
                  <c:v>0.18487981564722433</c:v>
                </c:pt>
                <c:pt idx="70">
                  <c:v>0.18276105535437667</c:v>
                </c:pt>
                <c:pt idx="71">
                  <c:v>0.18046027837450573</c:v>
                </c:pt>
                <c:pt idx="72">
                  <c:v>0.17797667543158957</c:v>
                </c:pt>
                <c:pt idx="73">
                  <c:v>0.17530936754804841</c:v>
                </c:pt>
                <c:pt idx="74">
                  <c:v>0.17245740444365995</c:v>
                </c:pt>
                <c:pt idx="75">
                  <c:v>0.1694197627857352</c:v>
                </c:pt>
                <c:pt idx="76">
                  <c:v>0.1661953442827947</c:v>
                </c:pt>
                <c:pt idx="77">
                  <c:v>0.16278297361316443</c:v>
                </c:pt>
                <c:pt idx="78">
                  <c:v>0.15918139617901012</c:v>
                </c:pt>
                <c:pt idx="79">
                  <c:v>0.15538927567535196</c:v>
                </c:pt>
                <c:pt idx="80">
                  <c:v>0.1514051914625309</c:v>
                </c:pt>
                <c:pt idx="81">
                  <c:v>0.14722763572942774</c:v>
                </c:pt>
                <c:pt idx="82">
                  <c:v>0.142855010433448</c:v>
                </c:pt>
                <c:pt idx="83">
                  <c:v>0.138285624001867</c:v>
                </c:pt>
                <c:pt idx="84">
                  <c:v>0.13351768777756631</c:v>
                </c:pt>
                <c:pt idx="85">
                  <c:v>0.12854931219046289</c:v>
                </c:pt>
                <c:pt idx="86">
                  <c:v>0.12337850263401338</c:v>
                </c:pt>
                <c:pt idx="87">
                  <c:v>0.11800315502404729</c:v>
                </c:pt>
                <c:pt idx="88">
                  <c:v>0.11242105101481217</c:v>
                </c:pt>
                <c:pt idx="89">
                  <c:v>0.10662985284447112</c:v>
                </c:pt>
                <c:pt idx="90">
                  <c:v>0.10062709777934206</c:v>
                </c:pt>
                <c:pt idx="91">
                  <c:v>9.4410192122857728E-2</c:v>
                </c:pt>
                <c:pt idx="92">
                  <c:v>8.797640475152145E-2</c:v>
                </c:pt>
                <c:pt idx="93">
                  <c:v>8.1322860135958366E-2</c:v>
                </c:pt>
                <c:pt idx="94">
                  <c:v>7.4446530800471256E-2</c:v>
                </c:pt>
                <c:pt idx="95">
                  <c:v>6.7344229169200048E-2</c:v>
                </c:pt>
                <c:pt idx="96">
                  <c:v>5.9930048611559976E-2</c:v>
                </c:pt>
                <c:pt idx="97">
                  <c:v>5.1900944547647217E-2</c:v>
                </c:pt>
                <c:pt idx="98">
                  <c:v>4.2376943770073387E-2</c:v>
                </c:pt>
                <c:pt idx="99">
                  <c:v>2.9965024305779752E-2</c:v>
                </c:pt>
                <c:pt idx="100">
                  <c:v>0</c:v>
                </c:pt>
              </c:numCache>
            </c:numRef>
          </c:yVal>
          <c:smooth val="1"/>
        </c:ser>
        <c:ser>
          <c:idx val="3"/>
          <c:order val="3"/>
          <c:tx>
            <c:v>Petal (bottom)</c:v>
          </c:tx>
          <c:spPr>
            <a:ln w="19050" cap="rnd">
              <a:solidFill>
                <a:schemeClr val="accent4"/>
              </a:solidFill>
              <a:round/>
            </a:ln>
            <a:effectLst/>
          </c:spPr>
          <c:marker>
            <c:symbol val="none"/>
          </c:marker>
          <c:xVal>
            <c:numRef>
              <c:f>'Petal Generation'!$H$18:$H$118</c:f>
              <c:numCache>
                <c:formatCode>General</c:formatCode>
                <c:ptCount val="101"/>
                <c:pt idx="0">
                  <c:v>0</c:v>
                </c:pt>
                <c:pt idx="1">
                  <c:v>6.8039051286742674E-2</c:v>
                </c:pt>
                <c:pt idx="2">
                  <c:v>0.10160203138516465</c:v>
                </c:pt>
                <c:pt idx="3">
                  <c:v>0.13036508760203003</c:v>
                </c:pt>
                <c:pt idx="4">
                  <c:v>0.15688958902737909</c:v>
                </c:pt>
                <c:pt idx="5">
                  <c:v>0.18210169520452762</c:v>
                </c:pt>
                <c:pt idx="6">
                  <c:v>0.2064486765764294</c:v>
                </c:pt>
                <c:pt idx="7">
                  <c:v>0.23018239771338034</c:v>
                </c:pt>
                <c:pt idx="8">
                  <c:v>0.25345927479768549</c:v>
                </c:pt>
                <c:pt idx="9">
                  <c:v>0.2763833526006107</c:v>
                </c:pt>
                <c:pt idx="10">
                  <c:v>0.29902747656648632</c:v>
                </c:pt>
                <c:pt idx="11">
                  <c:v>0.32144472495946008</c:v>
                </c:pt>
                <c:pt idx="12">
                  <c:v>0.34367503691805401</c:v>
                </c:pt>
                <c:pt idx="13">
                  <c:v>0.36574927632656667</c:v>
                </c:pt>
                <c:pt idx="14">
                  <c:v>0.38769183898567794</c:v>
                </c:pt>
                <c:pt idx="15">
                  <c:v>0.40952238925618761</c:v>
                </c:pt>
                <c:pt idx="16">
                  <c:v>0.4312570541703058</c:v>
                </c:pt>
                <c:pt idx="17">
                  <c:v>0.45290926725130615</c:v>
                </c:pt>
                <c:pt idx="18">
                  <c:v>0.47449037923796389</c:v>
                </c:pt>
                <c:pt idx="19">
                  <c:v>0.49601010962396208</c:v>
                </c:pt>
                <c:pt idx="20">
                  <c:v>0.51747688702444494</c:v>
                </c:pt>
                <c:pt idx="21">
                  <c:v>0.53889811038701751</c:v>
                </c:pt>
                <c:pt idx="22">
                  <c:v>0.56028035290764711</c:v>
                </c:pt>
                <c:pt idx="23">
                  <c:v>0.58162952390340039</c:v>
                </c:pt>
                <c:pt idx="24">
                  <c:v>0.6029509995019614</c:v>
                </c:pt>
                <c:pt idx="25">
                  <c:v>0.62424973003551776</c:v>
                </c:pt>
                <c:pt idx="26">
                  <c:v>0.64553032998498194</c:v>
                </c:pt>
                <c:pt idx="27">
                  <c:v>0.66679715490311753</c:v>
                </c:pt>
                <c:pt idx="28">
                  <c:v>0.68805436875636505</c:v>
                </c:pt>
                <c:pt idx="29">
                  <c:v>0.70930600443854941</c:v>
                </c:pt>
                <c:pt idx="30">
                  <c:v>0.73055601856345842</c:v>
                </c:pt>
                <c:pt idx="31">
                  <c:v>0.75180601856345841</c:v>
                </c:pt>
                <c:pt idx="32">
                  <c:v>0.7730560185634584</c:v>
                </c:pt>
                <c:pt idx="33">
                  <c:v>0.79430601856345839</c:v>
                </c:pt>
                <c:pt idx="34">
                  <c:v>0.81555601856345838</c:v>
                </c:pt>
                <c:pt idx="35">
                  <c:v>0.83680601856345838</c:v>
                </c:pt>
                <c:pt idx="36">
                  <c:v>0.85805601856345837</c:v>
                </c:pt>
                <c:pt idx="37">
                  <c:v>0.87930601856345836</c:v>
                </c:pt>
                <c:pt idx="38">
                  <c:v>0.90055601856345835</c:v>
                </c:pt>
                <c:pt idx="39">
                  <c:v>0.92180601856345834</c:v>
                </c:pt>
                <c:pt idx="40">
                  <c:v>0.94305601856345833</c:v>
                </c:pt>
                <c:pt idx="41">
                  <c:v>0.96430601856345832</c:v>
                </c:pt>
                <c:pt idx="42">
                  <c:v>0.98555601856345831</c:v>
                </c:pt>
                <c:pt idx="43">
                  <c:v>1.0068060185634584</c:v>
                </c:pt>
                <c:pt idx="44">
                  <c:v>1.0280560185634584</c:v>
                </c:pt>
                <c:pt idx="45">
                  <c:v>1.0493060185634584</c:v>
                </c:pt>
                <c:pt idx="46">
                  <c:v>1.0705560185634584</c:v>
                </c:pt>
                <c:pt idx="47">
                  <c:v>1.0918060185634584</c:v>
                </c:pt>
                <c:pt idx="48">
                  <c:v>1.1130560185634586</c:v>
                </c:pt>
                <c:pt idx="49">
                  <c:v>1.1343060185634586</c:v>
                </c:pt>
                <c:pt idx="50">
                  <c:v>1.1555560185634586</c:v>
                </c:pt>
                <c:pt idx="51">
                  <c:v>1.1768060185634586</c:v>
                </c:pt>
                <c:pt idx="52">
                  <c:v>1.1980560185634586</c:v>
                </c:pt>
                <c:pt idx="53">
                  <c:v>1.2193060185634585</c:v>
                </c:pt>
                <c:pt idx="54">
                  <c:v>1.2405560185634585</c:v>
                </c:pt>
                <c:pt idx="55">
                  <c:v>1.2618060185634585</c:v>
                </c:pt>
                <c:pt idx="56">
                  <c:v>1.2830560185634585</c:v>
                </c:pt>
                <c:pt idx="57">
                  <c:v>1.3043060185634585</c:v>
                </c:pt>
                <c:pt idx="58">
                  <c:v>1.3255560232165238</c:v>
                </c:pt>
                <c:pt idx="59">
                  <c:v>1.3468068959145403</c:v>
                </c:pt>
                <c:pt idx="60">
                  <c:v>1.3680610154535289</c:v>
                </c:pt>
                <c:pt idx="61">
                  <c:v>1.3893207852190692</c:v>
                </c:pt>
                <c:pt idx="62">
                  <c:v>1.4105886143492079</c:v>
                </c:pt>
                <c:pt idx="63">
                  <c:v>1.4318669202013119</c:v>
                </c:pt>
                <c:pt idx="64">
                  <c:v>1.4531581308422585</c:v>
                </c:pt>
                <c:pt idx="65">
                  <c:v>1.4744646875691383</c:v>
                </c:pt>
                <c:pt idx="66">
                  <c:v>1.495789047467817</c:v>
                </c:pt>
                <c:pt idx="67">
                  <c:v>1.5171336860169187</c:v>
                </c:pt>
                <c:pt idx="68">
                  <c:v>1.538501099745045</c:v>
                </c:pt>
                <c:pt idx="69">
                  <c:v>1.5598938089493595</c:v>
                </c:pt>
                <c:pt idx="70">
                  <c:v>1.5813143604840079</c:v>
                </c:pt>
                <c:pt idx="71">
                  <c:v>1.6027653306272636</c:v>
                </c:pt>
                <c:pt idx="72">
                  <c:v>1.624249328036748</c:v>
                </c:pt>
                <c:pt idx="73">
                  <c:v>1.6457689968025992</c:v>
                </c:pt>
                <c:pt idx="74">
                  <c:v>1.6673270196090619</c:v>
                </c:pt>
                <c:pt idx="75">
                  <c:v>1.6889261210156339</c:v>
                </c:pt>
                <c:pt idx="76">
                  <c:v>1.7105690708696522</c:v>
                </c:pt>
                <c:pt idx="77">
                  <c:v>1.7322586878630377</c:v>
                </c:pt>
                <c:pt idx="78">
                  <c:v>1.7539978432468479</c:v>
                </c:pt>
                <c:pt idx="79">
                  <c:v>1.7757894647183257</c:v>
                </c:pt>
                <c:pt idx="80">
                  <c:v>1.7976365404962922</c:v>
                </c:pt>
                <c:pt idx="81">
                  <c:v>1.8195421236020206</c:v>
                </c:pt>
                <c:pt idx="82">
                  <c:v>1.841509336364165</c:v>
                </c:pt>
                <c:pt idx="83">
                  <c:v>1.8635413751679226</c:v>
                </c:pt>
                <c:pt idx="84">
                  <c:v>1.8856415154703927</c:v>
                </c:pt>
                <c:pt idx="85">
                  <c:v>1.9078131171060928</c:v>
                </c:pt>
                <c:pt idx="86">
                  <c:v>1.9300596299088177</c:v>
                </c:pt>
                <c:pt idx="87">
                  <c:v>1.9523845996785198</c:v>
                </c:pt>
                <c:pt idx="88">
                  <c:v>1.9747916745246752</c:v>
                </c:pt>
                <c:pt idx="89">
                  <c:v>1.9972846116207263</c:v>
                </c:pt>
                <c:pt idx="90">
                  <c:v>2.0198672844076961</c:v>
                </c:pt>
                <c:pt idx="91">
                  <c:v>2.0425436902890106</c:v>
                </c:pt>
                <c:pt idx="92">
                  <c:v>2.0653179588630017</c:v>
                </c:pt>
                <c:pt idx="93">
                  <c:v>2.0881943607445645</c:v>
                </c:pt>
                <c:pt idx="94">
                  <c:v>2.1111773170330883</c:v>
                </c:pt>
                <c:pt idx="95">
                  <c:v>2.1342714094901742</c:v>
                </c:pt>
                <c:pt idx="96">
                  <c:v>2.1575238636903986</c:v>
                </c:pt>
                <c:pt idx="97">
                  <c:v>2.1811050356911754</c:v>
                </c:pt>
                <c:pt idx="98">
                  <c:v>2.2055715533494462</c:v>
                </c:pt>
                <c:pt idx="99">
                  <c:v>2.232053778832614</c:v>
                </c:pt>
                <c:pt idx="100">
                  <c:v>2.2757251367231124</c:v>
                </c:pt>
              </c:numCache>
            </c:numRef>
          </c:xVal>
          <c:yVal>
            <c:numRef>
              <c:f>'Petal Generation'!$J$18:$J$118</c:f>
              <c:numCache>
                <c:formatCode>General</c:formatCode>
                <c:ptCount val="101"/>
                <c:pt idx="0">
                  <c:v>0</c:v>
                </c:pt>
                <c:pt idx="1">
                  <c:v>-5.0764615990527222E-2</c:v>
                </c:pt>
                <c:pt idx="2">
                  <c:v>-7.1168515571030738E-2</c:v>
                </c:pt>
                <c:pt idx="3">
                  <c:v>-8.639290547119631E-2</c:v>
                </c:pt>
                <c:pt idx="4">
                  <c:v>-9.8860385181217744E-2</c:v>
                </c:pt>
                <c:pt idx="5">
                  <c:v>-0.10951658566561996</c:v>
                </c:pt>
                <c:pt idx="6">
                  <c:v>-0.11884971370930632</c:v>
                </c:pt>
                <c:pt idx="7">
                  <c:v>-0.12715145102186501</c:v>
                </c:pt>
                <c:pt idx="8">
                  <c:v>-0.13461275452348512</c:v>
                </c:pt>
                <c:pt idx="9">
                  <c:v>-0.14136676058779532</c:v>
                </c:pt>
                <c:pt idx="10">
                  <c:v>-0.14751065538809965</c:v>
                </c:pt>
                <c:pt idx="11">
                  <c:v>-0.15311789915688825</c:v>
                </c:pt>
                <c:pt idx="12">
                  <c:v>-0.15824554896319823</c:v>
                </c:pt>
                <c:pt idx="13">
                  <c:v>-0.16293888923876215</c:v>
                </c:pt>
                <c:pt idx="14">
                  <c:v>-0.16723448992750239</c:v>
                </c:pt>
                <c:pt idx="15">
                  <c:v>-0.17116229944562805</c:v>
                </c:pt>
                <c:pt idx="16">
                  <c:v>-0.17474712019650129</c:v>
                </c:pt>
                <c:pt idx="17">
                  <c:v>-0.17800967506761745</c:v>
                </c:pt>
                <c:pt idx="18">
                  <c:v>-0.18096739472523685</c:v>
                </c:pt>
                <c:pt idx="19">
                  <c:v>-0.18363500925709481</c:v>
                </c:pt>
                <c:pt idx="20">
                  <c:v>-0.18602499947942361</c:v>
                </c:pt>
                <c:pt idx="21">
                  <c:v>-0.18814794543932303</c:v>
                </c:pt>
                <c:pt idx="22">
                  <c:v>-0.19001279812162675</c:v>
                </c:pt>
                <c:pt idx="23">
                  <c:v>-0.19162709271455933</c:v>
                </c:pt>
                <c:pt idx="24">
                  <c:v>-0.19299711658393043</c:v>
                </c:pt>
                <c:pt idx="25">
                  <c:v>-0.19412804148922128</c:v>
                </c:pt>
                <c:pt idx="26">
                  <c:v>-0.19502402700801519</c:v>
                </c:pt>
                <c:pt idx="27">
                  <c:v>-0.19568830027280104</c:v>
                </c:pt>
                <c:pt idx="28">
                  <c:v>-0.19612321573986466</c:v>
                </c:pt>
                <c:pt idx="29">
                  <c:v>-0.19633029765139595</c:v>
                </c:pt>
                <c:pt idx="30">
                  <c:v>-0.19634954084936207</c:v>
                </c:pt>
                <c:pt idx="31">
                  <c:v>-0.19634954084936207</c:v>
                </c:pt>
                <c:pt idx="32">
                  <c:v>-0.19634954084936207</c:v>
                </c:pt>
                <c:pt idx="33">
                  <c:v>-0.19634954084936207</c:v>
                </c:pt>
                <c:pt idx="34">
                  <c:v>-0.19634954084936207</c:v>
                </c:pt>
                <c:pt idx="35">
                  <c:v>-0.19634954084936207</c:v>
                </c:pt>
                <c:pt idx="36">
                  <c:v>-0.19634954084936207</c:v>
                </c:pt>
                <c:pt idx="37">
                  <c:v>-0.19634954084936207</c:v>
                </c:pt>
                <c:pt idx="38">
                  <c:v>-0.19634954084936207</c:v>
                </c:pt>
                <c:pt idx="39">
                  <c:v>-0.19634954084936207</c:v>
                </c:pt>
                <c:pt idx="40">
                  <c:v>-0.19634954084936207</c:v>
                </c:pt>
                <c:pt idx="41">
                  <c:v>-0.19634954084936207</c:v>
                </c:pt>
                <c:pt idx="42">
                  <c:v>-0.19634954084936207</c:v>
                </c:pt>
                <c:pt idx="43">
                  <c:v>-0.19634954084936207</c:v>
                </c:pt>
                <c:pt idx="44">
                  <c:v>-0.19634954084936207</c:v>
                </c:pt>
                <c:pt idx="45">
                  <c:v>-0.19634954084936207</c:v>
                </c:pt>
                <c:pt idx="46">
                  <c:v>-0.19634954084936207</c:v>
                </c:pt>
                <c:pt idx="47">
                  <c:v>-0.19634954084936207</c:v>
                </c:pt>
                <c:pt idx="48">
                  <c:v>-0.19634954084936207</c:v>
                </c:pt>
                <c:pt idx="49">
                  <c:v>-0.19634954084936207</c:v>
                </c:pt>
                <c:pt idx="50">
                  <c:v>-0.19634954084936207</c:v>
                </c:pt>
                <c:pt idx="51">
                  <c:v>-0.19634954084936207</c:v>
                </c:pt>
                <c:pt idx="52">
                  <c:v>-0.19634954084936207</c:v>
                </c:pt>
                <c:pt idx="53">
                  <c:v>-0.19634954084936207</c:v>
                </c:pt>
                <c:pt idx="54">
                  <c:v>-0.19634954084936207</c:v>
                </c:pt>
                <c:pt idx="55">
                  <c:v>-0.19634954084936207</c:v>
                </c:pt>
                <c:pt idx="56">
                  <c:v>-0.19634954084936207</c:v>
                </c:pt>
                <c:pt idx="57">
                  <c:v>-0.19634954084936207</c:v>
                </c:pt>
                <c:pt idx="58">
                  <c:v>-0.19633849614886006</c:v>
                </c:pt>
                <c:pt idx="59">
                  <c:v>-0.19618723729694373</c:v>
                </c:pt>
                <c:pt idx="60">
                  <c:v>-0.19585859027422151</c:v>
                </c:pt>
                <c:pt idx="61">
                  <c:v>-0.19535244366881788</c:v>
                </c:pt>
                <c:pt idx="62">
                  <c:v>-0.19466862571362337</c:v>
                </c:pt>
                <c:pt idx="63">
                  <c:v>-0.19380690399435882</c:v>
                </c:pt>
                <c:pt idx="64">
                  <c:v>-0.19276698505356682</c:v>
                </c:pt>
                <c:pt idx="65">
                  <c:v>-0.1915485138889462</c:v>
                </c:pt>
                <c:pt idx="66">
                  <c:v>-0.19015107334402609</c:v>
                </c:pt>
                <c:pt idx="67">
                  <c:v>-0.18857418338872101</c:v>
                </c:pt>
                <c:pt idx="68">
                  <c:v>-0.18681730028685045</c:v>
                </c:pt>
                <c:pt idx="69">
                  <c:v>-0.18487981564722433</c:v>
                </c:pt>
                <c:pt idx="70">
                  <c:v>-0.18276105535437667</c:v>
                </c:pt>
                <c:pt idx="71">
                  <c:v>-0.18046027837450573</c:v>
                </c:pt>
                <c:pt idx="72">
                  <c:v>-0.17797667543158957</c:v>
                </c:pt>
                <c:pt idx="73">
                  <c:v>-0.17530936754804841</c:v>
                </c:pt>
                <c:pt idx="74">
                  <c:v>-0.17245740444365995</c:v>
                </c:pt>
                <c:pt idx="75">
                  <c:v>-0.1694197627857352</c:v>
                </c:pt>
                <c:pt idx="76">
                  <c:v>-0.1661953442827947</c:v>
                </c:pt>
                <c:pt idx="77">
                  <c:v>-0.16278297361316443</c:v>
                </c:pt>
                <c:pt idx="78">
                  <c:v>-0.15918139617901012</c:v>
                </c:pt>
                <c:pt idx="79">
                  <c:v>-0.15538927567535196</c:v>
                </c:pt>
                <c:pt idx="80">
                  <c:v>-0.1514051914625309</c:v>
                </c:pt>
                <c:pt idx="81">
                  <c:v>-0.14722763572942774</c:v>
                </c:pt>
                <c:pt idx="82">
                  <c:v>-0.142855010433448</c:v>
                </c:pt>
                <c:pt idx="83">
                  <c:v>-0.138285624001867</c:v>
                </c:pt>
                <c:pt idx="84">
                  <c:v>-0.13351768777756631</c:v>
                </c:pt>
                <c:pt idx="85">
                  <c:v>-0.12854931219046289</c:v>
                </c:pt>
                <c:pt idx="86">
                  <c:v>-0.12337850263401338</c:v>
                </c:pt>
                <c:pt idx="87">
                  <c:v>-0.11800315502404729</c:v>
                </c:pt>
                <c:pt idx="88">
                  <c:v>-0.11242105101481217</c:v>
                </c:pt>
                <c:pt idx="89">
                  <c:v>-0.10662985284447112</c:v>
                </c:pt>
                <c:pt idx="90">
                  <c:v>-0.10062709777934206</c:v>
                </c:pt>
                <c:pt idx="91">
                  <c:v>-9.4410192122857728E-2</c:v>
                </c:pt>
                <c:pt idx="92">
                  <c:v>-8.797640475152145E-2</c:v>
                </c:pt>
                <c:pt idx="93">
                  <c:v>-8.1322860135958366E-2</c:v>
                </c:pt>
                <c:pt idx="94">
                  <c:v>-7.4446530800471256E-2</c:v>
                </c:pt>
                <c:pt idx="95">
                  <c:v>-6.7344229169200048E-2</c:v>
                </c:pt>
                <c:pt idx="96">
                  <c:v>-5.9930048611559976E-2</c:v>
                </c:pt>
                <c:pt idx="97">
                  <c:v>-5.1900944547647217E-2</c:v>
                </c:pt>
                <c:pt idx="98">
                  <c:v>-4.2376943770073387E-2</c:v>
                </c:pt>
                <c:pt idx="99">
                  <c:v>-2.9965024305779752E-2</c:v>
                </c:pt>
                <c:pt idx="100">
                  <c:v>0</c:v>
                </c:pt>
              </c:numCache>
            </c:numRef>
          </c:yVal>
          <c:smooth val="1"/>
        </c:ser>
        <c:dLbls>
          <c:showLegendKey val="0"/>
          <c:showVal val="0"/>
          <c:showCatName val="0"/>
          <c:showSerName val="0"/>
          <c:showPercent val="0"/>
          <c:showBubbleSize val="0"/>
        </c:dLbls>
        <c:axId val="834082032"/>
        <c:axId val="834062448"/>
        <c:extLst>
          <c:ext xmlns:c15="http://schemas.microsoft.com/office/drawing/2012/chart" uri="{02D57815-91ED-43cb-92C2-25804820EDAC}">
            <c15:filteredScatterSeries>
              <c15:ser>
                <c:idx val="4"/>
                <c:order val="4"/>
                <c:tx>
                  <c:v>Petal with weld (top)</c:v>
                </c:tx>
                <c:spPr>
                  <a:ln w="19050" cap="rnd">
                    <a:solidFill>
                      <a:schemeClr val="accent5"/>
                    </a:solidFill>
                    <a:round/>
                  </a:ln>
                  <a:effectLst/>
                </c:spPr>
                <c:marker>
                  <c:symbol val="none"/>
                </c:marker>
                <c:xVal>
                  <c:numRef>
                    <c:extLst>
                      <c:ext uri="{02D57815-91ED-43cb-92C2-25804820EDAC}">
                        <c15:formulaRef>
                          <c15:sqref>'Petal Generation'!$L$18:$L$118</c15:sqref>
                        </c15:formulaRef>
                      </c:ext>
                    </c:extLst>
                    <c:numCache>
                      <c:formatCode>General</c:formatCode>
                      <c:ptCount val="101"/>
                      <c:pt idx="0">
                        <c:v>0</c:v>
                      </c:pt>
                      <c:pt idx="1">
                        <c:v>6.8039051286742674E-2</c:v>
                      </c:pt>
                      <c:pt idx="2">
                        <c:v>0.10160203138516465</c:v>
                      </c:pt>
                      <c:pt idx="3">
                        <c:v>0.13036508760203003</c:v>
                      </c:pt>
                      <c:pt idx="4">
                        <c:v>0.15688958902737909</c:v>
                      </c:pt>
                      <c:pt idx="5">
                        <c:v>0.18210169520452762</c:v>
                      </c:pt>
                      <c:pt idx="6">
                        <c:v>0.2064486765764294</c:v>
                      </c:pt>
                      <c:pt idx="7">
                        <c:v>0.23018239771338034</c:v>
                      </c:pt>
                      <c:pt idx="8">
                        <c:v>0.25345927479768549</c:v>
                      </c:pt>
                      <c:pt idx="9">
                        <c:v>0.2763833526006107</c:v>
                      </c:pt>
                      <c:pt idx="10">
                        <c:v>0.29902747656648632</c:v>
                      </c:pt>
                      <c:pt idx="11">
                        <c:v>0.32144472495946008</c:v>
                      </c:pt>
                      <c:pt idx="12">
                        <c:v>0.34367503691805401</c:v>
                      </c:pt>
                      <c:pt idx="13">
                        <c:v>0.36574927632656667</c:v>
                      </c:pt>
                      <c:pt idx="14">
                        <c:v>0.38769183898567794</c:v>
                      </c:pt>
                      <c:pt idx="15">
                        <c:v>0.40952238925618761</c:v>
                      </c:pt>
                      <c:pt idx="16">
                        <c:v>0.4312570541703058</c:v>
                      </c:pt>
                      <c:pt idx="17">
                        <c:v>0.45290926725130615</c:v>
                      </c:pt>
                      <c:pt idx="18">
                        <c:v>0.47449037923796389</c:v>
                      </c:pt>
                      <c:pt idx="19">
                        <c:v>0.49601010962396208</c:v>
                      </c:pt>
                      <c:pt idx="20">
                        <c:v>0.51747688702444494</c:v>
                      </c:pt>
                      <c:pt idx="21">
                        <c:v>0.53889811038701751</c:v>
                      </c:pt>
                      <c:pt idx="22">
                        <c:v>0.56028035290764711</c:v>
                      </c:pt>
                      <c:pt idx="23">
                        <c:v>0.58162952390340039</c:v>
                      </c:pt>
                      <c:pt idx="24">
                        <c:v>0.6029509995019614</c:v>
                      </c:pt>
                      <c:pt idx="25">
                        <c:v>0.62424973003551776</c:v>
                      </c:pt>
                      <c:pt idx="26">
                        <c:v>0.64553032998498194</c:v>
                      </c:pt>
                      <c:pt idx="27">
                        <c:v>0.66679715490311753</c:v>
                      </c:pt>
                      <c:pt idx="28">
                        <c:v>0.68805436875636505</c:v>
                      </c:pt>
                      <c:pt idx="29">
                        <c:v>0.70930600443854941</c:v>
                      </c:pt>
                      <c:pt idx="30">
                        <c:v>0.73055601856345842</c:v>
                      </c:pt>
                      <c:pt idx="31">
                        <c:v>0.75180601856345841</c:v>
                      </c:pt>
                      <c:pt idx="32">
                        <c:v>0.7730560185634584</c:v>
                      </c:pt>
                      <c:pt idx="33">
                        <c:v>0.79430601856345839</c:v>
                      </c:pt>
                      <c:pt idx="34">
                        <c:v>0.81555601856345838</c:v>
                      </c:pt>
                      <c:pt idx="35">
                        <c:v>0.83680601856345838</c:v>
                      </c:pt>
                      <c:pt idx="36">
                        <c:v>0.85805601856345837</c:v>
                      </c:pt>
                      <c:pt idx="37">
                        <c:v>0.87930601856345836</c:v>
                      </c:pt>
                      <c:pt idx="38">
                        <c:v>0.90055601856345835</c:v>
                      </c:pt>
                      <c:pt idx="39">
                        <c:v>0.92180601856345834</c:v>
                      </c:pt>
                      <c:pt idx="40">
                        <c:v>0.94305601856345833</c:v>
                      </c:pt>
                      <c:pt idx="41">
                        <c:v>0.96430601856345832</c:v>
                      </c:pt>
                      <c:pt idx="42">
                        <c:v>0.98555601856345831</c:v>
                      </c:pt>
                      <c:pt idx="43">
                        <c:v>1.0068060185634584</c:v>
                      </c:pt>
                      <c:pt idx="44">
                        <c:v>1.0280560185634584</c:v>
                      </c:pt>
                      <c:pt idx="45">
                        <c:v>1.0493060185634584</c:v>
                      </c:pt>
                      <c:pt idx="46">
                        <c:v>1.0705560185634584</c:v>
                      </c:pt>
                      <c:pt idx="47">
                        <c:v>1.0918060185634584</c:v>
                      </c:pt>
                      <c:pt idx="48">
                        <c:v>1.1130560185634586</c:v>
                      </c:pt>
                      <c:pt idx="49">
                        <c:v>1.1343060185634586</c:v>
                      </c:pt>
                      <c:pt idx="50">
                        <c:v>1.1555560185634586</c:v>
                      </c:pt>
                      <c:pt idx="51">
                        <c:v>1.1768060185634586</c:v>
                      </c:pt>
                      <c:pt idx="52">
                        <c:v>1.1980560185634586</c:v>
                      </c:pt>
                      <c:pt idx="53">
                        <c:v>1.2193060185634585</c:v>
                      </c:pt>
                      <c:pt idx="54">
                        <c:v>1.2405560185634585</c:v>
                      </c:pt>
                      <c:pt idx="55">
                        <c:v>1.2618060185634585</c:v>
                      </c:pt>
                      <c:pt idx="56">
                        <c:v>1.2830560185634585</c:v>
                      </c:pt>
                      <c:pt idx="57">
                        <c:v>1.3043060185634585</c:v>
                      </c:pt>
                      <c:pt idx="58">
                        <c:v>1.3255560232165238</c:v>
                      </c:pt>
                      <c:pt idx="59">
                        <c:v>1.3468068959145403</c:v>
                      </c:pt>
                      <c:pt idx="60">
                        <c:v>1.3680610154535289</c:v>
                      </c:pt>
                      <c:pt idx="61">
                        <c:v>1.3893207852190692</c:v>
                      </c:pt>
                      <c:pt idx="62">
                        <c:v>1.4105886143492079</c:v>
                      </c:pt>
                      <c:pt idx="63">
                        <c:v>1.4318669202013119</c:v>
                      </c:pt>
                      <c:pt idx="64">
                        <c:v>1.4531581308422585</c:v>
                      </c:pt>
                      <c:pt idx="65">
                        <c:v>1.4744646875691383</c:v>
                      </c:pt>
                      <c:pt idx="66">
                        <c:v>1.495789047467817</c:v>
                      </c:pt>
                      <c:pt idx="67">
                        <c:v>1.5171336860169187</c:v>
                      </c:pt>
                      <c:pt idx="68">
                        <c:v>1.538501099745045</c:v>
                      </c:pt>
                      <c:pt idx="69">
                        <c:v>1.5598938089493595</c:v>
                      </c:pt>
                      <c:pt idx="70">
                        <c:v>1.5813143604840079</c:v>
                      </c:pt>
                      <c:pt idx="71">
                        <c:v>1.6027653306272636</c:v>
                      </c:pt>
                      <c:pt idx="72">
                        <c:v>1.624249328036748</c:v>
                      </c:pt>
                      <c:pt idx="73">
                        <c:v>1.6457689968025992</c:v>
                      </c:pt>
                      <c:pt idx="74">
                        <c:v>1.6673270196090619</c:v>
                      </c:pt>
                      <c:pt idx="75">
                        <c:v>1.6889261210156339</c:v>
                      </c:pt>
                      <c:pt idx="76">
                        <c:v>1.7105690708696522</c:v>
                      </c:pt>
                      <c:pt idx="77">
                        <c:v>1.7322586878630377</c:v>
                      </c:pt>
                      <c:pt idx="78">
                        <c:v>1.7539978432468479</c:v>
                      </c:pt>
                      <c:pt idx="79">
                        <c:v>1.7757894647183257</c:v>
                      </c:pt>
                      <c:pt idx="80">
                        <c:v>1.7976365404962922</c:v>
                      </c:pt>
                      <c:pt idx="81">
                        <c:v>1.8195421236020206</c:v>
                      </c:pt>
                      <c:pt idx="82">
                        <c:v>1.841509336364165</c:v>
                      </c:pt>
                      <c:pt idx="83">
                        <c:v>1.8635413751679226</c:v>
                      </c:pt>
                      <c:pt idx="84">
                        <c:v>1.8856415154703927</c:v>
                      </c:pt>
                      <c:pt idx="85">
                        <c:v>1.9078131171060928</c:v>
                      </c:pt>
                      <c:pt idx="86">
                        <c:v>1.9300596299088177</c:v>
                      </c:pt>
                      <c:pt idx="87">
                        <c:v>1.9523845996785198</c:v>
                      </c:pt>
                      <c:pt idx="88">
                        <c:v>1.9747916745246752</c:v>
                      </c:pt>
                      <c:pt idx="89">
                        <c:v>1.9972846116207263</c:v>
                      </c:pt>
                      <c:pt idx="90">
                        <c:v>2.0198672844076961</c:v>
                      </c:pt>
                      <c:pt idx="91">
                        <c:v>2.0425436902890106</c:v>
                      </c:pt>
                      <c:pt idx="92">
                        <c:v>2.0653179588630017</c:v>
                      </c:pt>
                      <c:pt idx="93">
                        <c:v>2.0881943607445645</c:v>
                      </c:pt>
                      <c:pt idx="94">
                        <c:v>2.1111773170330883</c:v>
                      </c:pt>
                      <c:pt idx="95">
                        <c:v>2.1342714094901742</c:v>
                      </c:pt>
                      <c:pt idx="96">
                        <c:v>2.1575238636903986</c:v>
                      </c:pt>
                      <c:pt idx="97">
                        <c:v>2.1811050356911754</c:v>
                      </c:pt>
                      <c:pt idx="98">
                        <c:v>2.2055715533494462</c:v>
                      </c:pt>
                      <c:pt idx="99">
                        <c:v>2.232053778832614</c:v>
                      </c:pt>
                      <c:pt idx="100">
                        <c:v>2.2757251367231124</c:v>
                      </c:pt>
                    </c:numCache>
                  </c:numRef>
                </c:xVal>
                <c:yVal>
                  <c:numRef>
                    <c:extLst>
                      <c:ext uri="{02D57815-91ED-43cb-92C2-25804820EDAC}">
                        <c15:formulaRef>
                          <c15:sqref>'Petal Generation'!$M$18:$M$118</c15:sqref>
                        </c15:formulaRef>
                      </c:ext>
                    </c:extLst>
                    <c:numCache>
                      <c:formatCode>General</c:formatCode>
                      <c:ptCount val="101"/>
                      <c:pt idx="0">
                        <c:v>0.02</c:v>
                      </c:pt>
                      <c:pt idx="1">
                        <c:v>7.0764615990527219E-2</c:v>
                      </c:pt>
                      <c:pt idx="2">
                        <c:v>9.1168515571030742E-2</c:v>
                      </c:pt>
                      <c:pt idx="3">
                        <c:v>0.10639290547119631</c:v>
                      </c:pt>
                      <c:pt idx="4">
                        <c:v>0.11886038518121775</c:v>
                      </c:pt>
                      <c:pt idx="5">
                        <c:v>0.12951658566561997</c:v>
                      </c:pt>
                      <c:pt idx="6">
                        <c:v>0.13884971370930632</c:v>
                      </c:pt>
                      <c:pt idx="7">
                        <c:v>0.147151451021865</c:v>
                      </c:pt>
                      <c:pt idx="8">
                        <c:v>0.15461275452348511</c:v>
                      </c:pt>
                      <c:pt idx="9">
                        <c:v>0.16136676058779531</c:v>
                      </c:pt>
                      <c:pt idx="10">
                        <c:v>0.16751065538809964</c:v>
                      </c:pt>
                      <c:pt idx="11">
                        <c:v>0.17311789915688824</c:v>
                      </c:pt>
                      <c:pt idx="12">
                        <c:v>0.17824554896319822</c:v>
                      </c:pt>
                      <c:pt idx="13">
                        <c:v>0.18293888923876214</c:v>
                      </c:pt>
                      <c:pt idx="14">
                        <c:v>0.18723448992750238</c:v>
                      </c:pt>
                      <c:pt idx="15">
                        <c:v>0.19116229944562804</c:v>
                      </c:pt>
                      <c:pt idx="16">
                        <c:v>0.19474712019650128</c:v>
                      </c:pt>
                      <c:pt idx="17">
                        <c:v>0.19800967506761744</c:v>
                      </c:pt>
                      <c:pt idx="18">
                        <c:v>0.20096739472523684</c:v>
                      </c:pt>
                      <c:pt idx="19">
                        <c:v>0.2036350092570948</c:v>
                      </c:pt>
                      <c:pt idx="20">
                        <c:v>0.2060249994794236</c:v>
                      </c:pt>
                      <c:pt idx="21">
                        <c:v>0.20814794543932302</c:v>
                      </c:pt>
                      <c:pt idx="22">
                        <c:v>0.21001279812162674</c:v>
                      </c:pt>
                      <c:pt idx="23">
                        <c:v>0.21162709271455932</c:v>
                      </c:pt>
                      <c:pt idx="24">
                        <c:v>0.21299711658393042</c:v>
                      </c:pt>
                      <c:pt idx="25">
                        <c:v>0.21412804148922127</c:v>
                      </c:pt>
                      <c:pt idx="26">
                        <c:v>0.21502402700801518</c:v>
                      </c:pt>
                      <c:pt idx="27">
                        <c:v>0.21568830027280103</c:v>
                      </c:pt>
                      <c:pt idx="28">
                        <c:v>0.21612321573986465</c:v>
                      </c:pt>
                      <c:pt idx="29">
                        <c:v>0.21633029765139594</c:v>
                      </c:pt>
                      <c:pt idx="30">
                        <c:v>0.21634954084936206</c:v>
                      </c:pt>
                      <c:pt idx="31">
                        <c:v>0.21634954084936206</c:v>
                      </c:pt>
                      <c:pt idx="32">
                        <c:v>0.21634954084936206</c:v>
                      </c:pt>
                      <c:pt idx="33">
                        <c:v>0.21634954084936206</c:v>
                      </c:pt>
                      <c:pt idx="34">
                        <c:v>0.21634954084936206</c:v>
                      </c:pt>
                      <c:pt idx="35">
                        <c:v>0.21634954084936206</c:v>
                      </c:pt>
                      <c:pt idx="36">
                        <c:v>0.21634954084936206</c:v>
                      </c:pt>
                      <c:pt idx="37">
                        <c:v>0.21634954084936206</c:v>
                      </c:pt>
                      <c:pt idx="38">
                        <c:v>0.21634954084936206</c:v>
                      </c:pt>
                      <c:pt idx="39">
                        <c:v>0.21634954084936206</c:v>
                      </c:pt>
                      <c:pt idx="40">
                        <c:v>0.21634954084936206</c:v>
                      </c:pt>
                      <c:pt idx="41">
                        <c:v>0.21634954084936206</c:v>
                      </c:pt>
                      <c:pt idx="42">
                        <c:v>0.21634954084936206</c:v>
                      </c:pt>
                      <c:pt idx="43">
                        <c:v>0.21634954084936206</c:v>
                      </c:pt>
                      <c:pt idx="44">
                        <c:v>0.21634954084936206</c:v>
                      </c:pt>
                      <c:pt idx="45">
                        <c:v>0.21634954084936206</c:v>
                      </c:pt>
                      <c:pt idx="46">
                        <c:v>0.21634954084936206</c:v>
                      </c:pt>
                      <c:pt idx="47">
                        <c:v>0.21634954084936206</c:v>
                      </c:pt>
                      <c:pt idx="48">
                        <c:v>0.21634954084936206</c:v>
                      </c:pt>
                      <c:pt idx="49">
                        <c:v>0.21634954084936206</c:v>
                      </c:pt>
                      <c:pt idx="50">
                        <c:v>0.21634954084936206</c:v>
                      </c:pt>
                      <c:pt idx="51">
                        <c:v>0.21634954084936206</c:v>
                      </c:pt>
                      <c:pt idx="52">
                        <c:v>0.21634954084936206</c:v>
                      </c:pt>
                      <c:pt idx="53">
                        <c:v>0.21634954084936206</c:v>
                      </c:pt>
                      <c:pt idx="54">
                        <c:v>0.21634954084936206</c:v>
                      </c:pt>
                      <c:pt idx="55">
                        <c:v>0.21634954084936206</c:v>
                      </c:pt>
                      <c:pt idx="56">
                        <c:v>0.21634954084936206</c:v>
                      </c:pt>
                      <c:pt idx="57">
                        <c:v>0.21634954084936206</c:v>
                      </c:pt>
                      <c:pt idx="58">
                        <c:v>0.21633849614886005</c:v>
                      </c:pt>
                      <c:pt idx="59">
                        <c:v>0.21618723729694372</c:v>
                      </c:pt>
                      <c:pt idx="60">
                        <c:v>0.2158585902742215</c:v>
                      </c:pt>
                      <c:pt idx="61">
                        <c:v>0.21535244366881787</c:v>
                      </c:pt>
                      <c:pt idx="62">
                        <c:v>0.21466862571362336</c:v>
                      </c:pt>
                      <c:pt idx="63">
                        <c:v>0.21380690399435881</c:v>
                      </c:pt>
                      <c:pt idx="64">
                        <c:v>0.21276698505356681</c:v>
                      </c:pt>
                      <c:pt idx="65">
                        <c:v>0.21154851388894619</c:v>
                      </c:pt>
                      <c:pt idx="66">
                        <c:v>0.21015107334402608</c:v>
                      </c:pt>
                      <c:pt idx="67">
                        <c:v>0.208574183388721</c:v>
                      </c:pt>
                      <c:pt idx="68">
                        <c:v>0.20681730028685044</c:v>
                      </c:pt>
                      <c:pt idx="69">
                        <c:v>0.20487981564722432</c:v>
                      </c:pt>
                      <c:pt idx="70">
                        <c:v>0.20276105535437666</c:v>
                      </c:pt>
                      <c:pt idx="71">
                        <c:v>0.20046027837450572</c:v>
                      </c:pt>
                      <c:pt idx="72">
                        <c:v>0.19797667543158956</c:v>
                      </c:pt>
                      <c:pt idx="73">
                        <c:v>0.1953093675480484</c:v>
                      </c:pt>
                      <c:pt idx="74">
                        <c:v>0.19245740444365994</c:v>
                      </c:pt>
                      <c:pt idx="75">
                        <c:v>0.18941976278573519</c:v>
                      </c:pt>
                      <c:pt idx="76">
                        <c:v>0.18619534428279469</c:v>
                      </c:pt>
                      <c:pt idx="77">
                        <c:v>0.18278297361316442</c:v>
                      </c:pt>
                      <c:pt idx="78">
                        <c:v>0.17918139617901011</c:v>
                      </c:pt>
                      <c:pt idx="79">
                        <c:v>0.17538927567535195</c:v>
                      </c:pt>
                      <c:pt idx="80">
                        <c:v>0.17140519146253089</c:v>
                      </c:pt>
                      <c:pt idx="81">
                        <c:v>0.16722763572942773</c:v>
                      </c:pt>
                      <c:pt idx="82">
                        <c:v>0.16285501043344799</c:v>
                      </c:pt>
                      <c:pt idx="83">
                        <c:v>0.15828562400186699</c:v>
                      </c:pt>
                      <c:pt idx="84">
                        <c:v>0.1535176877775663</c:v>
                      </c:pt>
                      <c:pt idx="85">
                        <c:v>0.14854931219046288</c:v>
                      </c:pt>
                      <c:pt idx="86">
                        <c:v>0.14337850263401339</c:v>
                      </c:pt>
                      <c:pt idx="87">
                        <c:v>0.13800315502404728</c:v>
                      </c:pt>
                      <c:pt idx="88">
                        <c:v>0.13242105101481216</c:v>
                      </c:pt>
                      <c:pt idx="89">
                        <c:v>0.12662985284447112</c:v>
                      </c:pt>
                      <c:pt idx="90">
                        <c:v>0.12062709777934207</c:v>
                      </c:pt>
                      <c:pt idx="91">
                        <c:v>0.11441019212285773</c:v>
                      </c:pt>
                      <c:pt idx="92">
                        <c:v>0.10797640475152145</c:v>
                      </c:pt>
                      <c:pt idx="93">
                        <c:v>0.10132286013595837</c:v>
                      </c:pt>
                      <c:pt idx="94">
                        <c:v>9.4446530800471259E-2</c:v>
                      </c:pt>
                      <c:pt idx="95">
                        <c:v>8.7344229169200052E-2</c:v>
                      </c:pt>
                      <c:pt idx="96">
                        <c:v>7.9930048611559973E-2</c:v>
                      </c:pt>
                      <c:pt idx="97">
                        <c:v>7.1900944547647214E-2</c:v>
                      </c:pt>
                      <c:pt idx="98">
                        <c:v>6.2376943770073384E-2</c:v>
                      </c:pt>
                      <c:pt idx="99">
                        <c:v>4.9965024305779752E-2</c:v>
                      </c:pt>
                      <c:pt idx="100">
                        <c:v>0.02</c:v>
                      </c:pt>
                    </c:numCache>
                  </c:numRef>
                </c:yVal>
                <c:smooth val="1"/>
              </c15:ser>
            </c15:filteredScatterSeries>
            <c15:filteredScatterSeries>
              <c15:ser>
                <c:idx val="5"/>
                <c:order val="5"/>
                <c:tx>
                  <c:v>Petal with weld (bottom)</c:v>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'Petal Generation'!$L$18:$L$118</c15:sqref>
                        </c15:formulaRef>
                      </c:ext>
                    </c:extLst>
                    <c:numCache>
                      <c:formatCode>General</c:formatCode>
                      <c:ptCount val="101"/>
                      <c:pt idx="0">
                        <c:v>0</c:v>
                      </c:pt>
                      <c:pt idx="1">
                        <c:v>6.8039051286742674E-2</c:v>
                      </c:pt>
                      <c:pt idx="2">
                        <c:v>0.10160203138516465</c:v>
                      </c:pt>
                      <c:pt idx="3">
                        <c:v>0.13036508760203003</c:v>
                      </c:pt>
                      <c:pt idx="4">
                        <c:v>0.15688958902737909</c:v>
                      </c:pt>
                      <c:pt idx="5">
                        <c:v>0.18210169520452762</c:v>
                      </c:pt>
                      <c:pt idx="6">
                        <c:v>0.2064486765764294</c:v>
                      </c:pt>
                      <c:pt idx="7">
                        <c:v>0.23018239771338034</c:v>
                      </c:pt>
                      <c:pt idx="8">
                        <c:v>0.25345927479768549</c:v>
                      </c:pt>
                      <c:pt idx="9">
                        <c:v>0.2763833526006107</c:v>
                      </c:pt>
                      <c:pt idx="10">
                        <c:v>0.29902747656648632</c:v>
                      </c:pt>
                      <c:pt idx="11">
                        <c:v>0.32144472495946008</c:v>
                      </c:pt>
                      <c:pt idx="12">
                        <c:v>0.34367503691805401</c:v>
                      </c:pt>
                      <c:pt idx="13">
                        <c:v>0.36574927632656667</c:v>
                      </c:pt>
                      <c:pt idx="14">
                        <c:v>0.38769183898567794</c:v>
                      </c:pt>
                      <c:pt idx="15">
                        <c:v>0.40952238925618761</c:v>
                      </c:pt>
                      <c:pt idx="16">
                        <c:v>0.4312570541703058</c:v>
                      </c:pt>
                      <c:pt idx="17">
                        <c:v>0.45290926725130615</c:v>
                      </c:pt>
                      <c:pt idx="18">
                        <c:v>0.47449037923796389</c:v>
                      </c:pt>
                      <c:pt idx="19">
                        <c:v>0.49601010962396208</c:v>
                      </c:pt>
                      <c:pt idx="20">
                        <c:v>0.51747688702444494</c:v>
                      </c:pt>
                      <c:pt idx="21">
                        <c:v>0.53889811038701751</c:v>
                      </c:pt>
                      <c:pt idx="22">
                        <c:v>0.56028035290764711</c:v>
                      </c:pt>
                      <c:pt idx="23">
                        <c:v>0.58162952390340039</c:v>
                      </c:pt>
                      <c:pt idx="24">
                        <c:v>0.6029509995019614</c:v>
                      </c:pt>
                      <c:pt idx="25">
                        <c:v>0.62424973003551776</c:v>
                      </c:pt>
                      <c:pt idx="26">
                        <c:v>0.64553032998498194</c:v>
                      </c:pt>
                      <c:pt idx="27">
                        <c:v>0.66679715490311753</c:v>
                      </c:pt>
                      <c:pt idx="28">
                        <c:v>0.68805436875636505</c:v>
                      </c:pt>
                      <c:pt idx="29">
                        <c:v>0.70930600443854941</c:v>
                      </c:pt>
                      <c:pt idx="30">
                        <c:v>0.73055601856345842</c:v>
                      </c:pt>
                      <c:pt idx="31">
                        <c:v>0.75180601856345841</c:v>
                      </c:pt>
                      <c:pt idx="32">
                        <c:v>0.7730560185634584</c:v>
                      </c:pt>
                      <c:pt idx="33">
                        <c:v>0.79430601856345839</c:v>
                      </c:pt>
                      <c:pt idx="34">
                        <c:v>0.81555601856345838</c:v>
                      </c:pt>
                      <c:pt idx="35">
                        <c:v>0.83680601856345838</c:v>
                      </c:pt>
                      <c:pt idx="36">
                        <c:v>0.85805601856345837</c:v>
                      </c:pt>
                      <c:pt idx="37">
                        <c:v>0.87930601856345836</c:v>
                      </c:pt>
                      <c:pt idx="38">
                        <c:v>0.90055601856345835</c:v>
                      </c:pt>
                      <c:pt idx="39">
                        <c:v>0.92180601856345834</c:v>
                      </c:pt>
                      <c:pt idx="40">
                        <c:v>0.94305601856345833</c:v>
                      </c:pt>
                      <c:pt idx="41">
                        <c:v>0.96430601856345832</c:v>
                      </c:pt>
                      <c:pt idx="42">
                        <c:v>0.98555601856345831</c:v>
                      </c:pt>
                      <c:pt idx="43">
                        <c:v>1.0068060185634584</c:v>
                      </c:pt>
                      <c:pt idx="44">
                        <c:v>1.0280560185634584</c:v>
                      </c:pt>
                      <c:pt idx="45">
                        <c:v>1.0493060185634584</c:v>
                      </c:pt>
                      <c:pt idx="46">
                        <c:v>1.0705560185634584</c:v>
                      </c:pt>
                      <c:pt idx="47">
                        <c:v>1.0918060185634584</c:v>
                      </c:pt>
                      <c:pt idx="48">
                        <c:v>1.1130560185634586</c:v>
                      </c:pt>
                      <c:pt idx="49">
                        <c:v>1.1343060185634586</c:v>
                      </c:pt>
                      <c:pt idx="50">
                        <c:v>1.1555560185634586</c:v>
                      </c:pt>
                      <c:pt idx="51">
                        <c:v>1.1768060185634586</c:v>
                      </c:pt>
                      <c:pt idx="52">
                        <c:v>1.1980560185634586</c:v>
                      </c:pt>
                      <c:pt idx="53">
                        <c:v>1.2193060185634585</c:v>
                      </c:pt>
                      <c:pt idx="54">
                        <c:v>1.2405560185634585</c:v>
                      </c:pt>
                      <c:pt idx="55">
                        <c:v>1.2618060185634585</c:v>
                      </c:pt>
                      <c:pt idx="56">
                        <c:v>1.2830560185634585</c:v>
                      </c:pt>
                      <c:pt idx="57">
                        <c:v>1.3043060185634585</c:v>
                      </c:pt>
                      <c:pt idx="58">
                        <c:v>1.3255560232165238</c:v>
                      </c:pt>
                      <c:pt idx="59">
                        <c:v>1.3468068959145403</c:v>
                      </c:pt>
                      <c:pt idx="60">
                        <c:v>1.3680610154535289</c:v>
                      </c:pt>
                      <c:pt idx="61">
                        <c:v>1.3893207852190692</c:v>
                      </c:pt>
                      <c:pt idx="62">
                        <c:v>1.4105886143492079</c:v>
                      </c:pt>
                      <c:pt idx="63">
                        <c:v>1.4318669202013119</c:v>
                      </c:pt>
                      <c:pt idx="64">
                        <c:v>1.4531581308422585</c:v>
                      </c:pt>
                      <c:pt idx="65">
                        <c:v>1.4744646875691383</c:v>
                      </c:pt>
                      <c:pt idx="66">
                        <c:v>1.495789047467817</c:v>
                      </c:pt>
                      <c:pt idx="67">
                        <c:v>1.5171336860169187</c:v>
                      </c:pt>
                      <c:pt idx="68">
                        <c:v>1.538501099745045</c:v>
                      </c:pt>
                      <c:pt idx="69">
                        <c:v>1.5598938089493595</c:v>
                      </c:pt>
                      <c:pt idx="70">
                        <c:v>1.5813143604840079</c:v>
                      </c:pt>
                      <c:pt idx="71">
                        <c:v>1.6027653306272636</c:v>
                      </c:pt>
                      <c:pt idx="72">
                        <c:v>1.624249328036748</c:v>
                      </c:pt>
                      <c:pt idx="73">
                        <c:v>1.6457689968025992</c:v>
                      </c:pt>
                      <c:pt idx="74">
                        <c:v>1.6673270196090619</c:v>
                      </c:pt>
                      <c:pt idx="75">
                        <c:v>1.6889261210156339</c:v>
                      </c:pt>
                      <c:pt idx="76">
                        <c:v>1.7105690708696522</c:v>
                      </c:pt>
                      <c:pt idx="77">
                        <c:v>1.7322586878630377</c:v>
                      </c:pt>
                      <c:pt idx="78">
                        <c:v>1.7539978432468479</c:v>
                      </c:pt>
                      <c:pt idx="79">
                        <c:v>1.7757894647183257</c:v>
                      </c:pt>
                      <c:pt idx="80">
                        <c:v>1.7976365404962922</c:v>
                      </c:pt>
                      <c:pt idx="81">
                        <c:v>1.8195421236020206</c:v>
                      </c:pt>
                      <c:pt idx="82">
                        <c:v>1.841509336364165</c:v>
                      </c:pt>
                      <c:pt idx="83">
                        <c:v>1.8635413751679226</c:v>
                      </c:pt>
                      <c:pt idx="84">
                        <c:v>1.8856415154703927</c:v>
                      </c:pt>
                      <c:pt idx="85">
                        <c:v>1.9078131171060928</c:v>
                      </c:pt>
                      <c:pt idx="86">
                        <c:v>1.9300596299088177</c:v>
                      </c:pt>
                      <c:pt idx="87">
                        <c:v>1.9523845996785198</c:v>
                      </c:pt>
                      <c:pt idx="88">
                        <c:v>1.9747916745246752</c:v>
                      </c:pt>
                      <c:pt idx="89">
                        <c:v>1.9972846116207263</c:v>
                      </c:pt>
                      <c:pt idx="90">
                        <c:v>2.0198672844076961</c:v>
                      </c:pt>
                      <c:pt idx="91">
                        <c:v>2.0425436902890106</c:v>
                      </c:pt>
                      <c:pt idx="92">
                        <c:v>2.0653179588630017</c:v>
                      </c:pt>
                      <c:pt idx="93">
                        <c:v>2.0881943607445645</c:v>
                      </c:pt>
                      <c:pt idx="94">
                        <c:v>2.1111773170330883</c:v>
                      </c:pt>
                      <c:pt idx="95">
                        <c:v>2.1342714094901742</c:v>
                      </c:pt>
                      <c:pt idx="96">
                        <c:v>2.1575238636903986</c:v>
                      </c:pt>
                      <c:pt idx="97">
                        <c:v>2.1811050356911754</c:v>
                      </c:pt>
                      <c:pt idx="98">
                        <c:v>2.2055715533494462</c:v>
                      </c:pt>
                      <c:pt idx="99">
                        <c:v>2.232053778832614</c:v>
                      </c:pt>
                      <c:pt idx="100">
                        <c:v>2.2757251367231124</c:v>
                      </c:pt>
                    </c:numCache>
                  </c:numRef>
                </c:xVal>
                <c:yVal>
                  <c:numRef>
                    <c:extLst xmlns:c15="http://schemas.microsoft.com/office/drawing/2012/chart">
                      <c:ext xmlns:c15="http://schemas.microsoft.com/office/drawing/2012/chart" uri="{02D57815-91ED-43cb-92C2-25804820EDAC}">
                        <c15:formulaRef>
                          <c15:sqref>'Petal Generation'!$N$18:$N$118</c15:sqref>
                        </c15:formulaRef>
                      </c:ext>
                    </c:extLst>
                    <c:numCache>
                      <c:formatCode>General</c:formatCode>
                      <c:ptCount val="101"/>
                      <c:pt idx="0">
                        <c:v>-0.02</c:v>
                      </c:pt>
                      <c:pt idx="1">
                        <c:v>-7.0764615990527219E-2</c:v>
                      </c:pt>
                      <c:pt idx="2">
                        <c:v>-9.1168515571030742E-2</c:v>
                      </c:pt>
                      <c:pt idx="3">
                        <c:v>-0.10639290547119631</c:v>
                      </c:pt>
                      <c:pt idx="4">
                        <c:v>-0.11886038518121775</c:v>
                      </c:pt>
                      <c:pt idx="5">
                        <c:v>-0.12951658566561997</c:v>
                      </c:pt>
                      <c:pt idx="6">
                        <c:v>-0.13884971370930632</c:v>
                      </c:pt>
                      <c:pt idx="7">
                        <c:v>-0.147151451021865</c:v>
                      </c:pt>
                      <c:pt idx="8">
                        <c:v>-0.15461275452348511</c:v>
                      </c:pt>
                      <c:pt idx="9">
                        <c:v>-0.16136676058779531</c:v>
                      </c:pt>
                      <c:pt idx="10">
                        <c:v>-0.16751065538809964</c:v>
                      </c:pt>
                      <c:pt idx="11">
                        <c:v>-0.17311789915688824</c:v>
                      </c:pt>
                      <c:pt idx="12">
                        <c:v>-0.17824554896319822</c:v>
                      </c:pt>
                      <c:pt idx="13">
                        <c:v>-0.18293888923876214</c:v>
                      </c:pt>
                      <c:pt idx="14">
                        <c:v>-0.18723448992750238</c:v>
                      </c:pt>
                      <c:pt idx="15">
                        <c:v>-0.19116229944562804</c:v>
                      </c:pt>
                      <c:pt idx="16">
                        <c:v>-0.19474712019650128</c:v>
                      </c:pt>
                      <c:pt idx="17">
                        <c:v>-0.19800967506761744</c:v>
                      </c:pt>
                      <c:pt idx="18">
                        <c:v>-0.20096739472523684</c:v>
                      </c:pt>
                      <c:pt idx="19">
                        <c:v>-0.2036350092570948</c:v>
                      </c:pt>
                      <c:pt idx="20">
                        <c:v>-0.2060249994794236</c:v>
                      </c:pt>
                      <c:pt idx="21">
                        <c:v>-0.20814794543932302</c:v>
                      </c:pt>
                      <c:pt idx="22">
                        <c:v>-0.21001279812162674</c:v>
                      </c:pt>
                      <c:pt idx="23">
                        <c:v>-0.21162709271455932</c:v>
                      </c:pt>
                      <c:pt idx="24">
                        <c:v>-0.21299711658393042</c:v>
                      </c:pt>
                      <c:pt idx="25">
                        <c:v>-0.21412804148922127</c:v>
                      </c:pt>
                      <c:pt idx="26">
                        <c:v>-0.21502402700801518</c:v>
                      </c:pt>
                      <c:pt idx="27">
                        <c:v>-0.21568830027280103</c:v>
                      </c:pt>
                      <c:pt idx="28">
                        <c:v>-0.21612321573986465</c:v>
                      </c:pt>
                      <c:pt idx="29">
                        <c:v>-0.21633029765139594</c:v>
                      </c:pt>
                      <c:pt idx="30">
                        <c:v>-0.21634954084936206</c:v>
                      </c:pt>
                      <c:pt idx="31">
                        <c:v>-0.21634954084936206</c:v>
                      </c:pt>
                      <c:pt idx="32">
                        <c:v>-0.21634954084936206</c:v>
                      </c:pt>
                      <c:pt idx="33">
                        <c:v>-0.21634954084936206</c:v>
                      </c:pt>
                      <c:pt idx="34">
                        <c:v>-0.21634954084936206</c:v>
                      </c:pt>
                      <c:pt idx="35">
                        <c:v>-0.21634954084936206</c:v>
                      </c:pt>
                      <c:pt idx="36">
                        <c:v>-0.21634954084936206</c:v>
                      </c:pt>
                      <c:pt idx="37">
                        <c:v>-0.21634954084936206</c:v>
                      </c:pt>
                      <c:pt idx="38">
                        <c:v>-0.21634954084936206</c:v>
                      </c:pt>
                      <c:pt idx="39">
                        <c:v>-0.21634954084936206</c:v>
                      </c:pt>
                      <c:pt idx="40">
                        <c:v>-0.21634954084936206</c:v>
                      </c:pt>
                      <c:pt idx="41">
                        <c:v>-0.21634954084936206</c:v>
                      </c:pt>
                      <c:pt idx="42">
                        <c:v>-0.21634954084936206</c:v>
                      </c:pt>
                      <c:pt idx="43">
                        <c:v>-0.21634954084936206</c:v>
                      </c:pt>
                      <c:pt idx="44">
                        <c:v>-0.21634954084936206</c:v>
                      </c:pt>
                      <c:pt idx="45">
                        <c:v>-0.21634954084936206</c:v>
                      </c:pt>
                      <c:pt idx="46">
                        <c:v>-0.21634954084936206</c:v>
                      </c:pt>
                      <c:pt idx="47">
                        <c:v>-0.21634954084936206</c:v>
                      </c:pt>
                      <c:pt idx="48">
                        <c:v>-0.21634954084936206</c:v>
                      </c:pt>
                      <c:pt idx="49">
                        <c:v>-0.21634954084936206</c:v>
                      </c:pt>
                      <c:pt idx="50">
                        <c:v>-0.21634954084936206</c:v>
                      </c:pt>
                      <c:pt idx="51">
                        <c:v>-0.21634954084936206</c:v>
                      </c:pt>
                      <c:pt idx="52">
                        <c:v>-0.21634954084936206</c:v>
                      </c:pt>
                      <c:pt idx="53">
                        <c:v>-0.21634954084936206</c:v>
                      </c:pt>
                      <c:pt idx="54">
                        <c:v>-0.21634954084936206</c:v>
                      </c:pt>
                      <c:pt idx="55">
                        <c:v>-0.21634954084936206</c:v>
                      </c:pt>
                      <c:pt idx="56">
                        <c:v>-0.21634954084936206</c:v>
                      </c:pt>
                      <c:pt idx="57">
                        <c:v>-0.21634954084936206</c:v>
                      </c:pt>
                      <c:pt idx="58">
                        <c:v>-0.21633849614886005</c:v>
                      </c:pt>
                      <c:pt idx="59">
                        <c:v>-0.21618723729694372</c:v>
                      </c:pt>
                      <c:pt idx="60">
                        <c:v>-0.2158585902742215</c:v>
                      </c:pt>
                      <c:pt idx="61">
                        <c:v>-0.21535244366881787</c:v>
                      </c:pt>
                      <c:pt idx="62">
                        <c:v>-0.21466862571362336</c:v>
                      </c:pt>
                      <c:pt idx="63">
                        <c:v>-0.21380690399435881</c:v>
                      </c:pt>
                      <c:pt idx="64">
                        <c:v>-0.21276698505356681</c:v>
                      </c:pt>
                      <c:pt idx="65">
                        <c:v>-0.21154851388894619</c:v>
                      </c:pt>
                      <c:pt idx="66">
                        <c:v>-0.21015107334402608</c:v>
                      </c:pt>
                      <c:pt idx="67">
                        <c:v>-0.208574183388721</c:v>
                      </c:pt>
                      <c:pt idx="68">
                        <c:v>-0.20681730028685044</c:v>
                      </c:pt>
                      <c:pt idx="69">
                        <c:v>-0.20487981564722432</c:v>
                      </c:pt>
                      <c:pt idx="70">
                        <c:v>-0.20276105535437666</c:v>
                      </c:pt>
                      <c:pt idx="71">
                        <c:v>-0.20046027837450572</c:v>
                      </c:pt>
                      <c:pt idx="72">
                        <c:v>-0.19797667543158956</c:v>
                      </c:pt>
                      <c:pt idx="73">
                        <c:v>-0.1953093675480484</c:v>
                      </c:pt>
                      <c:pt idx="74">
                        <c:v>-0.19245740444365994</c:v>
                      </c:pt>
                      <c:pt idx="75">
                        <c:v>-0.18941976278573519</c:v>
                      </c:pt>
                      <c:pt idx="76">
                        <c:v>-0.18619534428279469</c:v>
                      </c:pt>
                      <c:pt idx="77">
                        <c:v>-0.18278297361316442</c:v>
                      </c:pt>
                      <c:pt idx="78">
                        <c:v>-0.17918139617901011</c:v>
                      </c:pt>
                      <c:pt idx="79">
                        <c:v>-0.17538927567535195</c:v>
                      </c:pt>
                      <c:pt idx="80">
                        <c:v>-0.17140519146253089</c:v>
                      </c:pt>
                      <c:pt idx="81">
                        <c:v>-0.16722763572942773</c:v>
                      </c:pt>
                      <c:pt idx="82">
                        <c:v>-0.16285501043344799</c:v>
                      </c:pt>
                      <c:pt idx="83">
                        <c:v>-0.15828562400186699</c:v>
                      </c:pt>
                      <c:pt idx="84">
                        <c:v>-0.1535176877775663</c:v>
                      </c:pt>
                      <c:pt idx="85">
                        <c:v>-0.14854931219046288</c:v>
                      </c:pt>
                      <c:pt idx="86">
                        <c:v>-0.14337850263401339</c:v>
                      </c:pt>
                      <c:pt idx="87">
                        <c:v>-0.13800315502404728</c:v>
                      </c:pt>
                      <c:pt idx="88">
                        <c:v>-0.13242105101481216</c:v>
                      </c:pt>
                      <c:pt idx="89">
                        <c:v>-0.12662985284447112</c:v>
                      </c:pt>
                      <c:pt idx="90">
                        <c:v>-0.12062709777934207</c:v>
                      </c:pt>
                      <c:pt idx="91">
                        <c:v>-0.11441019212285773</c:v>
                      </c:pt>
                      <c:pt idx="92">
                        <c:v>-0.10797640475152145</c:v>
                      </c:pt>
                      <c:pt idx="93">
                        <c:v>-0.10132286013595837</c:v>
                      </c:pt>
                      <c:pt idx="94">
                        <c:v>-9.4446530800471259E-2</c:v>
                      </c:pt>
                      <c:pt idx="95">
                        <c:v>-8.7344229169200052E-2</c:v>
                      </c:pt>
                      <c:pt idx="96">
                        <c:v>-7.9930048611559973E-2</c:v>
                      </c:pt>
                      <c:pt idx="97">
                        <c:v>-7.1900944547647214E-2</c:v>
                      </c:pt>
                      <c:pt idx="98">
                        <c:v>-6.2376943770073384E-2</c:v>
                      </c:pt>
                      <c:pt idx="99">
                        <c:v>-4.9965024305779752E-2</c:v>
                      </c:pt>
                      <c:pt idx="100">
                        <c:v>-0.02</c:v>
                      </c:pt>
                    </c:numCache>
                  </c:numRef>
                </c:yVal>
                <c:smooth val="1"/>
              </c15:ser>
            </c15:filteredScatterSeries>
          </c:ext>
        </c:extLst>
      </c:scatterChart>
      <c:valAx>
        <c:axId val="834082032"/>
        <c:scaling>
          <c:orientation val="minMax"/>
          <c:max val="3"/>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62448"/>
        <c:crossesAt val="0"/>
        <c:crossBetween val="midCat"/>
        <c:minorUnit val="1.0000000000000002E-2"/>
      </c:valAx>
      <c:valAx>
        <c:axId val="834062448"/>
        <c:scaling>
          <c:orientation val="minMax"/>
          <c:min val="-0.3500000000000000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82032"/>
        <c:crossesAt val="0"/>
        <c:crossBetween val="midCat"/>
        <c:min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1.png"/><Relationship Id="rId5" Type="http://schemas.openxmlformats.org/officeDocument/2006/relationships/chart" Target="../charts/chart1.xml"/><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29</xdr:row>
      <xdr:rowOff>95251</xdr:rowOff>
    </xdr:from>
    <xdr:to>
      <xdr:col>0</xdr:col>
      <xdr:colOff>4616824</xdr:colOff>
      <xdr:row>29</xdr:row>
      <xdr:rowOff>1324763</xdr:rowOff>
    </xdr:to>
    <xdr:pic>
      <xdr:nvPicPr>
        <xdr:cNvPr id="3" name="Picture 2"/>
        <xdr:cNvPicPr>
          <a:picLocks noChangeAspect="1"/>
        </xdr:cNvPicPr>
      </xdr:nvPicPr>
      <xdr:blipFill>
        <a:blip xmlns:r="http://schemas.openxmlformats.org/officeDocument/2006/relationships" r:embed="rId1"/>
        <a:stretch>
          <a:fillRect/>
        </a:stretch>
      </xdr:blipFill>
      <xdr:spPr>
        <a:xfrm>
          <a:off x="28575" y="9115986"/>
          <a:ext cx="4588249" cy="1229512"/>
        </a:xfrm>
        <a:prstGeom prst="rect">
          <a:avLst/>
        </a:prstGeom>
      </xdr:spPr>
    </xdr:pic>
    <xdr:clientData/>
  </xdr:twoCellAnchor>
  <xdr:twoCellAnchor editAs="oneCell">
    <xdr:from>
      <xdr:col>0</xdr:col>
      <xdr:colOff>171449</xdr:colOff>
      <xdr:row>25</xdr:row>
      <xdr:rowOff>51089</xdr:rowOff>
    </xdr:from>
    <xdr:to>
      <xdr:col>0</xdr:col>
      <xdr:colOff>4010024</xdr:colOff>
      <xdr:row>25</xdr:row>
      <xdr:rowOff>1915040</xdr:rowOff>
    </xdr:to>
    <xdr:pic>
      <xdr:nvPicPr>
        <xdr:cNvPr id="4" name="Picture 3"/>
        <xdr:cNvPicPr>
          <a:picLocks noChangeAspect="1"/>
        </xdr:cNvPicPr>
      </xdr:nvPicPr>
      <xdr:blipFill>
        <a:blip xmlns:r="http://schemas.openxmlformats.org/officeDocument/2006/relationships" r:embed="rId2"/>
        <a:stretch>
          <a:fillRect/>
        </a:stretch>
      </xdr:blipFill>
      <xdr:spPr>
        <a:xfrm>
          <a:off x="171449" y="6108989"/>
          <a:ext cx="3838575" cy="1863951"/>
        </a:xfrm>
        <a:prstGeom prst="rect">
          <a:avLst/>
        </a:prstGeom>
      </xdr:spPr>
    </xdr:pic>
    <xdr:clientData/>
  </xdr:twoCellAnchor>
  <xdr:twoCellAnchor editAs="oneCell">
    <xdr:from>
      <xdr:col>0</xdr:col>
      <xdr:colOff>185457</xdr:colOff>
      <xdr:row>27</xdr:row>
      <xdr:rowOff>101414</xdr:rowOff>
    </xdr:from>
    <xdr:to>
      <xdr:col>0</xdr:col>
      <xdr:colOff>4919382</xdr:colOff>
      <xdr:row>27</xdr:row>
      <xdr:rowOff>364410</xdr:rowOff>
    </xdr:to>
    <xdr:pic>
      <xdr:nvPicPr>
        <xdr:cNvPr id="5" name="Picture 4"/>
        <xdr:cNvPicPr>
          <a:picLocks noChangeAspect="1"/>
        </xdr:cNvPicPr>
      </xdr:nvPicPr>
      <xdr:blipFill>
        <a:blip xmlns:r="http://schemas.openxmlformats.org/officeDocument/2006/relationships" r:embed="rId3"/>
        <a:stretch>
          <a:fillRect/>
        </a:stretch>
      </xdr:blipFill>
      <xdr:spPr>
        <a:xfrm>
          <a:off x="185457" y="8909238"/>
          <a:ext cx="4733925" cy="262996"/>
        </a:xfrm>
        <a:prstGeom prst="rect">
          <a:avLst/>
        </a:prstGeom>
      </xdr:spPr>
    </xdr:pic>
    <xdr:clientData/>
  </xdr:twoCellAnchor>
  <xdr:twoCellAnchor editAs="oneCell">
    <xdr:from>
      <xdr:col>0</xdr:col>
      <xdr:colOff>235323</xdr:colOff>
      <xdr:row>31</xdr:row>
      <xdr:rowOff>100853</xdr:rowOff>
    </xdr:from>
    <xdr:to>
      <xdr:col>0</xdr:col>
      <xdr:colOff>3597088</xdr:colOff>
      <xdr:row>32</xdr:row>
      <xdr:rowOff>69829</xdr:rowOff>
    </xdr:to>
    <xdr:pic>
      <xdr:nvPicPr>
        <xdr:cNvPr id="7" name="Picture 6"/>
        <xdr:cNvPicPr>
          <a:picLocks noChangeAspect="1"/>
        </xdr:cNvPicPr>
      </xdr:nvPicPr>
      <xdr:blipFill rotWithShape="1">
        <a:blip xmlns:r="http://schemas.openxmlformats.org/officeDocument/2006/relationships" r:embed="rId4"/>
        <a:srcRect l="46621" t="3426" r="32731" b="76161"/>
        <a:stretch/>
      </xdr:blipFill>
      <xdr:spPr>
        <a:xfrm>
          <a:off x="235323" y="11261912"/>
          <a:ext cx="3361765" cy="1885182"/>
        </a:xfrm>
        <a:prstGeom prst="rect">
          <a:avLst/>
        </a:prstGeom>
      </xdr:spPr>
    </xdr:pic>
    <xdr:clientData/>
  </xdr:twoCellAnchor>
  <xdr:twoCellAnchor editAs="oneCell">
    <xdr:from>
      <xdr:col>0</xdr:col>
      <xdr:colOff>0</xdr:colOff>
      <xdr:row>34</xdr:row>
      <xdr:rowOff>56030</xdr:rowOff>
    </xdr:from>
    <xdr:to>
      <xdr:col>0</xdr:col>
      <xdr:colOff>4459941</xdr:colOff>
      <xdr:row>34</xdr:row>
      <xdr:rowOff>1387464</xdr:rowOff>
    </xdr:to>
    <xdr:pic>
      <xdr:nvPicPr>
        <xdr:cNvPr id="11" name="Picture 10"/>
        <xdr:cNvPicPr>
          <a:picLocks noChangeAspect="1"/>
        </xdr:cNvPicPr>
      </xdr:nvPicPr>
      <xdr:blipFill>
        <a:blip xmlns:r="http://schemas.openxmlformats.org/officeDocument/2006/relationships" r:embed="rId5"/>
        <a:stretch>
          <a:fillRect/>
        </a:stretch>
      </xdr:blipFill>
      <xdr:spPr>
        <a:xfrm>
          <a:off x="0" y="13603942"/>
          <a:ext cx="4459941" cy="1331434"/>
        </a:xfrm>
        <a:prstGeom prst="rect">
          <a:avLst/>
        </a:prstGeom>
      </xdr:spPr>
    </xdr:pic>
    <xdr:clientData/>
  </xdr:twoCellAnchor>
  <xdr:twoCellAnchor editAs="oneCell">
    <xdr:from>
      <xdr:col>0</xdr:col>
      <xdr:colOff>0</xdr:colOff>
      <xdr:row>42</xdr:row>
      <xdr:rowOff>0</xdr:rowOff>
    </xdr:from>
    <xdr:to>
      <xdr:col>0</xdr:col>
      <xdr:colOff>4235824</xdr:colOff>
      <xdr:row>47</xdr:row>
      <xdr:rowOff>201659</xdr:rowOff>
    </xdr:to>
    <xdr:pic>
      <xdr:nvPicPr>
        <xdr:cNvPr id="13" name="Picture 12"/>
        <xdr:cNvPicPr>
          <a:picLocks noChangeAspect="1"/>
        </xdr:cNvPicPr>
      </xdr:nvPicPr>
      <xdr:blipFill>
        <a:blip xmlns:r="http://schemas.openxmlformats.org/officeDocument/2006/relationships" r:embed="rId6"/>
        <a:stretch>
          <a:fillRect/>
        </a:stretch>
      </xdr:blipFill>
      <xdr:spPr>
        <a:xfrm>
          <a:off x="0" y="18108706"/>
          <a:ext cx="4235824" cy="1378277"/>
        </a:xfrm>
        <a:prstGeom prst="rect">
          <a:avLst/>
        </a:prstGeom>
      </xdr:spPr>
    </xdr:pic>
    <xdr:clientData/>
  </xdr:twoCellAnchor>
  <xdr:twoCellAnchor editAs="oneCell">
    <xdr:from>
      <xdr:col>0</xdr:col>
      <xdr:colOff>291353</xdr:colOff>
      <xdr:row>37</xdr:row>
      <xdr:rowOff>145675</xdr:rowOff>
    </xdr:from>
    <xdr:to>
      <xdr:col>0</xdr:col>
      <xdr:colOff>2253503</xdr:colOff>
      <xdr:row>37</xdr:row>
      <xdr:rowOff>1412500</xdr:rowOff>
    </xdr:to>
    <xdr:pic>
      <xdr:nvPicPr>
        <xdr:cNvPr id="14" name="Picture 13"/>
        <xdr:cNvPicPr>
          <a:picLocks noChangeAspect="1"/>
        </xdr:cNvPicPr>
      </xdr:nvPicPr>
      <xdr:blipFill>
        <a:blip xmlns:r="http://schemas.openxmlformats.org/officeDocument/2006/relationships" r:embed="rId7"/>
        <a:stretch>
          <a:fillRect/>
        </a:stretch>
      </xdr:blipFill>
      <xdr:spPr>
        <a:xfrm>
          <a:off x="291353" y="16035616"/>
          <a:ext cx="1962150" cy="1266825"/>
        </a:xfrm>
        <a:prstGeom prst="rect">
          <a:avLst/>
        </a:prstGeom>
      </xdr:spPr>
    </xdr:pic>
    <xdr:clientData/>
  </xdr:twoCellAnchor>
  <xdr:twoCellAnchor editAs="oneCell">
    <xdr:from>
      <xdr:col>0</xdr:col>
      <xdr:colOff>1131794</xdr:colOff>
      <xdr:row>54</xdr:row>
      <xdr:rowOff>89647</xdr:rowOff>
    </xdr:from>
    <xdr:to>
      <xdr:col>0</xdr:col>
      <xdr:colOff>3036556</xdr:colOff>
      <xdr:row>60</xdr:row>
      <xdr:rowOff>89504</xdr:rowOff>
    </xdr:to>
    <xdr:pic>
      <xdr:nvPicPr>
        <xdr:cNvPr id="15" name="Picture 14"/>
        <xdr:cNvPicPr>
          <a:picLocks noChangeAspect="1"/>
        </xdr:cNvPicPr>
      </xdr:nvPicPr>
      <xdr:blipFill>
        <a:blip xmlns:r="http://schemas.openxmlformats.org/officeDocument/2006/relationships" r:embed="rId8"/>
        <a:stretch>
          <a:fillRect/>
        </a:stretch>
      </xdr:blipFill>
      <xdr:spPr>
        <a:xfrm>
          <a:off x="1131794" y="21851471"/>
          <a:ext cx="1904762" cy="11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3726</xdr:colOff>
      <xdr:row>20</xdr:row>
      <xdr:rowOff>33131</xdr:rowOff>
    </xdr:from>
    <xdr:to>
      <xdr:col>9</xdr:col>
      <xdr:colOff>77807</xdr:colOff>
      <xdr:row>21</xdr:row>
      <xdr:rowOff>47626</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856" t="41085" r="7643" b="13577"/>
        <a:stretch/>
      </xdr:blipFill>
      <xdr:spPr>
        <a:xfrm>
          <a:off x="6128301" y="4957556"/>
          <a:ext cx="1902881" cy="462169"/>
        </a:xfrm>
        <a:prstGeom prst="rect">
          <a:avLst/>
        </a:prstGeom>
      </xdr:spPr>
    </xdr:pic>
    <xdr:clientData/>
  </xdr:twoCellAnchor>
  <xdr:twoCellAnchor editAs="oneCell">
    <xdr:from>
      <xdr:col>6</xdr:col>
      <xdr:colOff>33130</xdr:colOff>
      <xdr:row>29</xdr:row>
      <xdr:rowOff>24848</xdr:rowOff>
    </xdr:from>
    <xdr:to>
      <xdr:col>9</xdr:col>
      <xdr:colOff>588135</xdr:colOff>
      <xdr:row>29</xdr:row>
      <xdr:rowOff>366811</xdr:rowOff>
    </xdr:to>
    <xdr:pic>
      <xdr:nvPicPr>
        <xdr:cNvPr id="5" name="Picture 4"/>
        <xdr:cNvPicPr>
          <a:picLocks noChangeAspect="1"/>
        </xdr:cNvPicPr>
      </xdr:nvPicPr>
      <xdr:blipFill>
        <a:blip xmlns:r="http://schemas.openxmlformats.org/officeDocument/2006/relationships" r:embed="rId2"/>
        <a:stretch>
          <a:fillRect/>
        </a:stretch>
      </xdr:blipFill>
      <xdr:spPr>
        <a:xfrm>
          <a:off x="6162260" y="8216348"/>
          <a:ext cx="2393745" cy="341963"/>
        </a:xfrm>
        <a:prstGeom prst="rect">
          <a:avLst/>
        </a:prstGeom>
      </xdr:spPr>
    </xdr:pic>
    <xdr:clientData/>
  </xdr:twoCellAnchor>
  <xdr:twoCellAnchor editAs="oneCell">
    <xdr:from>
      <xdr:col>6</xdr:col>
      <xdr:colOff>33129</xdr:colOff>
      <xdr:row>28</xdr:row>
      <xdr:rowOff>61292</xdr:rowOff>
    </xdr:from>
    <xdr:to>
      <xdr:col>7</xdr:col>
      <xdr:colOff>588064</xdr:colOff>
      <xdr:row>28</xdr:row>
      <xdr:rowOff>403255</xdr:rowOff>
    </xdr:to>
    <xdr:pic>
      <xdr:nvPicPr>
        <xdr:cNvPr id="6" name="Picture 5"/>
        <xdr:cNvPicPr>
          <a:picLocks noChangeAspect="1"/>
        </xdr:cNvPicPr>
      </xdr:nvPicPr>
      <xdr:blipFill rotWithShape="1">
        <a:blip xmlns:r="http://schemas.openxmlformats.org/officeDocument/2006/relationships" r:embed="rId2"/>
        <a:srcRect l="42074" r="9138"/>
        <a:stretch/>
      </xdr:blipFill>
      <xdr:spPr>
        <a:xfrm>
          <a:off x="6162259" y="7813814"/>
          <a:ext cx="1167848" cy="341963"/>
        </a:xfrm>
        <a:prstGeom prst="rect">
          <a:avLst/>
        </a:prstGeom>
      </xdr:spPr>
    </xdr:pic>
    <xdr:clientData/>
  </xdr:twoCellAnchor>
  <xdr:twoCellAnchor editAs="oneCell">
    <xdr:from>
      <xdr:col>6</xdr:col>
      <xdr:colOff>0</xdr:colOff>
      <xdr:row>23</xdr:row>
      <xdr:rowOff>33130</xdr:rowOff>
    </xdr:from>
    <xdr:to>
      <xdr:col>8</xdr:col>
      <xdr:colOff>443276</xdr:colOff>
      <xdr:row>24</xdr:row>
      <xdr:rowOff>20743</xdr:rowOff>
    </xdr:to>
    <xdr:pic>
      <xdr:nvPicPr>
        <xdr:cNvPr id="8" name="Picture 7"/>
        <xdr:cNvPicPr>
          <a:picLocks noChangeAspect="1"/>
        </xdr:cNvPicPr>
      </xdr:nvPicPr>
      <xdr:blipFill>
        <a:blip xmlns:r="http://schemas.openxmlformats.org/officeDocument/2006/relationships" r:embed="rId3"/>
        <a:stretch>
          <a:fillRect/>
        </a:stretch>
      </xdr:blipFill>
      <xdr:spPr>
        <a:xfrm>
          <a:off x="6129130" y="5822673"/>
          <a:ext cx="1669103" cy="376895"/>
        </a:xfrm>
        <a:prstGeom prst="rect">
          <a:avLst/>
        </a:prstGeom>
      </xdr:spPr>
    </xdr:pic>
    <xdr:clientData/>
  </xdr:twoCellAnchor>
  <xdr:twoCellAnchor editAs="oneCell">
    <xdr:from>
      <xdr:col>5</xdr:col>
      <xdr:colOff>472108</xdr:colOff>
      <xdr:row>25</xdr:row>
      <xdr:rowOff>4671</xdr:rowOff>
    </xdr:from>
    <xdr:to>
      <xdr:col>15</xdr:col>
      <xdr:colOff>325147</xdr:colOff>
      <xdr:row>26</xdr:row>
      <xdr:rowOff>14847</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54586" y="6581062"/>
          <a:ext cx="5915909" cy="474002"/>
        </a:xfrm>
        <a:prstGeom prst="rect">
          <a:avLst/>
        </a:prstGeom>
      </xdr:spPr>
    </xdr:pic>
    <xdr:clientData/>
  </xdr:twoCellAnchor>
  <xdr:twoCellAnchor editAs="oneCell">
    <xdr:from>
      <xdr:col>6</xdr:col>
      <xdr:colOff>0</xdr:colOff>
      <xdr:row>25</xdr:row>
      <xdr:rowOff>428562</xdr:rowOff>
    </xdr:from>
    <xdr:to>
      <xdr:col>8</xdr:col>
      <xdr:colOff>14751</xdr:colOff>
      <xdr:row>26</xdr:row>
      <xdr:rowOff>425254</xdr:rowOff>
    </xdr:to>
    <xdr:pic>
      <xdr:nvPicPr>
        <xdr:cNvPr id="11" name="Picture 10"/>
        <xdr:cNvPicPr>
          <a:picLocks noChangeAspect="1"/>
        </xdr:cNvPicPr>
      </xdr:nvPicPr>
      <xdr:blipFill>
        <a:blip xmlns:r="http://schemas.openxmlformats.org/officeDocument/2006/relationships" r:embed="rId5"/>
        <a:stretch>
          <a:fillRect/>
        </a:stretch>
      </xdr:blipFill>
      <xdr:spPr>
        <a:xfrm>
          <a:off x="6129130" y="7004953"/>
          <a:ext cx="1240578" cy="460518"/>
        </a:xfrm>
        <a:prstGeom prst="rect">
          <a:avLst/>
        </a:prstGeom>
      </xdr:spPr>
    </xdr:pic>
    <xdr:clientData/>
  </xdr:twoCellAnchor>
  <xdr:twoCellAnchor editAs="oneCell">
    <xdr:from>
      <xdr:col>6</xdr:col>
      <xdr:colOff>16565</xdr:colOff>
      <xdr:row>30</xdr:row>
      <xdr:rowOff>171687</xdr:rowOff>
    </xdr:from>
    <xdr:to>
      <xdr:col>8</xdr:col>
      <xdr:colOff>56139</xdr:colOff>
      <xdr:row>32</xdr:row>
      <xdr:rowOff>115957</xdr:rowOff>
    </xdr:to>
    <xdr:pic>
      <xdr:nvPicPr>
        <xdr:cNvPr id="12" name="Picture 11"/>
        <xdr:cNvPicPr>
          <a:picLocks noChangeAspect="1"/>
        </xdr:cNvPicPr>
      </xdr:nvPicPr>
      <xdr:blipFill>
        <a:blip xmlns:r="http://schemas.openxmlformats.org/officeDocument/2006/relationships" r:embed="rId6"/>
        <a:stretch>
          <a:fillRect/>
        </a:stretch>
      </xdr:blipFill>
      <xdr:spPr>
        <a:xfrm>
          <a:off x="6145695" y="8735904"/>
          <a:ext cx="1265401" cy="441226"/>
        </a:xfrm>
        <a:prstGeom prst="rect">
          <a:avLst/>
        </a:prstGeom>
      </xdr:spPr>
    </xdr:pic>
    <xdr:clientData/>
  </xdr:twoCellAnchor>
  <xdr:twoCellAnchor editAs="oneCell">
    <xdr:from>
      <xdr:col>6</xdr:col>
      <xdr:colOff>0</xdr:colOff>
      <xdr:row>23</xdr:row>
      <xdr:rowOff>372719</xdr:rowOff>
    </xdr:from>
    <xdr:to>
      <xdr:col>13</xdr:col>
      <xdr:colOff>18691</xdr:colOff>
      <xdr:row>25</xdr:row>
      <xdr:rowOff>59873</xdr:rowOff>
    </xdr:to>
    <xdr:pic>
      <xdr:nvPicPr>
        <xdr:cNvPr id="13" name="Picture 12"/>
        <xdr:cNvPicPr>
          <a:picLocks noChangeAspect="1"/>
        </xdr:cNvPicPr>
      </xdr:nvPicPr>
      <xdr:blipFill rotWithShape="1">
        <a:blip xmlns:r="http://schemas.openxmlformats.org/officeDocument/2006/relationships" r:embed="rId4"/>
        <a:srcRect l="27161"/>
        <a:stretch/>
      </xdr:blipFill>
      <xdr:spPr>
        <a:xfrm>
          <a:off x="6129130" y="6162262"/>
          <a:ext cx="4309083" cy="474002"/>
        </a:xfrm>
        <a:prstGeom prst="rect">
          <a:avLst/>
        </a:prstGeom>
      </xdr:spPr>
    </xdr:pic>
    <xdr:clientData/>
  </xdr:twoCellAnchor>
  <xdr:twoCellAnchor editAs="oneCell">
    <xdr:from>
      <xdr:col>6</xdr:col>
      <xdr:colOff>483</xdr:colOff>
      <xdr:row>21</xdr:row>
      <xdr:rowOff>41413</xdr:rowOff>
    </xdr:from>
    <xdr:to>
      <xdr:col>9</xdr:col>
      <xdr:colOff>61876</xdr:colOff>
      <xdr:row>22</xdr:row>
      <xdr:rowOff>16563</xdr:rowOff>
    </xdr:to>
    <xdr:pic>
      <xdr:nvPicPr>
        <xdr:cNvPr id="14" name="Picture 13"/>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9876" t="46915" r="9878" b="21962"/>
        <a:stretch/>
      </xdr:blipFill>
      <xdr:spPr>
        <a:xfrm>
          <a:off x="6129613" y="5433391"/>
          <a:ext cx="1900133" cy="331303"/>
        </a:xfrm>
        <a:prstGeom prst="rect">
          <a:avLst/>
        </a:prstGeom>
      </xdr:spPr>
    </xdr:pic>
    <xdr:clientData/>
  </xdr:twoCellAnchor>
  <xdr:twoCellAnchor editAs="oneCell">
    <xdr:from>
      <xdr:col>5</xdr:col>
      <xdr:colOff>505234</xdr:colOff>
      <xdr:row>18</xdr:row>
      <xdr:rowOff>215347</xdr:rowOff>
    </xdr:from>
    <xdr:to>
      <xdr:col>8</xdr:col>
      <xdr:colOff>298741</xdr:colOff>
      <xdr:row>20</xdr:row>
      <xdr:rowOff>56533</xdr:rowOff>
    </xdr:to>
    <xdr:pic>
      <xdr:nvPicPr>
        <xdr:cNvPr id="15" name="Picture 14"/>
        <xdr:cNvPicPr>
          <a:picLocks noChangeAspect="1"/>
        </xdr:cNvPicPr>
      </xdr:nvPicPr>
      <xdr:blipFill>
        <a:blip xmlns:r="http://schemas.openxmlformats.org/officeDocument/2006/relationships" r:embed="rId8"/>
        <a:stretch>
          <a:fillRect/>
        </a:stretch>
      </xdr:blipFill>
      <xdr:spPr>
        <a:xfrm>
          <a:off x="6087712" y="4613412"/>
          <a:ext cx="1565986" cy="3878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2</xdr:row>
      <xdr:rowOff>114300</xdr:rowOff>
    </xdr:from>
    <xdr:to>
      <xdr:col>15</xdr:col>
      <xdr:colOff>154598</xdr:colOff>
      <xdr:row>14</xdr:row>
      <xdr:rowOff>108666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114300"/>
          <a:ext cx="10034954" cy="2280366"/>
        </a:xfrm>
        <a:prstGeom prst="rect">
          <a:avLst/>
        </a:prstGeom>
      </xdr:spPr>
    </xdr:pic>
    <xdr:clientData/>
  </xdr:twoCellAnchor>
  <xdr:twoCellAnchor editAs="oneCell">
    <xdr:from>
      <xdr:col>0</xdr:col>
      <xdr:colOff>1187315</xdr:colOff>
      <xdr:row>11</xdr:row>
      <xdr:rowOff>27793</xdr:rowOff>
    </xdr:from>
    <xdr:to>
      <xdr:col>3</xdr:col>
      <xdr:colOff>354977</xdr:colOff>
      <xdr:row>12</xdr:row>
      <xdr:rowOff>165741</xdr:rowOff>
    </xdr:to>
    <xdr:pic>
      <xdr:nvPicPr>
        <xdr:cNvPr id="3" name="Picture 2"/>
        <xdr:cNvPicPr>
          <a:picLocks noChangeAspect="1"/>
        </xdr:cNvPicPr>
      </xdr:nvPicPr>
      <xdr:blipFill rotWithShape="1">
        <a:blip xmlns:r="http://schemas.openxmlformats.org/officeDocument/2006/relationships" r:embed="rId2"/>
        <a:srcRect t="15976" b="15165"/>
        <a:stretch/>
      </xdr:blipFill>
      <xdr:spPr>
        <a:xfrm>
          <a:off x="1187315" y="1742293"/>
          <a:ext cx="1767254" cy="328448"/>
        </a:xfrm>
        <a:prstGeom prst="rect">
          <a:avLst/>
        </a:prstGeom>
      </xdr:spPr>
    </xdr:pic>
    <xdr:clientData/>
  </xdr:twoCellAnchor>
  <xdr:twoCellAnchor editAs="oneCell">
    <xdr:from>
      <xdr:col>6</xdr:col>
      <xdr:colOff>240955</xdr:colOff>
      <xdr:row>11</xdr:row>
      <xdr:rowOff>103310</xdr:rowOff>
    </xdr:from>
    <xdr:to>
      <xdr:col>7</xdr:col>
      <xdr:colOff>458271</xdr:colOff>
      <xdr:row>12</xdr:row>
      <xdr:rowOff>131885</xdr:rowOff>
    </xdr:to>
    <xdr:pic>
      <xdr:nvPicPr>
        <xdr:cNvPr id="4" name="Picture 3"/>
        <xdr:cNvPicPr>
          <a:picLocks noChangeAspect="1"/>
        </xdr:cNvPicPr>
      </xdr:nvPicPr>
      <xdr:blipFill rotWithShape="1">
        <a:blip xmlns:r="http://schemas.openxmlformats.org/officeDocument/2006/relationships" r:embed="rId3"/>
        <a:srcRect t="25872" b="20536"/>
        <a:stretch/>
      </xdr:blipFill>
      <xdr:spPr>
        <a:xfrm>
          <a:off x="3633320" y="1817810"/>
          <a:ext cx="1323682" cy="219075"/>
        </a:xfrm>
        <a:prstGeom prst="rect">
          <a:avLst/>
        </a:prstGeom>
      </xdr:spPr>
    </xdr:pic>
    <xdr:clientData/>
  </xdr:twoCellAnchor>
  <xdr:twoCellAnchor editAs="oneCell">
    <xdr:from>
      <xdr:col>8</xdr:col>
      <xdr:colOff>349602</xdr:colOff>
      <xdr:row>11</xdr:row>
      <xdr:rowOff>80597</xdr:rowOff>
    </xdr:from>
    <xdr:to>
      <xdr:col>12</xdr:col>
      <xdr:colOff>344366</xdr:colOff>
      <xdr:row>12</xdr:row>
      <xdr:rowOff>153866</xdr:rowOff>
    </xdr:to>
    <xdr:pic>
      <xdr:nvPicPr>
        <xdr:cNvPr id="5" name="Picture 4"/>
        <xdr:cNvPicPr>
          <a:picLocks noChangeAspect="1"/>
        </xdr:cNvPicPr>
      </xdr:nvPicPr>
      <xdr:blipFill rotWithShape="1">
        <a:blip xmlns:r="http://schemas.openxmlformats.org/officeDocument/2006/relationships" r:embed="rId4"/>
        <a:srcRect r="1495" b="26813"/>
        <a:stretch/>
      </xdr:blipFill>
      <xdr:spPr>
        <a:xfrm>
          <a:off x="5456467" y="1795097"/>
          <a:ext cx="3123361" cy="263769"/>
        </a:xfrm>
        <a:prstGeom prst="rect">
          <a:avLst/>
        </a:prstGeom>
      </xdr:spPr>
    </xdr:pic>
    <xdr:clientData/>
  </xdr:twoCellAnchor>
  <xdr:twoCellAnchor>
    <xdr:from>
      <xdr:col>0</xdr:col>
      <xdr:colOff>80594</xdr:colOff>
      <xdr:row>23</xdr:row>
      <xdr:rowOff>73270</xdr:rowOff>
    </xdr:from>
    <xdr:to>
      <xdr:col>13</xdr:col>
      <xdr:colOff>109904</xdr:colOff>
      <xdr:row>39</xdr:row>
      <xdr:rowOff>115033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388328</xdr:colOff>
      <xdr:row>8</xdr:row>
      <xdr:rowOff>177591</xdr:rowOff>
    </xdr:from>
    <xdr:to>
      <xdr:col>15</xdr:col>
      <xdr:colOff>571499</xdr:colOff>
      <xdr:row>9</xdr:row>
      <xdr:rowOff>163389</xdr:rowOff>
    </xdr:to>
    <xdr:pic>
      <xdr:nvPicPr>
        <xdr:cNvPr id="11" name="Picture 1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623790" y="1320591"/>
          <a:ext cx="1780440" cy="1762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4</xdr:col>
      <xdr:colOff>790575</xdr:colOff>
      <xdr:row>9</xdr:row>
      <xdr:rowOff>93088</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22760"/>
        <a:stretch/>
      </xdr:blipFill>
      <xdr:spPr>
        <a:xfrm>
          <a:off x="0" y="381000"/>
          <a:ext cx="3352800" cy="1426588"/>
        </a:xfrm>
        <a:prstGeom prst="rect">
          <a:avLst/>
        </a:prstGeom>
      </xdr:spPr>
    </xdr:pic>
    <xdr:clientData/>
  </xdr:twoCellAnchor>
  <xdr:twoCellAnchor editAs="oneCell">
    <xdr:from>
      <xdr:col>5</xdr:col>
      <xdr:colOff>600076</xdr:colOff>
      <xdr:row>2</xdr:row>
      <xdr:rowOff>171451</xdr:rowOff>
    </xdr:from>
    <xdr:to>
      <xdr:col>10</xdr:col>
      <xdr:colOff>209551</xdr:colOff>
      <xdr:row>8</xdr:row>
      <xdr:rowOff>92675</xdr:rowOff>
    </xdr:to>
    <xdr:pic>
      <xdr:nvPicPr>
        <xdr:cNvPr id="6" name="Picture 5"/>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03" r="10053" b="-1"/>
        <a:stretch/>
      </xdr:blipFill>
      <xdr:spPr>
        <a:xfrm>
          <a:off x="4276726" y="552451"/>
          <a:ext cx="4019550" cy="1064224"/>
        </a:xfrm>
        <a:prstGeom prst="rect">
          <a:avLst/>
        </a:prstGeom>
      </xdr:spPr>
    </xdr:pic>
    <xdr:clientData/>
  </xdr:twoCellAnchor>
  <xdr:twoCellAnchor editAs="oneCell">
    <xdr:from>
      <xdr:col>11</xdr:col>
      <xdr:colOff>95250</xdr:colOff>
      <xdr:row>0</xdr:row>
      <xdr:rowOff>123825</xdr:rowOff>
    </xdr:from>
    <xdr:to>
      <xdr:col>20</xdr:col>
      <xdr:colOff>311038</xdr:colOff>
      <xdr:row>12</xdr:row>
      <xdr:rowOff>130133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43950" y="123825"/>
          <a:ext cx="6035563" cy="2444708"/>
        </a:xfrm>
        <a:prstGeom prst="rect">
          <a:avLst/>
        </a:prstGeom>
      </xdr:spPr>
    </xdr:pic>
    <xdr:clientData/>
  </xdr:twoCellAnchor>
  <xdr:twoCellAnchor>
    <xdr:from>
      <xdr:col>14</xdr:col>
      <xdr:colOff>219075</xdr:colOff>
      <xdr:row>15</xdr:row>
      <xdr:rowOff>38100</xdr:rowOff>
    </xdr:from>
    <xdr:to>
      <xdr:col>30</xdr:col>
      <xdr:colOff>235929</xdr:colOff>
      <xdr:row>30</xdr:row>
      <xdr:rowOff>79863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nu.org/licenses/gpl-3.0.t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nu.org/licenses/gpl-3.0.tx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4"/>
  <sheetViews>
    <sheetView tabSelected="1" zoomScale="85" zoomScaleNormal="85" workbookViewId="0"/>
  </sheetViews>
  <sheetFormatPr defaultRowHeight="15" x14ac:dyDescent="0.25"/>
  <cols>
    <col min="1" max="1" width="78.85546875" customWidth="1"/>
  </cols>
  <sheetData>
    <row r="1" spans="1:1" ht="68.25" customHeight="1" x14ac:dyDescent="0.25">
      <c r="A1" s="26" t="s">
        <v>656</v>
      </c>
    </row>
    <row r="2" spans="1:1" ht="18.75" customHeight="1" x14ac:dyDescent="0.25">
      <c r="A2" s="27" t="s">
        <v>638</v>
      </c>
    </row>
    <row r="3" spans="1:1" x14ac:dyDescent="0.25">
      <c r="A3" s="22"/>
    </row>
    <row r="4" spans="1:1" x14ac:dyDescent="0.25">
      <c r="A4" s="23" t="s">
        <v>82</v>
      </c>
    </row>
    <row r="5" spans="1:1" x14ac:dyDescent="0.25">
      <c r="A5" s="23" t="s">
        <v>83</v>
      </c>
    </row>
    <row r="6" spans="1:1" x14ac:dyDescent="0.25">
      <c r="A6" s="23" t="s">
        <v>84</v>
      </c>
    </row>
    <row r="7" spans="1:1" x14ac:dyDescent="0.25">
      <c r="A7" s="23" t="s">
        <v>85</v>
      </c>
    </row>
    <row r="8" spans="1:1" x14ac:dyDescent="0.25">
      <c r="A8" s="22"/>
    </row>
    <row r="9" spans="1:1" x14ac:dyDescent="0.25">
      <c r="A9" s="23" t="s">
        <v>86</v>
      </c>
    </row>
    <row r="10" spans="1:1" x14ac:dyDescent="0.25">
      <c r="A10" s="23" t="s">
        <v>87</v>
      </c>
    </row>
    <row r="11" spans="1:1" x14ac:dyDescent="0.25">
      <c r="A11" s="23" t="s">
        <v>88</v>
      </c>
    </row>
    <row r="12" spans="1:1" x14ac:dyDescent="0.25">
      <c r="A12" s="23" t="s">
        <v>89</v>
      </c>
    </row>
    <row r="13" spans="1:1" x14ac:dyDescent="0.25">
      <c r="A13" s="22"/>
    </row>
    <row r="14" spans="1:1" x14ac:dyDescent="0.25">
      <c r="A14" s="23" t="s">
        <v>90</v>
      </c>
    </row>
    <row r="15" spans="1:1" x14ac:dyDescent="0.25">
      <c r="A15" s="23" t="s">
        <v>617</v>
      </c>
    </row>
    <row r="17" spans="1:1" x14ac:dyDescent="0.25">
      <c r="A17" s="21" t="s">
        <v>644</v>
      </c>
    </row>
    <row r="19" spans="1:1" x14ac:dyDescent="0.25">
      <c r="A19" s="24" t="s">
        <v>639</v>
      </c>
    </row>
    <row r="20" spans="1:1" x14ac:dyDescent="0.25">
      <c r="A20" t="s">
        <v>645</v>
      </c>
    </row>
    <row r="23" spans="1:1" ht="20.25" x14ac:dyDescent="0.25">
      <c r="A23" s="74" t="s">
        <v>657</v>
      </c>
    </row>
    <row r="24" spans="1:1" ht="55.5" customHeight="1" x14ac:dyDescent="0.25">
      <c r="A24" s="71" t="s">
        <v>658</v>
      </c>
    </row>
    <row r="25" spans="1:1" ht="56.25" x14ac:dyDescent="0.25">
      <c r="A25" s="72" t="s">
        <v>659</v>
      </c>
    </row>
    <row r="26" spans="1:1" ht="151.5" customHeight="1" x14ac:dyDescent="0.3">
      <c r="A26" s="6"/>
    </row>
    <row r="27" spans="1:1" ht="23.25" customHeight="1" x14ac:dyDescent="0.3">
      <c r="A27" s="73" t="s">
        <v>660</v>
      </c>
    </row>
    <row r="28" spans="1:1" ht="41.25" customHeight="1" x14ac:dyDescent="0.3">
      <c r="A28" s="2"/>
    </row>
    <row r="29" spans="1:1" ht="18.75" x14ac:dyDescent="0.3">
      <c r="A29" s="73" t="s">
        <v>661</v>
      </c>
    </row>
    <row r="30" spans="1:1" ht="106.5" customHeight="1" x14ac:dyDescent="0.3">
      <c r="A30" s="2"/>
    </row>
    <row r="31" spans="1:1" ht="18.75" x14ac:dyDescent="0.3">
      <c r="A31" s="2" t="s">
        <v>662</v>
      </c>
    </row>
    <row r="32" spans="1:1" ht="150.75" customHeight="1" x14ac:dyDescent="0.3">
      <c r="A32" s="2"/>
    </row>
    <row r="33" spans="1:1" ht="18.75" x14ac:dyDescent="0.3">
      <c r="A33" s="2"/>
    </row>
    <row r="34" spans="1:1" ht="63" customHeight="1" x14ac:dyDescent="0.3">
      <c r="A34" s="6" t="s">
        <v>663</v>
      </c>
    </row>
    <row r="35" spans="1:1" ht="118.5" customHeight="1" x14ac:dyDescent="0.3">
      <c r="A35" s="2"/>
    </row>
    <row r="36" spans="1:1" ht="18.75" x14ac:dyDescent="0.3">
      <c r="A36" s="2"/>
    </row>
    <row r="37" spans="1:1" ht="18.75" x14ac:dyDescent="0.3">
      <c r="A37" s="2" t="s">
        <v>664</v>
      </c>
    </row>
    <row r="38" spans="1:1" ht="114.75" customHeight="1" x14ac:dyDescent="0.3">
      <c r="A38" s="2"/>
    </row>
    <row r="39" spans="1:1" ht="18.75" x14ac:dyDescent="0.3">
      <c r="A39" s="2"/>
    </row>
    <row r="40" spans="1:1" ht="18.75" x14ac:dyDescent="0.3">
      <c r="A40" s="2"/>
    </row>
    <row r="41" spans="1:1" ht="54.75" customHeight="1" x14ac:dyDescent="0.3">
      <c r="A41" s="6" t="s">
        <v>667</v>
      </c>
    </row>
    <row r="42" spans="1:1" ht="18.75" x14ac:dyDescent="0.3">
      <c r="A42" s="2"/>
    </row>
    <row r="43" spans="1:1" ht="18.75" x14ac:dyDescent="0.3">
      <c r="A43" s="2"/>
    </row>
    <row r="44" spans="1:1" ht="18.75" x14ac:dyDescent="0.3">
      <c r="A44" s="2"/>
    </row>
    <row r="45" spans="1:1" ht="18.75" x14ac:dyDescent="0.3">
      <c r="A45" s="2"/>
    </row>
    <row r="46" spans="1:1" ht="18.75" x14ac:dyDescent="0.3">
      <c r="A46" s="2"/>
    </row>
    <row r="47" spans="1:1" ht="18.75" x14ac:dyDescent="0.3">
      <c r="A47" s="2"/>
    </row>
    <row r="48" spans="1:1" ht="18.75" x14ac:dyDescent="0.3">
      <c r="A48" s="2"/>
    </row>
    <row r="49" spans="1:1" ht="18.75" x14ac:dyDescent="0.3">
      <c r="A49" s="2"/>
    </row>
    <row r="50" spans="1:1" ht="18.75" x14ac:dyDescent="0.3">
      <c r="A50" s="2"/>
    </row>
    <row r="51" spans="1:1" ht="18.75" x14ac:dyDescent="0.3">
      <c r="A51" s="2" t="s">
        <v>665</v>
      </c>
    </row>
    <row r="52" spans="1:1" ht="18.75" x14ac:dyDescent="0.3">
      <c r="A52" s="2"/>
    </row>
    <row r="54" spans="1:1" ht="40.5" customHeight="1" x14ac:dyDescent="0.3">
      <c r="A54" s="6" t="s">
        <v>666</v>
      </c>
    </row>
  </sheetData>
  <hyperlinks>
    <hyperlink ref="A17"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5"/>
  <sheetViews>
    <sheetView workbookViewId="0">
      <selection activeCell="E22" sqref="E22"/>
    </sheetView>
  </sheetViews>
  <sheetFormatPr defaultRowHeight="15" x14ac:dyDescent="0.25"/>
  <cols>
    <col min="1" max="1" width="65.5703125" customWidth="1"/>
  </cols>
  <sheetData>
    <row r="1" spans="1:1" x14ac:dyDescent="0.25">
      <c r="A1" s="21" t="s">
        <v>644</v>
      </c>
    </row>
    <row r="2" spans="1:1" x14ac:dyDescent="0.25">
      <c r="A2" s="23" t="s">
        <v>94</v>
      </c>
    </row>
    <row r="3" spans="1:1" x14ac:dyDescent="0.25">
      <c r="A3" s="23" t="s">
        <v>95</v>
      </c>
    </row>
    <row r="4" spans="1:1" x14ac:dyDescent="0.25">
      <c r="A4" s="22"/>
    </row>
    <row r="5" spans="1:1" x14ac:dyDescent="0.25">
      <c r="A5" s="23" t="s">
        <v>96</v>
      </c>
    </row>
    <row r="6" spans="1:1" x14ac:dyDescent="0.25">
      <c r="A6" s="23" t="s">
        <v>97</v>
      </c>
    </row>
    <row r="7" spans="1:1" x14ac:dyDescent="0.25">
      <c r="A7" s="23" t="s">
        <v>98</v>
      </c>
    </row>
    <row r="8" spans="1:1" x14ac:dyDescent="0.25">
      <c r="A8" s="22"/>
    </row>
    <row r="9" spans="1:1" x14ac:dyDescent="0.25">
      <c r="A9" s="23" t="s">
        <v>99</v>
      </c>
    </row>
    <row r="10" spans="1:1" x14ac:dyDescent="0.25">
      <c r="A10" s="22"/>
    </row>
    <row r="11" spans="1:1" x14ac:dyDescent="0.25">
      <c r="A11" s="23" t="s">
        <v>100</v>
      </c>
    </row>
    <row r="12" spans="1:1" x14ac:dyDescent="0.25">
      <c r="A12" s="23" t="s">
        <v>101</v>
      </c>
    </row>
    <row r="13" spans="1:1" x14ac:dyDescent="0.25">
      <c r="A13" s="22"/>
    </row>
    <row r="14" spans="1:1" x14ac:dyDescent="0.25">
      <c r="A14" s="23" t="s">
        <v>102</v>
      </c>
    </row>
    <row r="15" spans="1:1" x14ac:dyDescent="0.25">
      <c r="A15" s="23" t="s">
        <v>103</v>
      </c>
    </row>
    <row r="16" spans="1:1" x14ac:dyDescent="0.25">
      <c r="A16" s="23" t="s">
        <v>104</v>
      </c>
    </row>
    <row r="17" spans="1:1" x14ac:dyDescent="0.25">
      <c r="A17" s="23" t="s">
        <v>105</v>
      </c>
    </row>
    <row r="18" spans="1:1" x14ac:dyDescent="0.25">
      <c r="A18" s="23" t="s">
        <v>106</v>
      </c>
    </row>
    <row r="19" spans="1:1" x14ac:dyDescent="0.25">
      <c r="A19" s="23" t="s">
        <v>107</v>
      </c>
    </row>
    <row r="20" spans="1:1" x14ac:dyDescent="0.25">
      <c r="A20" s="23" t="s">
        <v>108</v>
      </c>
    </row>
    <row r="21" spans="1:1" x14ac:dyDescent="0.25">
      <c r="A21" s="23" t="s">
        <v>109</v>
      </c>
    </row>
    <row r="22" spans="1:1" x14ac:dyDescent="0.25">
      <c r="A22" s="22"/>
    </row>
    <row r="23" spans="1:1" x14ac:dyDescent="0.25">
      <c r="A23" s="23" t="s">
        <v>110</v>
      </c>
    </row>
    <row r="24" spans="1:1" x14ac:dyDescent="0.25">
      <c r="A24" s="23" t="s">
        <v>111</v>
      </c>
    </row>
    <row r="25" spans="1:1" x14ac:dyDescent="0.25">
      <c r="A25" s="23" t="s">
        <v>112</v>
      </c>
    </row>
    <row r="26" spans="1:1" x14ac:dyDescent="0.25">
      <c r="A26" s="23" t="s">
        <v>113</v>
      </c>
    </row>
    <row r="27" spans="1:1" x14ac:dyDescent="0.25">
      <c r="A27" s="23" t="s">
        <v>114</v>
      </c>
    </row>
    <row r="28" spans="1:1" x14ac:dyDescent="0.25">
      <c r="A28" s="23" t="s">
        <v>115</v>
      </c>
    </row>
    <row r="29" spans="1:1" x14ac:dyDescent="0.25">
      <c r="A29" s="22"/>
    </row>
    <row r="30" spans="1:1" x14ac:dyDescent="0.25">
      <c r="A30" s="23" t="s">
        <v>116</v>
      </c>
    </row>
    <row r="31" spans="1:1" x14ac:dyDescent="0.25">
      <c r="A31" s="23" t="s">
        <v>117</v>
      </c>
    </row>
    <row r="32" spans="1:1" x14ac:dyDescent="0.25">
      <c r="A32" s="23" t="s">
        <v>118</v>
      </c>
    </row>
    <row r="33" spans="1:1" x14ac:dyDescent="0.25">
      <c r="A33" s="23" t="s">
        <v>119</v>
      </c>
    </row>
    <row r="34" spans="1:1" x14ac:dyDescent="0.25">
      <c r="A34" s="22"/>
    </row>
    <row r="35" spans="1:1" x14ac:dyDescent="0.25">
      <c r="A35" s="23" t="s">
        <v>120</v>
      </c>
    </row>
    <row r="36" spans="1:1" x14ac:dyDescent="0.25">
      <c r="A36" s="23" t="s">
        <v>121</v>
      </c>
    </row>
    <row r="37" spans="1:1" x14ac:dyDescent="0.25">
      <c r="A37" s="23" t="s">
        <v>122</v>
      </c>
    </row>
    <row r="38" spans="1:1" x14ac:dyDescent="0.25">
      <c r="A38" s="23" t="s">
        <v>123</v>
      </c>
    </row>
    <row r="39" spans="1:1" x14ac:dyDescent="0.25">
      <c r="A39" s="23" t="s">
        <v>124</v>
      </c>
    </row>
    <row r="40" spans="1:1" x14ac:dyDescent="0.25">
      <c r="A40" s="22"/>
    </row>
    <row r="41" spans="1:1" x14ac:dyDescent="0.25">
      <c r="A41" s="23" t="s">
        <v>125</v>
      </c>
    </row>
    <row r="42" spans="1:1" x14ac:dyDescent="0.25">
      <c r="A42" s="23" t="s">
        <v>126</v>
      </c>
    </row>
    <row r="43" spans="1:1" x14ac:dyDescent="0.25">
      <c r="A43" s="23" t="s">
        <v>127</v>
      </c>
    </row>
    <row r="44" spans="1:1" x14ac:dyDescent="0.25">
      <c r="A44" s="22"/>
    </row>
    <row r="45" spans="1:1" x14ac:dyDescent="0.25">
      <c r="A45" s="23" t="s">
        <v>128</v>
      </c>
    </row>
    <row r="46" spans="1:1" x14ac:dyDescent="0.25">
      <c r="A46" s="23" t="s">
        <v>129</v>
      </c>
    </row>
    <row r="47" spans="1:1" x14ac:dyDescent="0.25">
      <c r="A47" s="23" t="s">
        <v>130</v>
      </c>
    </row>
    <row r="48" spans="1:1" x14ac:dyDescent="0.25">
      <c r="A48" s="23" t="s">
        <v>131</v>
      </c>
    </row>
    <row r="49" spans="1:1" x14ac:dyDescent="0.25">
      <c r="A49" s="23" t="s">
        <v>132</v>
      </c>
    </row>
    <row r="50" spans="1:1" x14ac:dyDescent="0.25">
      <c r="A50" s="22"/>
    </row>
    <row r="51" spans="1:1" x14ac:dyDescent="0.25">
      <c r="A51" s="23" t="s">
        <v>133</v>
      </c>
    </row>
    <row r="52" spans="1:1" x14ac:dyDescent="0.25">
      <c r="A52" s="23" t="s">
        <v>134</v>
      </c>
    </row>
    <row r="53" spans="1:1" x14ac:dyDescent="0.25">
      <c r="A53" s="23" t="s">
        <v>135</v>
      </c>
    </row>
    <row r="54" spans="1:1" x14ac:dyDescent="0.25">
      <c r="A54" s="23" t="s">
        <v>136</v>
      </c>
    </row>
    <row r="55" spans="1:1" x14ac:dyDescent="0.25">
      <c r="A55" s="23" t="s">
        <v>137</v>
      </c>
    </row>
    <row r="56" spans="1:1" x14ac:dyDescent="0.25">
      <c r="A56" s="23" t="s">
        <v>138</v>
      </c>
    </row>
    <row r="57" spans="1:1" x14ac:dyDescent="0.25">
      <c r="A57" s="23" t="s">
        <v>139</v>
      </c>
    </row>
    <row r="58" spans="1:1" x14ac:dyDescent="0.25">
      <c r="A58" s="23" t="s">
        <v>140</v>
      </c>
    </row>
    <row r="59" spans="1:1" x14ac:dyDescent="0.25">
      <c r="A59" s="23" t="s">
        <v>141</v>
      </c>
    </row>
    <row r="60" spans="1:1" x14ac:dyDescent="0.25">
      <c r="A60" s="23" t="s">
        <v>142</v>
      </c>
    </row>
    <row r="61" spans="1:1" x14ac:dyDescent="0.25">
      <c r="A61" s="22"/>
    </row>
    <row r="62" spans="1:1" x14ac:dyDescent="0.25">
      <c r="A62" s="23" t="s">
        <v>143</v>
      </c>
    </row>
    <row r="63" spans="1:1" x14ac:dyDescent="0.25">
      <c r="A63" s="23" t="s">
        <v>144</v>
      </c>
    </row>
    <row r="64" spans="1:1" x14ac:dyDescent="0.25">
      <c r="A64" s="23" t="s">
        <v>145</v>
      </c>
    </row>
    <row r="65" spans="1:1" x14ac:dyDescent="0.25">
      <c r="A65" s="23" t="s">
        <v>146</v>
      </c>
    </row>
    <row r="66" spans="1:1" x14ac:dyDescent="0.25">
      <c r="A66" s="23" t="s">
        <v>147</v>
      </c>
    </row>
    <row r="67" spans="1:1" x14ac:dyDescent="0.25">
      <c r="A67" s="23" t="s">
        <v>148</v>
      </c>
    </row>
    <row r="68" spans="1:1" x14ac:dyDescent="0.25">
      <c r="A68" s="22"/>
    </row>
    <row r="69" spans="1:1" x14ac:dyDescent="0.25">
      <c r="A69" s="23" t="s">
        <v>149</v>
      </c>
    </row>
    <row r="70" spans="1:1" x14ac:dyDescent="0.25">
      <c r="A70" s="23" t="s">
        <v>150</v>
      </c>
    </row>
    <row r="71" spans="1:1" x14ac:dyDescent="0.25">
      <c r="A71" s="22"/>
    </row>
    <row r="72" spans="1:1" x14ac:dyDescent="0.25">
      <c r="A72" s="23" t="s">
        <v>151</v>
      </c>
    </row>
    <row r="73" spans="1:1" x14ac:dyDescent="0.25">
      <c r="A73" s="22"/>
    </row>
    <row r="74" spans="1:1" x14ac:dyDescent="0.25">
      <c r="A74" s="23" t="s">
        <v>152</v>
      </c>
    </row>
    <row r="75" spans="1:1" x14ac:dyDescent="0.25">
      <c r="A75" s="22"/>
    </row>
    <row r="76" spans="1:1" x14ac:dyDescent="0.25">
      <c r="A76" s="23" t="s">
        <v>153</v>
      </c>
    </row>
    <row r="77" spans="1:1" x14ac:dyDescent="0.25">
      <c r="A77" s="22"/>
    </row>
    <row r="78" spans="1:1" x14ac:dyDescent="0.25">
      <c r="A78" s="23" t="s">
        <v>154</v>
      </c>
    </row>
    <row r="79" spans="1:1" x14ac:dyDescent="0.25">
      <c r="A79" s="23" t="s">
        <v>155</v>
      </c>
    </row>
    <row r="80" spans="1:1" x14ac:dyDescent="0.25">
      <c r="A80" s="22"/>
    </row>
    <row r="81" spans="1:1" x14ac:dyDescent="0.25">
      <c r="A81" s="23" t="s">
        <v>156</v>
      </c>
    </row>
    <row r="82" spans="1:1" x14ac:dyDescent="0.25">
      <c r="A82" s="23" t="s">
        <v>157</v>
      </c>
    </row>
    <row r="83" spans="1:1" x14ac:dyDescent="0.25">
      <c r="A83" s="23" t="s">
        <v>158</v>
      </c>
    </row>
    <row r="84" spans="1:1" x14ac:dyDescent="0.25">
      <c r="A84" s="22"/>
    </row>
    <row r="85" spans="1:1" x14ac:dyDescent="0.25">
      <c r="A85" s="23" t="s">
        <v>159</v>
      </c>
    </row>
    <row r="86" spans="1:1" x14ac:dyDescent="0.25">
      <c r="A86" s="23" t="s">
        <v>160</v>
      </c>
    </row>
    <row r="87" spans="1:1" x14ac:dyDescent="0.25">
      <c r="A87" s="23" t="s">
        <v>161</v>
      </c>
    </row>
    <row r="88" spans="1:1" x14ac:dyDescent="0.25">
      <c r="A88" s="23" t="s">
        <v>162</v>
      </c>
    </row>
    <row r="89" spans="1:1" x14ac:dyDescent="0.25">
      <c r="A89" s="22"/>
    </row>
    <row r="90" spans="1:1" x14ac:dyDescent="0.25">
      <c r="A90" s="23" t="s">
        <v>163</v>
      </c>
    </row>
    <row r="91" spans="1:1" x14ac:dyDescent="0.25">
      <c r="A91" s="23" t="s">
        <v>164</v>
      </c>
    </row>
    <row r="92" spans="1:1" x14ac:dyDescent="0.25">
      <c r="A92" s="22"/>
    </row>
    <row r="93" spans="1:1" x14ac:dyDescent="0.25">
      <c r="A93" s="23" t="s">
        <v>165</v>
      </c>
    </row>
    <row r="94" spans="1:1" x14ac:dyDescent="0.25">
      <c r="A94" s="23" t="s">
        <v>166</v>
      </c>
    </row>
    <row r="95" spans="1:1" x14ac:dyDescent="0.25">
      <c r="A95" s="23" t="s">
        <v>167</v>
      </c>
    </row>
    <row r="96" spans="1:1" x14ac:dyDescent="0.25">
      <c r="A96" s="23" t="s">
        <v>168</v>
      </c>
    </row>
    <row r="97" spans="1:1" x14ac:dyDescent="0.25">
      <c r="A97" s="23" t="s">
        <v>169</v>
      </c>
    </row>
    <row r="98" spans="1:1" x14ac:dyDescent="0.25">
      <c r="A98" s="23" t="s">
        <v>170</v>
      </c>
    </row>
    <row r="99" spans="1:1" x14ac:dyDescent="0.25">
      <c r="A99" s="22"/>
    </row>
    <row r="100" spans="1:1" x14ac:dyDescent="0.25">
      <c r="A100" s="23" t="s">
        <v>171</v>
      </c>
    </row>
    <row r="101" spans="1:1" x14ac:dyDescent="0.25">
      <c r="A101" s="23" t="s">
        <v>172</v>
      </c>
    </row>
    <row r="102" spans="1:1" x14ac:dyDescent="0.25">
      <c r="A102" s="23" t="s">
        <v>173</v>
      </c>
    </row>
    <row r="103" spans="1:1" x14ac:dyDescent="0.25">
      <c r="A103" s="22"/>
    </row>
    <row r="104" spans="1:1" x14ac:dyDescent="0.25">
      <c r="A104" s="23" t="s">
        <v>174</v>
      </c>
    </row>
    <row r="105" spans="1:1" x14ac:dyDescent="0.25">
      <c r="A105" s="23" t="s">
        <v>175</v>
      </c>
    </row>
    <row r="106" spans="1:1" x14ac:dyDescent="0.25">
      <c r="A106" s="23" t="s">
        <v>176</v>
      </c>
    </row>
    <row r="107" spans="1:1" x14ac:dyDescent="0.25">
      <c r="A107" s="23" t="s">
        <v>177</v>
      </c>
    </row>
    <row r="108" spans="1:1" x14ac:dyDescent="0.25">
      <c r="A108" s="23" t="s">
        <v>178</v>
      </c>
    </row>
    <row r="109" spans="1:1" x14ac:dyDescent="0.25">
      <c r="A109" s="23" t="s">
        <v>179</v>
      </c>
    </row>
    <row r="110" spans="1:1" x14ac:dyDescent="0.25">
      <c r="A110" s="23" t="s">
        <v>180</v>
      </c>
    </row>
    <row r="111" spans="1:1" x14ac:dyDescent="0.25">
      <c r="A111" s="23" t="s">
        <v>181</v>
      </c>
    </row>
    <row r="112" spans="1:1" x14ac:dyDescent="0.25">
      <c r="A112" s="22"/>
    </row>
    <row r="113" spans="1:1" x14ac:dyDescent="0.25">
      <c r="A113" s="23" t="s">
        <v>182</v>
      </c>
    </row>
    <row r="114" spans="1:1" x14ac:dyDescent="0.25">
      <c r="A114" s="22"/>
    </row>
    <row r="115" spans="1:1" x14ac:dyDescent="0.25">
      <c r="A115" s="23" t="s">
        <v>183</v>
      </c>
    </row>
    <row r="116" spans="1:1" x14ac:dyDescent="0.25">
      <c r="A116" s="23" t="s">
        <v>184</v>
      </c>
    </row>
    <row r="117" spans="1:1" x14ac:dyDescent="0.25">
      <c r="A117" s="23" t="s">
        <v>185</v>
      </c>
    </row>
    <row r="118" spans="1:1" x14ac:dyDescent="0.25">
      <c r="A118" s="22"/>
    </row>
    <row r="119" spans="1:1" x14ac:dyDescent="0.25">
      <c r="A119" s="23" t="s">
        <v>186</v>
      </c>
    </row>
    <row r="120" spans="1:1" x14ac:dyDescent="0.25">
      <c r="A120" s="23" t="s">
        <v>187</v>
      </c>
    </row>
    <row r="121" spans="1:1" x14ac:dyDescent="0.25">
      <c r="A121" s="23" t="s">
        <v>188</v>
      </c>
    </row>
    <row r="122" spans="1:1" x14ac:dyDescent="0.25">
      <c r="A122" s="23" t="s">
        <v>189</v>
      </c>
    </row>
    <row r="123" spans="1:1" x14ac:dyDescent="0.25">
      <c r="A123" s="22"/>
    </row>
    <row r="124" spans="1:1" x14ac:dyDescent="0.25">
      <c r="A124" s="23" t="s">
        <v>190</v>
      </c>
    </row>
    <row r="125" spans="1:1" x14ac:dyDescent="0.25">
      <c r="A125" s="23" t="s">
        <v>191</v>
      </c>
    </row>
    <row r="126" spans="1:1" x14ac:dyDescent="0.25">
      <c r="A126" s="23" t="s">
        <v>192</v>
      </c>
    </row>
    <row r="127" spans="1:1" x14ac:dyDescent="0.25">
      <c r="A127" s="23" t="s">
        <v>193</v>
      </c>
    </row>
    <row r="128" spans="1:1" x14ac:dyDescent="0.25">
      <c r="A128" s="23" t="s">
        <v>194</v>
      </c>
    </row>
    <row r="129" spans="1:1" x14ac:dyDescent="0.25">
      <c r="A129" s="23" t="s">
        <v>195</v>
      </c>
    </row>
    <row r="130" spans="1:1" x14ac:dyDescent="0.25">
      <c r="A130" s="23" t="s">
        <v>196</v>
      </c>
    </row>
    <row r="131" spans="1:1" x14ac:dyDescent="0.25">
      <c r="A131" s="23" t="s">
        <v>197</v>
      </c>
    </row>
    <row r="132" spans="1:1" x14ac:dyDescent="0.25">
      <c r="A132" s="23" t="s">
        <v>198</v>
      </c>
    </row>
    <row r="133" spans="1:1" x14ac:dyDescent="0.25">
      <c r="A133" s="23" t="s">
        <v>199</v>
      </c>
    </row>
    <row r="134" spans="1:1" x14ac:dyDescent="0.25">
      <c r="A134" s="22"/>
    </row>
    <row r="135" spans="1:1" x14ac:dyDescent="0.25">
      <c r="A135" s="23" t="s">
        <v>200</v>
      </c>
    </row>
    <row r="136" spans="1:1" x14ac:dyDescent="0.25">
      <c r="A136" s="23" t="s">
        <v>201</v>
      </c>
    </row>
    <row r="137" spans="1:1" x14ac:dyDescent="0.25">
      <c r="A137" s="23" t="s">
        <v>202</v>
      </c>
    </row>
    <row r="138" spans="1:1" x14ac:dyDescent="0.25">
      <c r="A138" s="23" t="s">
        <v>203</v>
      </c>
    </row>
    <row r="139" spans="1:1" x14ac:dyDescent="0.25">
      <c r="A139" s="23" t="s">
        <v>204</v>
      </c>
    </row>
    <row r="140" spans="1:1" x14ac:dyDescent="0.25">
      <c r="A140" s="23" t="s">
        <v>205</v>
      </c>
    </row>
    <row r="141" spans="1:1" x14ac:dyDescent="0.25">
      <c r="A141" s="23" t="s">
        <v>206</v>
      </c>
    </row>
    <row r="142" spans="1:1" x14ac:dyDescent="0.25">
      <c r="A142" s="23" t="s">
        <v>207</v>
      </c>
    </row>
    <row r="143" spans="1:1" x14ac:dyDescent="0.25">
      <c r="A143" s="23" t="s">
        <v>208</v>
      </c>
    </row>
    <row r="144" spans="1:1" x14ac:dyDescent="0.25">
      <c r="A144" s="23" t="s">
        <v>209</v>
      </c>
    </row>
    <row r="145" spans="1:1" x14ac:dyDescent="0.25">
      <c r="A145" s="23" t="s">
        <v>210</v>
      </c>
    </row>
    <row r="146" spans="1:1" x14ac:dyDescent="0.25">
      <c r="A146" s="23" t="s">
        <v>211</v>
      </c>
    </row>
    <row r="147" spans="1:1" x14ac:dyDescent="0.25">
      <c r="A147" s="22"/>
    </row>
    <row r="148" spans="1:1" x14ac:dyDescent="0.25">
      <c r="A148" s="23" t="s">
        <v>212</v>
      </c>
    </row>
    <row r="149" spans="1:1" x14ac:dyDescent="0.25">
      <c r="A149" s="23" t="s">
        <v>213</v>
      </c>
    </row>
    <row r="150" spans="1:1" x14ac:dyDescent="0.25">
      <c r="A150" s="23" t="s">
        <v>214</v>
      </c>
    </row>
    <row r="151" spans="1:1" x14ac:dyDescent="0.25">
      <c r="A151" s="22"/>
    </row>
    <row r="152" spans="1:1" x14ac:dyDescent="0.25">
      <c r="A152" s="23" t="s">
        <v>215</v>
      </c>
    </row>
    <row r="153" spans="1:1" x14ac:dyDescent="0.25">
      <c r="A153" s="23" t="s">
        <v>216</v>
      </c>
    </row>
    <row r="154" spans="1:1" x14ac:dyDescent="0.25">
      <c r="A154" s="22"/>
    </row>
    <row r="155" spans="1:1" x14ac:dyDescent="0.25">
      <c r="A155" s="23" t="s">
        <v>217</v>
      </c>
    </row>
    <row r="156" spans="1:1" x14ac:dyDescent="0.25">
      <c r="A156" s="22"/>
    </row>
    <row r="157" spans="1:1" x14ac:dyDescent="0.25">
      <c r="A157" s="23" t="s">
        <v>218</v>
      </c>
    </row>
    <row r="158" spans="1:1" x14ac:dyDescent="0.25">
      <c r="A158" s="23" t="s">
        <v>219</v>
      </c>
    </row>
    <row r="159" spans="1:1" x14ac:dyDescent="0.25">
      <c r="A159" s="23" t="s">
        <v>220</v>
      </c>
    </row>
    <row r="160" spans="1:1" x14ac:dyDescent="0.25">
      <c r="A160" s="23" t="s">
        <v>221</v>
      </c>
    </row>
    <row r="161" spans="1:1" x14ac:dyDescent="0.25">
      <c r="A161" s="23" t="s">
        <v>222</v>
      </c>
    </row>
    <row r="162" spans="1:1" x14ac:dyDescent="0.25">
      <c r="A162" s="23" t="s">
        <v>223</v>
      </c>
    </row>
    <row r="163" spans="1:1" x14ac:dyDescent="0.25">
      <c r="A163" s="23" t="s">
        <v>224</v>
      </c>
    </row>
    <row r="164" spans="1:1" x14ac:dyDescent="0.25">
      <c r="A164" s="22"/>
    </row>
    <row r="165" spans="1:1" x14ac:dyDescent="0.25">
      <c r="A165" s="23" t="s">
        <v>225</v>
      </c>
    </row>
    <row r="166" spans="1:1" x14ac:dyDescent="0.25">
      <c r="A166" s="23" t="s">
        <v>226</v>
      </c>
    </row>
    <row r="167" spans="1:1" x14ac:dyDescent="0.25">
      <c r="A167" s="23" t="s">
        <v>227</v>
      </c>
    </row>
    <row r="168" spans="1:1" x14ac:dyDescent="0.25">
      <c r="A168" s="23" t="s">
        <v>228</v>
      </c>
    </row>
    <row r="169" spans="1:1" x14ac:dyDescent="0.25">
      <c r="A169" s="23" t="s">
        <v>229</v>
      </c>
    </row>
    <row r="170" spans="1:1" x14ac:dyDescent="0.25">
      <c r="A170" s="23" t="s">
        <v>230</v>
      </c>
    </row>
    <row r="171" spans="1:1" x14ac:dyDescent="0.25">
      <c r="A171" s="23" t="s">
        <v>231</v>
      </c>
    </row>
    <row r="172" spans="1:1" x14ac:dyDescent="0.25">
      <c r="A172" s="23" t="s">
        <v>232</v>
      </c>
    </row>
    <row r="173" spans="1:1" x14ac:dyDescent="0.25">
      <c r="A173" s="23" t="s">
        <v>233</v>
      </c>
    </row>
    <row r="174" spans="1:1" x14ac:dyDescent="0.25">
      <c r="A174" s="23" t="s">
        <v>234</v>
      </c>
    </row>
    <row r="175" spans="1:1" x14ac:dyDescent="0.25">
      <c r="A175" s="22"/>
    </row>
    <row r="176" spans="1:1" x14ac:dyDescent="0.25">
      <c r="A176" s="23" t="s">
        <v>235</v>
      </c>
    </row>
    <row r="177" spans="1:1" x14ac:dyDescent="0.25">
      <c r="A177" s="23" t="s">
        <v>236</v>
      </c>
    </row>
    <row r="178" spans="1:1" x14ac:dyDescent="0.25">
      <c r="A178" s="23" t="s">
        <v>237</v>
      </c>
    </row>
    <row r="179" spans="1:1" x14ac:dyDescent="0.25">
      <c r="A179" s="22"/>
    </row>
    <row r="180" spans="1:1" x14ac:dyDescent="0.25">
      <c r="A180" s="23" t="s">
        <v>238</v>
      </c>
    </row>
    <row r="181" spans="1:1" x14ac:dyDescent="0.25">
      <c r="A181" s="22"/>
    </row>
    <row r="182" spans="1:1" x14ac:dyDescent="0.25">
      <c r="A182" s="23" t="s">
        <v>239</v>
      </c>
    </row>
    <row r="183" spans="1:1" x14ac:dyDescent="0.25">
      <c r="A183" s="23" t="s">
        <v>240</v>
      </c>
    </row>
    <row r="184" spans="1:1" x14ac:dyDescent="0.25">
      <c r="A184" s="23" t="s">
        <v>241</v>
      </c>
    </row>
    <row r="185" spans="1:1" x14ac:dyDescent="0.25">
      <c r="A185" s="23" t="s">
        <v>242</v>
      </c>
    </row>
    <row r="186" spans="1:1" x14ac:dyDescent="0.25">
      <c r="A186" s="23" t="s">
        <v>243</v>
      </c>
    </row>
    <row r="187" spans="1:1" x14ac:dyDescent="0.25">
      <c r="A187" s="22"/>
    </row>
    <row r="188" spans="1:1" x14ac:dyDescent="0.25">
      <c r="A188" s="23" t="s">
        <v>244</v>
      </c>
    </row>
    <row r="189" spans="1:1" x14ac:dyDescent="0.25">
      <c r="A189" s="23" t="s">
        <v>245</v>
      </c>
    </row>
    <row r="190" spans="1:1" x14ac:dyDescent="0.25">
      <c r="A190" s="23" t="s">
        <v>246</v>
      </c>
    </row>
    <row r="191" spans="1:1" x14ac:dyDescent="0.25">
      <c r="A191" s="23" t="s">
        <v>247</v>
      </c>
    </row>
    <row r="192" spans="1:1" x14ac:dyDescent="0.25">
      <c r="A192" s="23" t="s">
        <v>248</v>
      </c>
    </row>
    <row r="193" spans="1:1" x14ac:dyDescent="0.25">
      <c r="A193" s="23" t="s">
        <v>249</v>
      </c>
    </row>
    <row r="194" spans="1:1" x14ac:dyDescent="0.25">
      <c r="A194" s="23" t="s">
        <v>250</v>
      </c>
    </row>
    <row r="195" spans="1:1" x14ac:dyDescent="0.25">
      <c r="A195" s="22"/>
    </row>
    <row r="196" spans="1:1" x14ac:dyDescent="0.25">
      <c r="A196" s="23" t="s">
        <v>251</v>
      </c>
    </row>
    <row r="197" spans="1:1" x14ac:dyDescent="0.25">
      <c r="A197" s="22"/>
    </row>
    <row r="198" spans="1:1" x14ac:dyDescent="0.25">
      <c r="A198" s="23" t="s">
        <v>252</v>
      </c>
    </row>
    <row r="199" spans="1:1" x14ac:dyDescent="0.25">
      <c r="A199" s="23" t="s">
        <v>253</v>
      </c>
    </row>
    <row r="200" spans="1:1" x14ac:dyDescent="0.25">
      <c r="A200" s="23" t="s">
        <v>254</v>
      </c>
    </row>
    <row r="201" spans="1:1" x14ac:dyDescent="0.25">
      <c r="A201" s="23" t="s">
        <v>255</v>
      </c>
    </row>
    <row r="202" spans="1:1" x14ac:dyDescent="0.25">
      <c r="A202" s="23" t="s">
        <v>256</v>
      </c>
    </row>
    <row r="203" spans="1:1" x14ac:dyDescent="0.25">
      <c r="A203" s="23" t="s">
        <v>257</v>
      </c>
    </row>
    <row r="204" spans="1:1" x14ac:dyDescent="0.25">
      <c r="A204" s="23" t="s">
        <v>258</v>
      </c>
    </row>
    <row r="205" spans="1:1" x14ac:dyDescent="0.25">
      <c r="A205" s="22"/>
    </row>
    <row r="206" spans="1:1" x14ac:dyDescent="0.25">
      <c r="A206" s="23" t="s">
        <v>259</v>
      </c>
    </row>
    <row r="207" spans="1:1" x14ac:dyDescent="0.25">
      <c r="A207" s="23" t="s">
        <v>260</v>
      </c>
    </row>
    <row r="208" spans="1:1" x14ac:dyDescent="0.25">
      <c r="A208" s="22"/>
    </row>
    <row r="209" spans="1:1" x14ac:dyDescent="0.25">
      <c r="A209" s="23" t="s">
        <v>261</v>
      </c>
    </row>
    <row r="210" spans="1:1" x14ac:dyDescent="0.25">
      <c r="A210" s="22"/>
    </row>
    <row r="211" spans="1:1" x14ac:dyDescent="0.25">
      <c r="A211" s="23" t="s">
        <v>262</v>
      </c>
    </row>
    <row r="212" spans="1:1" x14ac:dyDescent="0.25">
      <c r="A212" s="23" t="s">
        <v>263</v>
      </c>
    </row>
    <row r="213" spans="1:1" x14ac:dyDescent="0.25">
      <c r="A213" s="23" t="s">
        <v>264</v>
      </c>
    </row>
    <row r="214" spans="1:1" x14ac:dyDescent="0.25">
      <c r="A214" s="22"/>
    </row>
    <row r="215" spans="1:1" x14ac:dyDescent="0.25">
      <c r="A215" s="23" t="s">
        <v>265</v>
      </c>
    </row>
    <row r="216" spans="1:1" x14ac:dyDescent="0.25">
      <c r="A216" s="23" t="s">
        <v>266</v>
      </c>
    </row>
    <row r="217" spans="1:1" x14ac:dyDescent="0.25">
      <c r="A217" s="22"/>
    </row>
    <row r="218" spans="1:1" x14ac:dyDescent="0.25">
      <c r="A218" s="23" t="s">
        <v>267</v>
      </c>
    </row>
    <row r="219" spans="1:1" x14ac:dyDescent="0.25">
      <c r="A219" s="23" t="s">
        <v>268</v>
      </c>
    </row>
    <row r="220" spans="1:1" x14ac:dyDescent="0.25">
      <c r="A220" s="23" t="s">
        <v>269</v>
      </c>
    </row>
    <row r="221" spans="1:1" x14ac:dyDescent="0.25">
      <c r="A221" s="23" t="s">
        <v>270</v>
      </c>
    </row>
    <row r="222" spans="1:1" x14ac:dyDescent="0.25">
      <c r="A222" s="22"/>
    </row>
    <row r="223" spans="1:1" x14ac:dyDescent="0.25">
      <c r="A223" s="23" t="s">
        <v>271</v>
      </c>
    </row>
    <row r="224" spans="1:1" x14ac:dyDescent="0.25">
      <c r="A224" s="23" t="s">
        <v>272</v>
      </c>
    </row>
    <row r="225" spans="1:1" x14ac:dyDescent="0.25">
      <c r="A225" s="23" t="s">
        <v>273</v>
      </c>
    </row>
    <row r="226" spans="1:1" x14ac:dyDescent="0.25">
      <c r="A226" s="23" t="s">
        <v>274</v>
      </c>
    </row>
    <row r="227" spans="1:1" x14ac:dyDescent="0.25">
      <c r="A227" s="23" t="s">
        <v>275</v>
      </c>
    </row>
    <row r="228" spans="1:1" x14ac:dyDescent="0.25">
      <c r="A228" s="23" t="s">
        <v>276</v>
      </c>
    </row>
    <row r="229" spans="1:1" x14ac:dyDescent="0.25">
      <c r="A229" s="23" t="s">
        <v>277</v>
      </c>
    </row>
    <row r="230" spans="1:1" x14ac:dyDescent="0.25">
      <c r="A230" s="22"/>
    </row>
    <row r="231" spans="1:1" x14ac:dyDescent="0.25">
      <c r="A231" s="23" t="s">
        <v>278</v>
      </c>
    </row>
    <row r="232" spans="1:1" x14ac:dyDescent="0.25">
      <c r="A232" s="23" t="s">
        <v>279</v>
      </c>
    </row>
    <row r="233" spans="1:1" x14ac:dyDescent="0.25">
      <c r="A233" s="23" t="s">
        <v>280</v>
      </c>
    </row>
    <row r="234" spans="1:1" x14ac:dyDescent="0.25">
      <c r="A234" s="23" t="s">
        <v>281</v>
      </c>
    </row>
    <row r="235" spans="1:1" x14ac:dyDescent="0.25">
      <c r="A235" s="22"/>
    </row>
    <row r="236" spans="1:1" x14ac:dyDescent="0.25">
      <c r="A236" s="23" t="s">
        <v>282</v>
      </c>
    </row>
    <row r="237" spans="1:1" x14ac:dyDescent="0.25">
      <c r="A237" s="23" t="s">
        <v>283</v>
      </c>
    </row>
    <row r="238" spans="1:1" x14ac:dyDescent="0.25">
      <c r="A238" s="23" t="s">
        <v>284</v>
      </c>
    </row>
    <row r="239" spans="1:1" x14ac:dyDescent="0.25">
      <c r="A239" s="23" t="s">
        <v>285</v>
      </c>
    </row>
    <row r="240" spans="1:1" x14ac:dyDescent="0.25">
      <c r="A240" s="23" t="s">
        <v>286</v>
      </c>
    </row>
    <row r="241" spans="1:1" x14ac:dyDescent="0.25">
      <c r="A241" s="23" t="s">
        <v>287</v>
      </c>
    </row>
    <row r="242" spans="1:1" x14ac:dyDescent="0.25">
      <c r="A242" s="23" t="s">
        <v>288</v>
      </c>
    </row>
    <row r="243" spans="1:1" x14ac:dyDescent="0.25">
      <c r="A243" s="23" t="s">
        <v>289</v>
      </c>
    </row>
    <row r="244" spans="1:1" x14ac:dyDescent="0.25">
      <c r="A244" s="23" t="s">
        <v>290</v>
      </c>
    </row>
    <row r="245" spans="1:1" x14ac:dyDescent="0.25">
      <c r="A245" s="22"/>
    </row>
    <row r="246" spans="1:1" x14ac:dyDescent="0.25">
      <c r="A246" s="23" t="s">
        <v>291</v>
      </c>
    </row>
    <row r="247" spans="1:1" x14ac:dyDescent="0.25">
      <c r="A247" s="22"/>
    </row>
    <row r="248" spans="1:1" x14ac:dyDescent="0.25">
      <c r="A248" s="23" t="s">
        <v>292</v>
      </c>
    </row>
    <row r="249" spans="1:1" x14ac:dyDescent="0.25">
      <c r="A249" s="23" t="s">
        <v>293</v>
      </c>
    </row>
    <row r="250" spans="1:1" x14ac:dyDescent="0.25">
      <c r="A250" s="23" t="s">
        <v>294</v>
      </c>
    </row>
    <row r="251" spans="1:1" x14ac:dyDescent="0.25">
      <c r="A251" s="23" t="s">
        <v>295</v>
      </c>
    </row>
    <row r="252" spans="1:1" x14ac:dyDescent="0.25">
      <c r="A252" s="22"/>
    </row>
    <row r="253" spans="1:1" x14ac:dyDescent="0.25">
      <c r="A253" s="23" t="s">
        <v>296</v>
      </c>
    </row>
    <row r="254" spans="1:1" x14ac:dyDescent="0.25">
      <c r="A254" s="23" t="s">
        <v>297</v>
      </c>
    </row>
    <row r="255" spans="1:1" x14ac:dyDescent="0.25">
      <c r="A255" s="23" t="s">
        <v>298</v>
      </c>
    </row>
    <row r="256" spans="1:1" x14ac:dyDescent="0.25">
      <c r="A256" s="23" t="s">
        <v>299</v>
      </c>
    </row>
    <row r="257" spans="1:1" x14ac:dyDescent="0.25">
      <c r="A257" s="22"/>
    </row>
    <row r="258" spans="1:1" x14ac:dyDescent="0.25">
      <c r="A258" s="23" t="s">
        <v>300</v>
      </c>
    </row>
    <row r="259" spans="1:1" x14ac:dyDescent="0.25">
      <c r="A259" s="23" t="s">
        <v>301</v>
      </c>
    </row>
    <row r="260" spans="1:1" x14ac:dyDescent="0.25">
      <c r="A260" s="23" t="s">
        <v>302</v>
      </c>
    </row>
    <row r="261" spans="1:1" x14ac:dyDescent="0.25">
      <c r="A261" s="23" t="s">
        <v>303</v>
      </c>
    </row>
    <row r="262" spans="1:1" x14ac:dyDescent="0.25">
      <c r="A262" s="23" t="s">
        <v>304</v>
      </c>
    </row>
    <row r="263" spans="1:1" x14ac:dyDescent="0.25">
      <c r="A263" s="23" t="s">
        <v>305</v>
      </c>
    </row>
    <row r="264" spans="1:1" x14ac:dyDescent="0.25">
      <c r="A264" s="23" t="s">
        <v>306</v>
      </c>
    </row>
    <row r="265" spans="1:1" x14ac:dyDescent="0.25">
      <c r="A265" s="23" t="s">
        <v>307</v>
      </c>
    </row>
    <row r="266" spans="1:1" x14ac:dyDescent="0.25">
      <c r="A266" s="23" t="s">
        <v>308</v>
      </c>
    </row>
    <row r="267" spans="1:1" x14ac:dyDescent="0.25">
      <c r="A267" s="23" t="s">
        <v>309</v>
      </c>
    </row>
    <row r="268" spans="1:1" x14ac:dyDescent="0.25">
      <c r="A268" s="23" t="s">
        <v>310</v>
      </c>
    </row>
    <row r="269" spans="1:1" x14ac:dyDescent="0.25">
      <c r="A269" s="22"/>
    </row>
    <row r="270" spans="1:1" x14ac:dyDescent="0.25">
      <c r="A270" s="23" t="s">
        <v>311</v>
      </c>
    </row>
    <row r="271" spans="1:1" x14ac:dyDescent="0.25">
      <c r="A271" s="23" t="s">
        <v>312</v>
      </c>
    </row>
    <row r="272" spans="1:1" x14ac:dyDescent="0.25">
      <c r="A272" s="23" t="s">
        <v>313</v>
      </c>
    </row>
    <row r="273" spans="1:1" x14ac:dyDescent="0.25">
      <c r="A273" s="23" t="s">
        <v>314</v>
      </c>
    </row>
    <row r="274" spans="1:1" x14ac:dyDescent="0.25">
      <c r="A274" s="23" t="s">
        <v>315</v>
      </c>
    </row>
    <row r="275" spans="1:1" x14ac:dyDescent="0.25">
      <c r="A275" s="22"/>
    </row>
    <row r="276" spans="1:1" x14ac:dyDescent="0.25">
      <c r="A276" s="23" t="s">
        <v>316</v>
      </c>
    </row>
    <row r="277" spans="1:1" x14ac:dyDescent="0.25">
      <c r="A277" s="23" t="s">
        <v>317</v>
      </c>
    </row>
    <row r="278" spans="1:1" x14ac:dyDescent="0.25">
      <c r="A278" s="23" t="s">
        <v>318</v>
      </c>
    </row>
    <row r="279" spans="1:1" x14ac:dyDescent="0.25">
      <c r="A279" s="23" t="s">
        <v>319</v>
      </c>
    </row>
    <row r="280" spans="1:1" x14ac:dyDescent="0.25">
      <c r="A280" s="23" t="s">
        <v>320</v>
      </c>
    </row>
    <row r="281" spans="1:1" x14ac:dyDescent="0.25">
      <c r="A281" s="23" t="s">
        <v>321</v>
      </c>
    </row>
    <row r="282" spans="1:1" x14ac:dyDescent="0.25">
      <c r="A282" s="23" t="s">
        <v>322</v>
      </c>
    </row>
    <row r="283" spans="1:1" x14ac:dyDescent="0.25">
      <c r="A283" s="23" t="s">
        <v>323</v>
      </c>
    </row>
    <row r="284" spans="1:1" x14ac:dyDescent="0.25">
      <c r="A284" s="23" t="s">
        <v>324</v>
      </c>
    </row>
    <row r="285" spans="1:1" x14ac:dyDescent="0.25">
      <c r="A285" s="23" t="s">
        <v>325</v>
      </c>
    </row>
    <row r="286" spans="1:1" x14ac:dyDescent="0.25">
      <c r="A286" s="23" t="s">
        <v>326</v>
      </c>
    </row>
    <row r="287" spans="1:1" x14ac:dyDescent="0.25">
      <c r="A287" s="23" t="s">
        <v>327</v>
      </c>
    </row>
    <row r="288" spans="1:1" x14ac:dyDescent="0.25">
      <c r="A288" s="22"/>
    </row>
    <row r="289" spans="1:1" x14ac:dyDescent="0.25">
      <c r="A289" s="23" t="s">
        <v>328</v>
      </c>
    </row>
    <row r="290" spans="1:1" x14ac:dyDescent="0.25">
      <c r="A290" s="23" t="s">
        <v>329</v>
      </c>
    </row>
    <row r="291" spans="1:1" x14ac:dyDescent="0.25">
      <c r="A291" s="23" t="s">
        <v>330</v>
      </c>
    </row>
    <row r="292" spans="1:1" x14ac:dyDescent="0.25">
      <c r="A292" s="23" t="s">
        <v>331</v>
      </c>
    </row>
    <row r="293" spans="1:1" x14ac:dyDescent="0.25">
      <c r="A293" s="22"/>
    </row>
    <row r="294" spans="1:1" x14ac:dyDescent="0.25">
      <c r="A294" s="23" t="s">
        <v>332</v>
      </c>
    </row>
    <row r="295" spans="1:1" x14ac:dyDescent="0.25">
      <c r="A295" s="23" t="s">
        <v>333</v>
      </c>
    </row>
    <row r="296" spans="1:1" x14ac:dyDescent="0.25">
      <c r="A296" s="23" t="s">
        <v>334</v>
      </c>
    </row>
    <row r="297" spans="1:1" x14ac:dyDescent="0.25">
      <c r="A297" s="22"/>
    </row>
    <row r="298" spans="1:1" x14ac:dyDescent="0.25">
      <c r="A298" s="23" t="s">
        <v>335</v>
      </c>
    </row>
    <row r="299" spans="1:1" x14ac:dyDescent="0.25">
      <c r="A299" s="23" t="s">
        <v>336</v>
      </c>
    </row>
    <row r="300" spans="1:1" x14ac:dyDescent="0.25">
      <c r="A300" s="23" t="s">
        <v>337</v>
      </c>
    </row>
    <row r="301" spans="1:1" x14ac:dyDescent="0.25">
      <c r="A301" s="23" t="s">
        <v>338</v>
      </c>
    </row>
    <row r="302" spans="1:1" x14ac:dyDescent="0.25">
      <c r="A302" s="23" t="s">
        <v>339</v>
      </c>
    </row>
    <row r="303" spans="1:1" x14ac:dyDescent="0.25">
      <c r="A303" s="23" t="s">
        <v>340</v>
      </c>
    </row>
    <row r="304" spans="1:1" x14ac:dyDescent="0.25">
      <c r="A304" s="23" t="s">
        <v>341</v>
      </c>
    </row>
    <row r="305" spans="1:1" x14ac:dyDescent="0.25">
      <c r="A305" s="23" t="s">
        <v>342</v>
      </c>
    </row>
    <row r="306" spans="1:1" x14ac:dyDescent="0.25">
      <c r="A306" s="23" t="s">
        <v>343</v>
      </c>
    </row>
    <row r="307" spans="1:1" x14ac:dyDescent="0.25">
      <c r="A307" s="23" t="s">
        <v>344</v>
      </c>
    </row>
    <row r="308" spans="1:1" x14ac:dyDescent="0.25">
      <c r="A308" s="23" t="s">
        <v>345</v>
      </c>
    </row>
    <row r="309" spans="1:1" x14ac:dyDescent="0.25">
      <c r="A309" s="23" t="s">
        <v>346</v>
      </c>
    </row>
    <row r="310" spans="1:1" x14ac:dyDescent="0.25">
      <c r="A310" s="22"/>
    </row>
    <row r="311" spans="1:1" x14ac:dyDescent="0.25">
      <c r="A311" s="23" t="s">
        <v>347</v>
      </c>
    </row>
    <row r="312" spans="1:1" x14ac:dyDescent="0.25">
      <c r="A312" s="23" t="s">
        <v>348</v>
      </c>
    </row>
    <row r="313" spans="1:1" x14ac:dyDescent="0.25">
      <c r="A313" s="23" t="s">
        <v>349</v>
      </c>
    </row>
    <row r="314" spans="1:1" x14ac:dyDescent="0.25">
      <c r="A314" s="23" t="s">
        <v>350</v>
      </c>
    </row>
    <row r="315" spans="1:1" x14ac:dyDescent="0.25">
      <c r="A315" s="23" t="s">
        <v>351</v>
      </c>
    </row>
    <row r="316" spans="1:1" x14ac:dyDescent="0.25">
      <c r="A316" s="23" t="s">
        <v>352</v>
      </c>
    </row>
    <row r="317" spans="1:1" x14ac:dyDescent="0.25">
      <c r="A317" s="23" t="s">
        <v>353</v>
      </c>
    </row>
    <row r="318" spans="1:1" x14ac:dyDescent="0.25">
      <c r="A318" s="22"/>
    </row>
    <row r="319" spans="1:1" x14ac:dyDescent="0.25">
      <c r="A319" s="23" t="s">
        <v>354</v>
      </c>
    </row>
    <row r="320" spans="1:1" x14ac:dyDescent="0.25">
      <c r="A320" s="23" t="s">
        <v>355</v>
      </c>
    </row>
    <row r="321" spans="1:1" x14ac:dyDescent="0.25">
      <c r="A321" s="23" t="s">
        <v>356</v>
      </c>
    </row>
    <row r="322" spans="1:1" x14ac:dyDescent="0.25">
      <c r="A322" s="23" t="s">
        <v>357</v>
      </c>
    </row>
    <row r="323" spans="1:1" x14ac:dyDescent="0.25">
      <c r="A323" s="23" t="s">
        <v>358</v>
      </c>
    </row>
    <row r="324" spans="1:1" x14ac:dyDescent="0.25">
      <c r="A324" s="23" t="s">
        <v>359</v>
      </c>
    </row>
    <row r="325" spans="1:1" x14ac:dyDescent="0.25">
      <c r="A325" s="23" t="s">
        <v>360</v>
      </c>
    </row>
    <row r="326" spans="1:1" x14ac:dyDescent="0.25">
      <c r="A326" s="23" t="s">
        <v>361</v>
      </c>
    </row>
    <row r="327" spans="1:1" x14ac:dyDescent="0.25">
      <c r="A327" s="23" t="s">
        <v>362</v>
      </c>
    </row>
    <row r="328" spans="1:1" x14ac:dyDescent="0.25">
      <c r="A328" s="23" t="s">
        <v>363</v>
      </c>
    </row>
    <row r="329" spans="1:1" x14ac:dyDescent="0.25">
      <c r="A329" s="22"/>
    </row>
    <row r="330" spans="1:1" x14ac:dyDescent="0.25">
      <c r="A330" s="23" t="s">
        <v>364</v>
      </c>
    </row>
    <row r="331" spans="1:1" x14ac:dyDescent="0.25">
      <c r="A331" s="23" t="s">
        <v>365</v>
      </c>
    </row>
    <row r="332" spans="1:1" x14ac:dyDescent="0.25">
      <c r="A332" s="23" t="s">
        <v>366</v>
      </c>
    </row>
    <row r="333" spans="1:1" x14ac:dyDescent="0.25">
      <c r="A333" s="23" t="s">
        <v>367</v>
      </c>
    </row>
    <row r="334" spans="1:1" x14ac:dyDescent="0.25">
      <c r="A334" s="23" t="s">
        <v>368</v>
      </c>
    </row>
    <row r="335" spans="1:1" x14ac:dyDescent="0.25">
      <c r="A335" s="23" t="s">
        <v>369</v>
      </c>
    </row>
    <row r="336" spans="1:1" x14ac:dyDescent="0.25">
      <c r="A336" s="23" t="s">
        <v>370</v>
      </c>
    </row>
    <row r="337" spans="1:1" x14ac:dyDescent="0.25">
      <c r="A337" s="22"/>
    </row>
    <row r="338" spans="1:1" x14ac:dyDescent="0.25">
      <c r="A338" s="23" t="s">
        <v>371</v>
      </c>
    </row>
    <row r="339" spans="1:1" x14ac:dyDescent="0.25">
      <c r="A339" s="23" t="s">
        <v>372</v>
      </c>
    </row>
    <row r="340" spans="1:1" x14ac:dyDescent="0.25">
      <c r="A340" s="23" t="s">
        <v>373</v>
      </c>
    </row>
    <row r="341" spans="1:1" x14ac:dyDescent="0.25">
      <c r="A341" s="23" t="s">
        <v>374</v>
      </c>
    </row>
    <row r="342" spans="1:1" x14ac:dyDescent="0.25">
      <c r="A342" s="23" t="s">
        <v>375</v>
      </c>
    </row>
    <row r="343" spans="1:1" x14ac:dyDescent="0.25">
      <c r="A343" s="22"/>
    </row>
    <row r="344" spans="1:1" x14ac:dyDescent="0.25">
      <c r="A344" s="23" t="s">
        <v>376</v>
      </c>
    </row>
    <row r="345" spans="1:1" x14ac:dyDescent="0.25">
      <c r="A345" s="22"/>
    </row>
    <row r="346" spans="1:1" x14ac:dyDescent="0.25">
      <c r="A346" s="23" t="s">
        <v>377</v>
      </c>
    </row>
    <row r="347" spans="1:1" x14ac:dyDescent="0.25">
      <c r="A347" s="23" t="s">
        <v>378</v>
      </c>
    </row>
    <row r="348" spans="1:1" x14ac:dyDescent="0.25">
      <c r="A348" s="23" t="s">
        <v>379</v>
      </c>
    </row>
    <row r="349" spans="1:1" x14ac:dyDescent="0.25">
      <c r="A349" s="23" t="s">
        <v>380</v>
      </c>
    </row>
    <row r="350" spans="1:1" x14ac:dyDescent="0.25">
      <c r="A350" s="23" t="s">
        <v>381</v>
      </c>
    </row>
    <row r="351" spans="1:1" x14ac:dyDescent="0.25">
      <c r="A351" s="23" t="s">
        <v>382</v>
      </c>
    </row>
    <row r="352" spans="1:1" x14ac:dyDescent="0.25">
      <c r="A352" s="23" t="s">
        <v>383</v>
      </c>
    </row>
    <row r="353" spans="1:1" x14ac:dyDescent="0.25">
      <c r="A353" s="23" t="s">
        <v>384</v>
      </c>
    </row>
    <row r="354" spans="1:1" x14ac:dyDescent="0.25">
      <c r="A354" s="22"/>
    </row>
    <row r="355" spans="1:1" x14ac:dyDescent="0.25">
      <c r="A355" s="23" t="s">
        <v>385</v>
      </c>
    </row>
    <row r="356" spans="1:1" x14ac:dyDescent="0.25">
      <c r="A356" s="23" t="s">
        <v>386</v>
      </c>
    </row>
    <row r="357" spans="1:1" x14ac:dyDescent="0.25">
      <c r="A357" s="23" t="s">
        <v>387</v>
      </c>
    </row>
    <row r="358" spans="1:1" x14ac:dyDescent="0.25">
      <c r="A358" s="23" t="s">
        <v>388</v>
      </c>
    </row>
    <row r="359" spans="1:1" x14ac:dyDescent="0.25">
      <c r="A359" s="23" t="s">
        <v>389</v>
      </c>
    </row>
    <row r="360" spans="1:1" x14ac:dyDescent="0.25">
      <c r="A360" s="23" t="s">
        <v>390</v>
      </c>
    </row>
    <row r="361" spans="1:1" x14ac:dyDescent="0.25">
      <c r="A361" s="22"/>
    </row>
    <row r="362" spans="1:1" x14ac:dyDescent="0.25">
      <c r="A362" s="23" t="s">
        <v>391</v>
      </c>
    </row>
    <row r="363" spans="1:1" x14ac:dyDescent="0.25">
      <c r="A363" s="23" t="s">
        <v>392</v>
      </c>
    </row>
    <row r="364" spans="1:1" x14ac:dyDescent="0.25">
      <c r="A364" s="23" t="s">
        <v>393</v>
      </c>
    </row>
    <row r="365" spans="1:1" x14ac:dyDescent="0.25">
      <c r="A365" s="22"/>
    </row>
    <row r="366" spans="1:1" x14ac:dyDescent="0.25">
      <c r="A366" s="23" t="s">
        <v>394</v>
      </c>
    </row>
    <row r="367" spans="1:1" x14ac:dyDescent="0.25">
      <c r="A367" s="23" t="s">
        <v>395</v>
      </c>
    </row>
    <row r="368" spans="1:1" x14ac:dyDescent="0.25">
      <c r="A368" s="22"/>
    </row>
    <row r="369" spans="1:1" x14ac:dyDescent="0.25">
      <c r="A369" s="23" t="s">
        <v>396</v>
      </c>
    </row>
    <row r="370" spans="1:1" x14ac:dyDescent="0.25">
      <c r="A370" s="23" t="s">
        <v>397</v>
      </c>
    </row>
    <row r="371" spans="1:1" x14ac:dyDescent="0.25">
      <c r="A371" s="23" t="s">
        <v>398</v>
      </c>
    </row>
    <row r="372" spans="1:1" x14ac:dyDescent="0.25">
      <c r="A372" s="22"/>
    </row>
    <row r="373" spans="1:1" x14ac:dyDescent="0.25">
      <c r="A373" s="23" t="s">
        <v>399</v>
      </c>
    </row>
    <row r="374" spans="1:1" x14ac:dyDescent="0.25">
      <c r="A374" s="23" t="s">
        <v>400</v>
      </c>
    </row>
    <row r="375" spans="1:1" x14ac:dyDescent="0.25">
      <c r="A375" s="23" t="s">
        <v>401</v>
      </c>
    </row>
    <row r="376" spans="1:1" x14ac:dyDescent="0.25">
      <c r="A376" s="22"/>
    </row>
    <row r="377" spans="1:1" x14ac:dyDescent="0.25">
      <c r="A377" s="23" t="s">
        <v>402</v>
      </c>
    </row>
    <row r="378" spans="1:1" x14ac:dyDescent="0.25">
      <c r="A378" s="23" t="s">
        <v>403</v>
      </c>
    </row>
    <row r="379" spans="1:1" x14ac:dyDescent="0.25">
      <c r="A379" s="22"/>
    </row>
    <row r="380" spans="1:1" x14ac:dyDescent="0.25">
      <c r="A380" s="23" t="s">
        <v>404</v>
      </c>
    </row>
    <row r="381" spans="1:1" x14ac:dyDescent="0.25">
      <c r="A381" s="23" t="s">
        <v>405</v>
      </c>
    </row>
    <row r="382" spans="1:1" x14ac:dyDescent="0.25">
      <c r="A382" s="22"/>
    </row>
    <row r="383" spans="1:1" x14ac:dyDescent="0.25">
      <c r="A383" s="23" t="s">
        <v>406</v>
      </c>
    </row>
    <row r="384" spans="1:1" x14ac:dyDescent="0.25">
      <c r="A384" s="23" t="s">
        <v>407</v>
      </c>
    </row>
    <row r="385" spans="1:1" x14ac:dyDescent="0.25">
      <c r="A385" s="23" t="s">
        <v>408</v>
      </c>
    </row>
    <row r="386" spans="1:1" x14ac:dyDescent="0.25">
      <c r="A386" s="23" t="s">
        <v>409</v>
      </c>
    </row>
    <row r="387" spans="1:1" x14ac:dyDescent="0.25">
      <c r="A387" s="23" t="s">
        <v>410</v>
      </c>
    </row>
    <row r="388" spans="1:1" x14ac:dyDescent="0.25">
      <c r="A388" s="22"/>
    </row>
    <row r="389" spans="1:1" x14ac:dyDescent="0.25">
      <c r="A389" s="23" t="s">
        <v>411</v>
      </c>
    </row>
    <row r="390" spans="1:1" x14ac:dyDescent="0.25">
      <c r="A390" s="23" t="s">
        <v>412</v>
      </c>
    </row>
    <row r="391" spans="1:1" x14ac:dyDescent="0.25">
      <c r="A391" s="23" t="s">
        <v>413</v>
      </c>
    </row>
    <row r="392" spans="1:1" x14ac:dyDescent="0.25">
      <c r="A392" s="23" t="s">
        <v>414</v>
      </c>
    </row>
    <row r="393" spans="1:1" x14ac:dyDescent="0.25">
      <c r="A393" s="23" t="s">
        <v>415</v>
      </c>
    </row>
    <row r="394" spans="1:1" x14ac:dyDescent="0.25">
      <c r="A394" s="23" t="s">
        <v>416</v>
      </c>
    </row>
    <row r="395" spans="1:1" x14ac:dyDescent="0.25">
      <c r="A395" s="23" t="s">
        <v>417</v>
      </c>
    </row>
    <row r="396" spans="1:1" x14ac:dyDescent="0.25">
      <c r="A396" s="23" t="s">
        <v>418</v>
      </c>
    </row>
    <row r="397" spans="1:1" x14ac:dyDescent="0.25">
      <c r="A397" s="23" t="s">
        <v>419</v>
      </c>
    </row>
    <row r="398" spans="1:1" x14ac:dyDescent="0.25">
      <c r="A398" s="22"/>
    </row>
    <row r="399" spans="1:1" x14ac:dyDescent="0.25">
      <c r="A399" s="23" t="s">
        <v>420</v>
      </c>
    </row>
    <row r="400" spans="1:1" x14ac:dyDescent="0.25">
      <c r="A400" s="23" t="s">
        <v>421</v>
      </c>
    </row>
    <row r="401" spans="1:1" x14ac:dyDescent="0.25">
      <c r="A401" s="23" t="s">
        <v>422</v>
      </c>
    </row>
    <row r="402" spans="1:1" x14ac:dyDescent="0.25">
      <c r="A402" s="23" t="s">
        <v>423</v>
      </c>
    </row>
    <row r="403" spans="1:1" x14ac:dyDescent="0.25">
      <c r="A403" s="22"/>
    </row>
    <row r="404" spans="1:1" x14ac:dyDescent="0.25">
      <c r="A404" s="23" t="s">
        <v>424</v>
      </c>
    </row>
    <row r="405" spans="1:1" x14ac:dyDescent="0.25">
      <c r="A405" s="23" t="s">
        <v>425</v>
      </c>
    </row>
    <row r="406" spans="1:1" x14ac:dyDescent="0.25">
      <c r="A406" s="23" t="s">
        <v>426</v>
      </c>
    </row>
    <row r="407" spans="1:1" x14ac:dyDescent="0.25">
      <c r="A407" s="22"/>
    </row>
    <row r="408" spans="1:1" x14ac:dyDescent="0.25">
      <c r="A408" s="23" t="s">
        <v>427</v>
      </c>
    </row>
    <row r="409" spans="1:1" x14ac:dyDescent="0.25">
      <c r="A409" s="22"/>
    </row>
    <row r="410" spans="1:1" x14ac:dyDescent="0.25">
      <c r="A410" s="23" t="s">
        <v>428</v>
      </c>
    </row>
    <row r="411" spans="1:1" x14ac:dyDescent="0.25">
      <c r="A411" s="23" t="s">
        <v>429</v>
      </c>
    </row>
    <row r="412" spans="1:1" x14ac:dyDescent="0.25">
      <c r="A412" s="23" t="s">
        <v>430</v>
      </c>
    </row>
    <row r="413" spans="1:1" x14ac:dyDescent="0.25">
      <c r="A413" s="23" t="s">
        <v>431</v>
      </c>
    </row>
    <row r="414" spans="1:1" x14ac:dyDescent="0.25">
      <c r="A414" s="23" t="s">
        <v>432</v>
      </c>
    </row>
    <row r="415" spans="1:1" x14ac:dyDescent="0.25">
      <c r="A415" s="22"/>
    </row>
    <row r="416" spans="1:1" x14ac:dyDescent="0.25">
      <c r="A416" s="23" t="s">
        <v>433</v>
      </c>
    </row>
    <row r="417" spans="1:1" x14ac:dyDescent="0.25">
      <c r="A417" s="23" t="s">
        <v>434</v>
      </c>
    </row>
    <row r="418" spans="1:1" x14ac:dyDescent="0.25">
      <c r="A418" s="23" t="s">
        <v>435</v>
      </c>
    </row>
    <row r="419" spans="1:1" x14ac:dyDescent="0.25">
      <c r="A419" s="23" t="s">
        <v>436</v>
      </c>
    </row>
    <row r="420" spans="1:1" x14ac:dyDescent="0.25">
      <c r="A420" s="23" t="s">
        <v>437</v>
      </c>
    </row>
    <row r="421" spans="1:1" x14ac:dyDescent="0.25">
      <c r="A421" s="23" t="s">
        <v>438</v>
      </c>
    </row>
    <row r="422" spans="1:1" x14ac:dyDescent="0.25">
      <c r="A422" s="22"/>
    </row>
    <row r="423" spans="1:1" x14ac:dyDescent="0.25">
      <c r="A423" s="23" t="s">
        <v>439</v>
      </c>
    </row>
    <row r="424" spans="1:1" x14ac:dyDescent="0.25">
      <c r="A424" s="23" t="s">
        <v>440</v>
      </c>
    </row>
    <row r="425" spans="1:1" x14ac:dyDescent="0.25">
      <c r="A425" s="23" t="s">
        <v>441</v>
      </c>
    </row>
    <row r="426" spans="1:1" x14ac:dyDescent="0.25">
      <c r="A426" s="23" t="s">
        <v>442</v>
      </c>
    </row>
    <row r="427" spans="1:1" x14ac:dyDescent="0.25">
      <c r="A427" s="23" t="s">
        <v>443</v>
      </c>
    </row>
    <row r="428" spans="1:1" x14ac:dyDescent="0.25">
      <c r="A428" s="23" t="s">
        <v>444</v>
      </c>
    </row>
    <row r="429" spans="1:1" x14ac:dyDescent="0.25">
      <c r="A429" s="22"/>
    </row>
    <row r="430" spans="1:1" x14ac:dyDescent="0.25">
      <c r="A430" s="23" t="s">
        <v>445</v>
      </c>
    </row>
    <row r="431" spans="1:1" x14ac:dyDescent="0.25">
      <c r="A431" s="23" t="s">
        <v>446</v>
      </c>
    </row>
    <row r="432" spans="1:1" x14ac:dyDescent="0.25">
      <c r="A432" s="23" t="s">
        <v>447</v>
      </c>
    </row>
    <row r="433" spans="1:1" x14ac:dyDescent="0.25">
      <c r="A433" s="23" t="s">
        <v>448</v>
      </c>
    </row>
    <row r="434" spans="1:1" x14ac:dyDescent="0.25">
      <c r="A434" s="23" t="s">
        <v>449</v>
      </c>
    </row>
    <row r="435" spans="1:1" x14ac:dyDescent="0.25">
      <c r="A435" s="22"/>
    </row>
    <row r="436" spans="1:1" x14ac:dyDescent="0.25">
      <c r="A436" s="23" t="s">
        <v>450</v>
      </c>
    </row>
    <row r="437" spans="1:1" x14ac:dyDescent="0.25">
      <c r="A437" s="22"/>
    </row>
    <row r="438" spans="1:1" x14ac:dyDescent="0.25">
      <c r="A438" s="23" t="s">
        <v>451</v>
      </c>
    </row>
    <row r="439" spans="1:1" x14ac:dyDescent="0.25">
      <c r="A439" s="23" t="s">
        <v>452</v>
      </c>
    </row>
    <row r="440" spans="1:1" x14ac:dyDescent="0.25">
      <c r="A440" s="23" t="s">
        <v>453</v>
      </c>
    </row>
    <row r="441" spans="1:1" x14ac:dyDescent="0.25">
      <c r="A441" s="23" t="s">
        <v>454</v>
      </c>
    </row>
    <row r="442" spans="1:1" x14ac:dyDescent="0.25">
      <c r="A442" s="23" t="s">
        <v>455</v>
      </c>
    </row>
    <row r="443" spans="1:1" x14ac:dyDescent="0.25">
      <c r="A443" s="23" t="s">
        <v>456</v>
      </c>
    </row>
    <row r="444" spans="1:1" x14ac:dyDescent="0.25">
      <c r="A444" s="23" t="s">
        <v>457</v>
      </c>
    </row>
    <row r="445" spans="1:1" x14ac:dyDescent="0.25">
      <c r="A445" s="23" t="s">
        <v>458</v>
      </c>
    </row>
    <row r="446" spans="1:1" x14ac:dyDescent="0.25">
      <c r="A446" s="22"/>
    </row>
    <row r="447" spans="1:1" x14ac:dyDescent="0.25">
      <c r="A447" s="23" t="s">
        <v>459</v>
      </c>
    </row>
    <row r="448" spans="1:1" x14ac:dyDescent="0.25">
      <c r="A448" s="22"/>
    </row>
    <row r="449" spans="1:1" x14ac:dyDescent="0.25">
      <c r="A449" s="23" t="s">
        <v>460</v>
      </c>
    </row>
    <row r="450" spans="1:1" x14ac:dyDescent="0.25">
      <c r="A450" s="23" t="s">
        <v>461</v>
      </c>
    </row>
    <row r="451" spans="1:1" x14ac:dyDescent="0.25">
      <c r="A451" s="23" t="s">
        <v>462</v>
      </c>
    </row>
    <row r="452" spans="1:1" x14ac:dyDescent="0.25">
      <c r="A452" s="23" t="s">
        <v>463</v>
      </c>
    </row>
    <row r="453" spans="1:1" x14ac:dyDescent="0.25">
      <c r="A453" s="22"/>
    </row>
    <row r="454" spans="1:1" x14ac:dyDescent="0.25">
      <c r="A454" s="23" t="s">
        <v>464</v>
      </c>
    </row>
    <row r="455" spans="1:1" x14ac:dyDescent="0.25">
      <c r="A455" s="23" t="s">
        <v>465</v>
      </c>
    </row>
    <row r="456" spans="1:1" x14ac:dyDescent="0.25">
      <c r="A456" s="23" t="s">
        <v>466</v>
      </c>
    </row>
    <row r="457" spans="1:1" x14ac:dyDescent="0.25">
      <c r="A457" s="23" t="s">
        <v>467</v>
      </c>
    </row>
    <row r="458" spans="1:1" x14ac:dyDescent="0.25">
      <c r="A458" s="23" t="s">
        <v>468</v>
      </c>
    </row>
    <row r="459" spans="1:1" x14ac:dyDescent="0.25">
      <c r="A459" s="23" t="s">
        <v>469</v>
      </c>
    </row>
    <row r="460" spans="1:1" x14ac:dyDescent="0.25">
      <c r="A460" s="23" t="s">
        <v>470</v>
      </c>
    </row>
    <row r="461" spans="1:1" x14ac:dyDescent="0.25">
      <c r="A461" s="23" t="s">
        <v>471</v>
      </c>
    </row>
    <row r="462" spans="1:1" x14ac:dyDescent="0.25">
      <c r="A462" s="23" t="s">
        <v>472</v>
      </c>
    </row>
    <row r="463" spans="1:1" x14ac:dyDescent="0.25">
      <c r="A463" s="22"/>
    </row>
    <row r="464" spans="1:1" x14ac:dyDescent="0.25">
      <c r="A464" s="23" t="s">
        <v>473</v>
      </c>
    </row>
    <row r="465" spans="1:1" x14ac:dyDescent="0.25">
      <c r="A465" s="23" t="s">
        <v>474</v>
      </c>
    </row>
    <row r="466" spans="1:1" x14ac:dyDescent="0.25">
      <c r="A466" s="23" t="s">
        <v>475</v>
      </c>
    </row>
    <row r="467" spans="1:1" x14ac:dyDescent="0.25">
      <c r="A467" s="23" t="s">
        <v>476</v>
      </c>
    </row>
    <row r="468" spans="1:1" x14ac:dyDescent="0.25">
      <c r="A468" s="23" t="s">
        <v>477</v>
      </c>
    </row>
    <row r="469" spans="1:1" x14ac:dyDescent="0.25">
      <c r="A469" s="23" t="s">
        <v>478</v>
      </c>
    </row>
    <row r="470" spans="1:1" x14ac:dyDescent="0.25">
      <c r="A470" s="23" t="s">
        <v>479</v>
      </c>
    </row>
    <row r="471" spans="1:1" x14ac:dyDescent="0.25">
      <c r="A471" s="22"/>
    </row>
    <row r="472" spans="1:1" x14ac:dyDescent="0.25">
      <c r="A472" s="23" t="s">
        <v>480</v>
      </c>
    </row>
    <row r="473" spans="1:1" x14ac:dyDescent="0.25">
      <c r="A473" s="22"/>
    </row>
    <row r="474" spans="1:1" x14ac:dyDescent="0.25">
      <c r="A474" s="23" t="s">
        <v>481</v>
      </c>
    </row>
    <row r="475" spans="1:1" x14ac:dyDescent="0.25">
      <c r="A475" s="23" t="s">
        <v>482</v>
      </c>
    </row>
    <row r="476" spans="1:1" x14ac:dyDescent="0.25">
      <c r="A476" s="23" t="s">
        <v>483</v>
      </c>
    </row>
    <row r="477" spans="1:1" x14ac:dyDescent="0.25">
      <c r="A477" s="22"/>
    </row>
    <row r="478" spans="1:1" x14ac:dyDescent="0.25">
      <c r="A478" s="23" t="s">
        <v>484</v>
      </c>
    </row>
    <row r="479" spans="1:1" x14ac:dyDescent="0.25">
      <c r="A479" s="23" t="s">
        <v>485</v>
      </c>
    </row>
    <row r="480" spans="1:1" x14ac:dyDescent="0.25">
      <c r="A480" s="23" t="s">
        <v>486</v>
      </c>
    </row>
    <row r="481" spans="1:1" x14ac:dyDescent="0.25">
      <c r="A481" s="23" t="s">
        <v>487</v>
      </c>
    </row>
    <row r="482" spans="1:1" x14ac:dyDescent="0.25">
      <c r="A482" s="23" t="s">
        <v>488</v>
      </c>
    </row>
    <row r="483" spans="1:1" x14ac:dyDescent="0.25">
      <c r="A483" s="23" t="s">
        <v>489</v>
      </c>
    </row>
    <row r="484" spans="1:1" x14ac:dyDescent="0.25">
      <c r="A484" s="23" t="s">
        <v>490</v>
      </c>
    </row>
    <row r="485" spans="1:1" x14ac:dyDescent="0.25">
      <c r="A485" s="23" t="s">
        <v>491</v>
      </c>
    </row>
    <row r="486" spans="1:1" x14ac:dyDescent="0.25">
      <c r="A486" s="23" t="s">
        <v>492</v>
      </c>
    </row>
    <row r="487" spans="1:1" x14ac:dyDescent="0.25">
      <c r="A487" s="22"/>
    </row>
    <row r="488" spans="1:1" x14ac:dyDescent="0.25">
      <c r="A488" s="23" t="s">
        <v>493</v>
      </c>
    </row>
    <row r="489" spans="1:1" x14ac:dyDescent="0.25">
      <c r="A489" s="23" t="s">
        <v>494</v>
      </c>
    </row>
    <row r="490" spans="1:1" x14ac:dyDescent="0.25">
      <c r="A490" s="23" t="s">
        <v>495</v>
      </c>
    </row>
    <row r="491" spans="1:1" x14ac:dyDescent="0.25">
      <c r="A491" s="23" t="s">
        <v>496</v>
      </c>
    </row>
    <row r="492" spans="1:1" x14ac:dyDescent="0.25">
      <c r="A492" s="22"/>
    </row>
    <row r="493" spans="1:1" x14ac:dyDescent="0.25">
      <c r="A493" s="23" t="s">
        <v>497</v>
      </c>
    </row>
    <row r="494" spans="1:1" x14ac:dyDescent="0.25">
      <c r="A494" s="23" t="s">
        <v>498</v>
      </c>
    </row>
    <row r="495" spans="1:1" x14ac:dyDescent="0.25">
      <c r="A495" s="23" t="s">
        <v>499</v>
      </c>
    </row>
    <row r="496" spans="1:1" x14ac:dyDescent="0.25">
      <c r="A496" s="23" t="s">
        <v>500</v>
      </c>
    </row>
    <row r="497" spans="1:1" x14ac:dyDescent="0.25">
      <c r="A497" s="23" t="s">
        <v>501</v>
      </c>
    </row>
    <row r="498" spans="1:1" x14ac:dyDescent="0.25">
      <c r="A498" s="23" t="s">
        <v>502</v>
      </c>
    </row>
    <row r="499" spans="1:1" x14ac:dyDescent="0.25">
      <c r="A499" s="22"/>
    </row>
    <row r="500" spans="1:1" x14ac:dyDescent="0.25">
      <c r="A500" s="23" t="s">
        <v>503</v>
      </c>
    </row>
    <row r="501" spans="1:1" x14ac:dyDescent="0.25">
      <c r="A501" s="23" t="s">
        <v>504</v>
      </c>
    </row>
    <row r="502" spans="1:1" x14ac:dyDescent="0.25">
      <c r="A502" s="23" t="s">
        <v>505</v>
      </c>
    </row>
    <row r="503" spans="1:1" x14ac:dyDescent="0.25">
      <c r="A503" s="23" t="s">
        <v>506</v>
      </c>
    </row>
    <row r="504" spans="1:1" x14ac:dyDescent="0.25">
      <c r="A504" s="23" t="s">
        <v>507</v>
      </c>
    </row>
    <row r="505" spans="1:1" x14ac:dyDescent="0.25">
      <c r="A505" s="23" t="s">
        <v>508</v>
      </c>
    </row>
    <row r="506" spans="1:1" x14ac:dyDescent="0.25">
      <c r="A506" s="23" t="s">
        <v>509</v>
      </c>
    </row>
    <row r="507" spans="1:1" x14ac:dyDescent="0.25">
      <c r="A507" s="23" t="s">
        <v>510</v>
      </c>
    </row>
    <row r="508" spans="1:1" x14ac:dyDescent="0.25">
      <c r="A508" s="23" t="s">
        <v>511</v>
      </c>
    </row>
    <row r="509" spans="1:1" x14ac:dyDescent="0.25">
      <c r="A509" s="23" t="s">
        <v>512</v>
      </c>
    </row>
    <row r="510" spans="1:1" x14ac:dyDescent="0.25">
      <c r="A510" s="23" t="s">
        <v>513</v>
      </c>
    </row>
    <row r="511" spans="1:1" x14ac:dyDescent="0.25">
      <c r="A511" s="23" t="s">
        <v>514</v>
      </c>
    </row>
    <row r="512" spans="1:1" x14ac:dyDescent="0.25">
      <c r="A512" s="23" t="s">
        <v>515</v>
      </c>
    </row>
    <row r="513" spans="1:1" x14ac:dyDescent="0.25">
      <c r="A513" s="22"/>
    </row>
    <row r="514" spans="1:1" x14ac:dyDescent="0.25">
      <c r="A514" s="23" t="s">
        <v>516</v>
      </c>
    </row>
    <row r="515" spans="1:1" x14ac:dyDescent="0.25">
      <c r="A515" s="23" t="s">
        <v>517</v>
      </c>
    </row>
    <row r="516" spans="1:1" x14ac:dyDescent="0.25">
      <c r="A516" s="23" t="s">
        <v>518</v>
      </c>
    </row>
    <row r="517" spans="1:1" x14ac:dyDescent="0.25">
      <c r="A517" s="23" t="s">
        <v>519</v>
      </c>
    </row>
    <row r="518" spans="1:1" x14ac:dyDescent="0.25">
      <c r="A518" s="23" t="s">
        <v>520</v>
      </c>
    </row>
    <row r="519" spans="1:1" x14ac:dyDescent="0.25">
      <c r="A519" s="23" t="s">
        <v>521</v>
      </c>
    </row>
    <row r="520" spans="1:1" x14ac:dyDescent="0.25">
      <c r="A520" s="23" t="s">
        <v>522</v>
      </c>
    </row>
    <row r="521" spans="1:1" x14ac:dyDescent="0.25">
      <c r="A521" s="22"/>
    </row>
    <row r="522" spans="1:1" x14ac:dyDescent="0.25">
      <c r="A522" s="23" t="s">
        <v>523</v>
      </c>
    </row>
    <row r="523" spans="1:1" x14ac:dyDescent="0.25">
      <c r="A523" s="23" t="s">
        <v>524</v>
      </c>
    </row>
    <row r="524" spans="1:1" x14ac:dyDescent="0.25">
      <c r="A524" s="23" t="s">
        <v>525</v>
      </c>
    </row>
    <row r="525" spans="1:1" x14ac:dyDescent="0.25">
      <c r="A525" s="23" t="s">
        <v>526</v>
      </c>
    </row>
    <row r="526" spans="1:1" x14ac:dyDescent="0.25">
      <c r="A526" s="23" t="s">
        <v>527</v>
      </c>
    </row>
    <row r="527" spans="1:1" x14ac:dyDescent="0.25">
      <c r="A527" s="23" t="s">
        <v>528</v>
      </c>
    </row>
    <row r="528" spans="1:1" x14ac:dyDescent="0.25">
      <c r="A528" s="23" t="s">
        <v>529</v>
      </c>
    </row>
    <row r="529" spans="1:1" x14ac:dyDescent="0.25">
      <c r="A529" s="23" t="s">
        <v>530</v>
      </c>
    </row>
    <row r="530" spans="1:1" x14ac:dyDescent="0.25">
      <c r="A530" s="23" t="s">
        <v>531</v>
      </c>
    </row>
    <row r="531" spans="1:1" x14ac:dyDescent="0.25">
      <c r="A531" s="23" t="s">
        <v>532</v>
      </c>
    </row>
    <row r="532" spans="1:1" x14ac:dyDescent="0.25">
      <c r="A532" s="23" t="s">
        <v>533</v>
      </c>
    </row>
    <row r="533" spans="1:1" x14ac:dyDescent="0.25">
      <c r="A533" s="23" t="s">
        <v>534</v>
      </c>
    </row>
    <row r="534" spans="1:1" x14ac:dyDescent="0.25">
      <c r="A534" s="23" t="s">
        <v>535</v>
      </c>
    </row>
    <row r="535" spans="1:1" x14ac:dyDescent="0.25">
      <c r="A535" s="23" t="s">
        <v>536</v>
      </c>
    </row>
    <row r="536" spans="1:1" x14ac:dyDescent="0.25">
      <c r="A536" s="22"/>
    </row>
    <row r="537" spans="1:1" x14ac:dyDescent="0.25">
      <c r="A537" s="23" t="s">
        <v>537</v>
      </c>
    </row>
    <row r="538" spans="1:1" x14ac:dyDescent="0.25">
      <c r="A538" s="23" t="s">
        <v>538</v>
      </c>
    </row>
    <row r="539" spans="1:1" x14ac:dyDescent="0.25">
      <c r="A539" s="23" t="s">
        <v>539</v>
      </c>
    </row>
    <row r="540" spans="1:1" x14ac:dyDescent="0.25">
      <c r="A540" s="22"/>
    </row>
    <row r="541" spans="1:1" x14ac:dyDescent="0.25">
      <c r="A541" s="23" t="s">
        <v>540</v>
      </c>
    </row>
    <row r="542" spans="1:1" x14ac:dyDescent="0.25">
      <c r="A542" s="22"/>
    </row>
    <row r="543" spans="1:1" x14ac:dyDescent="0.25">
      <c r="A543" s="23" t="s">
        <v>541</v>
      </c>
    </row>
    <row r="544" spans="1:1" x14ac:dyDescent="0.25">
      <c r="A544" s="23" t="s">
        <v>542</v>
      </c>
    </row>
    <row r="545" spans="1:1" x14ac:dyDescent="0.25">
      <c r="A545" s="23" t="s">
        <v>543</v>
      </c>
    </row>
    <row r="546" spans="1:1" x14ac:dyDescent="0.25">
      <c r="A546" s="23" t="s">
        <v>544</v>
      </c>
    </row>
    <row r="547" spans="1:1" x14ac:dyDescent="0.25">
      <c r="A547" s="23" t="s">
        <v>545</v>
      </c>
    </row>
    <row r="548" spans="1:1" x14ac:dyDescent="0.25">
      <c r="A548" s="23" t="s">
        <v>546</v>
      </c>
    </row>
    <row r="549" spans="1:1" x14ac:dyDescent="0.25">
      <c r="A549" s="23" t="s">
        <v>547</v>
      </c>
    </row>
    <row r="550" spans="1:1" x14ac:dyDescent="0.25">
      <c r="A550" s="23" t="s">
        <v>548</v>
      </c>
    </row>
    <row r="551" spans="1:1" x14ac:dyDescent="0.25">
      <c r="A551" s="23" t="s">
        <v>549</v>
      </c>
    </row>
    <row r="552" spans="1:1" x14ac:dyDescent="0.25">
      <c r="A552" s="22"/>
    </row>
    <row r="553" spans="1:1" x14ac:dyDescent="0.25">
      <c r="A553" s="23" t="s">
        <v>550</v>
      </c>
    </row>
    <row r="554" spans="1:1" x14ac:dyDescent="0.25">
      <c r="A554" s="22"/>
    </row>
    <row r="555" spans="1:1" x14ac:dyDescent="0.25">
      <c r="A555" s="23" t="s">
        <v>551</v>
      </c>
    </row>
    <row r="556" spans="1:1" x14ac:dyDescent="0.25">
      <c r="A556" s="23" t="s">
        <v>552</v>
      </c>
    </row>
    <row r="557" spans="1:1" x14ac:dyDescent="0.25">
      <c r="A557" s="23" t="s">
        <v>553</v>
      </c>
    </row>
    <row r="558" spans="1:1" x14ac:dyDescent="0.25">
      <c r="A558" s="23" t="s">
        <v>554</v>
      </c>
    </row>
    <row r="559" spans="1:1" x14ac:dyDescent="0.25">
      <c r="A559" s="23" t="s">
        <v>555</v>
      </c>
    </row>
    <row r="560" spans="1:1" x14ac:dyDescent="0.25">
      <c r="A560" s="23" t="s">
        <v>556</v>
      </c>
    </row>
    <row r="561" spans="1:1" x14ac:dyDescent="0.25">
      <c r="A561" s="23" t="s">
        <v>557</v>
      </c>
    </row>
    <row r="562" spans="1:1" x14ac:dyDescent="0.25">
      <c r="A562" s="23" t="s">
        <v>558</v>
      </c>
    </row>
    <row r="563" spans="1:1" x14ac:dyDescent="0.25">
      <c r="A563" s="22"/>
    </row>
    <row r="564" spans="1:1" x14ac:dyDescent="0.25">
      <c r="A564" s="23" t="s">
        <v>559</v>
      </c>
    </row>
    <row r="565" spans="1:1" x14ac:dyDescent="0.25">
      <c r="A565" s="22"/>
    </row>
    <row r="566" spans="1:1" x14ac:dyDescent="0.25">
      <c r="A566" s="23" t="s">
        <v>560</v>
      </c>
    </row>
    <row r="567" spans="1:1" x14ac:dyDescent="0.25">
      <c r="A567" s="23" t="s">
        <v>561</v>
      </c>
    </row>
    <row r="568" spans="1:1" x14ac:dyDescent="0.25">
      <c r="A568" s="23" t="s">
        <v>562</v>
      </c>
    </row>
    <row r="569" spans="1:1" x14ac:dyDescent="0.25">
      <c r="A569" s="23" t="s">
        <v>563</v>
      </c>
    </row>
    <row r="570" spans="1:1" x14ac:dyDescent="0.25">
      <c r="A570" s="22"/>
    </row>
    <row r="571" spans="1:1" x14ac:dyDescent="0.25">
      <c r="A571" s="23" t="s">
        <v>564</v>
      </c>
    </row>
    <row r="572" spans="1:1" x14ac:dyDescent="0.25">
      <c r="A572" s="23" t="s">
        <v>565</v>
      </c>
    </row>
    <row r="573" spans="1:1" x14ac:dyDescent="0.25">
      <c r="A573" s="23" t="s">
        <v>566</v>
      </c>
    </row>
    <row r="574" spans="1:1" x14ac:dyDescent="0.25">
      <c r="A574" s="23" t="s">
        <v>567</v>
      </c>
    </row>
    <row r="575" spans="1:1" x14ac:dyDescent="0.25">
      <c r="A575" s="23" t="s">
        <v>568</v>
      </c>
    </row>
    <row r="576" spans="1:1" x14ac:dyDescent="0.25">
      <c r="A576" s="23" t="s">
        <v>569</v>
      </c>
    </row>
    <row r="577" spans="1:1" x14ac:dyDescent="0.25">
      <c r="A577" s="23" t="s">
        <v>570</v>
      </c>
    </row>
    <row r="578" spans="1:1" x14ac:dyDescent="0.25">
      <c r="A578" s="23" t="s">
        <v>571</v>
      </c>
    </row>
    <row r="579" spans="1:1" x14ac:dyDescent="0.25">
      <c r="A579" s="22"/>
    </row>
    <row r="580" spans="1:1" x14ac:dyDescent="0.25">
      <c r="A580" s="23" t="s">
        <v>572</v>
      </c>
    </row>
    <row r="581" spans="1:1" x14ac:dyDescent="0.25">
      <c r="A581" s="23" t="s">
        <v>573</v>
      </c>
    </row>
    <row r="582" spans="1:1" x14ac:dyDescent="0.25">
      <c r="A582" s="23" t="s">
        <v>574</v>
      </c>
    </row>
    <row r="583" spans="1:1" x14ac:dyDescent="0.25">
      <c r="A583" s="23" t="s">
        <v>575</v>
      </c>
    </row>
    <row r="584" spans="1:1" x14ac:dyDescent="0.25">
      <c r="A584" s="22"/>
    </row>
    <row r="585" spans="1:1" x14ac:dyDescent="0.25">
      <c r="A585" s="23" t="s">
        <v>576</v>
      </c>
    </row>
    <row r="586" spans="1:1" x14ac:dyDescent="0.25">
      <c r="A586" s="23" t="s">
        <v>577</v>
      </c>
    </row>
    <row r="587" spans="1:1" x14ac:dyDescent="0.25">
      <c r="A587" s="23" t="s">
        <v>578</v>
      </c>
    </row>
    <row r="588" spans="1:1" x14ac:dyDescent="0.25">
      <c r="A588" s="23" t="s">
        <v>579</v>
      </c>
    </row>
    <row r="589" spans="1:1" x14ac:dyDescent="0.25">
      <c r="A589" s="22"/>
    </row>
    <row r="590" spans="1:1" x14ac:dyDescent="0.25">
      <c r="A590" s="23" t="s">
        <v>580</v>
      </c>
    </row>
    <row r="591" spans="1:1" x14ac:dyDescent="0.25">
      <c r="A591" s="22"/>
    </row>
    <row r="592" spans="1:1" x14ac:dyDescent="0.25">
      <c r="A592" s="23" t="s">
        <v>581</v>
      </c>
    </row>
    <row r="593" spans="1:1" x14ac:dyDescent="0.25">
      <c r="A593" s="23" t="s">
        <v>582</v>
      </c>
    </row>
    <row r="594" spans="1:1" x14ac:dyDescent="0.25">
      <c r="A594" s="23" t="s">
        <v>583</v>
      </c>
    </row>
    <row r="595" spans="1:1" x14ac:dyDescent="0.25">
      <c r="A595" s="23" t="s">
        <v>584</v>
      </c>
    </row>
    <row r="596" spans="1:1" x14ac:dyDescent="0.25">
      <c r="A596" s="23" t="s">
        <v>585</v>
      </c>
    </row>
    <row r="597" spans="1:1" x14ac:dyDescent="0.25">
      <c r="A597" s="23" t="s">
        <v>586</v>
      </c>
    </row>
    <row r="598" spans="1:1" x14ac:dyDescent="0.25">
      <c r="A598" s="23" t="s">
        <v>587</v>
      </c>
    </row>
    <row r="599" spans="1:1" x14ac:dyDescent="0.25">
      <c r="A599" s="23" t="s">
        <v>588</v>
      </c>
    </row>
    <row r="600" spans="1:1" x14ac:dyDescent="0.25">
      <c r="A600" s="22"/>
    </row>
    <row r="601" spans="1:1" x14ac:dyDescent="0.25">
      <c r="A601" s="23" t="s">
        <v>589</v>
      </c>
    </row>
    <row r="602" spans="1:1" x14ac:dyDescent="0.25">
      <c r="A602" s="22"/>
    </row>
    <row r="603" spans="1:1" x14ac:dyDescent="0.25">
      <c r="A603" s="23" t="s">
        <v>590</v>
      </c>
    </row>
    <row r="604" spans="1:1" x14ac:dyDescent="0.25">
      <c r="A604" s="23" t="s">
        <v>591</v>
      </c>
    </row>
    <row r="605" spans="1:1" x14ac:dyDescent="0.25">
      <c r="A605" s="23" t="s">
        <v>592</v>
      </c>
    </row>
    <row r="606" spans="1:1" x14ac:dyDescent="0.25">
      <c r="A606" s="23" t="s">
        <v>593</v>
      </c>
    </row>
    <row r="607" spans="1:1" x14ac:dyDescent="0.25">
      <c r="A607" s="23" t="s">
        <v>594</v>
      </c>
    </row>
    <row r="608" spans="1:1" x14ac:dyDescent="0.25">
      <c r="A608" s="23" t="s">
        <v>595</v>
      </c>
    </row>
    <row r="609" spans="1:1" x14ac:dyDescent="0.25">
      <c r="A609" s="23" t="s">
        <v>596</v>
      </c>
    </row>
    <row r="610" spans="1:1" x14ac:dyDescent="0.25">
      <c r="A610" s="23" t="s">
        <v>597</v>
      </c>
    </row>
    <row r="611" spans="1:1" x14ac:dyDescent="0.25">
      <c r="A611" s="23" t="s">
        <v>598</v>
      </c>
    </row>
    <row r="612" spans="1:1" x14ac:dyDescent="0.25">
      <c r="A612" s="22"/>
    </row>
    <row r="613" spans="1:1" x14ac:dyDescent="0.25">
      <c r="A613" s="23" t="s">
        <v>599</v>
      </c>
    </row>
    <row r="614" spans="1:1" x14ac:dyDescent="0.25">
      <c r="A614" s="22"/>
    </row>
    <row r="615" spans="1:1" x14ac:dyDescent="0.25">
      <c r="A615" s="23" t="s">
        <v>600</v>
      </c>
    </row>
    <row r="616" spans="1:1" x14ac:dyDescent="0.25">
      <c r="A616" s="23" t="s">
        <v>601</v>
      </c>
    </row>
    <row r="617" spans="1:1" x14ac:dyDescent="0.25">
      <c r="A617" s="23" t="s">
        <v>602</v>
      </c>
    </row>
    <row r="618" spans="1:1" x14ac:dyDescent="0.25">
      <c r="A618" s="23" t="s">
        <v>603</v>
      </c>
    </row>
    <row r="619" spans="1:1" x14ac:dyDescent="0.25">
      <c r="A619" s="23" t="s">
        <v>604</v>
      </c>
    </row>
    <row r="620" spans="1:1" x14ac:dyDescent="0.25">
      <c r="A620" s="23" t="s">
        <v>605</v>
      </c>
    </row>
    <row r="621" spans="1:1" x14ac:dyDescent="0.25">
      <c r="A621" s="22"/>
    </row>
    <row r="622" spans="1:1" x14ac:dyDescent="0.25">
      <c r="A622" s="23" t="s">
        <v>606</v>
      </c>
    </row>
    <row r="623" spans="1:1" x14ac:dyDescent="0.25">
      <c r="A623" s="22"/>
    </row>
    <row r="624" spans="1:1" x14ac:dyDescent="0.25">
      <c r="A624" s="23" t="s">
        <v>607</v>
      </c>
    </row>
    <row r="625" spans="1:1" x14ac:dyDescent="0.25">
      <c r="A625" s="22"/>
    </row>
    <row r="626" spans="1:1" x14ac:dyDescent="0.25">
      <c r="A626" s="23" t="s">
        <v>608</v>
      </c>
    </row>
    <row r="627" spans="1:1" x14ac:dyDescent="0.25">
      <c r="A627" s="23" t="s">
        <v>609</v>
      </c>
    </row>
    <row r="628" spans="1:1" x14ac:dyDescent="0.25">
      <c r="A628" s="23" t="s">
        <v>610</v>
      </c>
    </row>
    <row r="629" spans="1:1" x14ac:dyDescent="0.25">
      <c r="A629" s="22"/>
    </row>
    <row r="630" spans="1:1" x14ac:dyDescent="0.25">
      <c r="A630" s="23" t="s">
        <v>611</v>
      </c>
    </row>
    <row r="631" spans="1:1" x14ac:dyDescent="0.25">
      <c r="A631" s="23" t="s">
        <v>612</v>
      </c>
    </row>
    <row r="632" spans="1:1" x14ac:dyDescent="0.25">
      <c r="A632" s="23" t="s">
        <v>613</v>
      </c>
    </row>
    <row r="633" spans="1:1" x14ac:dyDescent="0.25">
      <c r="A633" s="23" t="s">
        <v>614</v>
      </c>
    </row>
    <row r="634" spans="1:1" x14ac:dyDescent="0.25">
      <c r="A634" s="22"/>
    </row>
    <row r="635" spans="1:1" x14ac:dyDescent="0.25">
      <c r="A635" s="23" t="s">
        <v>615</v>
      </c>
    </row>
    <row r="636" spans="1:1" x14ac:dyDescent="0.25">
      <c r="A636" s="23" t="s">
        <v>616</v>
      </c>
    </row>
    <row r="637" spans="1:1" x14ac:dyDescent="0.25">
      <c r="A637" s="22"/>
    </row>
    <row r="638" spans="1:1" x14ac:dyDescent="0.25">
      <c r="A638" s="23" t="s">
        <v>82</v>
      </c>
    </row>
    <row r="639" spans="1:1" x14ac:dyDescent="0.25">
      <c r="A639" s="23" t="s">
        <v>83</v>
      </c>
    </row>
    <row r="640" spans="1:1" x14ac:dyDescent="0.25">
      <c r="A640" s="23" t="s">
        <v>84</v>
      </c>
    </row>
    <row r="641" spans="1:1" x14ac:dyDescent="0.25">
      <c r="A641" s="23" t="s">
        <v>85</v>
      </c>
    </row>
    <row r="642" spans="1:1" x14ac:dyDescent="0.25">
      <c r="A642" s="22"/>
    </row>
    <row r="643" spans="1:1" x14ac:dyDescent="0.25">
      <c r="A643" s="23" t="s">
        <v>86</v>
      </c>
    </row>
    <row r="644" spans="1:1" x14ac:dyDescent="0.25">
      <c r="A644" s="23" t="s">
        <v>87</v>
      </c>
    </row>
    <row r="645" spans="1:1" x14ac:dyDescent="0.25">
      <c r="A645" s="23" t="s">
        <v>88</v>
      </c>
    </row>
    <row r="646" spans="1:1" x14ac:dyDescent="0.25">
      <c r="A646" s="23" t="s">
        <v>89</v>
      </c>
    </row>
    <row r="647" spans="1:1" x14ac:dyDescent="0.25">
      <c r="A647" s="22"/>
    </row>
    <row r="648" spans="1:1" x14ac:dyDescent="0.25">
      <c r="A648" s="23" t="s">
        <v>90</v>
      </c>
    </row>
    <row r="649" spans="1:1" x14ac:dyDescent="0.25">
      <c r="A649" s="23" t="s">
        <v>617</v>
      </c>
    </row>
    <row r="650" spans="1:1" x14ac:dyDescent="0.25">
      <c r="A650" s="22"/>
    </row>
    <row r="651" spans="1:1" x14ac:dyDescent="0.25">
      <c r="A651" s="23" t="s">
        <v>618</v>
      </c>
    </row>
    <row r="652" spans="1:1" x14ac:dyDescent="0.25">
      <c r="A652" s="22"/>
    </row>
    <row r="653" spans="1:1" x14ac:dyDescent="0.25">
      <c r="A653" s="23" t="s">
        <v>619</v>
      </c>
    </row>
    <row r="654" spans="1:1" x14ac:dyDescent="0.25">
      <c r="A654" s="23" t="s">
        <v>620</v>
      </c>
    </row>
    <row r="655" spans="1:1" x14ac:dyDescent="0.25">
      <c r="A655" s="22"/>
    </row>
    <row r="656" spans="1:1" x14ac:dyDescent="0.25">
      <c r="A656" s="23" t="s">
        <v>621</v>
      </c>
    </row>
    <row r="657" spans="1:1" x14ac:dyDescent="0.25">
      <c r="A657" s="23" t="s">
        <v>622</v>
      </c>
    </row>
    <row r="658" spans="1:1" x14ac:dyDescent="0.25">
      <c r="A658" s="23" t="s">
        <v>623</v>
      </c>
    </row>
    <row r="659" spans="1:1" x14ac:dyDescent="0.25">
      <c r="A659" s="23" t="s">
        <v>624</v>
      </c>
    </row>
    <row r="660" spans="1:1" x14ac:dyDescent="0.25">
      <c r="A660" s="22"/>
    </row>
    <row r="661" spans="1:1" x14ac:dyDescent="0.25">
      <c r="A661" s="23" t="s">
        <v>625</v>
      </c>
    </row>
    <row r="662" spans="1:1" x14ac:dyDescent="0.25">
      <c r="A662" s="23" t="s">
        <v>626</v>
      </c>
    </row>
    <row r="663" spans="1:1" x14ac:dyDescent="0.25">
      <c r="A663" s="23" t="s">
        <v>627</v>
      </c>
    </row>
    <row r="664" spans="1:1" x14ac:dyDescent="0.25">
      <c r="A664" s="22"/>
    </row>
    <row r="665" spans="1:1" x14ac:dyDescent="0.25">
      <c r="A665" s="23" t="s">
        <v>628</v>
      </c>
    </row>
    <row r="666" spans="1:1" x14ac:dyDescent="0.25">
      <c r="A666" s="23" t="s">
        <v>629</v>
      </c>
    </row>
    <row r="667" spans="1:1" x14ac:dyDescent="0.25">
      <c r="A667" s="23" t="s">
        <v>630</v>
      </c>
    </row>
    <row r="668" spans="1:1" x14ac:dyDescent="0.25">
      <c r="A668" s="23" t="s">
        <v>631</v>
      </c>
    </row>
    <row r="669" spans="1:1" x14ac:dyDescent="0.25">
      <c r="A669" s="22"/>
    </row>
    <row r="670" spans="1:1" x14ac:dyDescent="0.25">
      <c r="A670" s="23" t="s">
        <v>632</v>
      </c>
    </row>
    <row r="671" spans="1:1" x14ac:dyDescent="0.25">
      <c r="A671" s="23" t="s">
        <v>633</v>
      </c>
    </row>
    <row r="672" spans="1:1" x14ac:dyDescent="0.25">
      <c r="A672" s="23" t="s">
        <v>634</v>
      </c>
    </row>
    <row r="673" spans="1:1" x14ac:dyDescent="0.25">
      <c r="A673" s="23" t="s">
        <v>635</v>
      </c>
    </row>
    <row r="674" spans="1:1" x14ac:dyDescent="0.25">
      <c r="A674" s="23" t="s">
        <v>636</v>
      </c>
    </row>
    <row r="675" spans="1:1" x14ac:dyDescent="0.25">
      <c r="A675" s="23" t="s">
        <v>637</v>
      </c>
    </row>
  </sheetData>
  <hyperlinks>
    <hyperlink ref="A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zoomScaleNormal="100" workbookViewId="0">
      <selection activeCell="D5" sqref="D5"/>
    </sheetView>
  </sheetViews>
  <sheetFormatPr defaultRowHeight="15" x14ac:dyDescent="0.25"/>
  <cols>
    <col min="1" max="1" width="9.140625" style="25"/>
    <col min="2" max="2" width="40.28515625" style="22" customWidth="1"/>
    <col min="3" max="3" width="17.5703125" style="20" customWidth="1"/>
    <col min="4" max="4" width="9.140625" style="22" customWidth="1"/>
    <col min="5" max="5" width="9.140625" style="22"/>
    <col min="6" max="6" width="8.140625" style="22" customWidth="1"/>
    <col min="7" max="16384" width="9.140625" style="22"/>
  </cols>
  <sheetData>
    <row r="1" spans="1:7" ht="18.75" x14ac:dyDescent="0.25">
      <c r="A1" s="79" t="s">
        <v>655</v>
      </c>
      <c r="B1" s="79"/>
      <c r="C1" s="79"/>
      <c r="D1" s="79"/>
      <c r="E1" s="79"/>
    </row>
    <row r="2" spans="1:7" ht="18.75" x14ac:dyDescent="0.25">
      <c r="A2" s="80" t="s">
        <v>646</v>
      </c>
      <c r="B2" s="80"/>
      <c r="C2" s="80"/>
      <c r="D2" s="80"/>
      <c r="E2" s="80"/>
    </row>
    <row r="3" spans="1:7" ht="18.75" x14ac:dyDescent="0.25">
      <c r="B3" s="76" t="s">
        <v>647</v>
      </c>
      <c r="C3" s="81" t="str">
        <f>IF(ROUND(D34,2)&lt;0,"Envelope is small",(IF(ROUND(D34,2)=0,"Sizing Complete"," Envelope is large")))</f>
        <v>Envelope is small</v>
      </c>
      <c r="D3" s="81"/>
      <c r="E3" s="81"/>
    </row>
    <row r="4" spans="1:7" s="29" customFormat="1" ht="20.100000000000001" customHeight="1" x14ac:dyDescent="0.25">
      <c r="A4" s="25"/>
      <c r="B4" s="28" t="s">
        <v>30</v>
      </c>
      <c r="C4" s="28" t="s">
        <v>11</v>
      </c>
      <c r="D4" s="28" t="s">
        <v>12</v>
      </c>
      <c r="E4" s="28" t="s">
        <v>10</v>
      </c>
    </row>
    <row r="5" spans="1:7" s="29" customFormat="1" ht="20.100000000000001" customHeight="1" x14ac:dyDescent="0.25">
      <c r="A5" s="78" t="s">
        <v>640</v>
      </c>
      <c r="B5" s="30" t="s">
        <v>25</v>
      </c>
      <c r="C5" s="31" t="s">
        <v>48</v>
      </c>
      <c r="D5" s="77">
        <v>0.5</v>
      </c>
      <c r="E5" s="32" t="s">
        <v>23</v>
      </c>
    </row>
    <row r="6" spans="1:7" s="29" customFormat="1" ht="20.100000000000001" customHeight="1" x14ac:dyDescent="0.25">
      <c r="A6" s="78"/>
      <c r="B6" s="47" t="s">
        <v>0</v>
      </c>
      <c r="C6" s="48" t="s">
        <v>3</v>
      </c>
      <c r="D6" s="63">
        <v>4.25</v>
      </c>
      <c r="E6" s="49"/>
    </row>
    <row r="7" spans="1:7" s="29" customFormat="1" ht="20.100000000000001" customHeight="1" x14ac:dyDescent="0.25">
      <c r="A7" s="78"/>
      <c r="B7" s="33" t="s">
        <v>1</v>
      </c>
      <c r="C7" s="34" t="s">
        <v>4</v>
      </c>
      <c r="D7" s="63">
        <v>0.09</v>
      </c>
      <c r="E7" s="35" t="s">
        <v>17</v>
      </c>
      <c r="F7" s="36"/>
      <c r="G7" s="36"/>
    </row>
    <row r="8" spans="1:7" s="29" customFormat="1" ht="20.100000000000001" customHeight="1" x14ac:dyDescent="0.25">
      <c r="A8" s="78"/>
      <c r="B8" s="33" t="s">
        <v>7</v>
      </c>
      <c r="C8" s="34" t="s">
        <v>8</v>
      </c>
      <c r="D8" s="63">
        <v>0.1</v>
      </c>
      <c r="E8" s="35" t="s">
        <v>17</v>
      </c>
      <c r="F8" s="36"/>
      <c r="G8" s="36"/>
    </row>
    <row r="9" spans="1:7" s="29" customFormat="1" ht="20.100000000000001" customHeight="1" x14ac:dyDescent="0.25">
      <c r="A9" s="78"/>
      <c r="B9" s="33" t="s">
        <v>91</v>
      </c>
      <c r="C9" s="34" t="s">
        <v>5</v>
      </c>
      <c r="D9" s="63">
        <v>0.26</v>
      </c>
      <c r="E9" s="35" t="s">
        <v>17</v>
      </c>
      <c r="F9" s="36"/>
      <c r="G9" s="36"/>
    </row>
    <row r="10" spans="1:7" s="29" customFormat="1" ht="20.100000000000001" customHeight="1" x14ac:dyDescent="0.25">
      <c r="A10" s="78"/>
      <c r="B10" s="33" t="s">
        <v>2</v>
      </c>
      <c r="C10" s="34" t="s">
        <v>6</v>
      </c>
      <c r="D10" s="63">
        <v>0.05</v>
      </c>
      <c r="E10" s="35" t="s">
        <v>17</v>
      </c>
      <c r="F10" s="36"/>
      <c r="G10" s="36"/>
    </row>
    <row r="11" spans="1:7" s="29" customFormat="1" ht="20.100000000000001" customHeight="1" x14ac:dyDescent="0.25">
      <c r="A11" s="78"/>
      <c r="B11" s="33" t="s">
        <v>92</v>
      </c>
      <c r="C11" s="34" t="s">
        <v>93</v>
      </c>
      <c r="D11" s="63">
        <v>0.05</v>
      </c>
      <c r="E11" s="35" t="s">
        <v>17</v>
      </c>
      <c r="F11" s="36"/>
      <c r="G11" s="36"/>
    </row>
    <row r="12" spans="1:7" s="29" customFormat="1" ht="20.100000000000001" customHeight="1" x14ac:dyDescent="0.25">
      <c r="A12" s="78"/>
      <c r="B12" s="33" t="s">
        <v>45</v>
      </c>
      <c r="C12" s="34" t="s">
        <v>46</v>
      </c>
      <c r="D12" s="63">
        <v>0.02</v>
      </c>
      <c r="E12" s="35" t="s">
        <v>17</v>
      </c>
      <c r="F12" s="36"/>
      <c r="G12" s="36"/>
    </row>
    <row r="13" spans="1:7" s="29" customFormat="1" ht="20.100000000000001" customHeight="1" x14ac:dyDescent="0.25">
      <c r="A13" s="78"/>
      <c r="B13" s="37" t="s">
        <v>14</v>
      </c>
      <c r="C13" s="38" t="s">
        <v>18</v>
      </c>
      <c r="D13" s="63">
        <v>1.2</v>
      </c>
      <c r="E13" s="39" t="s">
        <v>21</v>
      </c>
      <c r="F13" s="36"/>
      <c r="G13" s="36"/>
    </row>
    <row r="14" spans="1:7" s="29" customFormat="1" ht="20.100000000000001" customHeight="1" x14ac:dyDescent="0.25">
      <c r="A14" s="78"/>
      <c r="B14" s="37" t="s">
        <v>15</v>
      </c>
      <c r="C14" s="38" t="s">
        <v>19</v>
      </c>
      <c r="D14" s="63">
        <v>0.2</v>
      </c>
      <c r="E14" s="39" t="s">
        <v>21</v>
      </c>
      <c r="F14" s="36"/>
      <c r="G14" s="36"/>
    </row>
    <row r="15" spans="1:7" s="29" customFormat="1" ht="20.100000000000001" customHeight="1" x14ac:dyDescent="0.25">
      <c r="A15" s="78"/>
      <c r="B15" s="37" t="s">
        <v>16</v>
      </c>
      <c r="C15" s="38" t="s">
        <v>20</v>
      </c>
      <c r="D15" s="63">
        <f>30/1000</f>
        <v>0.03</v>
      </c>
      <c r="E15" s="39" t="s">
        <v>22</v>
      </c>
      <c r="F15" s="36"/>
      <c r="G15" s="36"/>
    </row>
    <row r="16" spans="1:7" s="29" customFormat="1" ht="20.100000000000001" customHeight="1" x14ac:dyDescent="0.25">
      <c r="A16" s="78"/>
      <c r="B16" s="37" t="s">
        <v>31</v>
      </c>
      <c r="C16" s="38" t="s">
        <v>9</v>
      </c>
      <c r="D16" s="63">
        <v>9.81</v>
      </c>
      <c r="E16" s="39" t="s">
        <v>32</v>
      </c>
      <c r="F16" s="36"/>
      <c r="G16" s="36"/>
    </row>
    <row r="17" spans="1:8" s="29" customFormat="1" ht="20.100000000000001" customHeight="1" x14ac:dyDescent="0.25">
      <c r="A17" s="25"/>
      <c r="B17" s="40"/>
      <c r="C17" s="41"/>
      <c r="F17" s="36"/>
      <c r="G17" s="36"/>
    </row>
    <row r="18" spans="1:8" s="29" customFormat="1" ht="20.100000000000001" customHeight="1" x14ac:dyDescent="0.25">
      <c r="A18" s="25"/>
      <c r="B18" s="64" t="s">
        <v>648</v>
      </c>
      <c r="C18" s="65" t="s">
        <v>649</v>
      </c>
      <c r="D18" s="66">
        <f>D6-3.05</f>
        <v>1.2000000000000002</v>
      </c>
      <c r="E18" s="66"/>
      <c r="F18" s="36"/>
      <c r="G18" s="36"/>
    </row>
    <row r="19" spans="1:8" s="29" customFormat="1" ht="20.100000000000001" customHeight="1" x14ac:dyDescent="0.25">
      <c r="A19" s="25"/>
      <c r="B19" s="40"/>
      <c r="C19" s="41"/>
      <c r="F19" s="36"/>
      <c r="G19" s="36"/>
    </row>
    <row r="20" spans="1:8" s="29" customFormat="1" ht="23.25" customHeight="1" x14ac:dyDescent="0.25">
      <c r="A20" s="78" t="s">
        <v>641</v>
      </c>
      <c r="B20" s="42" t="s">
        <v>24</v>
      </c>
      <c r="C20" s="43" t="s">
        <v>13</v>
      </c>
      <c r="D20" s="44">
        <f>D5*D6</f>
        <v>2.125</v>
      </c>
      <c r="E20" s="44" t="s">
        <v>23</v>
      </c>
      <c r="F20" s="36"/>
      <c r="G20" s="36"/>
      <c r="H20" s="36"/>
    </row>
    <row r="21" spans="1:8" s="29" customFormat="1" ht="35.25" customHeight="1" x14ac:dyDescent="0.25">
      <c r="A21" s="78"/>
      <c r="B21" s="42" t="s">
        <v>26</v>
      </c>
      <c r="C21" s="43" t="s">
        <v>33</v>
      </c>
      <c r="D21" s="44">
        <f>(3.14*(D18)/4+1.5)*D5^3</f>
        <v>0.30525000000000002</v>
      </c>
      <c r="E21" s="44" t="s">
        <v>47</v>
      </c>
      <c r="F21" s="36"/>
      <c r="G21" s="36"/>
      <c r="H21" s="36"/>
    </row>
    <row r="22" spans="1:8" s="29" customFormat="1" ht="27.75" customHeight="1" x14ac:dyDescent="0.25">
      <c r="A22" s="78"/>
      <c r="B22" s="42" t="s">
        <v>27</v>
      </c>
      <c r="C22" s="43" t="s">
        <v>34</v>
      </c>
      <c r="D22" s="44">
        <f>(3.14*(D18)+7.5)*D5^2</f>
        <v>2.8170000000000002</v>
      </c>
      <c r="E22" s="44" t="s">
        <v>49</v>
      </c>
      <c r="F22" s="36"/>
      <c r="G22" s="36"/>
      <c r="H22" s="36"/>
    </row>
    <row r="23" spans="1:8" s="29" customFormat="1" ht="20.100000000000001" customHeight="1" x14ac:dyDescent="0.25">
      <c r="A23" s="25"/>
      <c r="B23" s="45"/>
      <c r="C23" s="46"/>
      <c r="D23" s="36"/>
      <c r="E23" s="36"/>
      <c r="F23" s="36"/>
      <c r="G23" s="36"/>
      <c r="H23" s="36"/>
    </row>
    <row r="24" spans="1:8" s="29" customFormat="1" ht="30.75" customHeight="1" x14ac:dyDescent="0.25">
      <c r="A24" s="78" t="s">
        <v>642</v>
      </c>
      <c r="B24" s="47" t="s">
        <v>36</v>
      </c>
      <c r="C24" s="48" t="s">
        <v>43</v>
      </c>
      <c r="D24" s="49">
        <f>1*D22*D15</f>
        <v>8.4510000000000002E-2</v>
      </c>
      <c r="E24" s="49" t="s">
        <v>17</v>
      </c>
      <c r="F24" s="36"/>
      <c r="G24" s="36"/>
      <c r="H24" s="36"/>
    </row>
    <row r="25" spans="1:8" s="29" customFormat="1" ht="31.5" customHeight="1" x14ac:dyDescent="0.25">
      <c r="A25" s="78"/>
      <c r="B25" s="47" t="s">
        <v>37</v>
      </c>
      <c r="C25" s="48" t="s">
        <v>44</v>
      </c>
      <c r="D25" s="49">
        <f>D7+D8+D9+D10+D11</f>
        <v>0.55000000000000004</v>
      </c>
      <c r="E25" s="49" t="s">
        <v>17</v>
      </c>
      <c r="F25" s="36"/>
      <c r="G25" s="36"/>
      <c r="H25" s="36"/>
    </row>
    <row r="26" spans="1:8" s="54" customFormat="1" ht="36.75" customHeight="1" x14ac:dyDescent="0.25">
      <c r="A26" s="78"/>
      <c r="B26" s="50" t="s">
        <v>38</v>
      </c>
      <c r="C26" s="51" t="s">
        <v>653</v>
      </c>
      <c r="D26" s="52">
        <f>D24+D25</f>
        <v>0.63451000000000002</v>
      </c>
      <c r="E26" s="52" t="s">
        <v>17</v>
      </c>
      <c r="F26" s="36"/>
      <c r="G26" s="53"/>
      <c r="H26" s="53"/>
    </row>
    <row r="27" spans="1:8" s="54" customFormat="1" ht="36.75" customHeight="1" x14ac:dyDescent="0.25">
      <c r="A27" s="78"/>
      <c r="B27" s="50" t="s">
        <v>40</v>
      </c>
      <c r="C27" s="51" t="s">
        <v>650</v>
      </c>
      <c r="D27" s="52">
        <f>D26*D16</f>
        <v>6.2245431000000009</v>
      </c>
      <c r="E27" s="52" t="s">
        <v>39</v>
      </c>
      <c r="F27" s="53"/>
      <c r="G27" s="53"/>
      <c r="H27" s="53"/>
    </row>
    <row r="28" spans="1:8" s="29" customFormat="1" ht="20.100000000000001" customHeight="1" x14ac:dyDescent="0.25">
      <c r="A28" s="25"/>
      <c r="B28" s="45"/>
      <c r="C28" s="46"/>
      <c r="D28" s="36"/>
      <c r="E28" s="36"/>
      <c r="F28" s="53"/>
      <c r="G28" s="36"/>
      <c r="H28" s="36"/>
    </row>
    <row r="29" spans="1:8" s="29" customFormat="1" ht="34.5" customHeight="1" x14ac:dyDescent="0.25">
      <c r="A29" s="78" t="s">
        <v>643</v>
      </c>
      <c r="B29" s="55" t="s">
        <v>41</v>
      </c>
      <c r="C29" s="56" t="s">
        <v>42</v>
      </c>
      <c r="D29" s="57">
        <f>D13-D14</f>
        <v>1</v>
      </c>
      <c r="E29" s="57" t="s">
        <v>21</v>
      </c>
      <c r="F29" s="36"/>
      <c r="G29" s="36"/>
      <c r="H29" s="36"/>
    </row>
    <row r="30" spans="1:8" s="29" customFormat="1" ht="29.25" customHeight="1" x14ac:dyDescent="0.25">
      <c r="A30" s="78"/>
      <c r="B30" s="55" t="s">
        <v>35</v>
      </c>
      <c r="C30" s="56" t="s">
        <v>651</v>
      </c>
      <c r="D30" s="57">
        <f>D21*D29*D16</f>
        <v>2.9945025000000003</v>
      </c>
      <c r="E30" s="57" t="s">
        <v>39</v>
      </c>
      <c r="F30" s="36"/>
      <c r="G30" s="36"/>
      <c r="H30" s="36"/>
    </row>
    <row r="31" spans="1:8" s="29" customFormat="1" ht="20.100000000000001" customHeight="1" x14ac:dyDescent="0.25">
      <c r="A31" s="25"/>
      <c r="B31" s="45"/>
      <c r="C31" s="46"/>
      <c r="D31" s="36"/>
      <c r="E31" s="36"/>
      <c r="F31" s="36"/>
      <c r="G31" s="36"/>
      <c r="H31" s="36"/>
    </row>
    <row r="32" spans="1:8" s="29" customFormat="1" ht="20.100000000000001" customHeight="1" x14ac:dyDescent="0.25">
      <c r="A32" s="25"/>
      <c r="B32" s="58" t="s">
        <v>28</v>
      </c>
      <c r="C32" s="59" t="s">
        <v>29</v>
      </c>
      <c r="D32" s="60">
        <f>D12*$D$16</f>
        <v>0.19620000000000001</v>
      </c>
      <c r="E32" s="60" t="s">
        <v>39</v>
      </c>
      <c r="F32" s="36"/>
      <c r="G32" s="36"/>
      <c r="H32" s="36"/>
    </row>
    <row r="33" spans="1:8" s="29" customFormat="1" ht="20.100000000000001" customHeight="1" x14ac:dyDescent="0.25">
      <c r="A33" s="25"/>
      <c r="B33" s="45"/>
      <c r="C33" s="46"/>
      <c r="D33" s="36"/>
      <c r="E33" s="36"/>
      <c r="F33" s="36"/>
      <c r="G33" s="36"/>
      <c r="H33" s="36"/>
    </row>
    <row r="34" spans="1:8" s="29" customFormat="1" ht="20.100000000000001" customHeight="1" x14ac:dyDescent="0.25">
      <c r="A34" s="25"/>
      <c r="B34" s="67" t="s">
        <v>50</v>
      </c>
      <c r="C34" s="68" t="s">
        <v>652</v>
      </c>
      <c r="D34" s="69">
        <f>(D30-D27+D32)</f>
        <v>-3.0338406000000004</v>
      </c>
      <c r="E34" s="69" t="s">
        <v>39</v>
      </c>
      <c r="F34" s="36"/>
      <c r="G34" s="36"/>
      <c r="H34" s="36"/>
    </row>
    <row r="35" spans="1:8" ht="18.75" customHeight="1" x14ac:dyDescent="0.25">
      <c r="F35" s="36"/>
      <c r="G35" s="61"/>
      <c r="H35" s="61"/>
    </row>
    <row r="36" spans="1:8" x14ac:dyDescent="0.25">
      <c r="B36" s="61"/>
      <c r="C36" s="62"/>
      <c r="D36" s="61"/>
      <c r="E36" s="61"/>
      <c r="F36" s="61"/>
      <c r="G36" s="61"/>
      <c r="H36" s="61"/>
    </row>
    <row r="37" spans="1:8" x14ac:dyDescent="0.25">
      <c r="B37" s="61"/>
      <c r="C37" s="62"/>
      <c r="D37" s="61"/>
      <c r="E37" s="61"/>
      <c r="F37" s="61"/>
      <c r="G37" s="61"/>
      <c r="H37" s="61"/>
    </row>
    <row r="38" spans="1:8" x14ac:dyDescent="0.25">
      <c r="B38" s="61"/>
      <c r="C38" s="62"/>
      <c r="D38" s="61"/>
      <c r="E38" s="61"/>
      <c r="F38" s="61"/>
      <c r="G38" s="61"/>
      <c r="H38" s="61"/>
    </row>
    <row r="39" spans="1:8" x14ac:dyDescent="0.25">
      <c r="B39" s="61"/>
      <c r="C39" s="62"/>
      <c r="D39" s="61"/>
      <c r="E39" s="61"/>
      <c r="F39" s="61"/>
      <c r="G39" s="61"/>
      <c r="H39" s="61"/>
    </row>
    <row r="40" spans="1:8" x14ac:dyDescent="0.25">
      <c r="B40" s="61"/>
      <c r="C40" s="62"/>
      <c r="D40" s="61"/>
      <c r="E40" s="61"/>
      <c r="F40" s="61"/>
      <c r="G40" s="61"/>
      <c r="H40" s="61"/>
    </row>
    <row r="41" spans="1:8" x14ac:dyDescent="0.25">
      <c r="B41" s="61"/>
      <c r="C41" s="62"/>
      <c r="D41" s="61"/>
      <c r="E41" s="61"/>
      <c r="F41" s="61"/>
    </row>
    <row r="42" spans="1:8" x14ac:dyDescent="0.25">
      <c r="B42" s="61"/>
      <c r="C42" s="62"/>
      <c r="D42" s="61"/>
      <c r="E42" s="61"/>
    </row>
    <row r="43" spans="1:8" x14ac:dyDescent="0.25">
      <c r="B43" s="61"/>
      <c r="C43" s="62"/>
      <c r="D43" s="61"/>
      <c r="E43" s="61"/>
    </row>
    <row r="44" spans="1:8" x14ac:dyDescent="0.25">
      <c r="B44" s="61"/>
      <c r="C44" s="62"/>
      <c r="D44" s="61"/>
      <c r="E44" s="61"/>
    </row>
    <row r="45" spans="1:8" x14ac:dyDescent="0.25">
      <c r="B45" s="61"/>
      <c r="C45" s="62"/>
      <c r="D45" s="61"/>
      <c r="E45" s="61"/>
    </row>
    <row r="46" spans="1:8" x14ac:dyDescent="0.25">
      <c r="B46" s="61"/>
      <c r="C46" s="62"/>
      <c r="D46" s="61"/>
      <c r="E46" s="61"/>
    </row>
    <row r="47" spans="1:8" x14ac:dyDescent="0.25">
      <c r="B47" s="61"/>
      <c r="C47" s="62"/>
      <c r="D47" s="61"/>
      <c r="E47" s="61"/>
    </row>
    <row r="48" spans="1:8" x14ac:dyDescent="0.25">
      <c r="B48" s="61"/>
      <c r="C48" s="62"/>
      <c r="D48" s="61"/>
      <c r="E48" s="61"/>
    </row>
    <row r="49" spans="2:5" x14ac:dyDescent="0.25">
      <c r="B49" s="61"/>
      <c r="C49" s="62"/>
      <c r="D49" s="61"/>
      <c r="E49" s="61"/>
    </row>
    <row r="50" spans="2:5" x14ac:dyDescent="0.25">
      <c r="B50" s="61"/>
      <c r="C50" s="62"/>
      <c r="D50" s="61"/>
      <c r="E50" s="61"/>
    </row>
    <row r="51" spans="2:5" x14ac:dyDescent="0.25">
      <c r="B51" s="61"/>
    </row>
    <row r="52" spans="2:5" x14ac:dyDescent="0.25">
      <c r="B52" s="61"/>
    </row>
    <row r="53" spans="2:5" x14ac:dyDescent="0.25">
      <c r="B53" s="61"/>
    </row>
    <row r="54" spans="2:5" x14ac:dyDescent="0.25">
      <c r="B54" s="61"/>
    </row>
    <row r="55" spans="2:5" x14ac:dyDescent="0.25">
      <c r="B55" s="61"/>
    </row>
    <row r="56" spans="2:5" x14ac:dyDescent="0.25">
      <c r="B56" s="61"/>
    </row>
    <row r="57" spans="2:5" x14ac:dyDescent="0.25">
      <c r="B57" s="61"/>
    </row>
    <row r="58" spans="2:5" x14ac:dyDescent="0.25">
      <c r="B58" s="61"/>
    </row>
    <row r="59" spans="2:5" x14ac:dyDescent="0.25">
      <c r="B59" s="61"/>
    </row>
    <row r="60" spans="2:5" x14ac:dyDescent="0.25">
      <c r="B60" s="61"/>
    </row>
    <row r="61" spans="2:5" x14ac:dyDescent="0.25">
      <c r="B61" s="61"/>
    </row>
    <row r="62" spans="2:5" x14ac:dyDescent="0.25">
      <c r="B62" s="61"/>
    </row>
    <row r="63" spans="2:5" x14ac:dyDescent="0.25">
      <c r="B63" s="61"/>
    </row>
    <row r="64" spans="2:5" x14ac:dyDescent="0.25">
      <c r="B64" s="61"/>
    </row>
    <row r="65" spans="2:2" x14ac:dyDescent="0.25">
      <c r="B65" s="61"/>
    </row>
  </sheetData>
  <dataConsolidate/>
  <mergeCells count="7">
    <mergeCell ref="A24:A27"/>
    <mergeCell ref="A29:A30"/>
    <mergeCell ref="A1:E1"/>
    <mergeCell ref="A2:E2"/>
    <mergeCell ref="C3:E3"/>
    <mergeCell ref="A5:A16"/>
    <mergeCell ref="A20:A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005"/>
  <sheetViews>
    <sheetView zoomScaleNormal="100" workbookViewId="0">
      <pane ySplit="15" topLeftCell="A16" activePane="bottomLeft" state="frozen"/>
      <selection pane="bottomLeft" activeCell="V16" sqref="V15:V16"/>
    </sheetView>
  </sheetViews>
  <sheetFormatPr defaultRowHeight="15" x14ac:dyDescent="0.25"/>
  <cols>
    <col min="1" max="1" width="12.7109375" customWidth="1"/>
    <col min="2" max="2" width="11" customWidth="1"/>
    <col min="3" max="3" width="10.140625" customWidth="1"/>
    <col min="5" max="5" width="7" customWidth="1"/>
    <col min="6" max="6" width="3.7109375" customWidth="1"/>
    <col min="7" max="7" width="16.5703125" customWidth="1"/>
    <col min="9" max="9" width="19.5703125" customWidth="1"/>
    <col min="15" max="15" width="5.7109375" customWidth="1"/>
    <col min="16" max="16" width="12.42578125" customWidth="1"/>
    <col min="17" max="19" width="9.140625" style="15"/>
  </cols>
  <sheetData>
    <row r="2" spans="1:19" x14ac:dyDescent="0.25">
      <c r="A2" s="82" t="s">
        <v>654</v>
      </c>
      <c r="B2" s="82"/>
      <c r="C2" s="82"/>
      <c r="D2" s="82"/>
      <c r="E2" s="82"/>
      <c r="F2" s="82"/>
      <c r="G2" s="82"/>
      <c r="H2" s="82"/>
      <c r="I2" s="82"/>
      <c r="J2" s="82"/>
      <c r="K2" s="82"/>
      <c r="L2" s="82"/>
      <c r="M2" s="82"/>
      <c r="N2" s="82"/>
      <c r="O2" s="82"/>
      <c r="P2" s="82"/>
      <c r="Q2" s="82"/>
      <c r="R2" s="82"/>
      <c r="S2" s="82"/>
    </row>
    <row r="3" spans="1:19" x14ac:dyDescent="0.25">
      <c r="Q3" s="12" t="s">
        <v>56</v>
      </c>
      <c r="R3" s="12"/>
      <c r="S3" s="12"/>
    </row>
    <row r="4" spans="1:19" x14ac:dyDescent="0.25">
      <c r="Q4" s="13" t="s">
        <v>54</v>
      </c>
      <c r="R4" s="13" t="s">
        <v>55</v>
      </c>
      <c r="S4" s="13" t="str">
        <f>"-R(x)"</f>
        <v>-R(x)</v>
      </c>
    </row>
    <row r="5" spans="1:19" x14ac:dyDescent="0.25">
      <c r="Q5" s="14">
        <v>0</v>
      </c>
      <c r="R5" s="75">
        <v>0</v>
      </c>
      <c r="S5" s="75">
        <f>-R5</f>
        <v>0</v>
      </c>
    </row>
    <row r="6" spans="1:19" x14ac:dyDescent="0.25">
      <c r="Q6" s="14">
        <f>Q5+$D$20</f>
        <v>2.1250000000000002E-2</v>
      </c>
      <c r="R6" s="75">
        <f>2*SQRT((2.5*$D$16*Q6)-(Q6^2))/5</f>
        <v>6.4635516552434241E-2</v>
      </c>
      <c r="S6" s="75">
        <f t="shared" ref="S6:S69" si="0">-R6</f>
        <v>-6.4635516552434241E-2</v>
      </c>
    </row>
    <row r="7" spans="1:19" x14ac:dyDescent="0.25">
      <c r="Q7" s="14">
        <f t="shared" ref="Q7:Q70" si="1">Q6+$D$20</f>
        <v>4.2500000000000003E-2</v>
      </c>
      <c r="R7" s="75">
        <f t="shared" ref="R7:R34" si="2">2*SQRT((2.5*$D$16*Q7)-(Q7^2))/5</f>
        <v>9.0614568365136511E-2</v>
      </c>
      <c r="S7" s="75">
        <f t="shared" si="0"/>
        <v>-9.0614568365136511E-2</v>
      </c>
    </row>
    <row r="8" spans="1:19" x14ac:dyDescent="0.25">
      <c r="Q8" s="14">
        <f t="shared" si="1"/>
        <v>6.3750000000000001E-2</v>
      </c>
      <c r="R8" s="75">
        <f t="shared" si="2"/>
        <v>0.10999886363049394</v>
      </c>
      <c r="S8" s="75">
        <f t="shared" si="0"/>
        <v>-0.10999886363049394</v>
      </c>
    </row>
    <row r="9" spans="1:19" x14ac:dyDescent="0.25">
      <c r="Q9" s="14">
        <f t="shared" si="1"/>
        <v>8.5000000000000006E-2</v>
      </c>
      <c r="R9" s="75">
        <f t="shared" si="2"/>
        <v>0.1258729518204765</v>
      </c>
      <c r="S9" s="75">
        <f t="shared" si="0"/>
        <v>-0.1258729518204765</v>
      </c>
    </row>
    <row r="10" spans="1:19" x14ac:dyDescent="0.25">
      <c r="Q10" s="14">
        <f t="shared" si="1"/>
        <v>0.10625000000000001</v>
      </c>
      <c r="R10" s="75">
        <f t="shared" si="2"/>
        <v>0.1394408476738434</v>
      </c>
      <c r="S10" s="75">
        <f t="shared" si="0"/>
        <v>-0.1394408476738434</v>
      </c>
    </row>
    <row r="11" spans="1:19" x14ac:dyDescent="0.25">
      <c r="Q11" s="14">
        <f t="shared" si="1"/>
        <v>0.1275</v>
      </c>
      <c r="R11" s="75">
        <f t="shared" si="2"/>
        <v>0.1513241553751416</v>
      </c>
      <c r="S11" s="75">
        <f t="shared" si="0"/>
        <v>-0.1513241553751416</v>
      </c>
    </row>
    <row r="12" spans="1:19" x14ac:dyDescent="0.25">
      <c r="Q12" s="14">
        <f t="shared" si="1"/>
        <v>0.14874999999999999</v>
      </c>
      <c r="R12" s="75">
        <f t="shared" si="2"/>
        <v>0.16189425561149473</v>
      </c>
      <c r="S12" s="75">
        <f t="shared" si="0"/>
        <v>-0.16189425561149473</v>
      </c>
    </row>
    <row r="13" spans="1:19" x14ac:dyDescent="0.25">
      <c r="Q13" s="14">
        <f t="shared" si="1"/>
        <v>0.16999999999999998</v>
      </c>
      <c r="R13" s="75">
        <f t="shared" si="2"/>
        <v>0.1713942822850284</v>
      </c>
      <c r="S13" s="75">
        <f t="shared" si="0"/>
        <v>-0.1713942822850284</v>
      </c>
    </row>
    <row r="14" spans="1:19" x14ac:dyDescent="0.25">
      <c r="Q14" s="14">
        <f t="shared" si="1"/>
        <v>0.19124999999999998</v>
      </c>
      <c r="R14" s="75">
        <f t="shared" si="2"/>
        <v>0.17999374989148925</v>
      </c>
      <c r="S14" s="75">
        <f t="shared" si="0"/>
        <v>-0.17999374989148925</v>
      </c>
    </row>
    <row r="15" spans="1:19" x14ac:dyDescent="0.25">
      <c r="Q15" s="14">
        <f t="shared" si="1"/>
        <v>0.21249999999999997</v>
      </c>
      <c r="R15" s="75">
        <f t="shared" si="2"/>
        <v>0.18781639970992947</v>
      </c>
      <c r="S15" s="75">
        <f t="shared" si="0"/>
        <v>-0.18781639970992947</v>
      </c>
    </row>
    <row r="16" spans="1:19" x14ac:dyDescent="0.25">
      <c r="A16" s="86" t="s">
        <v>51</v>
      </c>
      <c r="B16" s="86"/>
      <c r="C16" s="11" t="s">
        <v>48</v>
      </c>
      <c r="D16" s="11">
        <f>ROUND(Sizing!D5,2)</f>
        <v>0.5</v>
      </c>
      <c r="E16" s="11" t="s">
        <v>23</v>
      </c>
      <c r="G16" s="87" t="s">
        <v>63</v>
      </c>
      <c r="H16" s="3" t="s">
        <v>64</v>
      </c>
      <c r="I16" s="3">
        <v>0</v>
      </c>
      <c r="J16" s="3">
        <f>I16</f>
        <v>0</v>
      </c>
      <c r="K16" s="3" t="s">
        <v>23</v>
      </c>
      <c r="Q16" s="14">
        <f t="shared" si="1"/>
        <v>0.23374999999999996</v>
      </c>
      <c r="R16" s="75">
        <f t="shared" si="2"/>
        <v>0.19495576421332095</v>
      </c>
      <c r="S16" s="75">
        <f t="shared" si="0"/>
        <v>-0.19495576421332095</v>
      </c>
    </row>
    <row r="17" spans="1:19" x14ac:dyDescent="0.25">
      <c r="A17" s="86" t="s">
        <v>58</v>
      </c>
      <c r="B17" s="86"/>
      <c r="C17" s="11" t="s">
        <v>13</v>
      </c>
      <c r="D17" s="11">
        <f>Sizing!D6*'Profile Coordinates'!D16</f>
        <v>2.125</v>
      </c>
      <c r="E17" s="11" t="s">
        <v>23</v>
      </c>
      <c r="G17" s="87"/>
      <c r="H17" s="3" t="s">
        <v>65</v>
      </c>
      <c r="I17" s="3" t="s">
        <v>62</v>
      </c>
      <c r="J17" s="3">
        <f>1.25*D16</f>
        <v>0.625</v>
      </c>
      <c r="K17" s="3" t="s">
        <v>23</v>
      </c>
      <c r="Q17" s="14">
        <f t="shared" si="1"/>
        <v>0.25499999999999995</v>
      </c>
      <c r="R17" s="75">
        <f t="shared" si="2"/>
        <v>0.20148449071826841</v>
      </c>
      <c r="S17" s="75">
        <f t="shared" si="0"/>
        <v>-0.20148449071826841</v>
      </c>
    </row>
    <row r="18" spans="1:19" ht="27" customHeight="1" x14ac:dyDescent="0.25">
      <c r="A18" s="86" t="s">
        <v>52</v>
      </c>
      <c r="B18" s="86"/>
      <c r="C18" s="11" t="s">
        <v>53</v>
      </c>
      <c r="D18" s="11">
        <f>Sizing!D6-3.05</f>
        <v>1.2000000000000002</v>
      </c>
      <c r="E18" s="11"/>
      <c r="G18" s="83" t="s">
        <v>68</v>
      </c>
      <c r="H18" s="5" t="s">
        <v>64</v>
      </c>
      <c r="I18" s="5" t="s">
        <v>62</v>
      </c>
      <c r="J18" s="5">
        <f>J17</f>
        <v>0.625</v>
      </c>
      <c r="K18" s="5" t="s">
        <v>23</v>
      </c>
      <c r="Q18" s="14">
        <f t="shared" si="1"/>
        <v>0.27624999999999994</v>
      </c>
      <c r="R18" s="75">
        <f t="shared" si="2"/>
        <v>0.20746023715401463</v>
      </c>
      <c r="S18" s="75">
        <f t="shared" si="0"/>
        <v>-0.20746023715401463</v>
      </c>
    </row>
    <row r="19" spans="1:19" x14ac:dyDescent="0.25">
      <c r="A19" s="86" t="s">
        <v>57</v>
      </c>
      <c r="B19" s="86"/>
      <c r="C19" s="11" t="s">
        <v>60</v>
      </c>
      <c r="D19" s="11">
        <v>100</v>
      </c>
      <c r="E19" s="11"/>
      <c r="G19" s="83"/>
      <c r="H19" s="5" t="s">
        <v>65</v>
      </c>
      <c r="I19" s="5" t="s">
        <v>66</v>
      </c>
      <c r="J19" s="5">
        <f>(1.25+D18)*D16</f>
        <v>1.2250000000000001</v>
      </c>
      <c r="K19" s="5" t="s">
        <v>23</v>
      </c>
      <c r="Q19" s="14">
        <f t="shared" si="1"/>
        <v>0.29749999999999993</v>
      </c>
      <c r="R19" s="75">
        <f t="shared" si="2"/>
        <v>0.2129295658193103</v>
      </c>
      <c r="S19" s="75">
        <f t="shared" si="0"/>
        <v>-0.2129295658193103</v>
      </c>
    </row>
    <row r="20" spans="1:19" x14ac:dyDescent="0.25">
      <c r="A20" s="86" t="s">
        <v>59</v>
      </c>
      <c r="B20" s="86"/>
      <c r="C20" s="11" t="s">
        <v>61</v>
      </c>
      <c r="D20" s="11">
        <f>D17/D19</f>
        <v>2.1250000000000002E-2</v>
      </c>
      <c r="E20" s="11"/>
      <c r="G20" s="84" t="s">
        <v>69</v>
      </c>
      <c r="H20" s="4" t="s">
        <v>64</v>
      </c>
      <c r="I20" s="4" t="s">
        <v>66</v>
      </c>
      <c r="J20" s="4">
        <f>J19</f>
        <v>1.2250000000000001</v>
      </c>
      <c r="K20" s="4" t="s">
        <v>23</v>
      </c>
      <c r="Q20" s="14">
        <f t="shared" si="1"/>
        <v>0.31874999999999992</v>
      </c>
      <c r="R20" s="75">
        <f t="shared" si="2"/>
        <v>0.21793060822197505</v>
      </c>
      <c r="S20" s="75">
        <f t="shared" si="0"/>
        <v>-0.21793060822197505</v>
      </c>
    </row>
    <row r="21" spans="1:19" x14ac:dyDescent="0.25">
      <c r="G21" s="84"/>
      <c r="H21" s="4" t="s">
        <v>65</v>
      </c>
      <c r="I21" s="4" t="s">
        <v>67</v>
      </c>
      <c r="J21" s="4">
        <f>(1.25+D18+1.625)*D16</f>
        <v>2.0375000000000001</v>
      </c>
      <c r="K21" s="4" t="s">
        <v>23</v>
      </c>
      <c r="Q21" s="14">
        <f t="shared" si="1"/>
        <v>0.33999999999999991</v>
      </c>
      <c r="R21" s="75">
        <f t="shared" si="2"/>
        <v>0.22249494376277407</v>
      </c>
      <c r="S21" s="75">
        <f t="shared" si="0"/>
        <v>-0.22249494376277407</v>
      </c>
    </row>
    <row r="22" spans="1:19" x14ac:dyDescent="0.25">
      <c r="G22" s="85" t="s">
        <v>70</v>
      </c>
      <c r="H22" s="1" t="s">
        <v>64</v>
      </c>
      <c r="I22" s="1" t="s">
        <v>67</v>
      </c>
      <c r="J22" s="1">
        <f>J21</f>
        <v>2.0375000000000001</v>
      </c>
      <c r="K22" s="1" t="s">
        <v>23</v>
      </c>
      <c r="Q22" s="14">
        <f t="shared" si="1"/>
        <v>0.3612499999999999</v>
      </c>
      <c r="R22" s="75">
        <f t="shared" si="2"/>
        <v>0.22664895764154749</v>
      </c>
      <c r="S22" s="75">
        <f t="shared" si="0"/>
        <v>-0.22664895764154749</v>
      </c>
    </row>
    <row r="23" spans="1:19" x14ac:dyDescent="0.25">
      <c r="G23" s="85"/>
      <c r="H23" s="1" t="s">
        <v>65</v>
      </c>
      <c r="I23" s="1" t="s">
        <v>13</v>
      </c>
      <c r="J23" s="1">
        <f>D17</f>
        <v>2.125</v>
      </c>
      <c r="K23" s="1" t="s">
        <v>23</v>
      </c>
      <c r="Q23" s="14">
        <f t="shared" si="1"/>
        <v>0.3824999999999999</v>
      </c>
      <c r="R23" s="75">
        <f t="shared" si="2"/>
        <v>0.23041484327186906</v>
      </c>
      <c r="S23" s="75">
        <f t="shared" si="0"/>
        <v>-0.23041484327186906</v>
      </c>
    </row>
    <row r="24" spans="1:19" x14ac:dyDescent="0.25">
      <c r="Q24" s="14">
        <f t="shared" si="1"/>
        <v>0.40374999999999989</v>
      </c>
      <c r="R24" s="75">
        <f t="shared" si="2"/>
        <v>0.23381135558394078</v>
      </c>
      <c r="S24" s="75">
        <f t="shared" si="0"/>
        <v>-0.23381135558394078</v>
      </c>
    </row>
    <row r="25" spans="1:19" x14ac:dyDescent="0.25">
      <c r="Q25" s="14">
        <f t="shared" si="1"/>
        <v>0.42499999999999988</v>
      </c>
      <c r="R25" s="75">
        <f t="shared" si="2"/>
        <v>0.23685438564654021</v>
      </c>
      <c r="S25" s="75">
        <f t="shared" si="0"/>
        <v>-0.23685438564654021</v>
      </c>
    </row>
    <row r="26" spans="1:19" x14ac:dyDescent="0.25">
      <c r="Q26" s="14">
        <f t="shared" si="1"/>
        <v>0.44624999999999987</v>
      </c>
      <c r="R26" s="75">
        <f t="shared" si="2"/>
        <v>0.2395574043940199</v>
      </c>
      <c r="S26" s="75">
        <f t="shared" si="0"/>
        <v>-0.2395574043940199</v>
      </c>
    </row>
    <row r="27" spans="1:19" x14ac:dyDescent="0.25">
      <c r="Q27" s="14">
        <f t="shared" si="1"/>
        <v>0.46749999999999986</v>
      </c>
      <c r="R27" s="75">
        <f t="shared" si="2"/>
        <v>0.24193180857423441</v>
      </c>
      <c r="S27" s="75">
        <f t="shared" si="0"/>
        <v>-0.24193180857423441</v>
      </c>
    </row>
    <row r="28" spans="1:19" x14ac:dyDescent="0.25">
      <c r="Q28" s="14">
        <f t="shared" si="1"/>
        <v>0.48874999999999985</v>
      </c>
      <c r="R28" s="75">
        <f t="shared" si="2"/>
        <v>0.24398719228680835</v>
      </c>
      <c r="S28" s="75">
        <f t="shared" si="0"/>
        <v>-0.24398719228680835</v>
      </c>
    </row>
    <row r="29" spans="1:19" x14ac:dyDescent="0.25">
      <c r="Q29" s="14">
        <f t="shared" si="1"/>
        <v>0.5099999999999999</v>
      </c>
      <c r="R29" s="75">
        <f t="shared" si="2"/>
        <v>0.24573156085452269</v>
      </c>
      <c r="S29" s="75">
        <f t="shared" si="0"/>
        <v>-0.24573156085452269</v>
      </c>
    </row>
    <row r="30" spans="1:19" x14ac:dyDescent="0.25">
      <c r="Q30" s="14">
        <f t="shared" si="1"/>
        <v>0.53124999999999989</v>
      </c>
      <c r="R30" s="75">
        <f t="shared" si="2"/>
        <v>0.24717149916606487</v>
      </c>
      <c r="S30" s="75">
        <f t="shared" si="0"/>
        <v>-0.24717149916606487</v>
      </c>
    </row>
    <row r="31" spans="1:19" x14ac:dyDescent="0.25">
      <c r="Q31" s="14">
        <f t="shared" si="1"/>
        <v>0.55249999999999988</v>
      </c>
      <c r="R31" s="75">
        <f t="shared" si="2"/>
        <v>0.24831230336010335</v>
      </c>
      <c r="S31" s="75">
        <f t="shared" si="0"/>
        <v>-0.24831230336010335</v>
      </c>
    </row>
    <row r="32" spans="1:19" x14ac:dyDescent="0.25">
      <c r="Q32" s="14">
        <f t="shared" si="1"/>
        <v>0.57374999999999987</v>
      </c>
      <c r="R32" s="75">
        <f t="shared" si="2"/>
        <v>0.24915808234933903</v>
      </c>
      <c r="S32" s="75">
        <f t="shared" si="0"/>
        <v>-0.24915808234933903</v>
      </c>
    </row>
    <row r="33" spans="17:19" x14ac:dyDescent="0.25">
      <c r="Q33" s="14">
        <f t="shared" si="1"/>
        <v>0.59499999999999986</v>
      </c>
      <c r="R33" s="75">
        <f t="shared" si="2"/>
        <v>0.24971183392062138</v>
      </c>
      <c r="S33" s="75">
        <f t="shared" si="0"/>
        <v>-0.24971183392062138</v>
      </c>
    </row>
    <row r="34" spans="17:19" x14ac:dyDescent="0.25">
      <c r="Q34" s="14">
        <f t="shared" si="1"/>
        <v>0.61624999999999985</v>
      </c>
      <c r="R34" s="75">
        <f t="shared" si="2"/>
        <v>0.24997549879938236</v>
      </c>
      <c r="S34" s="75">
        <f t="shared" si="0"/>
        <v>-0.24997549879938236</v>
      </c>
    </row>
    <row r="35" spans="17:19" x14ac:dyDescent="0.25">
      <c r="Q35" s="14">
        <f t="shared" si="1"/>
        <v>0.63749999999999984</v>
      </c>
      <c r="R35" s="75">
        <f t="shared" ref="R35:R62" si="3">D/2</f>
        <v>0.25</v>
      </c>
      <c r="S35" s="75">
        <f t="shared" si="0"/>
        <v>-0.25</v>
      </c>
    </row>
    <row r="36" spans="17:19" x14ac:dyDescent="0.25">
      <c r="Q36" s="14">
        <f t="shared" si="1"/>
        <v>0.65874999999999984</v>
      </c>
      <c r="R36" s="75">
        <f t="shared" si="3"/>
        <v>0.25</v>
      </c>
      <c r="S36" s="75">
        <f t="shared" si="0"/>
        <v>-0.25</v>
      </c>
    </row>
    <row r="37" spans="17:19" x14ac:dyDescent="0.25">
      <c r="Q37" s="14">
        <f t="shared" si="1"/>
        <v>0.67999999999999983</v>
      </c>
      <c r="R37" s="75">
        <f t="shared" si="3"/>
        <v>0.25</v>
      </c>
      <c r="S37" s="75">
        <f t="shared" si="0"/>
        <v>-0.25</v>
      </c>
    </row>
    <row r="38" spans="17:19" x14ac:dyDescent="0.25">
      <c r="Q38" s="14">
        <f t="shared" si="1"/>
        <v>0.70124999999999982</v>
      </c>
      <c r="R38" s="75">
        <f t="shared" si="3"/>
        <v>0.25</v>
      </c>
      <c r="S38" s="75">
        <f t="shared" si="0"/>
        <v>-0.25</v>
      </c>
    </row>
    <row r="39" spans="17:19" x14ac:dyDescent="0.25">
      <c r="Q39" s="14">
        <f t="shared" si="1"/>
        <v>0.72249999999999981</v>
      </c>
      <c r="R39" s="75">
        <f t="shared" si="3"/>
        <v>0.25</v>
      </c>
      <c r="S39" s="75">
        <f t="shared" si="0"/>
        <v>-0.25</v>
      </c>
    </row>
    <row r="40" spans="17:19" x14ac:dyDescent="0.25">
      <c r="Q40" s="14">
        <f t="shared" si="1"/>
        <v>0.7437499999999998</v>
      </c>
      <c r="R40" s="75">
        <f t="shared" si="3"/>
        <v>0.25</v>
      </c>
      <c r="S40" s="75">
        <f t="shared" si="0"/>
        <v>-0.25</v>
      </c>
    </row>
    <row r="41" spans="17:19" x14ac:dyDescent="0.25">
      <c r="Q41" s="14">
        <f t="shared" si="1"/>
        <v>0.76499999999999979</v>
      </c>
      <c r="R41" s="75">
        <f t="shared" si="3"/>
        <v>0.25</v>
      </c>
      <c r="S41" s="75">
        <f t="shared" si="0"/>
        <v>-0.25</v>
      </c>
    </row>
    <row r="42" spans="17:19" x14ac:dyDescent="0.25">
      <c r="Q42" s="14">
        <f t="shared" si="1"/>
        <v>0.78624999999999978</v>
      </c>
      <c r="R42" s="75">
        <f t="shared" si="3"/>
        <v>0.25</v>
      </c>
      <c r="S42" s="75">
        <f t="shared" si="0"/>
        <v>-0.25</v>
      </c>
    </row>
    <row r="43" spans="17:19" x14ac:dyDescent="0.25">
      <c r="Q43" s="14">
        <f t="shared" si="1"/>
        <v>0.80749999999999977</v>
      </c>
      <c r="R43" s="75">
        <f t="shared" si="3"/>
        <v>0.25</v>
      </c>
      <c r="S43" s="75">
        <f t="shared" si="0"/>
        <v>-0.25</v>
      </c>
    </row>
    <row r="44" spans="17:19" x14ac:dyDescent="0.25">
      <c r="Q44" s="14">
        <f t="shared" si="1"/>
        <v>0.82874999999999976</v>
      </c>
      <c r="R44" s="75">
        <f t="shared" si="3"/>
        <v>0.25</v>
      </c>
      <c r="S44" s="75">
        <f t="shared" si="0"/>
        <v>-0.25</v>
      </c>
    </row>
    <row r="45" spans="17:19" x14ac:dyDescent="0.25">
      <c r="Q45" s="14">
        <f t="shared" si="1"/>
        <v>0.84999999999999976</v>
      </c>
      <c r="R45" s="75">
        <f t="shared" si="3"/>
        <v>0.25</v>
      </c>
      <c r="S45" s="75">
        <f t="shared" si="0"/>
        <v>-0.25</v>
      </c>
    </row>
    <row r="46" spans="17:19" x14ac:dyDescent="0.25">
      <c r="Q46" s="14">
        <f t="shared" si="1"/>
        <v>0.87124999999999975</v>
      </c>
      <c r="R46" s="75">
        <f t="shared" si="3"/>
        <v>0.25</v>
      </c>
      <c r="S46" s="75">
        <f t="shared" si="0"/>
        <v>-0.25</v>
      </c>
    </row>
    <row r="47" spans="17:19" x14ac:dyDescent="0.25">
      <c r="Q47" s="14">
        <f t="shared" si="1"/>
        <v>0.89249999999999974</v>
      </c>
      <c r="R47" s="75">
        <f t="shared" si="3"/>
        <v>0.25</v>
      </c>
      <c r="S47" s="75">
        <f t="shared" si="0"/>
        <v>-0.25</v>
      </c>
    </row>
    <row r="48" spans="17:19" x14ac:dyDescent="0.25">
      <c r="Q48" s="14">
        <f t="shared" si="1"/>
        <v>0.91374999999999973</v>
      </c>
      <c r="R48" s="75">
        <f t="shared" si="3"/>
        <v>0.25</v>
      </c>
      <c r="S48" s="75">
        <f t="shared" si="0"/>
        <v>-0.25</v>
      </c>
    </row>
    <row r="49" spans="17:19" x14ac:dyDescent="0.25">
      <c r="Q49" s="14">
        <f t="shared" si="1"/>
        <v>0.93499999999999972</v>
      </c>
      <c r="R49" s="75">
        <f t="shared" si="3"/>
        <v>0.25</v>
      </c>
      <c r="S49" s="75">
        <f t="shared" si="0"/>
        <v>-0.25</v>
      </c>
    </row>
    <row r="50" spans="17:19" x14ac:dyDescent="0.25">
      <c r="Q50" s="14">
        <f t="shared" si="1"/>
        <v>0.95624999999999971</v>
      </c>
      <c r="R50" s="75">
        <f t="shared" si="3"/>
        <v>0.25</v>
      </c>
      <c r="S50" s="75">
        <f t="shared" si="0"/>
        <v>-0.25</v>
      </c>
    </row>
    <row r="51" spans="17:19" x14ac:dyDescent="0.25">
      <c r="Q51" s="14">
        <f t="shared" si="1"/>
        <v>0.9774999999999997</v>
      </c>
      <c r="R51" s="75">
        <f t="shared" si="3"/>
        <v>0.25</v>
      </c>
      <c r="S51" s="75">
        <f t="shared" si="0"/>
        <v>-0.25</v>
      </c>
    </row>
    <row r="52" spans="17:19" x14ac:dyDescent="0.25">
      <c r="Q52" s="14">
        <f t="shared" si="1"/>
        <v>0.99874999999999969</v>
      </c>
      <c r="R52" s="75">
        <f t="shared" si="3"/>
        <v>0.25</v>
      </c>
      <c r="S52" s="75">
        <f t="shared" si="0"/>
        <v>-0.25</v>
      </c>
    </row>
    <row r="53" spans="17:19" x14ac:dyDescent="0.25">
      <c r="Q53" s="14">
        <f t="shared" si="1"/>
        <v>1.0199999999999998</v>
      </c>
      <c r="R53" s="75">
        <f t="shared" si="3"/>
        <v>0.25</v>
      </c>
      <c r="S53" s="75">
        <f t="shared" si="0"/>
        <v>-0.25</v>
      </c>
    </row>
    <row r="54" spans="17:19" x14ac:dyDescent="0.25">
      <c r="Q54" s="14">
        <f t="shared" si="1"/>
        <v>1.0412499999999998</v>
      </c>
      <c r="R54" s="75">
        <f t="shared" si="3"/>
        <v>0.25</v>
      </c>
      <c r="S54" s="75">
        <f t="shared" si="0"/>
        <v>-0.25</v>
      </c>
    </row>
    <row r="55" spans="17:19" x14ac:dyDescent="0.25">
      <c r="Q55" s="14">
        <f t="shared" si="1"/>
        <v>1.0624999999999998</v>
      </c>
      <c r="R55" s="75">
        <f t="shared" si="3"/>
        <v>0.25</v>
      </c>
      <c r="S55" s="75">
        <f t="shared" si="0"/>
        <v>-0.25</v>
      </c>
    </row>
    <row r="56" spans="17:19" x14ac:dyDescent="0.25">
      <c r="Q56" s="14">
        <f t="shared" si="1"/>
        <v>1.0837499999999998</v>
      </c>
      <c r="R56" s="75">
        <f t="shared" si="3"/>
        <v>0.25</v>
      </c>
      <c r="S56" s="75">
        <f t="shared" si="0"/>
        <v>-0.25</v>
      </c>
    </row>
    <row r="57" spans="17:19" x14ac:dyDescent="0.25">
      <c r="Q57" s="14">
        <f t="shared" si="1"/>
        <v>1.1049999999999998</v>
      </c>
      <c r="R57" s="75">
        <f t="shared" si="3"/>
        <v>0.25</v>
      </c>
      <c r="S57" s="75">
        <f t="shared" si="0"/>
        <v>-0.25</v>
      </c>
    </row>
    <row r="58" spans="17:19" x14ac:dyDescent="0.25">
      <c r="Q58" s="14">
        <f t="shared" si="1"/>
        <v>1.1262499999999998</v>
      </c>
      <c r="R58" s="75">
        <f t="shared" si="3"/>
        <v>0.25</v>
      </c>
      <c r="S58" s="75">
        <f t="shared" si="0"/>
        <v>-0.25</v>
      </c>
    </row>
    <row r="59" spans="17:19" x14ac:dyDescent="0.25">
      <c r="Q59" s="14">
        <f t="shared" si="1"/>
        <v>1.1474999999999997</v>
      </c>
      <c r="R59" s="75">
        <f t="shared" si="3"/>
        <v>0.25</v>
      </c>
      <c r="S59" s="75">
        <f t="shared" si="0"/>
        <v>-0.25</v>
      </c>
    </row>
    <row r="60" spans="17:19" x14ac:dyDescent="0.25">
      <c r="Q60" s="14">
        <f t="shared" si="1"/>
        <v>1.1687499999999997</v>
      </c>
      <c r="R60" s="75">
        <f t="shared" si="3"/>
        <v>0.25</v>
      </c>
      <c r="S60" s="75">
        <f t="shared" si="0"/>
        <v>-0.25</v>
      </c>
    </row>
    <row r="61" spans="17:19" x14ac:dyDescent="0.25">
      <c r="Q61" s="14">
        <f t="shared" si="1"/>
        <v>1.1899999999999997</v>
      </c>
      <c r="R61" s="75">
        <f t="shared" si="3"/>
        <v>0.25</v>
      </c>
      <c r="S61" s="75">
        <f t="shared" si="0"/>
        <v>-0.25</v>
      </c>
    </row>
    <row r="62" spans="17:19" x14ac:dyDescent="0.25">
      <c r="Q62" s="14">
        <f t="shared" si="1"/>
        <v>1.2112499999999997</v>
      </c>
      <c r="R62" s="75">
        <f t="shared" si="3"/>
        <v>0.25</v>
      </c>
      <c r="S62" s="75">
        <f t="shared" si="0"/>
        <v>-0.25</v>
      </c>
    </row>
    <row r="63" spans="17:19" x14ac:dyDescent="0.25">
      <c r="Q63" s="14">
        <f t="shared" si="1"/>
        <v>1.2324999999999997</v>
      </c>
      <c r="R63" s="75">
        <f t="shared" ref="R63:R100" si="4">SQRT(16*D^2-(Q63-1.25*D-a*D)^2)-3.5*D</f>
        <v>0.24998593745056108</v>
      </c>
      <c r="S63" s="75">
        <f t="shared" si="0"/>
        <v>-0.24998593745056108</v>
      </c>
    </row>
    <row r="64" spans="17:19" x14ac:dyDescent="0.25">
      <c r="Q64" s="14">
        <f t="shared" si="1"/>
        <v>1.2537499999999997</v>
      </c>
      <c r="R64" s="75">
        <f t="shared" si="4"/>
        <v>0.24979334869880998</v>
      </c>
      <c r="S64" s="75">
        <f t="shared" si="0"/>
        <v>-0.24979334869880998</v>
      </c>
    </row>
    <row r="65" spans="17:19" x14ac:dyDescent="0.25">
      <c r="Q65" s="14">
        <f t="shared" si="1"/>
        <v>1.2749999999999997</v>
      </c>
      <c r="R65" s="75">
        <f t="shared" si="4"/>
        <v>0.24937490231322057</v>
      </c>
      <c r="S65" s="75">
        <f t="shared" si="0"/>
        <v>-0.24937490231322057</v>
      </c>
    </row>
    <row r="66" spans="17:19" x14ac:dyDescent="0.25">
      <c r="Q66" s="14">
        <f t="shared" si="1"/>
        <v>1.2962499999999997</v>
      </c>
      <c r="R66" s="75">
        <f t="shared" si="4"/>
        <v>0.2487304564397872</v>
      </c>
      <c r="S66" s="75">
        <f t="shared" si="0"/>
        <v>-0.2487304564397872</v>
      </c>
    </row>
    <row r="67" spans="17:19" x14ac:dyDescent="0.25">
      <c r="Q67" s="14">
        <f t="shared" si="1"/>
        <v>1.3174999999999997</v>
      </c>
      <c r="R67" s="75">
        <f t="shared" si="4"/>
        <v>0.24785979237783362</v>
      </c>
      <c r="S67" s="75">
        <f t="shared" si="0"/>
        <v>-0.24785979237783362</v>
      </c>
    </row>
    <row r="68" spans="17:19" x14ac:dyDescent="0.25">
      <c r="Q68" s="14">
        <f t="shared" si="1"/>
        <v>1.3387499999999997</v>
      </c>
      <c r="R68" s="75">
        <f t="shared" si="4"/>
        <v>0.24676261420830881</v>
      </c>
      <c r="S68" s="75">
        <f t="shared" si="0"/>
        <v>-0.24676261420830881</v>
      </c>
    </row>
    <row r="69" spans="17:19" x14ac:dyDescent="0.25">
      <c r="Q69" s="14">
        <f t="shared" si="1"/>
        <v>1.3599999999999997</v>
      </c>
      <c r="R69" s="75">
        <f t="shared" si="4"/>
        <v>0.24543854828957334</v>
      </c>
      <c r="S69" s="75">
        <f t="shared" si="0"/>
        <v>-0.24543854828957334</v>
      </c>
    </row>
    <row r="70" spans="17:19" x14ac:dyDescent="0.25">
      <c r="Q70" s="14">
        <f t="shared" si="1"/>
        <v>1.3812499999999996</v>
      </c>
      <c r="R70" s="75">
        <f t="shared" si="4"/>
        <v>0.24388714261865885</v>
      </c>
      <c r="S70" s="75">
        <f t="shared" ref="S70:S105" si="5">-R70</f>
        <v>-0.24388714261865885</v>
      </c>
    </row>
    <row r="71" spans="17:19" x14ac:dyDescent="0.25">
      <c r="Q71" s="14">
        <f t="shared" ref="Q71:Q105" si="6">Q70+$D$20</f>
        <v>1.4024999999999996</v>
      </c>
      <c r="R71" s="75">
        <f t="shared" si="4"/>
        <v>0.24210786605545032</v>
      </c>
      <c r="S71" s="75">
        <f t="shared" si="5"/>
        <v>-0.24210786605545032</v>
      </c>
    </row>
    <row r="72" spans="17:19" x14ac:dyDescent="0.25">
      <c r="Q72" s="14">
        <f t="shared" si="6"/>
        <v>1.4237499999999996</v>
      </c>
      <c r="R72" s="75">
        <f t="shared" si="4"/>
        <v>0.24010010740666021</v>
      </c>
      <c r="S72" s="75">
        <f t="shared" si="5"/>
        <v>-0.24010010740666021</v>
      </c>
    </row>
    <row r="73" spans="17:19" x14ac:dyDescent="0.25">
      <c r="Q73" s="14">
        <f t="shared" si="6"/>
        <v>1.4449999999999996</v>
      </c>
      <c r="R73" s="75">
        <f t="shared" si="4"/>
        <v>0.23786317436588167</v>
      </c>
      <c r="S73" s="75">
        <f t="shared" si="5"/>
        <v>-0.23786317436588167</v>
      </c>
    </row>
    <row r="74" spans="17:19" x14ac:dyDescent="0.25">
      <c r="Q74" s="14">
        <f t="shared" si="6"/>
        <v>1.4662499999999996</v>
      </c>
      <c r="R74" s="75">
        <f t="shared" si="4"/>
        <v>0.23539629230539272</v>
      </c>
      <c r="S74" s="75">
        <f t="shared" si="5"/>
        <v>-0.23539629230539272</v>
      </c>
    </row>
    <row r="75" spans="17:19" x14ac:dyDescent="0.25">
      <c r="Q75" s="14">
        <f t="shared" si="6"/>
        <v>1.4874999999999996</v>
      </c>
      <c r="R75" s="75">
        <f t="shared" si="4"/>
        <v>0.23269860291472444</v>
      </c>
      <c r="S75" s="75">
        <f t="shared" si="5"/>
        <v>-0.23269860291472444</v>
      </c>
    </row>
    <row r="76" spans="17:19" x14ac:dyDescent="0.25">
      <c r="Q76" s="14">
        <f t="shared" si="6"/>
        <v>1.5087499999999996</v>
      </c>
      <c r="R76" s="75">
        <f t="shared" si="4"/>
        <v>0.22976916268033643</v>
      </c>
      <c r="S76" s="75">
        <f t="shared" si="5"/>
        <v>-0.22976916268033643</v>
      </c>
    </row>
    <row r="77" spans="17:19" x14ac:dyDescent="0.25">
      <c r="Q77" s="14">
        <f t="shared" si="6"/>
        <v>1.5299999999999996</v>
      </c>
      <c r="R77" s="75">
        <f t="shared" si="4"/>
        <v>0.22660694119999492</v>
      </c>
      <c r="S77" s="75">
        <f t="shared" si="5"/>
        <v>-0.22660694119999492</v>
      </c>
    </row>
    <row r="78" spans="17:19" x14ac:dyDescent="0.25">
      <c r="Q78" s="14">
        <f t="shared" si="6"/>
        <v>1.5512499999999996</v>
      </c>
      <c r="R78" s="75">
        <f t="shared" si="4"/>
        <v>0.22321081932468645</v>
      </c>
      <c r="S78" s="75">
        <f t="shared" si="5"/>
        <v>-0.22321081932468645</v>
      </c>
    </row>
    <row r="79" spans="17:19" x14ac:dyDescent="0.25">
      <c r="Q79" s="14">
        <f t="shared" si="6"/>
        <v>1.5724999999999996</v>
      </c>
      <c r="R79" s="75">
        <f t="shared" si="4"/>
        <v>0.21957958712005343</v>
      </c>
      <c r="S79" s="75">
        <f t="shared" si="5"/>
        <v>-0.21957958712005343</v>
      </c>
    </row>
    <row r="80" spans="17:19" x14ac:dyDescent="0.25">
      <c r="Q80" s="14">
        <f t="shared" si="6"/>
        <v>1.5937499999999996</v>
      </c>
      <c r="R80" s="75">
        <f t="shared" si="4"/>
        <v>0.21571194163844876</v>
      </c>
      <c r="S80" s="75">
        <f t="shared" si="5"/>
        <v>-0.21571194163844876</v>
      </c>
    </row>
    <row r="81" spans="17:19" x14ac:dyDescent="0.25">
      <c r="Q81" s="14">
        <f t="shared" si="6"/>
        <v>1.6149999999999995</v>
      </c>
      <c r="R81" s="75">
        <f t="shared" si="4"/>
        <v>0.21160648449172914</v>
      </c>
      <c r="S81" s="75">
        <f t="shared" si="5"/>
        <v>-0.21160648449172914</v>
      </c>
    </row>
    <row r="82" spans="17:19" x14ac:dyDescent="0.25">
      <c r="Q82" s="14">
        <f t="shared" si="6"/>
        <v>1.6362499999999995</v>
      </c>
      <c r="R82" s="75">
        <f t="shared" si="4"/>
        <v>0.20726171921386149</v>
      </c>
      <c r="S82" s="75">
        <f t="shared" si="5"/>
        <v>-0.20726171921386149</v>
      </c>
    </row>
    <row r="83" spans="17:19" x14ac:dyDescent="0.25">
      <c r="Q83" s="14">
        <f t="shared" si="6"/>
        <v>1.6574999999999995</v>
      </c>
      <c r="R83" s="75">
        <f t="shared" si="4"/>
        <v>0.2026760484012704</v>
      </c>
      <c r="S83" s="75">
        <f t="shared" si="5"/>
        <v>-0.2026760484012704</v>
      </c>
    </row>
    <row r="84" spans="17:19" x14ac:dyDescent="0.25">
      <c r="Q84" s="14">
        <f t="shared" si="6"/>
        <v>1.6787499999999995</v>
      </c>
      <c r="R84" s="75">
        <f t="shared" si="4"/>
        <v>0.19784777061761183</v>
      </c>
      <c r="S84" s="75">
        <f t="shared" si="5"/>
        <v>-0.19784777061761183</v>
      </c>
    </row>
    <row r="85" spans="17:19" x14ac:dyDescent="0.25">
      <c r="Q85" s="14">
        <f t="shared" si="6"/>
        <v>1.6999999999999995</v>
      </c>
      <c r="R85" s="75">
        <f t="shared" si="4"/>
        <v>0.192775077048293</v>
      </c>
      <c r="S85" s="75">
        <f t="shared" si="5"/>
        <v>-0.192775077048293</v>
      </c>
    </row>
    <row r="86" spans="17:19" x14ac:dyDescent="0.25">
      <c r="Q86" s="14">
        <f t="shared" si="6"/>
        <v>1.7212499999999995</v>
      </c>
      <c r="R86" s="75">
        <f t="shared" si="4"/>
        <v>0.18745604788857095</v>
      </c>
      <c r="S86" s="75">
        <f t="shared" si="5"/>
        <v>-0.18745604788857095</v>
      </c>
    </row>
    <row r="87" spans="17:19" x14ac:dyDescent="0.25">
      <c r="Q87" s="14">
        <f t="shared" si="6"/>
        <v>1.7424999999999995</v>
      </c>
      <c r="R87" s="75">
        <f t="shared" si="4"/>
        <v>0.18188864844742025</v>
      </c>
      <c r="S87" s="75">
        <f t="shared" si="5"/>
        <v>-0.18188864844742025</v>
      </c>
    </row>
    <row r="88" spans="17:19" x14ac:dyDescent="0.25">
      <c r="Q88" s="14">
        <f t="shared" si="6"/>
        <v>1.7637499999999995</v>
      </c>
      <c r="R88" s="75">
        <f t="shared" si="4"/>
        <v>0.17607072494755505</v>
      </c>
      <c r="S88" s="75">
        <f t="shared" si="5"/>
        <v>-0.17607072494755505</v>
      </c>
    </row>
    <row r="89" spans="17:19" x14ac:dyDescent="0.25">
      <c r="Q89" s="14">
        <f t="shared" si="6"/>
        <v>1.7849999999999995</v>
      </c>
      <c r="R89" s="75">
        <f t="shared" si="4"/>
        <v>0.17000000000000015</v>
      </c>
      <c r="S89" s="75">
        <f t="shared" si="5"/>
        <v>-0.17000000000000015</v>
      </c>
    </row>
    <row r="90" spans="17:19" x14ac:dyDescent="0.25">
      <c r="Q90" s="14">
        <f t="shared" si="6"/>
        <v>1.8062499999999995</v>
      </c>
      <c r="R90" s="75">
        <f t="shared" si="4"/>
        <v>0.16367406772940329</v>
      </c>
      <c r="S90" s="75">
        <f t="shared" si="5"/>
        <v>-0.16367406772940329</v>
      </c>
    </row>
    <row r="91" spans="17:19" x14ac:dyDescent="0.25">
      <c r="Q91" s="14">
        <f t="shared" si="6"/>
        <v>1.8274999999999995</v>
      </c>
      <c r="R91" s="75">
        <f t="shared" si="4"/>
        <v>0.15709038852383728</v>
      </c>
      <c r="S91" s="75">
        <f t="shared" si="5"/>
        <v>-0.15709038852383728</v>
      </c>
    </row>
    <row r="92" spans="17:19" x14ac:dyDescent="0.25">
      <c r="Q92" s="14">
        <f t="shared" si="6"/>
        <v>1.8487499999999994</v>
      </c>
      <c r="R92" s="75">
        <f t="shared" si="4"/>
        <v>0.1502462833801308</v>
      </c>
      <c r="S92" s="75">
        <f t="shared" si="5"/>
        <v>-0.1502462833801308</v>
      </c>
    </row>
    <row r="93" spans="17:19" x14ac:dyDescent="0.25">
      <c r="Q93" s="14">
        <f t="shared" si="6"/>
        <v>1.8699999999999994</v>
      </c>
      <c r="R93" s="75">
        <f t="shared" si="4"/>
        <v>0.14313892781274795</v>
      </c>
      <c r="S93" s="75">
        <f t="shared" si="5"/>
        <v>-0.14313892781274795</v>
      </c>
    </row>
    <row r="94" spans="17:19" x14ac:dyDescent="0.25">
      <c r="Q94" s="14">
        <f t="shared" si="6"/>
        <v>1.8912499999999994</v>
      </c>
      <c r="R94" s="75">
        <f t="shared" si="4"/>
        <v>0.13576534529087181</v>
      </c>
      <c r="S94" s="75">
        <f t="shared" si="5"/>
        <v>-0.13576534529087181</v>
      </c>
    </row>
    <row r="95" spans="17:19" x14ac:dyDescent="0.25">
      <c r="Q95" s="14">
        <f t="shared" si="6"/>
        <v>1.9124999999999994</v>
      </c>
      <c r="R95" s="75">
        <f t="shared" si="4"/>
        <v>0.1281224001645902</v>
      </c>
      <c r="S95" s="75">
        <f t="shared" si="5"/>
        <v>-0.1281224001645902</v>
      </c>
    </row>
    <row r="96" spans="17:19" x14ac:dyDescent="0.25">
      <c r="Q96" s="14">
        <f t="shared" si="6"/>
        <v>1.9337499999999994</v>
      </c>
      <c r="R96" s="75">
        <f t="shared" si="4"/>
        <v>0.12020679003686663</v>
      </c>
      <c r="S96" s="75">
        <f t="shared" si="5"/>
        <v>-0.12020679003686663</v>
      </c>
    </row>
    <row r="97" spans="17:19" x14ac:dyDescent="0.25">
      <c r="Q97" s="14">
        <f t="shared" si="6"/>
        <v>1.9549999999999994</v>
      </c>
      <c r="R97" s="75">
        <f t="shared" si="4"/>
        <v>0.11201503753326358</v>
      </c>
      <c r="S97" s="75">
        <f t="shared" si="5"/>
        <v>-0.11201503753326358</v>
      </c>
    </row>
    <row r="98" spans="17:19" x14ac:dyDescent="0.25">
      <c r="Q98" s="14">
        <f t="shared" si="6"/>
        <v>1.9762499999999994</v>
      </c>
      <c r="R98" s="75">
        <f t="shared" si="4"/>
        <v>0.10354348141606895</v>
      </c>
      <c r="S98" s="75">
        <f t="shared" si="5"/>
        <v>-0.10354348141606895</v>
      </c>
    </row>
    <row r="99" spans="17:19" x14ac:dyDescent="0.25">
      <c r="Q99" s="14">
        <f t="shared" si="6"/>
        <v>1.9974999999999994</v>
      </c>
      <c r="R99" s="75">
        <f t="shared" si="4"/>
        <v>9.4788266983504288E-2</v>
      </c>
      <c r="S99" s="75">
        <f t="shared" si="5"/>
        <v>-9.4788266983504288E-2</v>
      </c>
    </row>
    <row r="100" spans="17:19" x14ac:dyDescent="0.25">
      <c r="Q100" s="14">
        <f t="shared" si="6"/>
        <v>2.0187499999999994</v>
      </c>
      <c r="R100" s="75">
        <f t="shared" si="4"/>
        <v>8.5745335687932744E-2</v>
      </c>
      <c r="S100" s="75">
        <f t="shared" si="5"/>
        <v>-8.5745335687932744E-2</v>
      </c>
    </row>
    <row r="101" spans="17:19" x14ac:dyDescent="0.25">
      <c r="Q101" s="14">
        <f t="shared" si="6"/>
        <v>2.0399999999999996</v>
      </c>
      <c r="R101" s="75">
        <f>SQRT(0.137*D*(L-Q101))</f>
        <v>7.6305307810138792E-2</v>
      </c>
      <c r="S101" s="75">
        <f t="shared" si="5"/>
        <v>-7.6305307810138792E-2</v>
      </c>
    </row>
    <row r="102" spans="17:19" x14ac:dyDescent="0.25">
      <c r="Q102" s="14">
        <f t="shared" si="6"/>
        <v>2.0612499999999998</v>
      </c>
      <c r="R102" s="75">
        <f>SQRT(0.137*D*(L-Q102))</f>
        <v>6.608233500717127E-2</v>
      </c>
      <c r="S102" s="75">
        <f t="shared" si="5"/>
        <v>-6.608233500717127E-2</v>
      </c>
    </row>
    <row r="103" spans="17:19" x14ac:dyDescent="0.25">
      <c r="Q103" s="14">
        <f t="shared" si="6"/>
        <v>2.0825</v>
      </c>
      <c r="R103" s="75">
        <f>SQRT(0.137*D*(L-Q103))</f>
        <v>5.3956000593075829E-2</v>
      </c>
      <c r="S103" s="75">
        <f t="shared" si="5"/>
        <v>-5.3956000593075829E-2</v>
      </c>
    </row>
    <row r="104" spans="17:19" x14ac:dyDescent="0.25">
      <c r="Q104" s="14">
        <f t="shared" si="6"/>
        <v>2.1037500000000002</v>
      </c>
      <c r="R104" s="75">
        <f>SQRT(0.137*D*(L-Q104))</f>
        <v>3.8152653905069098E-2</v>
      </c>
      <c r="S104" s="75">
        <f t="shared" si="5"/>
        <v>-3.8152653905069098E-2</v>
      </c>
    </row>
    <row r="105" spans="17:19" x14ac:dyDescent="0.25">
      <c r="Q105" s="14">
        <f t="shared" si="6"/>
        <v>2.1250000000000004</v>
      </c>
      <c r="R105" s="75">
        <v>0</v>
      </c>
      <c r="S105" s="75">
        <f t="shared" si="5"/>
        <v>0</v>
      </c>
    </row>
    <row r="106" spans="17:19" x14ac:dyDescent="0.25">
      <c r="Q106" s="75"/>
      <c r="R106" s="75"/>
      <c r="S106" s="75"/>
    </row>
    <row r="107" spans="17:19" x14ac:dyDescent="0.25">
      <c r="Q107" s="75"/>
      <c r="R107" s="75"/>
      <c r="S107" s="75"/>
    </row>
    <row r="108" spans="17:19" x14ac:dyDescent="0.25">
      <c r="Q108" s="75"/>
      <c r="R108" s="75"/>
      <c r="S108" s="75"/>
    </row>
    <row r="109" spans="17:19" x14ac:dyDescent="0.25">
      <c r="Q109" s="75"/>
      <c r="R109" s="75"/>
      <c r="S109" s="75"/>
    </row>
    <row r="110" spans="17:19" x14ac:dyDescent="0.25">
      <c r="Q110" s="75"/>
      <c r="R110" s="75"/>
      <c r="S110" s="75"/>
    </row>
    <row r="111" spans="17:19" x14ac:dyDescent="0.25">
      <c r="Q111" s="75"/>
      <c r="R111" s="75"/>
      <c r="S111" s="75"/>
    </row>
    <row r="112" spans="17:19" x14ac:dyDescent="0.25">
      <c r="Q112" s="75"/>
      <c r="R112" s="75"/>
      <c r="S112" s="75"/>
    </row>
    <row r="113" spans="17:19" x14ac:dyDescent="0.25">
      <c r="Q113" s="75"/>
      <c r="R113" s="75"/>
      <c r="S113" s="75"/>
    </row>
    <row r="114" spans="17:19" x14ac:dyDescent="0.25">
      <c r="Q114" s="75"/>
      <c r="R114" s="75"/>
      <c r="S114" s="75"/>
    </row>
    <row r="115" spans="17:19" x14ac:dyDescent="0.25">
      <c r="Q115" s="75"/>
      <c r="R115" s="75"/>
      <c r="S115" s="75"/>
    </row>
    <row r="116" spans="17:19" x14ac:dyDescent="0.25">
      <c r="Q116" s="75"/>
      <c r="R116" s="75"/>
      <c r="S116" s="75"/>
    </row>
    <row r="117" spans="17:19" x14ac:dyDescent="0.25">
      <c r="Q117" s="75"/>
      <c r="R117" s="75"/>
      <c r="S117" s="75"/>
    </row>
    <row r="118" spans="17:19" x14ac:dyDescent="0.25">
      <c r="Q118" s="75"/>
      <c r="R118" s="75"/>
      <c r="S118" s="75"/>
    </row>
    <row r="119" spans="17:19" x14ac:dyDescent="0.25">
      <c r="Q119" s="75"/>
      <c r="R119" s="75"/>
      <c r="S119" s="75"/>
    </row>
    <row r="120" spans="17:19" x14ac:dyDescent="0.25">
      <c r="Q120" s="75"/>
      <c r="R120" s="75"/>
      <c r="S120" s="75"/>
    </row>
    <row r="121" spans="17:19" x14ac:dyDescent="0.25">
      <c r="Q121" s="75"/>
      <c r="R121" s="75"/>
      <c r="S121" s="75"/>
    </row>
    <row r="122" spans="17:19" x14ac:dyDescent="0.25">
      <c r="Q122" s="75"/>
      <c r="R122" s="75"/>
      <c r="S122" s="75"/>
    </row>
    <row r="123" spans="17:19" x14ac:dyDescent="0.25">
      <c r="Q123" s="75"/>
      <c r="R123" s="75"/>
      <c r="S123" s="75"/>
    </row>
    <row r="124" spans="17:19" x14ac:dyDescent="0.25">
      <c r="Q124" s="75"/>
      <c r="R124" s="75"/>
      <c r="S124" s="75"/>
    </row>
    <row r="125" spans="17:19" x14ac:dyDescent="0.25">
      <c r="Q125" s="75"/>
      <c r="R125" s="75"/>
      <c r="S125" s="75"/>
    </row>
    <row r="126" spans="17:19" x14ac:dyDescent="0.25">
      <c r="Q126" s="75"/>
      <c r="R126" s="75"/>
      <c r="S126" s="75"/>
    </row>
    <row r="127" spans="17:19" x14ac:dyDescent="0.25">
      <c r="Q127" s="75"/>
      <c r="R127" s="75"/>
      <c r="S127" s="75"/>
    </row>
    <row r="128" spans="17:19" x14ac:dyDescent="0.25">
      <c r="Q128" s="75"/>
      <c r="R128" s="75"/>
      <c r="S128" s="75"/>
    </row>
    <row r="129" spans="17:19" x14ac:dyDescent="0.25">
      <c r="Q129" s="75"/>
      <c r="R129" s="75"/>
      <c r="S129" s="75"/>
    </row>
    <row r="130" spans="17:19" x14ac:dyDescent="0.25">
      <c r="Q130" s="75"/>
      <c r="R130" s="75"/>
      <c r="S130" s="75"/>
    </row>
    <row r="131" spans="17:19" x14ac:dyDescent="0.25">
      <c r="Q131" s="75"/>
      <c r="R131" s="75"/>
      <c r="S131" s="75"/>
    </row>
    <row r="132" spans="17:19" x14ac:dyDescent="0.25">
      <c r="Q132" s="75"/>
      <c r="R132" s="75"/>
      <c r="S132" s="75"/>
    </row>
    <row r="133" spans="17:19" x14ac:dyDescent="0.25">
      <c r="Q133" s="75"/>
      <c r="R133" s="75"/>
      <c r="S133" s="75"/>
    </row>
    <row r="134" spans="17:19" x14ac:dyDescent="0.25">
      <c r="Q134" s="75"/>
      <c r="R134" s="75"/>
      <c r="S134" s="75"/>
    </row>
    <row r="135" spans="17:19" x14ac:dyDescent="0.25">
      <c r="Q135" s="75"/>
      <c r="R135" s="75"/>
      <c r="S135" s="75"/>
    </row>
    <row r="136" spans="17:19" x14ac:dyDescent="0.25">
      <c r="Q136" s="75"/>
      <c r="R136" s="75"/>
      <c r="S136" s="75"/>
    </row>
    <row r="137" spans="17:19" x14ac:dyDescent="0.25">
      <c r="Q137" s="75"/>
      <c r="R137" s="75"/>
      <c r="S137" s="75"/>
    </row>
    <row r="138" spans="17:19" x14ac:dyDescent="0.25">
      <c r="Q138" s="75"/>
      <c r="R138" s="75"/>
      <c r="S138" s="75"/>
    </row>
    <row r="139" spans="17:19" x14ac:dyDescent="0.25">
      <c r="Q139" s="75"/>
      <c r="R139" s="75"/>
      <c r="S139" s="75"/>
    </row>
    <row r="140" spans="17:19" x14ac:dyDescent="0.25">
      <c r="Q140" s="75"/>
      <c r="R140" s="75"/>
      <c r="S140" s="75"/>
    </row>
    <row r="141" spans="17:19" x14ac:dyDescent="0.25">
      <c r="Q141" s="75"/>
      <c r="R141" s="75"/>
      <c r="S141" s="75"/>
    </row>
    <row r="142" spans="17:19" x14ac:dyDescent="0.25">
      <c r="Q142" s="75"/>
      <c r="R142" s="75"/>
      <c r="S142" s="75"/>
    </row>
    <row r="143" spans="17:19" x14ac:dyDescent="0.25">
      <c r="Q143" s="75"/>
      <c r="R143" s="75"/>
      <c r="S143" s="75"/>
    </row>
    <row r="144" spans="17:19" x14ac:dyDescent="0.25">
      <c r="Q144" s="75"/>
      <c r="R144" s="75"/>
      <c r="S144" s="75"/>
    </row>
    <row r="145" spans="17:19" x14ac:dyDescent="0.25">
      <c r="Q145" s="75"/>
      <c r="R145" s="75"/>
      <c r="S145" s="75"/>
    </row>
    <row r="146" spans="17:19" x14ac:dyDescent="0.25">
      <c r="Q146" s="75"/>
      <c r="R146" s="75"/>
      <c r="S146" s="75"/>
    </row>
    <row r="147" spans="17:19" x14ac:dyDescent="0.25">
      <c r="Q147" s="75"/>
      <c r="R147" s="75"/>
      <c r="S147" s="75"/>
    </row>
    <row r="148" spans="17:19" x14ac:dyDescent="0.25">
      <c r="Q148" s="75"/>
      <c r="R148" s="75"/>
      <c r="S148" s="75"/>
    </row>
    <row r="149" spans="17:19" x14ac:dyDescent="0.25">
      <c r="Q149" s="75"/>
      <c r="R149" s="75"/>
      <c r="S149" s="75"/>
    </row>
    <row r="150" spans="17:19" x14ac:dyDescent="0.25">
      <c r="Q150" s="75"/>
      <c r="R150" s="75"/>
      <c r="S150" s="75"/>
    </row>
    <row r="151" spans="17:19" x14ac:dyDescent="0.25">
      <c r="Q151" s="75"/>
      <c r="R151" s="75"/>
      <c r="S151" s="75"/>
    </row>
    <row r="152" spans="17:19" x14ac:dyDescent="0.25">
      <c r="Q152" s="75"/>
      <c r="R152" s="75"/>
      <c r="S152" s="75"/>
    </row>
    <row r="153" spans="17:19" x14ac:dyDescent="0.25">
      <c r="Q153" s="75"/>
      <c r="R153" s="75"/>
      <c r="S153" s="75"/>
    </row>
    <row r="154" spans="17:19" x14ac:dyDescent="0.25">
      <c r="Q154" s="75"/>
      <c r="R154" s="75"/>
      <c r="S154" s="75"/>
    </row>
    <row r="155" spans="17:19" x14ac:dyDescent="0.25">
      <c r="Q155" s="75"/>
      <c r="R155" s="75"/>
      <c r="S155" s="75"/>
    </row>
    <row r="156" spans="17:19" x14ac:dyDescent="0.25">
      <c r="Q156" s="75"/>
      <c r="R156" s="75"/>
      <c r="S156" s="75"/>
    </row>
    <row r="157" spans="17:19" x14ac:dyDescent="0.25">
      <c r="Q157" s="75"/>
      <c r="R157" s="75"/>
      <c r="S157" s="75"/>
    </row>
    <row r="158" spans="17:19" x14ac:dyDescent="0.25">
      <c r="Q158" s="75"/>
      <c r="R158" s="75"/>
      <c r="S158" s="75"/>
    </row>
    <row r="159" spans="17:19" x14ac:dyDescent="0.25">
      <c r="Q159" s="75"/>
      <c r="R159" s="75"/>
      <c r="S159" s="75"/>
    </row>
    <row r="160" spans="17:19" x14ac:dyDescent="0.25">
      <c r="Q160" s="75"/>
      <c r="R160" s="75"/>
      <c r="S160" s="75"/>
    </row>
    <row r="161" spans="17:19" x14ac:dyDescent="0.25">
      <c r="Q161" s="75"/>
      <c r="R161" s="75"/>
      <c r="S161" s="75"/>
    </row>
    <row r="162" spans="17:19" x14ac:dyDescent="0.25">
      <c r="Q162" s="75"/>
      <c r="R162" s="75"/>
      <c r="S162" s="75"/>
    </row>
    <row r="163" spans="17:19" x14ac:dyDescent="0.25">
      <c r="Q163" s="75"/>
      <c r="R163" s="75"/>
      <c r="S163" s="75"/>
    </row>
    <row r="164" spans="17:19" x14ac:dyDescent="0.25">
      <c r="Q164" s="75"/>
      <c r="R164" s="75"/>
      <c r="S164" s="75"/>
    </row>
    <row r="165" spans="17:19" x14ac:dyDescent="0.25">
      <c r="Q165" s="75"/>
      <c r="R165" s="75"/>
      <c r="S165" s="75"/>
    </row>
    <row r="166" spans="17:19" x14ac:dyDescent="0.25">
      <c r="Q166" s="75"/>
      <c r="R166" s="75"/>
      <c r="S166" s="75"/>
    </row>
    <row r="167" spans="17:19" x14ac:dyDescent="0.25">
      <c r="Q167" s="75"/>
      <c r="R167" s="75"/>
      <c r="S167" s="75"/>
    </row>
    <row r="168" spans="17:19" x14ac:dyDescent="0.25">
      <c r="Q168" s="75"/>
      <c r="R168" s="75"/>
      <c r="S168" s="75"/>
    </row>
    <row r="169" spans="17:19" x14ac:dyDescent="0.25">
      <c r="Q169" s="75"/>
      <c r="R169" s="75"/>
      <c r="S169" s="75"/>
    </row>
    <row r="170" spans="17:19" x14ac:dyDescent="0.25">
      <c r="Q170" s="75"/>
      <c r="R170" s="75"/>
      <c r="S170" s="75"/>
    </row>
    <row r="171" spans="17:19" x14ac:dyDescent="0.25">
      <c r="Q171" s="75"/>
      <c r="R171" s="75"/>
      <c r="S171" s="75"/>
    </row>
    <row r="172" spans="17:19" x14ac:dyDescent="0.25">
      <c r="Q172" s="75"/>
      <c r="R172" s="75"/>
      <c r="S172" s="75"/>
    </row>
    <row r="173" spans="17:19" x14ac:dyDescent="0.25">
      <c r="Q173" s="75"/>
      <c r="R173" s="75"/>
      <c r="S173" s="75"/>
    </row>
    <row r="174" spans="17:19" x14ac:dyDescent="0.25">
      <c r="Q174" s="75"/>
      <c r="R174" s="75"/>
      <c r="S174" s="75"/>
    </row>
    <row r="175" spans="17:19" x14ac:dyDescent="0.25">
      <c r="Q175" s="75"/>
      <c r="R175" s="75"/>
      <c r="S175" s="75"/>
    </row>
    <row r="176" spans="17:19" x14ac:dyDescent="0.25">
      <c r="Q176" s="75"/>
      <c r="R176" s="75"/>
      <c r="S176" s="75"/>
    </row>
    <row r="177" spans="17:19" x14ac:dyDescent="0.25">
      <c r="Q177" s="75"/>
      <c r="R177" s="75"/>
      <c r="S177" s="75"/>
    </row>
    <row r="178" spans="17:19" x14ac:dyDescent="0.25">
      <c r="Q178" s="75"/>
      <c r="R178" s="75"/>
      <c r="S178" s="75"/>
    </row>
    <row r="179" spans="17:19" x14ac:dyDescent="0.25">
      <c r="Q179" s="75"/>
      <c r="R179" s="75"/>
      <c r="S179" s="75"/>
    </row>
    <row r="180" spans="17:19" x14ac:dyDescent="0.25">
      <c r="Q180" s="75"/>
      <c r="R180" s="75"/>
      <c r="S180" s="75"/>
    </row>
    <row r="181" spans="17:19" x14ac:dyDescent="0.25">
      <c r="Q181" s="75"/>
      <c r="R181" s="75"/>
      <c r="S181" s="75"/>
    </row>
    <row r="182" spans="17:19" x14ac:dyDescent="0.25">
      <c r="Q182" s="75"/>
      <c r="R182" s="75"/>
      <c r="S182" s="75"/>
    </row>
    <row r="183" spans="17:19" x14ac:dyDescent="0.25">
      <c r="Q183" s="75"/>
      <c r="R183" s="75"/>
      <c r="S183" s="75"/>
    </row>
    <row r="184" spans="17:19" x14ac:dyDescent="0.25">
      <c r="Q184" s="75"/>
      <c r="R184" s="75"/>
      <c r="S184" s="75"/>
    </row>
    <row r="185" spans="17:19" x14ac:dyDescent="0.25">
      <c r="Q185" s="75"/>
      <c r="R185" s="75"/>
      <c r="S185" s="75"/>
    </row>
    <row r="186" spans="17:19" x14ac:dyDescent="0.25">
      <c r="Q186" s="75"/>
      <c r="R186" s="75"/>
      <c r="S186" s="75"/>
    </row>
    <row r="187" spans="17:19" x14ac:dyDescent="0.25">
      <c r="Q187" s="75"/>
      <c r="R187" s="75"/>
      <c r="S187" s="75"/>
    </row>
    <row r="188" spans="17:19" x14ac:dyDescent="0.25">
      <c r="Q188" s="75"/>
      <c r="R188" s="75"/>
      <c r="S188" s="75"/>
    </row>
    <row r="189" spans="17:19" x14ac:dyDescent="0.25">
      <c r="Q189" s="75"/>
      <c r="R189" s="75"/>
      <c r="S189" s="75"/>
    </row>
    <row r="190" spans="17:19" x14ac:dyDescent="0.25">
      <c r="Q190" s="75"/>
      <c r="R190" s="75"/>
      <c r="S190" s="75"/>
    </row>
    <row r="191" spans="17:19" x14ac:dyDescent="0.25">
      <c r="Q191" s="75"/>
      <c r="R191" s="75"/>
      <c r="S191" s="75"/>
    </row>
    <row r="192" spans="17:19" x14ac:dyDescent="0.25">
      <c r="Q192" s="75"/>
      <c r="R192" s="75"/>
      <c r="S192" s="75"/>
    </row>
    <row r="193" spans="17:19" x14ac:dyDescent="0.25">
      <c r="Q193" s="75"/>
      <c r="R193" s="75"/>
      <c r="S193" s="75"/>
    </row>
    <row r="194" spans="17:19" x14ac:dyDescent="0.25">
      <c r="Q194" s="75"/>
      <c r="R194" s="75"/>
      <c r="S194" s="75"/>
    </row>
    <row r="195" spans="17:19" x14ac:dyDescent="0.25">
      <c r="Q195" s="75"/>
      <c r="R195" s="75"/>
      <c r="S195" s="75"/>
    </row>
    <row r="196" spans="17:19" x14ac:dyDescent="0.25">
      <c r="Q196" s="75"/>
      <c r="R196" s="75"/>
      <c r="S196" s="75"/>
    </row>
    <row r="197" spans="17:19" x14ac:dyDescent="0.25">
      <c r="Q197" s="75"/>
      <c r="R197" s="75"/>
      <c r="S197" s="75"/>
    </row>
    <row r="198" spans="17:19" x14ac:dyDescent="0.25">
      <c r="Q198" s="75"/>
      <c r="R198" s="75"/>
      <c r="S198" s="75"/>
    </row>
    <row r="199" spans="17:19" x14ac:dyDescent="0.25">
      <c r="Q199" s="75"/>
      <c r="R199" s="75"/>
      <c r="S199" s="75"/>
    </row>
    <row r="200" spans="17:19" x14ac:dyDescent="0.25">
      <c r="Q200" s="75"/>
      <c r="R200" s="75"/>
      <c r="S200" s="75"/>
    </row>
    <row r="201" spans="17:19" x14ac:dyDescent="0.25">
      <c r="Q201" s="75"/>
      <c r="R201" s="75"/>
      <c r="S201" s="75"/>
    </row>
    <row r="202" spans="17:19" x14ac:dyDescent="0.25">
      <c r="Q202" s="75"/>
      <c r="R202" s="75"/>
      <c r="S202" s="75"/>
    </row>
    <row r="203" spans="17:19" x14ac:dyDescent="0.25">
      <c r="Q203" s="75"/>
      <c r="R203" s="75"/>
      <c r="S203" s="75"/>
    </row>
    <row r="204" spans="17:19" x14ac:dyDescent="0.25">
      <c r="Q204" s="75"/>
      <c r="R204" s="75"/>
      <c r="S204" s="75"/>
    </row>
    <row r="205" spans="17:19" x14ac:dyDescent="0.25">
      <c r="Q205" s="75"/>
      <c r="R205" s="75"/>
      <c r="S205" s="75"/>
    </row>
    <row r="206" spans="17:19" x14ac:dyDescent="0.25">
      <c r="Q206" s="75"/>
      <c r="R206" s="75"/>
      <c r="S206" s="75"/>
    </row>
    <row r="207" spans="17:19" x14ac:dyDescent="0.25">
      <c r="Q207" s="75"/>
      <c r="R207" s="75"/>
      <c r="S207" s="75"/>
    </row>
    <row r="208" spans="17:19" x14ac:dyDescent="0.25">
      <c r="Q208" s="75"/>
      <c r="R208" s="75"/>
      <c r="S208" s="75"/>
    </row>
    <row r="209" spans="17:19" x14ac:dyDescent="0.25">
      <c r="Q209" s="75"/>
      <c r="R209" s="75"/>
      <c r="S209" s="75"/>
    </row>
    <row r="210" spans="17:19" x14ac:dyDescent="0.25">
      <c r="Q210" s="75"/>
      <c r="R210" s="75"/>
      <c r="S210" s="75"/>
    </row>
    <row r="211" spans="17:19" x14ac:dyDescent="0.25">
      <c r="Q211" s="75"/>
      <c r="R211" s="75"/>
      <c r="S211" s="75"/>
    </row>
    <row r="212" spans="17:19" x14ac:dyDescent="0.25">
      <c r="Q212" s="75"/>
      <c r="R212" s="75"/>
      <c r="S212" s="75"/>
    </row>
    <row r="213" spans="17:19" x14ac:dyDescent="0.25">
      <c r="Q213" s="75"/>
      <c r="R213" s="75"/>
      <c r="S213" s="75"/>
    </row>
    <row r="214" spans="17:19" x14ac:dyDescent="0.25">
      <c r="Q214" s="75"/>
      <c r="R214" s="75"/>
      <c r="S214" s="75"/>
    </row>
    <row r="215" spans="17:19" x14ac:dyDescent="0.25">
      <c r="Q215" s="75"/>
      <c r="R215" s="75"/>
      <c r="S215" s="75"/>
    </row>
    <row r="216" spans="17:19" x14ac:dyDescent="0.25">
      <c r="Q216" s="75"/>
      <c r="R216" s="75"/>
      <c r="S216" s="75"/>
    </row>
    <row r="217" spans="17:19" x14ac:dyDescent="0.25">
      <c r="Q217" s="75"/>
      <c r="R217" s="75"/>
      <c r="S217" s="75"/>
    </row>
    <row r="218" spans="17:19" x14ac:dyDescent="0.25">
      <c r="Q218" s="75"/>
      <c r="R218" s="75"/>
      <c r="S218" s="75"/>
    </row>
    <row r="219" spans="17:19" x14ac:dyDescent="0.25">
      <c r="Q219" s="75"/>
      <c r="R219" s="75"/>
      <c r="S219" s="75"/>
    </row>
    <row r="220" spans="17:19" x14ac:dyDescent="0.25">
      <c r="Q220" s="75"/>
      <c r="R220" s="75"/>
      <c r="S220" s="75"/>
    </row>
    <row r="221" spans="17:19" x14ac:dyDescent="0.25">
      <c r="Q221" s="75"/>
      <c r="R221" s="75"/>
      <c r="S221" s="75"/>
    </row>
    <row r="222" spans="17:19" x14ac:dyDescent="0.25">
      <c r="Q222" s="75"/>
      <c r="R222" s="75"/>
      <c r="S222" s="75"/>
    </row>
    <row r="223" spans="17:19" x14ac:dyDescent="0.25">
      <c r="Q223" s="75"/>
      <c r="R223" s="75"/>
      <c r="S223" s="75"/>
    </row>
    <row r="224" spans="17:19" x14ac:dyDescent="0.25">
      <c r="Q224" s="75"/>
      <c r="R224" s="75"/>
      <c r="S224" s="75"/>
    </row>
    <row r="225" spans="17:19" x14ac:dyDescent="0.25">
      <c r="Q225" s="75"/>
      <c r="R225" s="75"/>
      <c r="S225" s="75"/>
    </row>
    <row r="226" spans="17:19" x14ac:dyDescent="0.25">
      <c r="Q226" s="75"/>
      <c r="R226" s="75"/>
      <c r="S226" s="75"/>
    </row>
    <row r="227" spans="17:19" x14ac:dyDescent="0.25">
      <c r="Q227" s="75"/>
      <c r="R227" s="75"/>
      <c r="S227" s="75"/>
    </row>
    <row r="228" spans="17:19" x14ac:dyDescent="0.25">
      <c r="Q228" s="75"/>
      <c r="R228" s="75"/>
      <c r="S228" s="75"/>
    </row>
    <row r="229" spans="17:19" x14ac:dyDescent="0.25">
      <c r="Q229" s="75"/>
      <c r="R229" s="75"/>
      <c r="S229" s="75"/>
    </row>
    <row r="230" spans="17:19" x14ac:dyDescent="0.25">
      <c r="Q230" s="75"/>
      <c r="R230" s="75"/>
      <c r="S230" s="75"/>
    </row>
    <row r="231" spans="17:19" x14ac:dyDescent="0.25">
      <c r="Q231" s="75"/>
      <c r="R231" s="75"/>
      <c r="S231" s="75"/>
    </row>
    <row r="232" spans="17:19" x14ac:dyDescent="0.25">
      <c r="Q232" s="75"/>
      <c r="R232" s="75"/>
      <c r="S232" s="75"/>
    </row>
    <row r="233" spans="17:19" x14ac:dyDescent="0.25">
      <c r="Q233" s="75"/>
      <c r="R233" s="75"/>
      <c r="S233" s="75"/>
    </row>
    <row r="234" spans="17:19" x14ac:dyDescent="0.25">
      <c r="Q234" s="75"/>
      <c r="R234" s="75"/>
      <c r="S234" s="75"/>
    </row>
    <row r="235" spans="17:19" x14ac:dyDescent="0.25">
      <c r="Q235" s="75"/>
      <c r="R235" s="75"/>
      <c r="S235" s="75"/>
    </row>
    <row r="236" spans="17:19" x14ac:dyDescent="0.25">
      <c r="Q236" s="75"/>
      <c r="R236" s="75"/>
      <c r="S236" s="75"/>
    </row>
    <row r="237" spans="17:19" x14ac:dyDescent="0.25">
      <c r="Q237" s="75"/>
      <c r="R237" s="75"/>
      <c r="S237" s="75"/>
    </row>
    <row r="238" spans="17:19" x14ac:dyDescent="0.25">
      <c r="Q238" s="75"/>
      <c r="R238" s="75"/>
      <c r="S238" s="75"/>
    </row>
    <row r="239" spans="17:19" x14ac:dyDescent="0.25">
      <c r="Q239" s="75"/>
      <c r="R239" s="75"/>
      <c r="S239" s="75"/>
    </row>
    <row r="240" spans="17:19" x14ac:dyDescent="0.25">
      <c r="Q240" s="75"/>
      <c r="R240" s="75"/>
      <c r="S240" s="75"/>
    </row>
    <row r="241" spans="17:19" x14ac:dyDescent="0.25">
      <c r="Q241" s="75"/>
      <c r="R241" s="75"/>
      <c r="S241" s="75"/>
    </row>
    <row r="242" spans="17:19" x14ac:dyDescent="0.25">
      <c r="Q242" s="75"/>
      <c r="R242" s="75"/>
      <c r="S242" s="75"/>
    </row>
    <row r="243" spans="17:19" x14ac:dyDescent="0.25">
      <c r="Q243" s="75"/>
      <c r="R243" s="75"/>
      <c r="S243" s="75"/>
    </row>
    <row r="244" spans="17:19" x14ac:dyDescent="0.25">
      <c r="Q244" s="75"/>
      <c r="R244" s="75"/>
      <c r="S244" s="75"/>
    </row>
    <row r="245" spans="17:19" x14ac:dyDescent="0.25">
      <c r="Q245" s="75"/>
      <c r="R245" s="75"/>
      <c r="S245" s="75"/>
    </row>
    <row r="246" spans="17:19" x14ac:dyDescent="0.25">
      <c r="Q246" s="75"/>
      <c r="R246" s="75"/>
      <c r="S246" s="75"/>
    </row>
    <row r="247" spans="17:19" x14ac:dyDescent="0.25">
      <c r="Q247" s="75"/>
      <c r="R247" s="75"/>
      <c r="S247" s="75"/>
    </row>
    <row r="248" spans="17:19" x14ac:dyDescent="0.25">
      <c r="Q248" s="75"/>
      <c r="R248" s="75"/>
      <c r="S248" s="75"/>
    </row>
    <row r="249" spans="17:19" x14ac:dyDescent="0.25">
      <c r="Q249" s="75"/>
      <c r="R249" s="75"/>
      <c r="S249" s="75"/>
    </row>
    <row r="250" spans="17:19" x14ac:dyDescent="0.25">
      <c r="Q250" s="75"/>
      <c r="R250" s="75"/>
      <c r="S250" s="75"/>
    </row>
    <row r="251" spans="17:19" x14ac:dyDescent="0.25">
      <c r="Q251" s="75"/>
      <c r="R251" s="75"/>
      <c r="S251" s="75"/>
    </row>
    <row r="252" spans="17:19" x14ac:dyDescent="0.25">
      <c r="Q252" s="75"/>
      <c r="R252" s="75"/>
      <c r="S252" s="75"/>
    </row>
    <row r="253" spans="17:19" x14ac:dyDescent="0.25">
      <c r="Q253" s="75"/>
      <c r="R253" s="75"/>
      <c r="S253" s="75"/>
    </row>
    <row r="254" spans="17:19" x14ac:dyDescent="0.25">
      <c r="Q254" s="75"/>
      <c r="R254" s="75"/>
      <c r="S254" s="75"/>
    </row>
    <row r="255" spans="17:19" x14ac:dyDescent="0.25">
      <c r="Q255" s="75"/>
      <c r="R255" s="75"/>
      <c r="S255" s="75"/>
    </row>
    <row r="256" spans="17:19" x14ac:dyDescent="0.25">
      <c r="Q256" s="75"/>
      <c r="R256" s="75"/>
      <c r="S256" s="75"/>
    </row>
    <row r="257" spans="17:19" x14ac:dyDescent="0.25">
      <c r="Q257" s="75"/>
      <c r="R257" s="75"/>
      <c r="S257" s="75"/>
    </row>
    <row r="258" spans="17:19" x14ac:dyDescent="0.25">
      <c r="Q258" s="75"/>
      <c r="R258" s="75"/>
      <c r="S258" s="75"/>
    </row>
    <row r="259" spans="17:19" x14ac:dyDescent="0.25">
      <c r="Q259" s="75"/>
      <c r="R259" s="75"/>
      <c r="S259" s="75"/>
    </row>
    <row r="260" spans="17:19" x14ac:dyDescent="0.25">
      <c r="Q260" s="75"/>
      <c r="R260" s="75"/>
      <c r="S260" s="75"/>
    </row>
    <row r="261" spans="17:19" x14ac:dyDescent="0.25">
      <c r="Q261" s="75"/>
      <c r="R261" s="75"/>
      <c r="S261" s="75"/>
    </row>
    <row r="262" spans="17:19" x14ac:dyDescent="0.25">
      <c r="Q262" s="75"/>
      <c r="R262" s="75"/>
      <c r="S262" s="75"/>
    </row>
    <row r="263" spans="17:19" x14ac:dyDescent="0.25">
      <c r="Q263" s="75"/>
      <c r="R263" s="75"/>
      <c r="S263" s="75"/>
    </row>
    <row r="264" spans="17:19" x14ac:dyDescent="0.25">
      <c r="Q264" s="75"/>
      <c r="R264" s="75"/>
      <c r="S264" s="75"/>
    </row>
    <row r="265" spans="17:19" x14ac:dyDescent="0.25">
      <c r="Q265" s="75"/>
      <c r="R265" s="75"/>
      <c r="S265" s="75"/>
    </row>
    <row r="266" spans="17:19" x14ac:dyDescent="0.25">
      <c r="Q266" s="75"/>
      <c r="R266" s="75"/>
      <c r="S266" s="75"/>
    </row>
    <row r="267" spans="17:19" x14ac:dyDescent="0.25">
      <c r="Q267" s="75"/>
      <c r="R267" s="75"/>
      <c r="S267" s="75"/>
    </row>
    <row r="268" spans="17:19" x14ac:dyDescent="0.25">
      <c r="Q268" s="75"/>
      <c r="R268" s="75"/>
      <c r="S268" s="75"/>
    </row>
    <row r="269" spans="17:19" x14ac:dyDescent="0.25">
      <c r="Q269" s="75"/>
      <c r="R269" s="75"/>
      <c r="S269" s="75"/>
    </row>
    <row r="270" spans="17:19" x14ac:dyDescent="0.25">
      <c r="Q270" s="75"/>
      <c r="R270" s="75"/>
      <c r="S270" s="75"/>
    </row>
    <row r="271" spans="17:19" x14ac:dyDescent="0.25">
      <c r="Q271" s="75"/>
      <c r="R271" s="75"/>
      <c r="S271" s="75"/>
    </row>
    <row r="272" spans="17:19" x14ac:dyDescent="0.25">
      <c r="Q272" s="75"/>
      <c r="R272" s="75"/>
      <c r="S272" s="75"/>
    </row>
    <row r="273" spans="17:19" x14ac:dyDescent="0.25">
      <c r="Q273" s="75"/>
      <c r="R273" s="75"/>
      <c r="S273" s="75"/>
    </row>
    <row r="274" spans="17:19" x14ac:dyDescent="0.25">
      <c r="Q274" s="75"/>
      <c r="R274" s="75"/>
      <c r="S274" s="75"/>
    </row>
    <row r="275" spans="17:19" x14ac:dyDescent="0.25">
      <c r="Q275" s="75"/>
      <c r="R275" s="75"/>
      <c r="S275" s="75"/>
    </row>
    <row r="276" spans="17:19" x14ac:dyDescent="0.25">
      <c r="Q276" s="75"/>
      <c r="R276" s="75"/>
      <c r="S276" s="75"/>
    </row>
    <row r="277" spans="17:19" x14ac:dyDescent="0.25">
      <c r="Q277" s="75"/>
      <c r="R277" s="75"/>
      <c r="S277" s="75"/>
    </row>
    <row r="278" spans="17:19" x14ac:dyDescent="0.25">
      <c r="Q278" s="75"/>
      <c r="R278" s="75"/>
      <c r="S278" s="75"/>
    </row>
    <row r="279" spans="17:19" x14ac:dyDescent="0.25">
      <c r="Q279" s="75"/>
      <c r="R279" s="75"/>
      <c r="S279" s="75"/>
    </row>
    <row r="280" spans="17:19" x14ac:dyDescent="0.25">
      <c r="Q280" s="75"/>
      <c r="R280" s="75"/>
      <c r="S280" s="75"/>
    </row>
    <row r="281" spans="17:19" x14ac:dyDescent="0.25">
      <c r="Q281" s="75"/>
      <c r="R281" s="75"/>
      <c r="S281" s="75"/>
    </row>
    <row r="282" spans="17:19" x14ac:dyDescent="0.25">
      <c r="Q282" s="75"/>
      <c r="R282" s="75"/>
      <c r="S282" s="75"/>
    </row>
    <row r="283" spans="17:19" x14ac:dyDescent="0.25">
      <c r="Q283" s="75"/>
      <c r="R283" s="75"/>
      <c r="S283" s="75"/>
    </row>
    <row r="284" spans="17:19" x14ac:dyDescent="0.25">
      <c r="Q284" s="75"/>
      <c r="R284" s="75"/>
      <c r="S284" s="75"/>
    </row>
    <row r="285" spans="17:19" x14ac:dyDescent="0.25">
      <c r="Q285" s="75"/>
      <c r="R285" s="75"/>
      <c r="S285" s="75"/>
    </row>
    <row r="286" spans="17:19" x14ac:dyDescent="0.25">
      <c r="Q286" s="75"/>
      <c r="R286" s="75"/>
      <c r="S286" s="75"/>
    </row>
    <row r="287" spans="17:19" x14ac:dyDescent="0.25">
      <c r="Q287" s="75"/>
      <c r="R287" s="75"/>
      <c r="S287" s="75"/>
    </row>
    <row r="288" spans="17:19" x14ac:dyDescent="0.25">
      <c r="Q288" s="75"/>
      <c r="R288" s="75"/>
      <c r="S288" s="75"/>
    </row>
    <row r="289" spans="17:19" x14ac:dyDescent="0.25">
      <c r="Q289" s="75"/>
      <c r="R289" s="75"/>
      <c r="S289" s="75"/>
    </row>
    <row r="290" spans="17:19" x14ac:dyDescent="0.25">
      <c r="Q290" s="75"/>
      <c r="R290" s="75"/>
      <c r="S290" s="75"/>
    </row>
    <row r="291" spans="17:19" x14ac:dyDescent="0.25">
      <c r="Q291" s="75"/>
      <c r="R291" s="75"/>
      <c r="S291" s="75"/>
    </row>
    <row r="292" spans="17:19" x14ac:dyDescent="0.25">
      <c r="Q292" s="75"/>
      <c r="R292" s="75"/>
      <c r="S292" s="75"/>
    </row>
    <row r="293" spans="17:19" x14ac:dyDescent="0.25">
      <c r="Q293" s="75"/>
      <c r="R293" s="75"/>
      <c r="S293" s="75"/>
    </row>
    <row r="294" spans="17:19" x14ac:dyDescent="0.25">
      <c r="Q294" s="75"/>
      <c r="R294" s="75"/>
      <c r="S294" s="75"/>
    </row>
    <row r="295" spans="17:19" x14ac:dyDescent="0.25">
      <c r="Q295" s="75"/>
      <c r="R295" s="75"/>
      <c r="S295" s="75"/>
    </row>
    <row r="296" spans="17:19" x14ac:dyDescent="0.25">
      <c r="Q296" s="75"/>
      <c r="R296" s="75"/>
      <c r="S296" s="75"/>
    </row>
    <row r="297" spans="17:19" x14ac:dyDescent="0.25">
      <c r="Q297" s="75"/>
      <c r="R297" s="75"/>
      <c r="S297" s="75"/>
    </row>
    <row r="298" spans="17:19" x14ac:dyDescent="0.25">
      <c r="Q298" s="75"/>
      <c r="R298" s="75"/>
      <c r="S298" s="75"/>
    </row>
    <row r="299" spans="17:19" x14ac:dyDescent="0.25">
      <c r="Q299" s="75"/>
      <c r="R299" s="75"/>
      <c r="S299" s="75"/>
    </row>
    <row r="300" spans="17:19" x14ac:dyDescent="0.25">
      <c r="Q300" s="75"/>
      <c r="R300" s="75"/>
      <c r="S300" s="75"/>
    </row>
    <row r="301" spans="17:19" x14ac:dyDescent="0.25">
      <c r="Q301" s="75"/>
      <c r="R301" s="75"/>
      <c r="S301" s="75"/>
    </row>
    <row r="302" spans="17:19" x14ac:dyDescent="0.25">
      <c r="Q302" s="75"/>
      <c r="R302" s="75"/>
      <c r="S302" s="75"/>
    </row>
    <row r="303" spans="17:19" x14ac:dyDescent="0.25">
      <c r="Q303" s="75"/>
      <c r="R303" s="75"/>
      <c r="S303" s="75"/>
    </row>
    <row r="304" spans="17:19" x14ac:dyDescent="0.25">
      <c r="Q304" s="75"/>
      <c r="R304" s="75"/>
      <c r="S304" s="75"/>
    </row>
    <row r="305" spans="17:19" x14ac:dyDescent="0.25">
      <c r="Q305" s="75"/>
      <c r="R305" s="75"/>
      <c r="S305" s="75"/>
    </row>
    <row r="306" spans="17:19" x14ac:dyDescent="0.25">
      <c r="Q306" s="75"/>
      <c r="R306" s="75"/>
      <c r="S306" s="75"/>
    </row>
    <row r="307" spans="17:19" x14ac:dyDescent="0.25">
      <c r="Q307" s="75"/>
      <c r="R307" s="75"/>
      <c r="S307" s="75"/>
    </row>
    <row r="308" spans="17:19" x14ac:dyDescent="0.25">
      <c r="Q308" s="75"/>
      <c r="R308" s="75"/>
      <c r="S308" s="75"/>
    </row>
    <row r="309" spans="17:19" x14ac:dyDescent="0.25">
      <c r="Q309" s="75"/>
      <c r="R309" s="75"/>
      <c r="S309" s="75"/>
    </row>
    <row r="310" spans="17:19" x14ac:dyDescent="0.25">
      <c r="Q310" s="75"/>
      <c r="R310" s="75"/>
      <c r="S310" s="75"/>
    </row>
    <row r="311" spans="17:19" x14ac:dyDescent="0.25">
      <c r="Q311" s="75"/>
      <c r="R311" s="75"/>
      <c r="S311" s="75"/>
    </row>
    <row r="312" spans="17:19" x14ac:dyDescent="0.25">
      <c r="Q312" s="75"/>
      <c r="R312" s="75"/>
      <c r="S312" s="75"/>
    </row>
    <row r="313" spans="17:19" x14ac:dyDescent="0.25">
      <c r="Q313" s="75"/>
      <c r="R313" s="75"/>
      <c r="S313" s="75"/>
    </row>
    <row r="314" spans="17:19" x14ac:dyDescent="0.25">
      <c r="Q314" s="75"/>
      <c r="R314" s="75"/>
      <c r="S314" s="75"/>
    </row>
    <row r="315" spans="17:19" x14ac:dyDescent="0.25">
      <c r="Q315" s="75"/>
      <c r="R315" s="75"/>
      <c r="S315" s="75"/>
    </row>
    <row r="316" spans="17:19" x14ac:dyDescent="0.25">
      <c r="Q316" s="75"/>
      <c r="R316" s="75"/>
      <c r="S316" s="75"/>
    </row>
    <row r="317" spans="17:19" x14ac:dyDescent="0.25">
      <c r="Q317" s="75"/>
      <c r="R317" s="75"/>
      <c r="S317" s="75"/>
    </row>
    <row r="318" spans="17:19" x14ac:dyDescent="0.25">
      <c r="Q318" s="75"/>
      <c r="R318" s="75"/>
      <c r="S318" s="75"/>
    </row>
    <row r="319" spans="17:19" x14ac:dyDescent="0.25">
      <c r="Q319" s="75"/>
      <c r="R319" s="75"/>
      <c r="S319" s="75"/>
    </row>
    <row r="320" spans="17:19" x14ac:dyDescent="0.25">
      <c r="Q320" s="75"/>
      <c r="R320" s="75"/>
      <c r="S320" s="75"/>
    </row>
    <row r="321" spans="17:19" x14ac:dyDescent="0.25">
      <c r="Q321" s="75"/>
      <c r="R321" s="75"/>
      <c r="S321" s="75"/>
    </row>
    <row r="322" spans="17:19" x14ac:dyDescent="0.25">
      <c r="Q322" s="75"/>
      <c r="R322" s="75"/>
      <c r="S322" s="75"/>
    </row>
    <row r="323" spans="17:19" x14ac:dyDescent="0.25">
      <c r="Q323" s="75"/>
      <c r="R323" s="75"/>
      <c r="S323" s="75"/>
    </row>
    <row r="324" spans="17:19" x14ac:dyDescent="0.25">
      <c r="Q324" s="75"/>
      <c r="R324" s="75"/>
      <c r="S324" s="75"/>
    </row>
    <row r="325" spans="17:19" x14ac:dyDescent="0.25">
      <c r="Q325" s="75"/>
      <c r="R325" s="75"/>
      <c r="S325" s="75"/>
    </row>
    <row r="326" spans="17:19" x14ac:dyDescent="0.25">
      <c r="Q326" s="75"/>
      <c r="R326" s="75"/>
      <c r="S326" s="75"/>
    </row>
    <row r="327" spans="17:19" x14ac:dyDescent="0.25">
      <c r="Q327" s="75"/>
      <c r="R327" s="75"/>
      <c r="S327" s="75"/>
    </row>
    <row r="328" spans="17:19" x14ac:dyDescent="0.25">
      <c r="Q328" s="75"/>
      <c r="R328" s="75"/>
      <c r="S328" s="75"/>
    </row>
    <row r="329" spans="17:19" x14ac:dyDescent="0.25">
      <c r="Q329" s="75"/>
      <c r="R329" s="75"/>
      <c r="S329" s="75"/>
    </row>
    <row r="330" spans="17:19" x14ac:dyDescent="0.25">
      <c r="Q330" s="75"/>
      <c r="R330" s="75"/>
      <c r="S330" s="75"/>
    </row>
    <row r="331" spans="17:19" x14ac:dyDescent="0.25">
      <c r="Q331" s="75"/>
      <c r="R331" s="75"/>
      <c r="S331" s="75"/>
    </row>
    <row r="332" spans="17:19" x14ac:dyDescent="0.25">
      <c r="Q332" s="75"/>
      <c r="R332" s="75"/>
      <c r="S332" s="75"/>
    </row>
    <row r="333" spans="17:19" x14ac:dyDescent="0.25">
      <c r="Q333" s="75"/>
      <c r="R333" s="75"/>
      <c r="S333" s="75"/>
    </row>
    <row r="334" spans="17:19" x14ac:dyDescent="0.25">
      <c r="Q334" s="75"/>
      <c r="R334" s="75"/>
      <c r="S334" s="75"/>
    </row>
    <row r="335" spans="17:19" x14ac:dyDescent="0.25">
      <c r="Q335" s="75"/>
      <c r="R335" s="75"/>
      <c r="S335" s="75"/>
    </row>
    <row r="336" spans="17:19" x14ac:dyDescent="0.25">
      <c r="Q336" s="75"/>
      <c r="R336" s="75"/>
      <c r="S336" s="75"/>
    </row>
    <row r="337" spans="17:19" x14ac:dyDescent="0.25">
      <c r="Q337" s="75"/>
      <c r="R337" s="75"/>
      <c r="S337" s="75"/>
    </row>
    <row r="338" spans="17:19" x14ac:dyDescent="0.25">
      <c r="Q338" s="75"/>
      <c r="R338" s="75"/>
      <c r="S338" s="75"/>
    </row>
    <row r="339" spans="17:19" x14ac:dyDescent="0.25">
      <c r="Q339" s="75"/>
      <c r="R339" s="75"/>
      <c r="S339" s="75"/>
    </row>
    <row r="340" spans="17:19" x14ac:dyDescent="0.25">
      <c r="Q340" s="75"/>
      <c r="R340" s="75"/>
      <c r="S340" s="75"/>
    </row>
    <row r="341" spans="17:19" x14ac:dyDescent="0.25">
      <c r="Q341" s="75"/>
      <c r="R341" s="75"/>
      <c r="S341" s="75"/>
    </row>
    <row r="342" spans="17:19" x14ac:dyDescent="0.25">
      <c r="Q342" s="75"/>
      <c r="R342" s="75"/>
      <c r="S342" s="75"/>
    </row>
    <row r="343" spans="17:19" x14ac:dyDescent="0.25">
      <c r="Q343" s="75"/>
      <c r="R343" s="75"/>
      <c r="S343" s="75"/>
    </row>
    <row r="344" spans="17:19" x14ac:dyDescent="0.25">
      <c r="Q344" s="75"/>
      <c r="R344" s="75"/>
      <c r="S344" s="75"/>
    </row>
    <row r="345" spans="17:19" x14ac:dyDescent="0.25">
      <c r="Q345" s="75"/>
      <c r="R345" s="75"/>
      <c r="S345" s="75"/>
    </row>
    <row r="346" spans="17:19" x14ac:dyDescent="0.25">
      <c r="Q346" s="75"/>
      <c r="R346" s="75"/>
      <c r="S346" s="75"/>
    </row>
    <row r="347" spans="17:19" x14ac:dyDescent="0.25">
      <c r="Q347" s="75"/>
      <c r="R347" s="75"/>
      <c r="S347" s="75"/>
    </row>
    <row r="348" spans="17:19" x14ac:dyDescent="0.25">
      <c r="Q348" s="75"/>
      <c r="R348" s="75"/>
      <c r="S348" s="75"/>
    </row>
    <row r="349" spans="17:19" x14ac:dyDescent="0.25">
      <c r="Q349" s="75"/>
      <c r="R349" s="75"/>
      <c r="S349" s="75"/>
    </row>
    <row r="350" spans="17:19" x14ac:dyDescent="0.25">
      <c r="Q350" s="75"/>
      <c r="R350" s="75"/>
      <c r="S350" s="75"/>
    </row>
    <row r="351" spans="17:19" x14ac:dyDescent="0.25">
      <c r="Q351" s="75"/>
      <c r="R351" s="75"/>
      <c r="S351" s="75"/>
    </row>
    <row r="352" spans="17:19" x14ac:dyDescent="0.25">
      <c r="Q352" s="75"/>
      <c r="R352" s="75"/>
      <c r="S352" s="75"/>
    </row>
    <row r="353" spans="17:19" x14ac:dyDescent="0.25">
      <c r="Q353" s="75"/>
      <c r="R353" s="75"/>
      <c r="S353" s="75"/>
    </row>
    <row r="354" spans="17:19" x14ac:dyDescent="0.25">
      <c r="Q354" s="75"/>
      <c r="R354" s="75"/>
      <c r="S354" s="75"/>
    </row>
    <row r="355" spans="17:19" x14ac:dyDescent="0.25">
      <c r="Q355" s="75"/>
      <c r="R355" s="75"/>
      <c r="S355" s="75"/>
    </row>
    <row r="356" spans="17:19" x14ac:dyDescent="0.25">
      <c r="Q356" s="75"/>
      <c r="R356" s="75"/>
      <c r="S356" s="75"/>
    </row>
    <row r="357" spans="17:19" x14ac:dyDescent="0.25">
      <c r="Q357" s="75"/>
      <c r="R357" s="75"/>
      <c r="S357" s="75"/>
    </row>
    <row r="358" spans="17:19" x14ac:dyDescent="0.25">
      <c r="Q358" s="75"/>
      <c r="R358" s="75"/>
      <c r="S358" s="75"/>
    </row>
    <row r="359" spans="17:19" x14ac:dyDescent="0.25">
      <c r="Q359" s="75"/>
      <c r="R359" s="75"/>
      <c r="S359" s="75"/>
    </row>
    <row r="360" spans="17:19" x14ac:dyDescent="0.25">
      <c r="Q360" s="75"/>
      <c r="R360" s="75"/>
      <c r="S360" s="75"/>
    </row>
    <row r="361" spans="17:19" x14ac:dyDescent="0.25">
      <c r="Q361" s="75"/>
      <c r="R361" s="75"/>
      <c r="S361" s="75"/>
    </row>
    <row r="362" spans="17:19" x14ac:dyDescent="0.25">
      <c r="Q362" s="75"/>
      <c r="R362" s="75"/>
      <c r="S362" s="75"/>
    </row>
    <row r="363" spans="17:19" x14ac:dyDescent="0.25">
      <c r="Q363" s="75"/>
      <c r="R363" s="75"/>
      <c r="S363" s="75"/>
    </row>
    <row r="364" spans="17:19" x14ac:dyDescent="0.25">
      <c r="Q364" s="75"/>
      <c r="R364" s="75"/>
      <c r="S364" s="75"/>
    </row>
    <row r="365" spans="17:19" x14ac:dyDescent="0.25">
      <c r="Q365" s="75"/>
      <c r="R365" s="75"/>
      <c r="S365" s="75"/>
    </row>
    <row r="366" spans="17:19" x14ac:dyDescent="0.25">
      <c r="Q366" s="75"/>
      <c r="R366" s="75"/>
      <c r="S366" s="75"/>
    </row>
    <row r="367" spans="17:19" x14ac:dyDescent="0.25">
      <c r="Q367" s="75"/>
      <c r="R367" s="75"/>
      <c r="S367" s="75"/>
    </row>
    <row r="368" spans="17:19" x14ac:dyDescent="0.25">
      <c r="Q368" s="75"/>
      <c r="R368" s="75"/>
      <c r="S368" s="75"/>
    </row>
    <row r="369" spans="17:19" x14ac:dyDescent="0.25">
      <c r="Q369" s="75"/>
      <c r="R369" s="75"/>
      <c r="S369" s="75"/>
    </row>
    <row r="370" spans="17:19" x14ac:dyDescent="0.25">
      <c r="Q370" s="75"/>
      <c r="R370" s="75"/>
      <c r="S370" s="75"/>
    </row>
    <row r="371" spans="17:19" x14ac:dyDescent="0.25">
      <c r="Q371" s="75"/>
      <c r="R371" s="75"/>
      <c r="S371" s="75"/>
    </row>
    <row r="372" spans="17:19" x14ac:dyDescent="0.25">
      <c r="Q372" s="75"/>
      <c r="R372" s="75"/>
      <c r="S372" s="75"/>
    </row>
    <row r="373" spans="17:19" x14ac:dyDescent="0.25">
      <c r="Q373" s="75"/>
      <c r="R373" s="75"/>
      <c r="S373" s="75"/>
    </row>
    <row r="374" spans="17:19" x14ac:dyDescent="0.25">
      <c r="Q374" s="75"/>
      <c r="R374" s="75"/>
      <c r="S374" s="75"/>
    </row>
    <row r="375" spans="17:19" x14ac:dyDescent="0.25">
      <c r="Q375" s="75"/>
      <c r="R375" s="75"/>
      <c r="S375" s="75"/>
    </row>
    <row r="376" spans="17:19" x14ac:dyDescent="0.25">
      <c r="Q376" s="75"/>
      <c r="R376" s="75"/>
      <c r="S376" s="75"/>
    </row>
    <row r="377" spans="17:19" x14ac:dyDescent="0.25">
      <c r="Q377" s="75"/>
      <c r="R377" s="75"/>
      <c r="S377" s="75"/>
    </row>
    <row r="378" spans="17:19" x14ac:dyDescent="0.25">
      <c r="Q378" s="75"/>
      <c r="R378" s="75"/>
      <c r="S378" s="75"/>
    </row>
    <row r="379" spans="17:19" x14ac:dyDescent="0.25">
      <c r="Q379" s="75"/>
      <c r="R379" s="75"/>
      <c r="S379" s="75"/>
    </row>
    <row r="380" spans="17:19" x14ac:dyDescent="0.25">
      <c r="Q380" s="75"/>
      <c r="R380" s="75"/>
      <c r="S380" s="75"/>
    </row>
    <row r="381" spans="17:19" x14ac:dyDescent="0.25">
      <c r="Q381" s="75"/>
      <c r="R381" s="75"/>
      <c r="S381" s="75"/>
    </row>
    <row r="382" spans="17:19" x14ac:dyDescent="0.25">
      <c r="Q382" s="75"/>
      <c r="R382" s="75"/>
      <c r="S382" s="75"/>
    </row>
    <row r="383" spans="17:19" x14ac:dyDescent="0.25">
      <c r="Q383" s="75"/>
      <c r="R383" s="75"/>
      <c r="S383" s="75"/>
    </row>
    <row r="384" spans="17:19" x14ac:dyDescent="0.25">
      <c r="Q384" s="75"/>
      <c r="R384" s="75"/>
      <c r="S384" s="75"/>
    </row>
    <row r="385" spans="17:19" x14ac:dyDescent="0.25">
      <c r="Q385" s="75"/>
      <c r="R385" s="75"/>
      <c r="S385" s="75"/>
    </row>
    <row r="386" spans="17:19" x14ac:dyDescent="0.25">
      <c r="Q386" s="75"/>
      <c r="R386" s="75"/>
      <c r="S386" s="75"/>
    </row>
    <row r="387" spans="17:19" x14ac:dyDescent="0.25">
      <c r="Q387" s="75"/>
      <c r="R387" s="75"/>
      <c r="S387" s="75"/>
    </row>
    <row r="388" spans="17:19" x14ac:dyDescent="0.25">
      <c r="Q388" s="75"/>
      <c r="R388" s="75"/>
      <c r="S388" s="75"/>
    </row>
    <row r="389" spans="17:19" x14ac:dyDescent="0.25">
      <c r="Q389" s="75"/>
      <c r="R389" s="75"/>
      <c r="S389" s="75"/>
    </row>
    <row r="390" spans="17:19" x14ac:dyDescent="0.25">
      <c r="Q390" s="75"/>
      <c r="R390" s="75"/>
      <c r="S390" s="75"/>
    </row>
    <row r="391" spans="17:19" x14ac:dyDescent="0.25">
      <c r="Q391" s="75"/>
      <c r="R391" s="75"/>
      <c r="S391" s="75"/>
    </row>
    <row r="392" spans="17:19" x14ac:dyDescent="0.25">
      <c r="Q392" s="75"/>
      <c r="R392" s="75"/>
      <c r="S392" s="75"/>
    </row>
    <row r="393" spans="17:19" x14ac:dyDescent="0.25">
      <c r="Q393" s="75"/>
      <c r="R393" s="75"/>
      <c r="S393" s="75"/>
    </row>
    <row r="394" spans="17:19" x14ac:dyDescent="0.25">
      <c r="Q394" s="75"/>
      <c r="R394" s="75"/>
      <c r="S394" s="75"/>
    </row>
    <row r="395" spans="17:19" x14ac:dyDescent="0.25">
      <c r="Q395" s="75"/>
      <c r="R395" s="75"/>
      <c r="S395" s="75"/>
    </row>
    <row r="396" spans="17:19" x14ac:dyDescent="0.25">
      <c r="Q396" s="75"/>
      <c r="R396" s="75"/>
      <c r="S396" s="75"/>
    </row>
    <row r="397" spans="17:19" x14ac:dyDescent="0.25">
      <c r="Q397" s="75"/>
      <c r="R397" s="75"/>
      <c r="S397" s="75"/>
    </row>
    <row r="398" spans="17:19" x14ac:dyDescent="0.25">
      <c r="Q398" s="75"/>
      <c r="R398" s="75"/>
      <c r="S398" s="75"/>
    </row>
    <row r="399" spans="17:19" x14ac:dyDescent="0.25">
      <c r="Q399" s="75"/>
      <c r="R399" s="75"/>
      <c r="S399" s="75"/>
    </row>
    <row r="400" spans="17:19" x14ac:dyDescent="0.25">
      <c r="Q400" s="75"/>
      <c r="R400" s="75"/>
      <c r="S400" s="75"/>
    </row>
    <row r="401" spans="17:19" x14ac:dyDescent="0.25">
      <c r="Q401" s="75"/>
      <c r="R401" s="75"/>
      <c r="S401" s="75"/>
    </row>
    <row r="402" spans="17:19" x14ac:dyDescent="0.25">
      <c r="Q402" s="75"/>
      <c r="R402" s="75"/>
      <c r="S402" s="75"/>
    </row>
    <row r="403" spans="17:19" x14ac:dyDescent="0.25">
      <c r="Q403" s="75"/>
      <c r="R403" s="75"/>
      <c r="S403" s="75"/>
    </row>
    <row r="404" spans="17:19" x14ac:dyDescent="0.25">
      <c r="Q404" s="75"/>
      <c r="R404" s="75"/>
      <c r="S404" s="75"/>
    </row>
    <row r="405" spans="17:19" x14ac:dyDescent="0.25">
      <c r="Q405" s="75"/>
      <c r="R405" s="75"/>
      <c r="S405" s="75"/>
    </row>
    <row r="406" spans="17:19" x14ac:dyDescent="0.25">
      <c r="Q406" s="75"/>
      <c r="R406" s="75"/>
      <c r="S406" s="75"/>
    </row>
    <row r="407" spans="17:19" x14ac:dyDescent="0.25">
      <c r="Q407" s="75"/>
      <c r="R407" s="75"/>
      <c r="S407" s="75"/>
    </row>
    <row r="408" spans="17:19" x14ac:dyDescent="0.25">
      <c r="Q408" s="75"/>
      <c r="R408" s="75"/>
      <c r="S408" s="75"/>
    </row>
    <row r="409" spans="17:19" x14ac:dyDescent="0.25">
      <c r="Q409" s="75"/>
      <c r="R409" s="75"/>
      <c r="S409" s="75"/>
    </row>
    <row r="410" spans="17:19" x14ac:dyDescent="0.25">
      <c r="Q410" s="75"/>
      <c r="R410" s="75"/>
      <c r="S410" s="75"/>
    </row>
    <row r="411" spans="17:19" x14ac:dyDescent="0.25">
      <c r="Q411" s="75"/>
      <c r="R411" s="75"/>
      <c r="S411" s="75"/>
    </row>
    <row r="412" spans="17:19" x14ac:dyDescent="0.25">
      <c r="Q412" s="75"/>
      <c r="R412" s="75"/>
      <c r="S412" s="75"/>
    </row>
    <row r="413" spans="17:19" x14ac:dyDescent="0.25">
      <c r="Q413" s="75"/>
      <c r="R413" s="75"/>
      <c r="S413" s="75"/>
    </row>
    <row r="414" spans="17:19" x14ac:dyDescent="0.25">
      <c r="Q414" s="75"/>
      <c r="R414" s="75"/>
      <c r="S414" s="75"/>
    </row>
    <row r="415" spans="17:19" x14ac:dyDescent="0.25">
      <c r="Q415" s="75"/>
      <c r="R415" s="75"/>
      <c r="S415" s="75"/>
    </row>
    <row r="416" spans="17:19" x14ac:dyDescent="0.25">
      <c r="Q416" s="75"/>
      <c r="R416" s="75"/>
      <c r="S416" s="75"/>
    </row>
    <row r="417" spans="17:19" x14ac:dyDescent="0.25">
      <c r="Q417" s="75"/>
      <c r="R417" s="75"/>
      <c r="S417" s="75"/>
    </row>
    <row r="418" spans="17:19" x14ac:dyDescent="0.25">
      <c r="Q418" s="75"/>
      <c r="R418" s="75"/>
      <c r="S418" s="75"/>
    </row>
    <row r="419" spans="17:19" x14ac:dyDescent="0.25">
      <c r="Q419" s="75"/>
      <c r="R419" s="75"/>
      <c r="S419" s="75"/>
    </row>
    <row r="420" spans="17:19" x14ac:dyDescent="0.25">
      <c r="Q420" s="75"/>
      <c r="R420" s="75"/>
      <c r="S420" s="75"/>
    </row>
    <row r="421" spans="17:19" x14ac:dyDescent="0.25">
      <c r="Q421" s="75"/>
      <c r="R421" s="75"/>
      <c r="S421" s="75"/>
    </row>
    <row r="422" spans="17:19" x14ac:dyDescent="0.25">
      <c r="Q422" s="75"/>
      <c r="R422" s="75"/>
      <c r="S422" s="75"/>
    </row>
    <row r="423" spans="17:19" x14ac:dyDescent="0.25">
      <c r="Q423" s="75"/>
      <c r="R423" s="75"/>
      <c r="S423" s="75"/>
    </row>
    <row r="424" spans="17:19" x14ac:dyDescent="0.25">
      <c r="Q424" s="75"/>
      <c r="R424" s="75"/>
      <c r="S424" s="75"/>
    </row>
    <row r="425" spans="17:19" x14ac:dyDescent="0.25">
      <c r="Q425" s="75"/>
      <c r="R425" s="75"/>
      <c r="S425" s="75"/>
    </row>
    <row r="426" spans="17:19" x14ac:dyDescent="0.25">
      <c r="Q426" s="75"/>
      <c r="R426" s="75"/>
      <c r="S426" s="75"/>
    </row>
    <row r="427" spans="17:19" x14ac:dyDescent="0.25">
      <c r="Q427" s="75"/>
      <c r="R427" s="75"/>
      <c r="S427" s="75"/>
    </row>
    <row r="428" spans="17:19" x14ac:dyDescent="0.25">
      <c r="Q428" s="75"/>
      <c r="R428" s="75"/>
      <c r="S428" s="75"/>
    </row>
    <row r="429" spans="17:19" x14ac:dyDescent="0.25">
      <c r="Q429" s="75"/>
      <c r="R429" s="75"/>
      <c r="S429" s="75"/>
    </row>
    <row r="430" spans="17:19" x14ac:dyDescent="0.25">
      <c r="Q430" s="75"/>
      <c r="R430" s="75"/>
      <c r="S430" s="75"/>
    </row>
    <row r="431" spans="17:19" x14ac:dyDescent="0.25">
      <c r="Q431" s="75"/>
      <c r="R431" s="75"/>
      <c r="S431" s="75"/>
    </row>
    <row r="432" spans="17:19" x14ac:dyDescent="0.25">
      <c r="Q432" s="75"/>
      <c r="R432" s="75"/>
      <c r="S432" s="75"/>
    </row>
    <row r="433" spans="17:19" x14ac:dyDescent="0.25">
      <c r="Q433" s="75"/>
      <c r="R433" s="75"/>
      <c r="S433" s="75"/>
    </row>
    <row r="434" spans="17:19" x14ac:dyDescent="0.25">
      <c r="Q434" s="75"/>
      <c r="R434" s="75"/>
      <c r="S434" s="75"/>
    </row>
    <row r="435" spans="17:19" x14ac:dyDescent="0.25">
      <c r="Q435" s="75"/>
      <c r="R435" s="75"/>
      <c r="S435" s="75"/>
    </row>
    <row r="436" spans="17:19" x14ac:dyDescent="0.25">
      <c r="Q436" s="75"/>
      <c r="R436" s="75"/>
      <c r="S436" s="75"/>
    </row>
    <row r="437" spans="17:19" x14ac:dyDescent="0.25">
      <c r="Q437" s="75"/>
      <c r="R437" s="75"/>
      <c r="S437" s="75"/>
    </row>
    <row r="438" spans="17:19" x14ac:dyDescent="0.25">
      <c r="Q438" s="75"/>
      <c r="R438" s="75"/>
      <c r="S438" s="75"/>
    </row>
    <row r="439" spans="17:19" x14ac:dyDescent="0.25">
      <c r="Q439" s="75"/>
      <c r="R439" s="75"/>
      <c r="S439" s="75"/>
    </row>
    <row r="440" spans="17:19" x14ac:dyDescent="0.25">
      <c r="Q440" s="75"/>
      <c r="R440" s="75"/>
      <c r="S440" s="75"/>
    </row>
    <row r="441" spans="17:19" x14ac:dyDescent="0.25">
      <c r="Q441" s="75"/>
      <c r="R441" s="75"/>
      <c r="S441" s="75"/>
    </row>
    <row r="442" spans="17:19" x14ac:dyDescent="0.25">
      <c r="Q442" s="75"/>
      <c r="R442" s="75"/>
      <c r="S442" s="75"/>
    </row>
    <row r="443" spans="17:19" x14ac:dyDescent="0.25">
      <c r="Q443" s="75"/>
      <c r="R443" s="75"/>
      <c r="S443" s="75"/>
    </row>
    <row r="444" spans="17:19" x14ac:dyDescent="0.25">
      <c r="Q444" s="75"/>
      <c r="R444" s="75"/>
      <c r="S444" s="75"/>
    </row>
    <row r="445" spans="17:19" x14ac:dyDescent="0.25">
      <c r="Q445" s="75"/>
      <c r="R445" s="75"/>
      <c r="S445" s="75"/>
    </row>
    <row r="446" spans="17:19" x14ac:dyDescent="0.25">
      <c r="Q446" s="75"/>
      <c r="R446" s="75"/>
      <c r="S446" s="75"/>
    </row>
    <row r="447" spans="17:19" x14ac:dyDescent="0.25">
      <c r="Q447" s="75"/>
      <c r="R447" s="75"/>
      <c r="S447" s="75"/>
    </row>
    <row r="448" spans="17:19" x14ac:dyDescent="0.25">
      <c r="Q448" s="75"/>
      <c r="R448" s="75"/>
      <c r="S448" s="75"/>
    </row>
    <row r="449" spans="17:19" x14ac:dyDescent="0.25">
      <c r="Q449" s="75"/>
      <c r="R449" s="75"/>
      <c r="S449" s="75"/>
    </row>
    <row r="450" spans="17:19" x14ac:dyDescent="0.25">
      <c r="Q450" s="75"/>
      <c r="R450" s="75"/>
      <c r="S450" s="75"/>
    </row>
    <row r="451" spans="17:19" x14ac:dyDescent="0.25">
      <c r="Q451" s="75"/>
      <c r="R451" s="75"/>
      <c r="S451" s="75"/>
    </row>
    <row r="452" spans="17:19" x14ac:dyDescent="0.25">
      <c r="Q452" s="75"/>
      <c r="R452" s="75"/>
      <c r="S452" s="75"/>
    </row>
    <row r="453" spans="17:19" x14ac:dyDescent="0.25">
      <c r="Q453" s="75"/>
      <c r="R453" s="75"/>
      <c r="S453" s="75"/>
    </row>
    <row r="454" spans="17:19" x14ac:dyDescent="0.25">
      <c r="Q454" s="75"/>
      <c r="R454" s="75"/>
      <c r="S454" s="75"/>
    </row>
    <row r="455" spans="17:19" x14ac:dyDescent="0.25">
      <c r="Q455" s="75"/>
      <c r="R455" s="75"/>
      <c r="S455" s="75"/>
    </row>
    <row r="456" spans="17:19" x14ac:dyDescent="0.25">
      <c r="Q456" s="75"/>
      <c r="R456" s="75"/>
      <c r="S456" s="75"/>
    </row>
    <row r="457" spans="17:19" x14ac:dyDescent="0.25">
      <c r="Q457" s="75"/>
      <c r="R457" s="75"/>
      <c r="S457" s="75"/>
    </row>
    <row r="458" spans="17:19" x14ac:dyDescent="0.25">
      <c r="Q458" s="75"/>
      <c r="R458" s="75"/>
      <c r="S458" s="75"/>
    </row>
    <row r="459" spans="17:19" x14ac:dyDescent="0.25">
      <c r="Q459" s="75"/>
      <c r="R459" s="75"/>
      <c r="S459" s="75"/>
    </row>
    <row r="460" spans="17:19" x14ac:dyDescent="0.25">
      <c r="Q460" s="75"/>
      <c r="R460" s="75"/>
      <c r="S460" s="75"/>
    </row>
    <row r="461" spans="17:19" x14ac:dyDescent="0.25">
      <c r="Q461" s="75"/>
      <c r="R461" s="75"/>
      <c r="S461" s="75"/>
    </row>
    <row r="462" spans="17:19" x14ac:dyDescent="0.25">
      <c r="Q462" s="75"/>
      <c r="R462" s="75"/>
      <c r="S462" s="75"/>
    </row>
    <row r="463" spans="17:19" x14ac:dyDescent="0.25">
      <c r="Q463" s="75"/>
      <c r="R463" s="75"/>
      <c r="S463" s="75"/>
    </row>
    <row r="464" spans="17:19" x14ac:dyDescent="0.25">
      <c r="Q464" s="75"/>
      <c r="R464" s="75"/>
      <c r="S464" s="75"/>
    </row>
    <row r="465" spans="17:19" x14ac:dyDescent="0.25">
      <c r="Q465" s="75"/>
      <c r="R465" s="75"/>
      <c r="S465" s="75"/>
    </row>
    <row r="466" spans="17:19" x14ac:dyDescent="0.25">
      <c r="Q466" s="75"/>
      <c r="R466" s="75"/>
      <c r="S466" s="75"/>
    </row>
    <row r="467" spans="17:19" x14ac:dyDescent="0.25">
      <c r="Q467" s="75"/>
      <c r="R467" s="75"/>
      <c r="S467" s="75"/>
    </row>
    <row r="468" spans="17:19" x14ac:dyDescent="0.25">
      <c r="Q468" s="75"/>
      <c r="R468" s="75"/>
      <c r="S468" s="75"/>
    </row>
    <row r="469" spans="17:19" x14ac:dyDescent="0.25">
      <c r="Q469" s="75"/>
      <c r="R469" s="75"/>
      <c r="S469" s="75"/>
    </row>
    <row r="470" spans="17:19" x14ac:dyDescent="0.25">
      <c r="Q470" s="75"/>
      <c r="R470" s="75"/>
      <c r="S470" s="75"/>
    </row>
    <row r="471" spans="17:19" x14ac:dyDescent="0.25">
      <c r="Q471" s="75"/>
      <c r="R471" s="75"/>
      <c r="S471" s="75"/>
    </row>
    <row r="472" spans="17:19" x14ac:dyDescent="0.25">
      <c r="Q472" s="75"/>
      <c r="R472" s="75"/>
      <c r="S472" s="75"/>
    </row>
    <row r="473" spans="17:19" x14ac:dyDescent="0.25">
      <c r="Q473" s="75"/>
      <c r="R473" s="75"/>
      <c r="S473" s="75"/>
    </row>
    <row r="474" spans="17:19" x14ac:dyDescent="0.25">
      <c r="Q474" s="75"/>
      <c r="R474" s="75"/>
      <c r="S474" s="75"/>
    </row>
    <row r="475" spans="17:19" x14ac:dyDescent="0.25">
      <c r="Q475" s="75"/>
      <c r="R475" s="75"/>
      <c r="S475" s="75"/>
    </row>
    <row r="476" spans="17:19" x14ac:dyDescent="0.25">
      <c r="Q476" s="75"/>
      <c r="R476" s="75"/>
      <c r="S476" s="75"/>
    </row>
    <row r="477" spans="17:19" x14ac:dyDescent="0.25">
      <c r="Q477" s="75"/>
      <c r="R477" s="75"/>
      <c r="S477" s="75"/>
    </row>
    <row r="478" spans="17:19" x14ac:dyDescent="0.25">
      <c r="Q478" s="75"/>
      <c r="R478" s="75"/>
      <c r="S478" s="75"/>
    </row>
    <row r="479" spans="17:19" x14ac:dyDescent="0.25">
      <c r="Q479" s="75"/>
      <c r="R479" s="75"/>
      <c r="S479" s="75"/>
    </row>
    <row r="480" spans="17:19" x14ac:dyDescent="0.25">
      <c r="Q480" s="75"/>
      <c r="R480" s="75"/>
      <c r="S480" s="75"/>
    </row>
    <row r="481" spans="17:19" x14ac:dyDescent="0.25">
      <c r="Q481" s="75"/>
      <c r="R481" s="75"/>
      <c r="S481" s="75"/>
    </row>
    <row r="482" spans="17:19" x14ac:dyDescent="0.25">
      <c r="Q482" s="75"/>
      <c r="R482" s="75"/>
      <c r="S482" s="75"/>
    </row>
    <row r="483" spans="17:19" x14ac:dyDescent="0.25">
      <c r="Q483" s="75"/>
      <c r="R483" s="75"/>
      <c r="S483" s="75"/>
    </row>
    <row r="484" spans="17:19" x14ac:dyDescent="0.25">
      <c r="Q484" s="75"/>
      <c r="R484" s="75"/>
      <c r="S484" s="75"/>
    </row>
    <row r="485" spans="17:19" x14ac:dyDescent="0.25">
      <c r="Q485" s="75"/>
      <c r="R485" s="75"/>
      <c r="S485" s="75"/>
    </row>
    <row r="486" spans="17:19" x14ac:dyDescent="0.25">
      <c r="Q486" s="75"/>
      <c r="R486" s="75"/>
      <c r="S486" s="75"/>
    </row>
    <row r="487" spans="17:19" x14ac:dyDescent="0.25">
      <c r="Q487" s="75"/>
      <c r="R487" s="75"/>
      <c r="S487" s="75"/>
    </row>
    <row r="488" spans="17:19" x14ac:dyDescent="0.25">
      <c r="Q488" s="75"/>
      <c r="R488" s="75"/>
      <c r="S488" s="75"/>
    </row>
    <row r="489" spans="17:19" x14ac:dyDescent="0.25">
      <c r="Q489" s="75"/>
      <c r="R489" s="75"/>
      <c r="S489" s="75"/>
    </row>
    <row r="490" spans="17:19" x14ac:dyDescent="0.25">
      <c r="Q490" s="75"/>
      <c r="R490" s="75"/>
      <c r="S490" s="75"/>
    </row>
    <row r="491" spans="17:19" x14ac:dyDescent="0.25">
      <c r="Q491" s="75"/>
      <c r="R491" s="75"/>
      <c r="S491" s="75"/>
    </row>
    <row r="492" spans="17:19" x14ac:dyDescent="0.25">
      <c r="Q492" s="75"/>
      <c r="R492" s="75"/>
      <c r="S492" s="75"/>
    </row>
    <row r="493" spans="17:19" x14ac:dyDescent="0.25">
      <c r="Q493" s="75"/>
      <c r="R493" s="75"/>
      <c r="S493" s="75"/>
    </row>
    <row r="494" spans="17:19" x14ac:dyDescent="0.25">
      <c r="Q494" s="75"/>
      <c r="R494" s="75"/>
      <c r="S494" s="75"/>
    </row>
    <row r="495" spans="17:19" x14ac:dyDescent="0.25">
      <c r="Q495" s="75"/>
      <c r="R495" s="75"/>
      <c r="S495" s="75"/>
    </row>
    <row r="496" spans="17:19" x14ac:dyDescent="0.25">
      <c r="Q496" s="75"/>
      <c r="R496" s="75"/>
      <c r="S496" s="75"/>
    </row>
    <row r="497" spans="17:19" x14ac:dyDescent="0.25">
      <c r="Q497" s="75"/>
      <c r="R497" s="75"/>
      <c r="S497" s="75"/>
    </row>
    <row r="498" spans="17:19" x14ac:dyDescent="0.25">
      <c r="Q498" s="75"/>
      <c r="R498" s="75"/>
      <c r="S498" s="75"/>
    </row>
    <row r="499" spans="17:19" x14ac:dyDescent="0.25">
      <c r="Q499" s="75"/>
      <c r="R499" s="75"/>
      <c r="S499" s="75"/>
    </row>
    <row r="500" spans="17:19" x14ac:dyDescent="0.25">
      <c r="Q500" s="75"/>
      <c r="R500" s="75"/>
      <c r="S500" s="75"/>
    </row>
    <row r="501" spans="17:19" x14ac:dyDescent="0.25">
      <c r="Q501" s="75"/>
      <c r="R501" s="75"/>
      <c r="S501" s="75"/>
    </row>
    <row r="502" spans="17:19" x14ac:dyDescent="0.25">
      <c r="Q502" s="75"/>
      <c r="R502" s="75"/>
      <c r="S502" s="75"/>
    </row>
    <row r="503" spans="17:19" x14ac:dyDescent="0.25">
      <c r="Q503" s="75"/>
      <c r="R503" s="75"/>
      <c r="S503" s="75"/>
    </row>
    <row r="504" spans="17:19" x14ac:dyDescent="0.25">
      <c r="Q504" s="75"/>
      <c r="R504" s="75"/>
      <c r="S504" s="75"/>
    </row>
    <row r="505" spans="17:19" x14ac:dyDescent="0.25">
      <c r="Q505" s="75"/>
      <c r="R505" s="75"/>
      <c r="S505" s="75"/>
    </row>
    <row r="506" spans="17:19" x14ac:dyDescent="0.25">
      <c r="Q506" s="75"/>
      <c r="R506" s="75"/>
      <c r="S506" s="75"/>
    </row>
    <row r="507" spans="17:19" x14ac:dyDescent="0.25">
      <c r="Q507" s="75"/>
      <c r="R507" s="75"/>
      <c r="S507" s="75"/>
    </row>
    <row r="508" spans="17:19" x14ac:dyDescent="0.25">
      <c r="Q508" s="75"/>
      <c r="R508" s="75"/>
      <c r="S508" s="75"/>
    </row>
    <row r="509" spans="17:19" x14ac:dyDescent="0.25">
      <c r="Q509" s="75"/>
      <c r="R509" s="75"/>
      <c r="S509" s="75"/>
    </row>
    <row r="510" spans="17:19" x14ac:dyDescent="0.25">
      <c r="Q510" s="75"/>
      <c r="R510" s="75"/>
      <c r="S510" s="75"/>
    </row>
    <row r="511" spans="17:19" x14ac:dyDescent="0.25">
      <c r="Q511" s="75"/>
      <c r="R511" s="75"/>
      <c r="S511" s="75"/>
    </row>
    <row r="512" spans="17:19" x14ac:dyDescent="0.25">
      <c r="Q512" s="75"/>
      <c r="R512" s="75"/>
      <c r="S512" s="75"/>
    </row>
    <row r="513" spans="17:19" x14ac:dyDescent="0.25">
      <c r="Q513" s="75"/>
      <c r="R513" s="75"/>
      <c r="S513" s="75"/>
    </row>
    <row r="514" spans="17:19" x14ac:dyDescent="0.25">
      <c r="Q514" s="75"/>
      <c r="R514" s="75"/>
      <c r="S514" s="75"/>
    </row>
    <row r="515" spans="17:19" x14ac:dyDescent="0.25">
      <c r="Q515" s="75"/>
      <c r="R515" s="75"/>
      <c r="S515" s="75"/>
    </row>
    <row r="516" spans="17:19" x14ac:dyDescent="0.25">
      <c r="Q516" s="75"/>
      <c r="R516" s="75"/>
      <c r="S516" s="75"/>
    </row>
    <row r="517" spans="17:19" x14ac:dyDescent="0.25">
      <c r="Q517" s="75"/>
      <c r="R517" s="75"/>
      <c r="S517" s="75"/>
    </row>
    <row r="518" spans="17:19" x14ac:dyDescent="0.25">
      <c r="Q518" s="75"/>
      <c r="R518" s="75"/>
      <c r="S518" s="75"/>
    </row>
    <row r="519" spans="17:19" x14ac:dyDescent="0.25">
      <c r="Q519" s="75"/>
      <c r="R519" s="75"/>
      <c r="S519" s="75"/>
    </row>
    <row r="520" spans="17:19" x14ac:dyDescent="0.25">
      <c r="Q520" s="75"/>
      <c r="R520" s="75"/>
      <c r="S520" s="75"/>
    </row>
    <row r="521" spans="17:19" x14ac:dyDescent="0.25">
      <c r="Q521" s="75"/>
      <c r="R521" s="75"/>
      <c r="S521" s="75"/>
    </row>
    <row r="522" spans="17:19" x14ac:dyDescent="0.25">
      <c r="Q522" s="75"/>
      <c r="R522" s="75"/>
      <c r="S522" s="75"/>
    </row>
    <row r="523" spans="17:19" x14ac:dyDescent="0.25">
      <c r="Q523" s="75"/>
      <c r="R523" s="75"/>
      <c r="S523" s="75"/>
    </row>
    <row r="524" spans="17:19" x14ac:dyDescent="0.25">
      <c r="Q524" s="75"/>
      <c r="R524" s="75"/>
      <c r="S524" s="75"/>
    </row>
    <row r="525" spans="17:19" x14ac:dyDescent="0.25">
      <c r="Q525" s="75"/>
      <c r="R525" s="75"/>
      <c r="S525" s="75"/>
    </row>
    <row r="526" spans="17:19" x14ac:dyDescent="0.25">
      <c r="Q526" s="75"/>
      <c r="R526" s="75"/>
      <c r="S526" s="75"/>
    </row>
    <row r="527" spans="17:19" x14ac:dyDescent="0.25">
      <c r="Q527" s="75"/>
      <c r="R527" s="75"/>
      <c r="S527" s="75"/>
    </row>
    <row r="528" spans="17:19" x14ac:dyDescent="0.25">
      <c r="Q528" s="75"/>
      <c r="R528" s="75"/>
      <c r="S528" s="75"/>
    </row>
    <row r="529" spans="17:19" x14ac:dyDescent="0.25">
      <c r="Q529" s="75"/>
      <c r="R529" s="75"/>
      <c r="S529" s="75"/>
    </row>
    <row r="530" spans="17:19" x14ac:dyDescent="0.25">
      <c r="Q530" s="75"/>
      <c r="R530" s="75"/>
      <c r="S530" s="75"/>
    </row>
    <row r="531" spans="17:19" x14ac:dyDescent="0.25">
      <c r="Q531" s="75"/>
      <c r="R531" s="75"/>
      <c r="S531" s="75"/>
    </row>
    <row r="532" spans="17:19" x14ac:dyDescent="0.25">
      <c r="Q532" s="75"/>
      <c r="R532" s="75"/>
      <c r="S532" s="75"/>
    </row>
    <row r="533" spans="17:19" x14ac:dyDescent="0.25">
      <c r="Q533" s="75"/>
      <c r="R533" s="75"/>
      <c r="S533" s="75"/>
    </row>
    <row r="534" spans="17:19" x14ac:dyDescent="0.25">
      <c r="Q534" s="75"/>
      <c r="R534" s="75"/>
      <c r="S534" s="75"/>
    </row>
    <row r="535" spans="17:19" x14ac:dyDescent="0.25">
      <c r="Q535" s="75"/>
      <c r="R535" s="75"/>
      <c r="S535" s="75"/>
    </row>
    <row r="536" spans="17:19" x14ac:dyDescent="0.25">
      <c r="Q536" s="75"/>
      <c r="R536" s="75"/>
      <c r="S536" s="75"/>
    </row>
    <row r="537" spans="17:19" x14ac:dyDescent="0.25">
      <c r="Q537" s="75"/>
      <c r="R537" s="75"/>
      <c r="S537" s="75"/>
    </row>
    <row r="538" spans="17:19" x14ac:dyDescent="0.25">
      <c r="Q538" s="75"/>
      <c r="R538" s="75"/>
      <c r="S538" s="75"/>
    </row>
    <row r="539" spans="17:19" x14ac:dyDescent="0.25">
      <c r="Q539" s="75"/>
      <c r="R539" s="75"/>
      <c r="S539" s="75"/>
    </row>
    <row r="540" spans="17:19" x14ac:dyDescent="0.25">
      <c r="Q540" s="75"/>
      <c r="R540" s="75"/>
      <c r="S540" s="75"/>
    </row>
    <row r="541" spans="17:19" x14ac:dyDescent="0.25">
      <c r="Q541" s="75"/>
      <c r="R541" s="75"/>
      <c r="S541" s="75"/>
    </row>
    <row r="542" spans="17:19" x14ac:dyDescent="0.25">
      <c r="Q542" s="75"/>
      <c r="R542" s="75"/>
      <c r="S542" s="75"/>
    </row>
    <row r="543" spans="17:19" x14ac:dyDescent="0.25">
      <c r="Q543" s="75"/>
      <c r="R543" s="75"/>
      <c r="S543" s="75"/>
    </row>
    <row r="544" spans="17:19" x14ac:dyDescent="0.25">
      <c r="Q544" s="75"/>
      <c r="R544" s="75"/>
      <c r="S544" s="75"/>
    </row>
    <row r="545" spans="17:19" x14ac:dyDescent="0.25">
      <c r="Q545" s="75"/>
      <c r="R545" s="75"/>
      <c r="S545" s="75"/>
    </row>
    <row r="546" spans="17:19" x14ac:dyDescent="0.25">
      <c r="Q546" s="75"/>
      <c r="R546" s="75"/>
      <c r="S546" s="75"/>
    </row>
    <row r="547" spans="17:19" x14ac:dyDescent="0.25">
      <c r="Q547" s="75"/>
      <c r="R547" s="75"/>
      <c r="S547" s="75"/>
    </row>
    <row r="548" spans="17:19" x14ac:dyDescent="0.25">
      <c r="Q548" s="75"/>
      <c r="R548" s="75"/>
      <c r="S548" s="75"/>
    </row>
    <row r="549" spans="17:19" x14ac:dyDescent="0.25">
      <c r="Q549" s="75"/>
      <c r="R549" s="75"/>
      <c r="S549" s="75"/>
    </row>
    <row r="550" spans="17:19" x14ac:dyDescent="0.25">
      <c r="Q550" s="75"/>
      <c r="R550" s="75"/>
      <c r="S550" s="75"/>
    </row>
    <row r="551" spans="17:19" x14ac:dyDescent="0.25">
      <c r="Q551" s="75"/>
      <c r="R551" s="75"/>
      <c r="S551" s="75"/>
    </row>
    <row r="552" spans="17:19" x14ac:dyDescent="0.25">
      <c r="Q552" s="75"/>
      <c r="R552" s="75"/>
      <c r="S552" s="75"/>
    </row>
    <row r="553" spans="17:19" x14ac:dyDescent="0.25">
      <c r="Q553" s="75"/>
      <c r="R553" s="75"/>
      <c r="S553" s="75"/>
    </row>
    <row r="554" spans="17:19" x14ac:dyDescent="0.25">
      <c r="Q554" s="75"/>
      <c r="R554" s="75"/>
      <c r="S554" s="75"/>
    </row>
    <row r="555" spans="17:19" x14ac:dyDescent="0.25">
      <c r="Q555" s="75"/>
      <c r="R555" s="75"/>
      <c r="S555" s="75"/>
    </row>
    <row r="556" spans="17:19" x14ac:dyDescent="0.25">
      <c r="Q556" s="75"/>
      <c r="R556" s="75"/>
      <c r="S556" s="75"/>
    </row>
    <row r="557" spans="17:19" x14ac:dyDescent="0.25">
      <c r="Q557" s="75"/>
      <c r="R557" s="75"/>
      <c r="S557" s="75"/>
    </row>
    <row r="558" spans="17:19" x14ac:dyDescent="0.25">
      <c r="Q558" s="75"/>
      <c r="R558" s="75"/>
      <c r="S558" s="75"/>
    </row>
    <row r="559" spans="17:19" x14ac:dyDescent="0.25">
      <c r="Q559" s="75"/>
      <c r="R559" s="75"/>
      <c r="S559" s="75"/>
    </row>
    <row r="560" spans="17:19" x14ac:dyDescent="0.25">
      <c r="Q560" s="75"/>
      <c r="R560" s="75"/>
      <c r="S560" s="75"/>
    </row>
    <row r="561" spans="17:19" x14ac:dyDescent="0.25">
      <c r="Q561" s="75"/>
      <c r="R561" s="75"/>
      <c r="S561" s="75"/>
    </row>
    <row r="562" spans="17:19" x14ac:dyDescent="0.25">
      <c r="Q562" s="75"/>
      <c r="R562" s="75"/>
      <c r="S562" s="75"/>
    </row>
    <row r="563" spans="17:19" x14ac:dyDescent="0.25">
      <c r="Q563" s="75"/>
      <c r="R563" s="75"/>
      <c r="S563" s="75"/>
    </row>
    <row r="564" spans="17:19" x14ac:dyDescent="0.25">
      <c r="Q564" s="75"/>
      <c r="R564" s="75"/>
      <c r="S564" s="75"/>
    </row>
    <row r="565" spans="17:19" x14ac:dyDescent="0.25">
      <c r="Q565" s="75"/>
      <c r="R565" s="75"/>
      <c r="S565" s="75"/>
    </row>
    <row r="566" spans="17:19" x14ac:dyDescent="0.25">
      <c r="Q566" s="75"/>
      <c r="R566" s="75"/>
      <c r="S566" s="75"/>
    </row>
    <row r="567" spans="17:19" x14ac:dyDescent="0.25">
      <c r="Q567" s="75"/>
      <c r="R567" s="75"/>
      <c r="S567" s="75"/>
    </row>
    <row r="568" spans="17:19" x14ac:dyDescent="0.25">
      <c r="Q568" s="75"/>
      <c r="R568" s="75"/>
      <c r="S568" s="75"/>
    </row>
    <row r="569" spans="17:19" x14ac:dyDescent="0.25">
      <c r="Q569" s="75"/>
      <c r="R569" s="75"/>
      <c r="S569" s="75"/>
    </row>
    <row r="570" spans="17:19" x14ac:dyDescent="0.25">
      <c r="Q570" s="75"/>
      <c r="R570" s="75"/>
      <c r="S570" s="75"/>
    </row>
    <row r="571" spans="17:19" x14ac:dyDescent="0.25">
      <c r="Q571" s="75"/>
      <c r="R571" s="75"/>
      <c r="S571" s="75"/>
    </row>
    <row r="572" spans="17:19" x14ac:dyDescent="0.25">
      <c r="Q572" s="75"/>
      <c r="R572" s="75"/>
      <c r="S572" s="75"/>
    </row>
    <row r="573" spans="17:19" x14ac:dyDescent="0.25">
      <c r="Q573" s="75"/>
      <c r="R573" s="75"/>
      <c r="S573" s="75"/>
    </row>
    <row r="574" spans="17:19" x14ac:dyDescent="0.25">
      <c r="Q574" s="75"/>
      <c r="R574" s="75"/>
      <c r="S574" s="75"/>
    </row>
    <row r="575" spans="17:19" x14ac:dyDescent="0.25">
      <c r="Q575" s="75"/>
      <c r="R575" s="75"/>
      <c r="S575" s="75"/>
    </row>
    <row r="576" spans="17:19" x14ac:dyDescent="0.25">
      <c r="Q576" s="75"/>
      <c r="R576" s="75"/>
      <c r="S576" s="75"/>
    </row>
    <row r="577" spans="17:19" x14ac:dyDescent="0.25">
      <c r="Q577" s="75"/>
      <c r="R577" s="75"/>
      <c r="S577" s="75"/>
    </row>
    <row r="578" spans="17:19" x14ac:dyDescent="0.25">
      <c r="Q578" s="75"/>
      <c r="R578" s="75"/>
      <c r="S578" s="75"/>
    </row>
    <row r="579" spans="17:19" x14ac:dyDescent="0.25">
      <c r="Q579" s="75"/>
      <c r="R579" s="75"/>
      <c r="S579" s="75"/>
    </row>
    <row r="580" spans="17:19" x14ac:dyDescent="0.25">
      <c r="Q580" s="75"/>
      <c r="R580" s="75"/>
      <c r="S580" s="75"/>
    </row>
    <row r="581" spans="17:19" x14ac:dyDescent="0.25">
      <c r="Q581" s="75"/>
      <c r="R581" s="75"/>
      <c r="S581" s="75"/>
    </row>
    <row r="582" spans="17:19" x14ac:dyDescent="0.25">
      <c r="Q582" s="75"/>
      <c r="R582" s="75"/>
      <c r="S582" s="75"/>
    </row>
    <row r="583" spans="17:19" x14ac:dyDescent="0.25">
      <c r="Q583" s="75"/>
      <c r="R583" s="75"/>
      <c r="S583" s="75"/>
    </row>
    <row r="584" spans="17:19" x14ac:dyDescent="0.25">
      <c r="Q584" s="75"/>
      <c r="R584" s="75"/>
      <c r="S584" s="75"/>
    </row>
    <row r="585" spans="17:19" x14ac:dyDescent="0.25">
      <c r="Q585" s="75"/>
      <c r="R585" s="75"/>
      <c r="S585" s="75"/>
    </row>
    <row r="586" spans="17:19" x14ac:dyDescent="0.25">
      <c r="Q586" s="75"/>
      <c r="R586" s="75"/>
      <c r="S586" s="75"/>
    </row>
    <row r="587" spans="17:19" x14ac:dyDescent="0.25">
      <c r="Q587" s="75"/>
      <c r="R587" s="75"/>
      <c r="S587" s="75"/>
    </row>
    <row r="588" spans="17:19" x14ac:dyDescent="0.25">
      <c r="Q588" s="75"/>
      <c r="R588" s="75"/>
      <c r="S588" s="75"/>
    </row>
    <row r="589" spans="17:19" x14ac:dyDescent="0.25">
      <c r="Q589" s="75"/>
      <c r="R589" s="75"/>
      <c r="S589" s="75"/>
    </row>
    <row r="590" spans="17:19" x14ac:dyDescent="0.25">
      <c r="Q590" s="75"/>
      <c r="R590" s="75"/>
      <c r="S590" s="75"/>
    </row>
    <row r="591" spans="17:19" x14ac:dyDescent="0.25">
      <c r="Q591" s="75"/>
      <c r="R591" s="75"/>
      <c r="S591" s="75"/>
    </row>
    <row r="592" spans="17:19" x14ac:dyDescent="0.25">
      <c r="Q592" s="75"/>
      <c r="R592" s="75"/>
      <c r="S592" s="75"/>
    </row>
    <row r="593" spans="17:19" x14ac:dyDescent="0.25">
      <c r="Q593" s="75"/>
      <c r="R593" s="75"/>
      <c r="S593" s="75"/>
    </row>
    <row r="594" spans="17:19" x14ac:dyDescent="0.25">
      <c r="Q594" s="75"/>
      <c r="R594" s="75"/>
      <c r="S594" s="75"/>
    </row>
    <row r="595" spans="17:19" x14ac:dyDescent="0.25">
      <c r="Q595" s="75"/>
      <c r="R595" s="75"/>
      <c r="S595" s="75"/>
    </row>
    <row r="596" spans="17:19" x14ac:dyDescent="0.25">
      <c r="Q596" s="75"/>
      <c r="R596" s="75"/>
      <c r="S596" s="75"/>
    </row>
    <row r="597" spans="17:19" x14ac:dyDescent="0.25">
      <c r="Q597" s="75"/>
      <c r="R597" s="75"/>
      <c r="S597" s="75"/>
    </row>
    <row r="598" spans="17:19" x14ac:dyDescent="0.25">
      <c r="Q598" s="75"/>
      <c r="R598" s="75"/>
      <c r="S598" s="75"/>
    </row>
    <row r="599" spans="17:19" x14ac:dyDescent="0.25">
      <c r="Q599" s="75"/>
      <c r="R599" s="75"/>
      <c r="S599" s="75"/>
    </row>
    <row r="600" spans="17:19" x14ac:dyDescent="0.25">
      <c r="Q600" s="75"/>
      <c r="R600" s="75"/>
      <c r="S600" s="75"/>
    </row>
    <row r="601" spans="17:19" x14ac:dyDescent="0.25">
      <c r="Q601" s="75"/>
      <c r="R601" s="75"/>
      <c r="S601" s="75"/>
    </row>
    <row r="602" spans="17:19" x14ac:dyDescent="0.25">
      <c r="Q602" s="75"/>
      <c r="R602" s="75"/>
      <c r="S602" s="75"/>
    </row>
    <row r="603" spans="17:19" x14ac:dyDescent="0.25">
      <c r="Q603" s="75"/>
      <c r="R603" s="75"/>
      <c r="S603" s="75"/>
    </row>
    <row r="604" spans="17:19" x14ac:dyDescent="0.25">
      <c r="Q604" s="75"/>
      <c r="R604" s="75"/>
      <c r="S604" s="75"/>
    </row>
    <row r="605" spans="17:19" x14ac:dyDescent="0.25">
      <c r="Q605" s="75"/>
      <c r="R605" s="75"/>
      <c r="S605" s="75"/>
    </row>
    <row r="606" spans="17:19" x14ac:dyDescent="0.25">
      <c r="Q606" s="75"/>
      <c r="R606" s="75"/>
      <c r="S606" s="75"/>
    </row>
    <row r="607" spans="17:19" x14ac:dyDescent="0.25">
      <c r="Q607" s="75"/>
      <c r="R607" s="75"/>
      <c r="S607" s="75"/>
    </row>
    <row r="608" spans="17:19" x14ac:dyDescent="0.25">
      <c r="Q608" s="75"/>
      <c r="R608" s="75"/>
      <c r="S608" s="75"/>
    </row>
    <row r="609" spans="17:19" x14ac:dyDescent="0.25">
      <c r="Q609" s="75"/>
      <c r="R609" s="75"/>
      <c r="S609" s="75"/>
    </row>
    <row r="610" spans="17:19" x14ac:dyDescent="0.25">
      <c r="Q610" s="75"/>
      <c r="R610" s="75"/>
      <c r="S610" s="75"/>
    </row>
    <row r="611" spans="17:19" x14ac:dyDescent="0.25">
      <c r="Q611" s="75"/>
      <c r="R611" s="75"/>
      <c r="S611" s="75"/>
    </row>
    <row r="612" spans="17:19" x14ac:dyDescent="0.25">
      <c r="Q612" s="75"/>
      <c r="R612" s="75"/>
      <c r="S612" s="75"/>
    </row>
    <row r="613" spans="17:19" x14ac:dyDescent="0.25">
      <c r="Q613" s="75"/>
      <c r="R613" s="75"/>
      <c r="S613" s="75"/>
    </row>
    <row r="614" spans="17:19" x14ac:dyDescent="0.25">
      <c r="Q614" s="75"/>
      <c r="R614" s="75"/>
      <c r="S614" s="75"/>
    </row>
    <row r="615" spans="17:19" x14ac:dyDescent="0.25">
      <c r="Q615" s="75"/>
      <c r="R615" s="75"/>
      <c r="S615" s="75"/>
    </row>
    <row r="616" spans="17:19" x14ac:dyDescent="0.25">
      <c r="Q616" s="75"/>
      <c r="R616" s="75"/>
      <c r="S616" s="75"/>
    </row>
    <row r="617" spans="17:19" x14ac:dyDescent="0.25">
      <c r="Q617" s="75"/>
      <c r="R617" s="75"/>
      <c r="S617" s="75"/>
    </row>
    <row r="618" spans="17:19" x14ac:dyDescent="0.25">
      <c r="Q618" s="75"/>
      <c r="R618" s="75"/>
      <c r="S618" s="75"/>
    </row>
    <row r="619" spans="17:19" x14ac:dyDescent="0.25">
      <c r="Q619" s="75"/>
      <c r="R619" s="75"/>
      <c r="S619" s="75"/>
    </row>
    <row r="620" spans="17:19" x14ac:dyDescent="0.25">
      <c r="Q620" s="75"/>
      <c r="R620" s="75"/>
      <c r="S620" s="75"/>
    </row>
    <row r="621" spans="17:19" x14ac:dyDescent="0.25">
      <c r="Q621" s="75"/>
      <c r="R621" s="75"/>
      <c r="S621" s="75"/>
    </row>
    <row r="622" spans="17:19" x14ac:dyDescent="0.25">
      <c r="Q622" s="75"/>
      <c r="R622" s="75"/>
      <c r="S622" s="75"/>
    </row>
    <row r="623" spans="17:19" x14ac:dyDescent="0.25">
      <c r="Q623" s="75"/>
      <c r="R623" s="75"/>
      <c r="S623" s="75"/>
    </row>
    <row r="624" spans="17:19" x14ac:dyDescent="0.25">
      <c r="Q624" s="75"/>
      <c r="R624" s="75"/>
      <c r="S624" s="75"/>
    </row>
    <row r="625" spans="17:19" x14ac:dyDescent="0.25">
      <c r="Q625" s="75"/>
      <c r="R625" s="75"/>
      <c r="S625" s="75"/>
    </row>
    <row r="626" spans="17:19" x14ac:dyDescent="0.25">
      <c r="Q626" s="75"/>
      <c r="R626" s="75"/>
      <c r="S626" s="75"/>
    </row>
    <row r="627" spans="17:19" x14ac:dyDescent="0.25">
      <c r="Q627" s="75"/>
      <c r="R627" s="75"/>
      <c r="S627" s="75"/>
    </row>
    <row r="628" spans="17:19" x14ac:dyDescent="0.25">
      <c r="Q628" s="75"/>
      <c r="R628" s="75"/>
      <c r="S628" s="75"/>
    </row>
    <row r="629" spans="17:19" x14ac:dyDescent="0.25">
      <c r="Q629" s="75"/>
      <c r="R629" s="75"/>
      <c r="S629" s="75"/>
    </row>
    <row r="630" spans="17:19" x14ac:dyDescent="0.25">
      <c r="Q630" s="75"/>
      <c r="R630" s="75"/>
      <c r="S630" s="75"/>
    </row>
    <row r="631" spans="17:19" x14ac:dyDescent="0.25">
      <c r="Q631" s="75"/>
      <c r="R631" s="75"/>
      <c r="S631" s="75"/>
    </row>
    <row r="632" spans="17:19" x14ac:dyDescent="0.25">
      <c r="Q632" s="75"/>
      <c r="R632" s="75"/>
      <c r="S632" s="75"/>
    </row>
    <row r="633" spans="17:19" x14ac:dyDescent="0.25">
      <c r="Q633" s="75"/>
      <c r="R633" s="75"/>
      <c r="S633" s="75"/>
    </row>
    <row r="634" spans="17:19" x14ac:dyDescent="0.25">
      <c r="Q634" s="75"/>
      <c r="R634" s="75"/>
      <c r="S634" s="75"/>
    </row>
    <row r="635" spans="17:19" x14ac:dyDescent="0.25">
      <c r="Q635" s="75"/>
      <c r="R635" s="75"/>
      <c r="S635" s="75"/>
    </row>
    <row r="636" spans="17:19" x14ac:dyDescent="0.25">
      <c r="Q636" s="75"/>
      <c r="R636" s="75"/>
      <c r="S636" s="75"/>
    </row>
    <row r="637" spans="17:19" x14ac:dyDescent="0.25">
      <c r="Q637" s="75"/>
      <c r="R637" s="75"/>
      <c r="S637" s="75"/>
    </row>
    <row r="638" spans="17:19" x14ac:dyDescent="0.25">
      <c r="Q638" s="75"/>
      <c r="R638" s="75"/>
      <c r="S638" s="75"/>
    </row>
    <row r="639" spans="17:19" x14ac:dyDescent="0.25">
      <c r="Q639" s="75"/>
      <c r="R639" s="75"/>
      <c r="S639" s="75"/>
    </row>
    <row r="640" spans="17:19" x14ac:dyDescent="0.25">
      <c r="Q640" s="75"/>
      <c r="R640" s="75"/>
      <c r="S640" s="75"/>
    </row>
    <row r="641" spans="17:19" x14ac:dyDescent="0.25">
      <c r="Q641" s="75"/>
      <c r="R641" s="75"/>
      <c r="S641" s="75"/>
    </row>
    <row r="642" spans="17:19" x14ac:dyDescent="0.25">
      <c r="Q642" s="75"/>
      <c r="R642" s="75"/>
      <c r="S642" s="75"/>
    </row>
    <row r="643" spans="17:19" x14ac:dyDescent="0.25">
      <c r="Q643" s="75"/>
      <c r="R643" s="75"/>
      <c r="S643" s="75"/>
    </row>
    <row r="644" spans="17:19" x14ac:dyDescent="0.25">
      <c r="Q644" s="75"/>
      <c r="R644" s="75"/>
      <c r="S644" s="75"/>
    </row>
    <row r="645" spans="17:19" x14ac:dyDescent="0.25">
      <c r="Q645" s="75"/>
      <c r="R645" s="75"/>
      <c r="S645" s="75"/>
    </row>
    <row r="646" spans="17:19" x14ac:dyDescent="0.25">
      <c r="Q646" s="75"/>
      <c r="R646" s="75"/>
      <c r="S646" s="75"/>
    </row>
    <row r="647" spans="17:19" x14ac:dyDescent="0.25">
      <c r="Q647" s="75"/>
      <c r="R647" s="75"/>
      <c r="S647" s="75"/>
    </row>
    <row r="648" spans="17:19" x14ac:dyDescent="0.25">
      <c r="Q648" s="75"/>
      <c r="R648" s="75"/>
      <c r="S648" s="75"/>
    </row>
    <row r="649" spans="17:19" x14ac:dyDescent="0.25">
      <c r="Q649" s="75"/>
      <c r="R649" s="75"/>
      <c r="S649" s="75"/>
    </row>
    <row r="650" spans="17:19" x14ac:dyDescent="0.25">
      <c r="Q650" s="75"/>
      <c r="R650" s="75"/>
      <c r="S650" s="75"/>
    </row>
    <row r="651" spans="17:19" x14ac:dyDescent="0.25">
      <c r="Q651" s="75"/>
      <c r="R651" s="75"/>
      <c r="S651" s="75"/>
    </row>
    <row r="652" spans="17:19" x14ac:dyDescent="0.25">
      <c r="Q652" s="75"/>
      <c r="R652" s="75"/>
      <c r="S652" s="75"/>
    </row>
    <row r="653" spans="17:19" x14ac:dyDescent="0.25">
      <c r="Q653" s="75"/>
      <c r="R653" s="75"/>
      <c r="S653" s="75"/>
    </row>
    <row r="654" spans="17:19" x14ac:dyDescent="0.25">
      <c r="Q654" s="75"/>
      <c r="R654" s="75"/>
      <c r="S654" s="75"/>
    </row>
    <row r="655" spans="17:19" x14ac:dyDescent="0.25">
      <c r="Q655" s="75"/>
      <c r="R655" s="75"/>
      <c r="S655" s="75"/>
    </row>
    <row r="656" spans="17:19" x14ac:dyDescent="0.25">
      <c r="Q656" s="75"/>
      <c r="R656" s="75"/>
      <c r="S656" s="75"/>
    </row>
    <row r="657" spans="17:19" x14ac:dyDescent="0.25">
      <c r="Q657" s="75"/>
      <c r="R657" s="75"/>
      <c r="S657" s="75"/>
    </row>
    <row r="658" spans="17:19" x14ac:dyDescent="0.25">
      <c r="Q658" s="75"/>
      <c r="R658" s="75"/>
      <c r="S658" s="75"/>
    </row>
    <row r="659" spans="17:19" x14ac:dyDescent="0.25">
      <c r="Q659" s="75"/>
      <c r="R659" s="75"/>
      <c r="S659" s="75"/>
    </row>
    <row r="660" spans="17:19" x14ac:dyDescent="0.25">
      <c r="Q660" s="75"/>
      <c r="R660" s="75"/>
      <c r="S660" s="75"/>
    </row>
    <row r="661" spans="17:19" x14ac:dyDescent="0.25">
      <c r="Q661" s="75"/>
      <c r="R661" s="75"/>
      <c r="S661" s="75"/>
    </row>
    <row r="662" spans="17:19" x14ac:dyDescent="0.25">
      <c r="Q662" s="75"/>
      <c r="R662" s="75"/>
      <c r="S662" s="75"/>
    </row>
    <row r="663" spans="17:19" x14ac:dyDescent="0.25">
      <c r="Q663" s="75"/>
      <c r="R663" s="75"/>
      <c r="S663" s="75"/>
    </row>
    <row r="664" spans="17:19" x14ac:dyDescent="0.25">
      <c r="Q664" s="75"/>
      <c r="R664" s="75"/>
      <c r="S664" s="75"/>
    </row>
    <row r="665" spans="17:19" x14ac:dyDescent="0.25">
      <c r="Q665" s="75"/>
      <c r="R665" s="75"/>
      <c r="S665" s="75"/>
    </row>
    <row r="666" spans="17:19" x14ac:dyDescent="0.25">
      <c r="Q666" s="75"/>
      <c r="R666" s="75"/>
      <c r="S666" s="75"/>
    </row>
    <row r="667" spans="17:19" x14ac:dyDescent="0.25">
      <c r="Q667" s="75"/>
      <c r="R667" s="75"/>
      <c r="S667" s="75"/>
    </row>
    <row r="668" spans="17:19" x14ac:dyDescent="0.25">
      <c r="Q668" s="75"/>
      <c r="R668" s="75"/>
      <c r="S668" s="75"/>
    </row>
    <row r="669" spans="17:19" x14ac:dyDescent="0.25">
      <c r="Q669" s="75"/>
      <c r="R669" s="75"/>
      <c r="S669" s="75"/>
    </row>
    <row r="670" spans="17:19" x14ac:dyDescent="0.25">
      <c r="Q670" s="75"/>
      <c r="R670" s="75"/>
      <c r="S670" s="75"/>
    </row>
    <row r="671" spans="17:19" x14ac:dyDescent="0.25">
      <c r="Q671" s="75"/>
      <c r="R671" s="75"/>
      <c r="S671" s="75"/>
    </row>
    <row r="672" spans="17:19" x14ac:dyDescent="0.25">
      <c r="Q672" s="75"/>
      <c r="R672" s="75"/>
      <c r="S672" s="75"/>
    </row>
    <row r="673" spans="17:19" x14ac:dyDescent="0.25">
      <c r="Q673" s="75"/>
      <c r="R673" s="75"/>
      <c r="S673" s="75"/>
    </row>
    <row r="674" spans="17:19" x14ac:dyDescent="0.25">
      <c r="Q674" s="75"/>
      <c r="R674" s="75"/>
      <c r="S674" s="75"/>
    </row>
    <row r="675" spans="17:19" x14ac:dyDescent="0.25">
      <c r="Q675" s="75"/>
      <c r="R675" s="75"/>
      <c r="S675" s="75"/>
    </row>
    <row r="676" spans="17:19" x14ac:dyDescent="0.25">
      <c r="Q676" s="75"/>
      <c r="R676" s="75"/>
      <c r="S676" s="75"/>
    </row>
    <row r="677" spans="17:19" x14ac:dyDescent="0.25">
      <c r="Q677" s="75"/>
      <c r="R677" s="75"/>
      <c r="S677" s="75"/>
    </row>
    <row r="678" spans="17:19" x14ac:dyDescent="0.25">
      <c r="Q678" s="75"/>
      <c r="R678" s="75"/>
      <c r="S678" s="75"/>
    </row>
    <row r="679" spans="17:19" x14ac:dyDescent="0.25">
      <c r="Q679" s="75"/>
      <c r="R679" s="75"/>
      <c r="S679" s="75"/>
    </row>
    <row r="680" spans="17:19" x14ac:dyDescent="0.25">
      <c r="Q680" s="75"/>
      <c r="R680" s="75"/>
      <c r="S680" s="75"/>
    </row>
    <row r="681" spans="17:19" x14ac:dyDescent="0.25">
      <c r="Q681" s="75"/>
      <c r="R681" s="75"/>
      <c r="S681" s="75"/>
    </row>
    <row r="682" spans="17:19" x14ac:dyDescent="0.25">
      <c r="Q682" s="75"/>
      <c r="R682" s="75"/>
      <c r="S682" s="75"/>
    </row>
    <row r="683" spans="17:19" x14ac:dyDescent="0.25">
      <c r="Q683" s="75"/>
      <c r="R683" s="75"/>
      <c r="S683" s="75"/>
    </row>
    <row r="684" spans="17:19" x14ac:dyDescent="0.25">
      <c r="Q684" s="75"/>
      <c r="R684" s="75"/>
      <c r="S684" s="75"/>
    </row>
    <row r="685" spans="17:19" x14ac:dyDescent="0.25">
      <c r="Q685" s="75"/>
      <c r="R685" s="75"/>
      <c r="S685" s="75"/>
    </row>
    <row r="686" spans="17:19" x14ac:dyDescent="0.25">
      <c r="Q686" s="75"/>
      <c r="R686" s="75"/>
      <c r="S686" s="75"/>
    </row>
    <row r="687" spans="17:19" x14ac:dyDescent="0.25">
      <c r="Q687" s="75"/>
      <c r="R687" s="75"/>
      <c r="S687" s="75"/>
    </row>
    <row r="688" spans="17:19" x14ac:dyDescent="0.25">
      <c r="Q688" s="75"/>
      <c r="R688" s="75"/>
      <c r="S688" s="75"/>
    </row>
    <row r="689" spans="17:19" x14ac:dyDescent="0.25">
      <c r="Q689" s="75"/>
      <c r="R689" s="75"/>
      <c r="S689" s="75"/>
    </row>
    <row r="690" spans="17:19" x14ac:dyDescent="0.25">
      <c r="Q690" s="75"/>
      <c r="R690" s="75"/>
      <c r="S690" s="75"/>
    </row>
    <row r="691" spans="17:19" x14ac:dyDescent="0.25">
      <c r="Q691" s="75"/>
      <c r="R691" s="75"/>
      <c r="S691" s="75"/>
    </row>
    <row r="692" spans="17:19" x14ac:dyDescent="0.25">
      <c r="Q692" s="75"/>
      <c r="R692" s="75"/>
      <c r="S692" s="75"/>
    </row>
    <row r="693" spans="17:19" x14ac:dyDescent="0.25">
      <c r="Q693" s="75"/>
      <c r="R693" s="75"/>
      <c r="S693" s="75"/>
    </row>
    <row r="694" spans="17:19" x14ac:dyDescent="0.25">
      <c r="Q694" s="75"/>
      <c r="R694" s="75"/>
      <c r="S694" s="75"/>
    </row>
    <row r="695" spans="17:19" x14ac:dyDescent="0.25">
      <c r="Q695" s="75"/>
      <c r="R695" s="75"/>
      <c r="S695" s="75"/>
    </row>
    <row r="696" spans="17:19" x14ac:dyDescent="0.25">
      <c r="Q696" s="75"/>
      <c r="R696" s="75"/>
      <c r="S696" s="75"/>
    </row>
    <row r="697" spans="17:19" x14ac:dyDescent="0.25">
      <c r="Q697" s="75"/>
      <c r="R697" s="75"/>
      <c r="S697" s="75"/>
    </row>
    <row r="698" spans="17:19" x14ac:dyDescent="0.25">
      <c r="Q698" s="75"/>
      <c r="R698" s="75"/>
      <c r="S698" s="75"/>
    </row>
    <row r="699" spans="17:19" x14ac:dyDescent="0.25">
      <c r="Q699" s="75"/>
      <c r="R699" s="75"/>
      <c r="S699" s="75"/>
    </row>
    <row r="700" spans="17:19" x14ac:dyDescent="0.25">
      <c r="Q700" s="75"/>
      <c r="R700" s="75"/>
      <c r="S700" s="75"/>
    </row>
    <row r="701" spans="17:19" x14ac:dyDescent="0.25">
      <c r="Q701" s="75"/>
      <c r="R701" s="75"/>
      <c r="S701" s="75"/>
    </row>
    <row r="702" spans="17:19" x14ac:dyDescent="0.25">
      <c r="Q702" s="75"/>
      <c r="R702" s="75"/>
      <c r="S702" s="75"/>
    </row>
    <row r="703" spans="17:19" x14ac:dyDescent="0.25">
      <c r="Q703" s="75"/>
      <c r="R703" s="75"/>
      <c r="S703" s="75"/>
    </row>
    <row r="704" spans="17:19" x14ac:dyDescent="0.25">
      <c r="Q704" s="75"/>
      <c r="R704" s="75"/>
      <c r="S704" s="75"/>
    </row>
    <row r="705" spans="17:19" x14ac:dyDescent="0.25">
      <c r="Q705" s="75"/>
      <c r="R705" s="75"/>
      <c r="S705" s="75"/>
    </row>
    <row r="706" spans="17:19" x14ac:dyDescent="0.25">
      <c r="Q706" s="75"/>
      <c r="R706" s="75"/>
      <c r="S706" s="75"/>
    </row>
    <row r="707" spans="17:19" x14ac:dyDescent="0.25">
      <c r="Q707" s="75"/>
      <c r="R707" s="75"/>
      <c r="S707" s="75"/>
    </row>
    <row r="708" spans="17:19" x14ac:dyDescent="0.25">
      <c r="Q708" s="75"/>
      <c r="R708" s="75"/>
      <c r="S708" s="75"/>
    </row>
    <row r="709" spans="17:19" x14ac:dyDescent="0.25">
      <c r="Q709" s="75"/>
      <c r="R709" s="75"/>
      <c r="S709" s="75"/>
    </row>
    <row r="710" spans="17:19" x14ac:dyDescent="0.25">
      <c r="Q710" s="75"/>
      <c r="R710" s="75"/>
      <c r="S710" s="75"/>
    </row>
    <row r="711" spans="17:19" x14ac:dyDescent="0.25">
      <c r="Q711" s="75"/>
      <c r="R711" s="75"/>
      <c r="S711" s="75"/>
    </row>
    <row r="712" spans="17:19" x14ac:dyDescent="0.25">
      <c r="Q712" s="75"/>
      <c r="R712" s="75"/>
      <c r="S712" s="75"/>
    </row>
    <row r="713" spans="17:19" x14ac:dyDescent="0.25">
      <c r="Q713" s="75"/>
      <c r="R713" s="75"/>
      <c r="S713" s="75"/>
    </row>
    <row r="714" spans="17:19" x14ac:dyDescent="0.25">
      <c r="Q714" s="75"/>
      <c r="R714" s="75"/>
      <c r="S714" s="75"/>
    </row>
    <row r="715" spans="17:19" x14ac:dyDescent="0.25">
      <c r="Q715" s="75"/>
      <c r="R715" s="75"/>
      <c r="S715" s="75"/>
    </row>
    <row r="716" spans="17:19" x14ac:dyDescent="0.25">
      <c r="Q716" s="75"/>
      <c r="R716" s="75"/>
      <c r="S716" s="75"/>
    </row>
    <row r="717" spans="17:19" x14ac:dyDescent="0.25">
      <c r="Q717" s="75"/>
      <c r="R717" s="75"/>
      <c r="S717" s="75"/>
    </row>
    <row r="718" spans="17:19" x14ac:dyDescent="0.25">
      <c r="Q718" s="75"/>
      <c r="R718" s="75"/>
      <c r="S718" s="75"/>
    </row>
    <row r="719" spans="17:19" x14ac:dyDescent="0.25">
      <c r="Q719" s="75"/>
      <c r="R719" s="75"/>
      <c r="S719" s="75"/>
    </row>
    <row r="720" spans="17:19" x14ac:dyDescent="0.25">
      <c r="Q720" s="75"/>
      <c r="R720" s="75"/>
      <c r="S720" s="75"/>
    </row>
    <row r="721" spans="17:19" x14ac:dyDescent="0.25">
      <c r="Q721" s="75"/>
      <c r="R721" s="75"/>
      <c r="S721" s="75"/>
    </row>
    <row r="722" spans="17:19" x14ac:dyDescent="0.25">
      <c r="Q722" s="75"/>
      <c r="R722" s="75"/>
      <c r="S722" s="75"/>
    </row>
    <row r="723" spans="17:19" x14ac:dyDescent="0.25">
      <c r="Q723" s="75"/>
      <c r="R723" s="75"/>
      <c r="S723" s="75"/>
    </row>
    <row r="724" spans="17:19" x14ac:dyDescent="0.25">
      <c r="Q724" s="75"/>
      <c r="R724" s="75"/>
      <c r="S724" s="75"/>
    </row>
    <row r="725" spans="17:19" x14ac:dyDescent="0.25">
      <c r="Q725" s="75"/>
      <c r="R725" s="75"/>
      <c r="S725" s="75"/>
    </row>
    <row r="726" spans="17:19" x14ac:dyDescent="0.25">
      <c r="Q726" s="75"/>
      <c r="R726" s="75"/>
      <c r="S726" s="75"/>
    </row>
    <row r="727" spans="17:19" x14ac:dyDescent="0.25">
      <c r="Q727" s="75"/>
      <c r="R727" s="75"/>
      <c r="S727" s="75"/>
    </row>
    <row r="728" spans="17:19" x14ac:dyDescent="0.25">
      <c r="Q728" s="75"/>
      <c r="R728" s="75"/>
      <c r="S728" s="75"/>
    </row>
    <row r="729" spans="17:19" x14ac:dyDescent="0.25">
      <c r="Q729" s="75"/>
      <c r="R729" s="75"/>
      <c r="S729" s="75"/>
    </row>
    <row r="730" spans="17:19" x14ac:dyDescent="0.25">
      <c r="Q730" s="75"/>
      <c r="R730" s="75"/>
      <c r="S730" s="75"/>
    </row>
    <row r="731" spans="17:19" x14ac:dyDescent="0.25">
      <c r="Q731" s="75"/>
      <c r="R731" s="75"/>
      <c r="S731" s="75"/>
    </row>
    <row r="732" spans="17:19" x14ac:dyDescent="0.25">
      <c r="Q732" s="75"/>
      <c r="R732" s="75"/>
      <c r="S732" s="75"/>
    </row>
    <row r="733" spans="17:19" x14ac:dyDescent="0.25">
      <c r="Q733" s="75"/>
      <c r="R733" s="75"/>
      <c r="S733" s="75"/>
    </row>
    <row r="734" spans="17:19" x14ac:dyDescent="0.25">
      <c r="Q734" s="75"/>
      <c r="R734" s="75"/>
      <c r="S734" s="75"/>
    </row>
    <row r="735" spans="17:19" x14ac:dyDescent="0.25">
      <c r="Q735" s="75"/>
      <c r="R735" s="75"/>
      <c r="S735" s="75"/>
    </row>
    <row r="736" spans="17:19" x14ac:dyDescent="0.25">
      <c r="Q736" s="75"/>
      <c r="R736" s="75"/>
      <c r="S736" s="75"/>
    </row>
    <row r="737" spans="17:19" x14ac:dyDescent="0.25">
      <c r="Q737" s="75"/>
      <c r="R737" s="75"/>
      <c r="S737" s="75"/>
    </row>
    <row r="738" spans="17:19" x14ac:dyDescent="0.25">
      <c r="Q738" s="75"/>
      <c r="R738" s="75"/>
      <c r="S738" s="75"/>
    </row>
    <row r="739" spans="17:19" x14ac:dyDescent="0.25">
      <c r="Q739" s="75"/>
      <c r="R739" s="75"/>
      <c r="S739" s="75"/>
    </row>
    <row r="740" spans="17:19" x14ac:dyDescent="0.25">
      <c r="Q740" s="75"/>
      <c r="R740" s="75"/>
      <c r="S740" s="75"/>
    </row>
    <row r="741" spans="17:19" x14ac:dyDescent="0.25">
      <c r="Q741" s="75"/>
      <c r="R741" s="75"/>
      <c r="S741" s="75"/>
    </row>
    <row r="742" spans="17:19" x14ac:dyDescent="0.25">
      <c r="Q742" s="75"/>
      <c r="R742" s="75"/>
      <c r="S742" s="75"/>
    </row>
    <row r="743" spans="17:19" x14ac:dyDescent="0.25">
      <c r="Q743" s="75"/>
      <c r="R743" s="75"/>
      <c r="S743" s="75"/>
    </row>
    <row r="744" spans="17:19" x14ac:dyDescent="0.25">
      <c r="Q744" s="75"/>
      <c r="R744" s="75"/>
      <c r="S744" s="75"/>
    </row>
    <row r="745" spans="17:19" x14ac:dyDescent="0.25">
      <c r="Q745" s="75"/>
      <c r="R745" s="75"/>
      <c r="S745" s="75"/>
    </row>
    <row r="746" spans="17:19" x14ac:dyDescent="0.25">
      <c r="Q746" s="75"/>
      <c r="R746" s="75"/>
      <c r="S746" s="75"/>
    </row>
    <row r="747" spans="17:19" x14ac:dyDescent="0.25">
      <c r="Q747" s="75"/>
      <c r="R747" s="75"/>
      <c r="S747" s="75"/>
    </row>
    <row r="748" spans="17:19" x14ac:dyDescent="0.25">
      <c r="Q748" s="75"/>
      <c r="R748" s="75"/>
      <c r="S748" s="75"/>
    </row>
    <row r="749" spans="17:19" x14ac:dyDescent="0.25">
      <c r="Q749" s="75"/>
      <c r="R749" s="75"/>
      <c r="S749" s="75"/>
    </row>
    <row r="750" spans="17:19" x14ac:dyDescent="0.25">
      <c r="Q750" s="75"/>
      <c r="R750" s="75"/>
      <c r="S750" s="75"/>
    </row>
    <row r="751" spans="17:19" x14ac:dyDescent="0.25">
      <c r="Q751" s="75"/>
      <c r="R751" s="75"/>
      <c r="S751" s="75"/>
    </row>
    <row r="752" spans="17:19" x14ac:dyDescent="0.25">
      <c r="Q752" s="75"/>
      <c r="R752" s="75"/>
      <c r="S752" s="75"/>
    </row>
    <row r="753" spans="17:19" x14ac:dyDescent="0.25">
      <c r="Q753" s="75"/>
      <c r="R753" s="75"/>
      <c r="S753" s="75"/>
    </row>
    <row r="754" spans="17:19" x14ac:dyDescent="0.25">
      <c r="Q754" s="75"/>
      <c r="R754" s="75"/>
      <c r="S754" s="75"/>
    </row>
    <row r="755" spans="17:19" x14ac:dyDescent="0.25">
      <c r="Q755" s="75"/>
      <c r="R755" s="75"/>
      <c r="S755" s="75"/>
    </row>
    <row r="756" spans="17:19" x14ac:dyDescent="0.25">
      <c r="Q756" s="75"/>
      <c r="R756" s="75"/>
      <c r="S756" s="75"/>
    </row>
    <row r="757" spans="17:19" x14ac:dyDescent="0.25">
      <c r="Q757" s="75"/>
      <c r="R757" s="75"/>
      <c r="S757" s="75"/>
    </row>
    <row r="758" spans="17:19" x14ac:dyDescent="0.25">
      <c r="Q758" s="75"/>
      <c r="R758" s="75"/>
      <c r="S758" s="75"/>
    </row>
    <row r="759" spans="17:19" x14ac:dyDescent="0.25">
      <c r="Q759" s="75"/>
      <c r="R759" s="75"/>
      <c r="S759" s="75"/>
    </row>
    <row r="760" spans="17:19" x14ac:dyDescent="0.25">
      <c r="Q760" s="75"/>
      <c r="R760" s="75"/>
      <c r="S760" s="75"/>
    </row>
    <row r="761" spans="17:19" x14ac:dyDescent="0.25">
      <c r="Q761" s="75"/>
      <c r="R761" s="75"/>
      <c r="S761" s="75"/>
    </row>
    <row r="762" spans="17:19" x14ac:dyDescent="0.25">
      <c r="Q762" s="75"/>
      <c r="R762" s="75"/>
      <c r="S762" s="75"/>
    </row>
    <row r="763" spans="17:19" x14ac:dyDescent="0.25">
      <c r="Q763" s="75"/>
      <c r="R763" s="75"/>
      <c r="S763" s="75"/>
    </row>
    <row r="764" spans="17:19" x14ac:dyDescent="0.25">
      <c r="Q764" s="75"/>
      <c r="R764" s="75"/>
      <c r="S764" s="75"/>
    </row>
    <row r="765" spans="17:19" x14ac:dyDescent="0.25">
      <c r="Q765" s="75"/>
      <c r="R765" s="75"/>
      <c r="S765" s="75"/>
    </row>
    <row r="766" spans="17:19" x14ac:dyDescent="0.25">
      <c r="Q766" s="75"/>
      <c r="R766" s="75"/>
      <c r="S766" s="75"/>
    </row>
    <row r="767" spans="17:19" x14ac:dyDescent="0.25">
      <c r="Q767" s="75"/>
      <c r="R767" s="75"/>
      <c r="S767" s="75"/>
    </row>
    <row r="768" spans="17:19" x14ac:dyDescent="0.25">
      <c r="Q768" s="75"/>
      <c r="R768" s="75"/>
      <c r="S768" s="75"/>
    </row>
    <row r="769" spans="17:19" x14ac:dyDescent="0.25">
      <c r="Q769" s="75"/>
      <c r="R769" s="75"/>
      <c r="S769" s="75"/>
    </row>
    <row r="770" spans="17:19" x14ac:dyDescent="0.25">
      <c r="Q770" s="75"/>
      <c r="R770" s="75"/>
      <c r="S770" s="75"/>
    </row>
    <row r="771" spans="17:19" x14ac:dyDescent="0.25">
      <c r="Q771" s="75"/>
      <c r="R771" s="75"/>
      <c r="S771" s="75"/>
    </row>
    <row r="772" spans="17:19" x14ac:dyDescent="0.25">
      <c r="Q772" s="75"/>
      <c r="R772" s="75"/>
      <c r="S772" s="75"/>
    </row>
    <row r="773" spans="17:19" x14ac:dyDescent="0.25">
      <c r="Q773" s="75"/>
      <c r="R773" s="75"/>
      <c r="S773" s="75"/>
    </row>
    <row r="774" spans="17:19" x14ac:dyDescent="0.25">
      <c r="Q774" s="75"/>
      <c r="R774" s="75"/>
      <c r="S774" s="75"/>
    </row>
    <row r="775" spans="17:19" x14ac:dyDescent="0.25">
      <c r="Q775" s="75"/>
      <c r="R775" s="75"/>
      <c r="S775" s="75"/>
    </row>
    <row r="776" spans="17:19" x14ac:dyDescent="0.25">
      <c r="Q776" s="75"/>
      <c r="R776" s="75"/>
      <c r="S776" s="75"/>
    </row>
    <row r="777" spans="17:19" x14ac:dyDescent="0.25">
      <c r="Q777" s="75"/>
      <c r="R777" s="75"/>
      <c r="S777" s="75"/>
    </row>
    <row r="778" spans="17:19" x14ac:dyDescent="0.25">
      <c r="Q778" s="75"/>
      <c r="R778" s="75"/>
      <c r="S778" s="75"/>
    </row>
    <row r="779" spans="17:19" x14ac:dyDescent="0.25">
      <c r="Q779" s="75"/>
      <c r="R779" s="75"/>
      <c r="S779" s="75"/>
    </row>
    <row r="780" spans="17:19" x14ac:dyDescent="0.25">
      <c r="Q780" s="75"/>
      <c r="R780" s="75"/>
      <c r="S780" s="75"/>
    </row>
    <row r="781" spans="17:19" x14ac:dyDescent="0.25">
      <c r="Q781" s="75"/>
      <c r="R781" s="75"/>
      <c r="S781" s="75"/>
    </row>
    <row r="782" spans="17:19" x14ac:dyDescent="0.25">
      <c r="Q782" s="75"/>
      <c r="R782" s="75"/>
      <c r="S782" s="75"/>
    </row>
    <row r="783" spans="17:19" x14ac:dyDescent="0.25">
      <c r="Q783" s="75"/>
      <c r="R783" s="75"/>
      <c r="S783" s="75"/>
    </row>
    <row r="784" spans="17:19" x14ac:dyDescent="0.25">
      <c r="Q784" s="75"/>
      <c r="R784" s="75"/>
      <c r="S784" s="75"/>
    </row>
    <row r="785" spans="17:19" x14ac:dyDescent="0.25">
      <c r="Q785" s="75"/>
      <c r="R785" s="75"/>
      <c r="S785" s="75"/>
    </row>
    <row r="786" spans="17:19" x14ac:dyDescent="0.25">
      <c r="Q786" s="75"/>
      <c r="R786" s="75"/>
      <c r="S786" s="75"/>
    </row>
    <row r="787" spans="17:19" x14ac:dyDescent="0.25">
      <c r="Q787" s="75"/>
      <c r="R787" s="75"/>
      <c r="S787" s="75"/>
    </row>
    <row r="788" spans="17:19" x14ac:dyDescent="0.25">
      <c r="Q788" s="75"/>
      <c r="R788" s="75"/>
      <c r="S788" s="75"/>
    </row>
    <row r="789" spans="17:19" x14ac:dyDescent="0.25">
      <c r="Q789" s="75"/>
      <c r="R789" s="75"/>
      <c r="S789" s="75"/>
    </row>
    <row r="790" spans="17:19" x14ac:dyDescent="0.25">
      <c r="Q790" s="75"/>
      <c r="R790" s="75"/>
      <c r="S790" s="75"/>
    </row>
    <row r="791" spans="17:19" x14ac:dyDescent="0.25">
      <c r="Q791" s="75"/>
      <c r="R791" s="75"/>
      <c r="S791" s="75"/>
    </row>
    <row r="792" spans="17:19" x14ac:dyDescent="0.25">
      <c r="Q792" s="75"/>
      <c r="R792" s="75"/>
      <c r="S792" s="75"/>
    </row>
    <row r="793" spans="17:19" x14ac:dyDescent="0.25">
      <c r="Q793" s="75"/>
      <c r="R793" s="75"/>
      <c r="S793" s="75"/>
    </row>
    <row r="794" spans="17:19" x14ac:dyDescent="0.25">
      <c r="Q794" s="75"/>
      <c r="R794" s="75"/>
      <c r="S794" s="75"/>
    </row>
    <row r="795" spans="17:19" x14ac:dyDescent="0.25">
      <c r="Q795" s="75"/>
      <c r="R795" s="75"/>
      <c r="S795" s="75"/>
    </row>
    <row r="796" spans="17:19" x14ac:dyDescent="0.25">
      <c r="Q796" s="75"/>
      <c r="R796" s="75"/>
      <c r="S796" s="75"/>
    </row>
    <row r="797" spans="17:19" x14ac:dyDescent="0.25">
      <c r="Q797" s="75"/>
      <c r="R797" s="75"/>
      <c r="S797" s="75"/>
    </row>
    <row r="798" spans="17:19" x14ac:dyDescent="0.25">
      <c r="Q798" s="75"/>
      <c r="R798" s="75"/>
      <c r="S798" s="75"/>
    </row>
    <row r="799" spans="17:19" x14ac:dyDescent="0.25">
      <c r="Q799" s="75"/>
      <c r="R799" s="75"/>
      <c r="S799" s="75"/>
    </row>
    <row r="800" spans="17:19" x14ac:dyDescent="0.25">
      <c r="Q800" s="75"/>
      <c r="R800" s="75"/>
      <c r="S800" s="75"/>
    </row>
    <row r="801" spans="17:19" x14ac:dyDescent="0.25">
      <c r="Q801" s="75"/>
      <c r="R801" s="75"/>
      <c r="S801" s="75"/>
    </row>
    <row r="802" spans="17:19" x14ac:dyDescent="0.25">
      <c r="Q802" s="75"/>
      <c r="R802" s="75"/>
      <c r="S802" s="75"/>
    </row>
    <row r="803" spans="17:19" x14ac:dyDescent="0.25">
      <c r="Q803" s="75"/>
      <c r="R803" s="75"/>
      <c r="S803" s="75"/>
    </row>
    <row r="804" spans="17:19" x14ac:dyDescent="0.25">
      <c r="Q804" s="75"/>
      <c r="R804" s="75"/>
      <c r="S804" s="75"/>
    </row>
    <row r="805" spans="17:19" x14ac:dyDescent="0.25">
      <c r="Q805" s="75"/>
      <c r="R805" s="75"/>
      <c r="S805" s="75"/>
    </row>
    <row r="806" spans="17:19" x14ac:dyDescent="0.25">
      <c r="Q806" s="75"/>
      <c r="R806" s="75"/>
      <c r="S806" s="75"/>
    </row>
    <row r="807" spans="17:19" x14ac:dyDescent="0.25">
      <c r="Q807" s="75"/>
      <c r="R807" s="75"/>
      <c r="S807" s="75"/>
    </row>
    <row r="808" spans="17:19" x14ac:dyDescent="0.25">
      <c r="Q808" s="75"/>
      <c r="R808" s="75"/>
      <c r="S808" s="75"/>
    </row>
    <row r="809" spans="17:19" x14ac:dyDescent="0.25">
      <c r="Q809" s="75"/>
      <c r="R809" s="75"/>
      <c r="S809" s="75"/>
    </row>
    <row r="810" spans="17:19" x14ac:dyDescent="0.25">
      <c r="Q810" s="75"/>
      <c r="R810" s="75"/>
      <c r="S810" s="75"/>
    </row>
    <row r="811" spans="17:19" x14ac:dyDescent="0.25">
      <c r="Q811" s="75"/>
      <c r="R811" s="75"/>
      <c r="S811" s="75"/>
    </row>
    <row r="812" spans="17:19" x14ac:dyDescent="0.25">
      <c r="Q812" s="75"/>
      <c r="R812" s="75"/>
      <c r="S812" s="75"/>
    </row>
    <row r="813" spans="17:19" x14ac:dyDescent="0.25">
      <c r="Q813" s="75"/>
      <c r="R813" s="75"/>
      <c r="S813" s="75"/>
    </row>
    <row r="814" spans="17:19" x14ac:dyDescent="0.25">
      <c r="Q814" s="75"/>
      <c r="R814" s="75"/>
      <c r="S814" s="75"/>
    </row>
    <row r="815" spans="17:19" x14ac:dyDescent="0.25">
      <c r="Q815" s="75"/>
      <c r="R815" s="75"/>
      <c r="S815" s="75"/>
    </row>
    <row r="816" spans="17:19" x14ac:dyDescent="0.25">
      <c r="Q816" s="75"/>
      <c r="R816" s="75"/>
      <c r="S816" s="75"/>
    </row>
    <row r="817" spans="17:19" x14ac:dyDescent="0.25">
      <c r="Q817" s="75"/>
      <c r="R817" s="75"/>
      <c r="S817" s="75"/>
    </row>
    <row r="818" spans="17:19" x14ac:dyDescent="0.25">
      <c r="Q818" s="75"/>
      <c r="R818" s="75"/>
      <c r="S818" s="75"/>
    </row>
    <row r="819" spans="17:19" x14ac:dyDescent="0.25">
      <c r="Q819" s="75"/>
      <c r="R819" s="75"/>
      <c r="S819" s="75"/>
    </row>
    <row r="820" spans="17:19" x14ac:dyDescent="0.25">
      <c r="Q820" s="75"/>
      <c r="R820" s="75"/>
      <c r="S820" s="75"/>
    </row>
    <row r="821" spans="17:19" x14ac:dyDescent="0.25">
      <c r="Q821" s="75"/>
      <c r="R821" s="75"/>
      <c r="S821" s="75"/>
    </row>
    <row r="822" spans="17:19" x14ac:dyDescent="0.25">
      <c r="Q822" s="75"/>
      <c r="R822" s="75"/>
      <c r="S822" s="75"/>
    </row>
    <row r="823" spans="17:19" x14ac:dyDescent="0.25">
      <c r="Q823" s="75"/>
      <c r="R823" s="75"/>
      <c r="S823" s="75"/>
    </row>
    <row r="824" spans="17:19" x14ac:dyDescent="0.25">
      <c r="Q824" s="75"/>
      <c r="R824" s="75"/>
      <c r="S824" s="75"/>
    </row>
    <row r="825" spans="17:19" x14ac:dyDescent="0.25">
      <c r="Q825" s="75"/>
      <c r="R825" s="75"/>
      <c r="S825" s="75"/>
    </row>
    <row r="826" spans="17:19" x14ac:dyDescent="0.25">
      <c r="Q826" s="75"/>
      <c r="R826" s="75"/>
      <c r="S826" s="75"/>
    </row>
    <row r="827" spans="17:19" x14ac:dyDescent="0.25">
      <c r="Q827" s="75"/>
      <c r="R827" s="75"/>
      <c r="S827" s="75"/>
    </row>
    <row r="828" spans="17:19" x14ac:dyDescent="0.25">
      <c r="Q828" s="75"/>
      <c r="R828" s="75"/>
      <c r="S828" s="75"/>
    </row>
    <row r="829" spans="17:19" x14ac:dyDescent="0.25">
      <c r="Q829" s="75"/>
      <c r="R829" s="75"/>
      <c r="S829" s="75"/>
    </row>
    <row r="830" spans="17:19" x14ac:dyDescent="0.25">
      <c r="Q830" s="75"/>
      <c r="R830" s="75"/>
      <c r="S830" s="75"/>
    </row>
    <row r="831" spans="17:19" x14ac:dyDescent="0.25">
      <c r="Q831" s="75"/>
      <c r="R831" s="75"/>
      <c r="S831" s="75"/>
    </row>
    <row r="832" spans="17:19" x14ac:dyDescent="0.25">
      <c r="Q832" s="75"/>
      <c r="R832" s="75"/>
      <c r="S832" s="75"/>
    </row>
    <row r="833" spans="17:19" x14ac:dyDescent="0.25">
      <c r="Q833" s="75"/>
      <c r="R833" s="75"/>
      <c r="S833" s="75"/>
    </row>
    <row r="834" spans="17:19" x14ac:dyDescent="0.25">
      <c r="Q834" s="75"/>
      <c r="R834" s="75"/>
      <c r="S834" s="75"/>
    </row>
    <row r="835" spans="17:19" x14ac:dyDescent="0.25">
      <c r="Q835" s="75"/>
      <c r="R835" s="75"/>
      <c r="S835" s="75"/>
    </row>
    <row r="836" spans="17:19" x14ac:dyDescent="0.25">
      <c r="Q836" s="75"/>
      <c r="R836" s="75"/>
      <c r="S836" s="75"/>
    </row>
    <row r="837" spans="17:19" x14ac:dyDescent="0.25">
      <c r="Q837" s="75"/>
      <c r="R837" s="75"/>
      <c r="S837" s="75"/>
    </row>
    <row r="838" spans="17:19" x14ac:dyDescent="0.25">
      <c r="Q838" s="75"/>
      <c r="R838" s="75"/>
      <c r="S838" s="75"/>
    </row>
    <row r="839" spans="17:19" x14ac:dyDescent="0.25">
      <c r="Q839" s="75"/>
      <c r="R839" s="75"/>
      <c r="S839" s="75"/>
    </row>
    <row r="840" spans="17:19" x14ac:dyDescent="0.25">
      <c r="Q840" s="75"/>
      <c r="R840" s="75"/>
      <c r="S840" s="75"/>
    </row>
    <row r="841" spans="17:19" x14ac:dyDescent="0.25">
      <c r="Q841" s="75"/>
      <c r="R841" s="75"/>
      <c r="S841" s="75"/>
    </row>
    <row r="842" spans="17:19" x14ac:dyDescent="0.25">
      <c r="Q842" s="75"/>
      <c r="R842" s="75"/>
      <c r="S842" s="75"/>
    </row>
    <row r="843" spans="17:19" x14ac:dyDescent="0.25">
      <c r="Q843" s="75"/>
      <c r="R843" s="75"/>
      <c r="S843" s="75"/>
    </row>
    <row r="844" spans="17:19" x14ac:dyDescent="0.25">
      <c r="Q844" s="75"/>
      <c r="R844" s="75"/>
      <c r="S844" s="75"/>
    </row>
    <row r="845" spans="17:19" x14ac:dyDescent="0.25">
      <c r="Q845" s="75"/>
      <c r="R845" s="75"/>
      <c r="S845" s="75"/>
    </row>
    <row r="846" spans="17:19" x14ac:dyDescent="0.25">
      <c r="Q846" s="75"/>
      <c r="R846" s="75"/>
      <c r="S846" s="75"/>
    </row>
    <row r="847" spans="17:19" x14ac:dyDescent="0.25">
      <c r="Q847" s="75"/>
      <c r="R847" s="75"/>
      <c r="S847" s="75"/>
    </row>
    <row r="848" spans="17:19" x14ac:dyDescent="0.25">
      <c r="Q848" s="75"/>
      <c r="R848" s="75"/>
      <c r="S848" s="75"/>
    </row>
    <row r="849" spans="17:19" x14ac:dyDescent="0.25">
      <c r="Q849" s="75"/>
      <c r="R849" s="75"/>
      <c r="S849" s="75"/>
    </row>
    <row r="850" spans="17:19" x14ac:dyDescent="0.25">
      <c r="Q850" s="75"/>
      <c r="R850" s="75"/>
      <c r="S850" s="75"/>
    </row>
    <row r="851" spans="17:19" x14ac:dyDescent="0.25">
      <c r="Q851" s="75"/>
      <c r="R851" s="75"/>
      <c r="S851" s="75"/>
    </row>
    <row r="852" spans="17:19" x14ac:dyDescent="0.25">
      <c r="Q852" s="75"/>
      <c r="R852" s="75"/>
      <c r="S852" s="75"/>
    </row>
    <row r="853" spans="17:19" x14ac:dyDescent="0.25">
      <c r="Q853" s="75"/>
      <c r="R853" s="75"/>
      <c r="S853" s="75"/>
    </row>
    <row r="854" spans="17:19" x14ac:dyDescent="0.25">
      <c r="Q854" s="75"/>
      <c r="R854" s="75"/>
      <c r="S854" s="75"/>
    </row>
    <row r="855" spans="17:19" x14ac:dyDescent="0.25">
      <c r="Q855" s="75"/>
      <c r="R855" s="75"/>
      <c r="S855" s="75"/>
    </row>
    <row r="856" spans="17:19" x14ac:dyDescent="0.25">
      <c r="Q856" s="75"/>
      <c r="R856" s="75"/>
      <c r="S856" s="75"/>
    </row>
    <row r="857" spans="17:19" x14ac:dyDescent="0.25">
      <c r="Q857" s="75"/>
      <c r="R857" s="75"/>
      <c r="S857" s="75"/>
    </row>
    <row r="858" spans="17:19" x14ac:dyDescent="0.25">
      <c r="Q858" s="75"/>
      <c r="R858" s="75"/>
      <c r="S858" s="75"/>
    </row>
    <row r="859" spans="17:19" x14ac:dyDescent="0.25">
      <c r="Q859" s="75"/>
      <c r="R859" s="75"/>
      <c r="S859" s="75"/>
    </row>
    <row r="860" spans="17:19" x14ac:dyDescent="0.25">
      <c r="Q860" s="75"/>
      <c r="R860" s="75"/>
      <c r="S860" s="75"/>
    </row>
    <row r="861" spans="17:19" x14ac:dyDescent="0.25">
      <c r="Q861" s="75"/>
      <c r="R861" s="75"/>
      <c r="S861" s="75"/>
    </row>
    <row r="862" spans="17:19" x14ac:dyDescent="0.25">
      <c r="Q862" s="75"/>
      <c r="R862" s="75"/>
      <c r="S862" s="75"/>
    </row>
    <row r="863" spans="17:19" x14ac:dyDescent="0.25">
      <c r="Q863" s="75"/>
      <c r="R863" s="75"/>
      <c r="S863" s="75"/>
    </row>
    <row r="864" spans="17:19" x14ac:dyDescent="0.25">
      <c r="Q864" s="75"/>
      <c r="R864" s="75"/>
      <c r="S864" s="75"/>
    </row>
    <row r="865" spans="17:19" x14ac:dyDescent="0.25">
      <c r="Q865" s="75"/>
      <c r="R865" s="75"/>
      <c r="S865" s="75"/>
    </row>
    <row r="866" spans="17:19" x14ac:dyDescent="0.25">
      <c r="Q866" s="75"/>
      <c r="R866" s="75"/>
      <c r="S866" s="75"/>
    </row>
    <row r="867" spans="17:19" x14ac:dyDescent="0.25">
      <c r="Q867" s="75"/>
      <c r="R867" s="75"/>
      <c r="S867" s="75"/>
    </row>
    <row r="868" spans="17:19" x14ac:dyDescent="0.25">
      <c r="Q868" s="75"/>
      <c r="R868" s="75"/>
      <c r="S868" s="75"/>
    </row>
    <row r="869" spans="17:19" x14ac:dyDescent="0.25">
      <c r="Q869" s="75"/>
      <c r="R869" s="75"/>
      <c r="S869" s="75"/>
    </row>
    <row r="870" spans="17:19" x14ac:dyDescent="0.25">
      <c r="Q870" s="75"/>
      <c r="R870" s="75"/>
      <c r="S870" s="75"/>
    </row>
    <row r="871" spans="17:19" x14ac:dyDescent="0.25">
      <c r="Q871" s="75"/>
      <c r="R871" s="75"/>
      <c r="S871" s="75"/>
    </row>
    <row r="872" spans="17:19" x14ac:dyDescent="0.25">
      <c r="Q872" s="75"/>
      <c r="R872" s="75"/>
      <c r="S872" s="75"/>
    </row>
    <row r="873" spans="17:19" x14ac:dyDescent="0.25">
      <c r="Q873" s="75"/>
      <c r="R873" s="75"/>
      <c r="S873" s="75"/>
    </row>
    <row r="874" spans="17:19" x14ac:dyDescent="0.25">
      <c r="Q874" s="75"/>
      <c r="R874" s="75"/>
      <c r="S874" s="75"/>
    </row>
    <row r="875" spans="17:19" x14ac:dyDescent="0.25">
      <c r="Q875" s="75"/>
      <c r="R875" s="75"/>
      <c r="S875" s="75"/>
    </row>
    <row r="876" spans="17:19" x14ac:dyDescent="0.25">
      <c r="Q876" s="75"/>
      <c r="R876" s="75"/>
      <c r="S876" s="75"/>
    </row>
    <row r="877" spans="17:19" x14ac:dyDescent="0.25">
      <c r="Q877" s="75"/>
      <c r="R877" s="75"/>
      <c r="S877" s="75"/>
    </row>
    <row r="878" spans="17:19" x14ac:dyDescent="0.25">
      <c r="Q878" s="75"/>
      <c r="R878" s="75"/>
      <c r="S878" s="75"/>
    </row>
    <row r="879" spans="17:19" x14ac:dyDescent="0.25">
      <c r="Q879" s="75"/>
      <c r="R879" s="75"/>
      <c r="S879" s="75"/>
    </row>
    <row r="880" spans="17:19" x14ac:dyDescent="0.25">
      <c r="Q880" s="75"/>
      <c r="R880" s="75"/>
      <c r="S880" s="75"/>
    </row>
    <row r="881" spans="17:19" x14ac:dyDescent="0.25">
      <c r="Q881" s="75"/>
      <c r="R881" s="75"/>
      <c r="S881" s="75"/>
    </row>
    <row r="882" spans="17:19" x14ac:dyDescent="0.25">
      <c r="Q882" s="75"/>
      <c r="R882" s="75"/>
      <c r="S882" s="75"/>
    </row>
    <row r="883" spans="17:19" x14ac:dyDescent="0.25">
      <c r="Q883" s="75"/>
      <c r="R883" s="75"/>
      <c r="S883" s="75"/>
    </row>
    <row r="884" spans="17:19" x14ac:dyDescent="0.25">
      <c r="Q884" s="75"/>
      <c r="R884" s="75"/>
      <c r="S884" s="75"/>
    </row>
    <row r="885" spans="17:19" x14ac:dyDescent="0.25">
      <c r="Q885" s="75"/>
      <c r="R885" s="75"/>
      <c r="S885" s="75"/>
    </row>
    <row r="886" spans="17:19" x14ac:dyDescent="0.25">
      <c r="Q886" s="75"/>
      <c r="R886" s="75"/>
      <c r="S886" s="75"/>
    </row>
    <row r="887" spans="17:19" x14ac:dyDescent="0.25">
      <c r="Q887" s="75"/>
      <c r="R887" s="75"/>
      <c r="S887" s="75"/>
    </row>
    <row r="888" spans="17:19" x14ac:dyDescent="0.25">
      <c r="Q888" s="75"/>
      <c r="R888" s="75"/>
      <c r="S888" s="75"/>
    </row>
    <row r="889" spans="17:19" x14ac:dyDescent="0.25">
      <c r="Q889" s="75"/>
      <c r="R889" s="75"/>
      <c r="S889" s="75"/>
    </row>
    <row r="890" spans="17:19" x14ac:dyDescent="0.25">
      <c r="Q890" s="75"/>
      <c r="R890" s="75"/>
      <c r="S890" s="75"/>
    </row>
    <row r="891" spans="17:19" x14ac:dyDescent="0.25">
      <c r="Q891" s="75"/>
      <c r="R891" s="75"/>
      <c r="S891" s="75"/>
    </row>
    <row r="892" spans="17:19" x14ac:dyDescent="0.25">
      <c r="Q892" s="75"/>
      <c r="R892" s="75"/>
      <c r="S892" s="75"/>
    </row>
    <row r="893" spans="17:19" x14ac:dyDescent="0.25">
      <c r="Q893" s="75"/>
      <c r="R893" s="75"/>
      <c r="S893" s="75"/>
    </row>
    <row r="894" spans="17:19" x14ac:dyDescent="0.25">
      <c r="Q894" s="75"/>
      <c r="R894" s="75"/>
      <c r="S894" s="75"/>
    </row>
    <row r="895" spans="17:19" x14ac:dyDescent="0.25">
      <c r="Q895" s="75"/>
      <c r="R895" s="75"/>
      <c r="S895" s="75"/>
    </row>
    <row r="896" spans="17:19" x14ac:dyDescent="0.25">
      <c r="Q896" s="75"/>
      <c r="R896" s="75"/>
      <c r="S896" s="75"/>
    </row>
    <row r="897" spans="17:19" x14ac:dyDescent="0.25">
      <c r="Q897" s="75"/>
      <c r="R897" s="75"/>
      <c r="S897" s="75"/>
    </row>
    <row r="898" spans="17:19" x14ac:dyDescent="0.25">
      <c r="Q898" s="75"/>
      <c r="R898" s="75"/>
      <c r="S898" s="75"/>
    </row>
    <row r="899" spans="17:19" x14ac:dyDescent="0.25">
      <c r="Q899" s="75"/>
      <c r="R899" s="75"/>
      <c r="S899" s="75"/>
    </row>
    <row r="900" spans="17:19" x14ac:dyDescent="0.25">
      <c r="Q900" s="75"/>
      <c r="R900" s="75"/>
      <c r="S900" s="75"/>
    </row>
    <row r="901" spans="17:19" x14ac:dyDescent="0.25">
      <c r="Q901" s="75"/>
      <c r="R901" s="75"/>
      <c r="S901" s="75"/>
    </row>
    <row r="902" spans="17:19" x14ac:dyDescent="0.25">
      <c r="Q902" s="75"/>
      <c r="R902" s="75"/>
      <c r="S902" s="75"/>
    </row>
    <row r="903" spans="17:19" x14ac:dyDescent="0.25">
      <c r="Q903" s="75"/>
      <c r="R903" s="75"/>
      <c r="S903" s="75"/>
    </row>
    <row r="904" spans="17:19" x14ac:dyDescent="0.25">
      <c r="Q904" s="75"/>
      <c r="R904" s="75"/>
      <c r="S904" s="75"/>
    </row>
    <row r="905" spans="17:19" x14ac:dyDescent="0.25">
      <c r="Q905" s="75"/>
      <c r="R905" s="75"/>
      <c r="S905" s="75"/>
    </row>
    <row r="906" spans="17:19" x14ac:dyDescent="0.25">
      <c r="Q906" s="75"/>
      <c r="R906" s="75"/>
      <c r="S906" s="75"/>
    </row>
    <row r="907" spans="17:19" x14ac:dyDescent="0.25">
      <c r="Q907" s="75"/>
      <c r="R907" s="75"/>
      <c r="S907" s="75"/>
    </row>
    <row r="908" spans="17:19" x14ac:dyDescent="0.25">
      <c r="Q908" s="75"/>
      <c r="R908" s="75"/>
      <c r="S908" s="75"/>
    </row>
    <row r="909" spans="17:19" x14ac:dyDescent="0.25">
      <c r="Q909" s="75"/>
      <c r="R909" s="75"/>
      <c r="S909" s="75"/>
    </row>
    <row r="910" spans="17:19" x14ac:dyDescent="0.25">
      <c r="Q910" s="75"/>
      <c r="R910" s="75"/>
      <c r="S910" s="75"/>
    </row>
    <row r="911" spans="17:19" x14ac:dyDescent="0.25">
      <c r="Q911" s="75"/>
      <c r="R911" s="75"/>
      <c r="S911" s="75"/>
    </row>
    <row r="912" spans="17:19" x14ac:dyDescent="0.25">
      <c r="Q912" s="75"/>
      <c r="R912" s="75"/>
      <c r="S912" s="75"/>
    </row>
    <row r="913" spans="17:19" x14ac:dyDescent="0.25">
      <c r="Q913" s="75"/>
      <c r="R913" s="75"/>
      <c r="S913" s="75"/>
    </row>
    <row r="914" spans="17:19" x14ac:dyDescent="0.25">
      <c r="Q914" s="75"/>
      <c r="R914" s="75"/>
      <c r="S914" s="75"/>
    </row>
    <row r="915" spans="17:19" x14ac:dyDescent="0.25">
      <c r="Q915" s="75"/>
      <c r="R915" s="75"/>
      <c r="S915" s="75"/>
    </row>
    <row r="916" spans="17:19" x14ac:dyDescent="0.25">
      <c r="Q916" s="75"/>
      <c r="R916" s="75"/>
      <c r="S916" s="75"/>
    </row>
    <row r="917" spans="17:19" x14ac:dyDescent="0.25">
      <c r="Q917" s="75"/>
      <c r="R917" s="75"/>
      <c r="S917" s="75"/>
    </row>
    <row r="918" spans="17:19" x14ac:dyDescent="0.25">
      <c r="Q918" s="75"/>
      <c r="R918" s="75"/>
      <c r="S918" s="75"/>
    </row>
    <row r="919" spans="17:19" x14ac:dyDescent="0.25">
      <c r="Q919" s="75"/>
      <c r="R919" s="75"/>
      <c r="S919" s="75"/>
    </row>
    <row r="920" spans="17:19" x14ac:dyDescent="0.25">
      <c r="Q920" s="75"/>
      <c r="R920" s="75"/>
      <c r="S920" s="75"/>
    </row>
    <row r="921" spans="17:19" x14ac:dyDescent="0.25">
      <c r="Q921" s="75"/>
      <c r="R921" s="75"/>
      <c r="S921" s="75"/>
    </row>
    <row r="922" spans="17:19" x14ac:dyDescent="0.25">
      <c r="Q922" s="75"/>
      <c r="R922" s="75"/>
      <c r="S922" s="75"/>
    </row>
    <row r="923" spans="17:19" x14ac:dyDescent="0.25">
      <c r="Q923" s="75"/>
      <c r="R923" s="75"/>
      <c r="S923" s="75"/>
    </row>
    <row r="924" spans="17:19" x14ac:dyDescent="0.25">
      <c r="Q924" s="75"/>
      <c r="R924" s="75"/>
      <c r="S924" s="75"/>
    </row>
    <row r="925" spans="17:19" x14ac:dyDescent="0.25">
      <c r="Q925" s="75"/>
      <c r="R925" s="75"/>
      <c r="S925" s="75"/>
    </row>
    <row r="926" spans="17:19" x14ac:dyDescent="0.25">
      <c r="Q926" s="75"/>
      <c r="R926" s="75"/>
      <c r="S926" s="75"/>
    </row>
    <row r="927" spans="17:19" x14ac:dyDescent="0.25">
      <c r="Q927" s="75"/>
      <c r="R927" s="75"/>
      <c r="S927" s="75"/>
    </row>
    <row r="928" spans="17:19" x14ac:dyDescent="0.25">
      <c r="Q928" s="75"/>
      <c r="R928" s="75"/>
      <c r="S928" s="75"/>
    </row>
    <row r="929" spans="17:19" x14ac:dyDescent="0.25">
      <c r="Q929" s="75"/>
      <c r="R929" s="75"/>
      <c r="S929" s="75"/>
    </row>
    <row r="930" spans="17:19" x14ac:dyDescent="0.25">
      <c r="Q930" s="75"/>
      <c r="R930" s="75"/>
      <c r="S930" s="75"/>
    </row>
    <row r="931" spans="17:19" x14ac:dyDescent="0.25">
      <c r="Q931" s="75"/>
      <c r="R931" s="75"/>
      <c r="S931" s="75"/>
    </row>
    <row r="932" spans="17:19" x14ac:dyDescent="0.25">
      <c r="Q932" s="75"/>
      <c r="R932" s="75"/>
      <c r="S932" s="75"/>
    </row>
    <row r="933" spans="17:19" x14ac:dyDescent="0.25">
      <c r="Q933" s="75"/>
      <c r="R933" s="75"/>
      <c r="S933" s="75"/>
    </row>
    <row r="934" spans="17:19" x14ac:dyDescent="0.25">
      <c r="Q934" s="75"/>
      <c r="R934" s="75"/>
      <c r="S934" s="75"/>
    </row>
    <row r="935" spans="17:19" x14ac:dyDescent="0.25">
      <c r="Q935" s="75"/>
      <c r="R935" s="75"/>
      <c r="S935" s="75"/>
    </row>
    <row r="936" spans="17:19" x14ac:dyDescent="0.25">
      <c r="Q936" s="75"/>
      <c r="R936" s="75"/>
      <c r="S936" s="75"/>
    </row>
    <row r="937" spans="17:19" x14ac:dyDescent="0.25">
      <c r="Q937" s="75"/>
      <c r="R937" s="75"/>
      <c r="S937" s="75"/>
    </row>
    <row r="938" spans="17:19" x14ac:dyDescent="0.25">
      <c r="Q938" s="75"/>
      <c r="R938" s="75"/>
      <c r="S938" s="75"/>
    </row>
    <row r="939" spans="17:19" x14ac:dyDescent="0.25">
      <c r="Q939" s="75"/>
      <c r="R939" s="75"/>
      <c r="S939" s="75"/>
    </row>
    <row r="940" spans="17:19" x14ac:dyDescent="0.25">
      <c r="Q940" s="75"/>
      <c r="R940" s="75"/>
      <c r="S940" s="75"/>
    </row>
    <row r="941" spans="17:19" x14ac:dyDescent="0.25">
      <c r="Q941" s="75"/>
      <c r="R941" s="75"/>
      <c r="S941" s="75"/>
    </row>
    <row r="942" spans="17:19" x14ac:dyDescent="0.25">
      <c r="Q942" s="75"/>
      <c r="R942" s="75"/>
      <c r="S942" s="75"/>
    </row>
    <row r="943" spans="17:19" x14ac:dyDescent="0.25">
      <c r="Q943" s="75"/>
      <c r="R943" s="75"/>
      <c r="S943" s="75"/>
    </row>
    <row r="944" spans="17:19" x14ac:dyDescent="0.25">
      <c r="Q944" s="75"/>
      <c r="R944" s="75"/>
      <c r="S944" s="75"/>
    </row>
    <row r="945" spans="17:19" x14ac:dyDescent="0.25">
      <c r="Q945" s="75"/>
      <c r="R945" s="75"/>
      <c r="S945" s="75"/>
    </row>
    <row r="946" spans="17:19" x14ac:dyDescent="0.25">
      <c r="Q946" s="75"/>
      <c r="R946" s="75"/>
      <c r="S946" s="75"/>
    </row>
    <row r="947" spans="17:19" x14ac:dyDescent="0.25">
      <c r="Q947" s="75"/>
      <c r="R947" s="75"/>
      <c r="S947" s="75"/>
    </row>
    <row r="948" spans="17:19" x14ac:dyDescent="0.25">
      <c r="Q948" s="75"/>
      <c r="R948" s="75"/>
      <c r="S948" s="75"/>
    </row>
    <row r="949" spans="17:19" x14ac:dyDescent="0.25">
      <c r="Q949" s="75"/>
      <c r="R949" s="75"/>
      <c r="S949" s="75"/>
    </row>
    <row r="950" spans="17:19" x14ac:dyDescent="0.25">
      <c r="Q950" s="75"/>
      <c r="R950" s="75"/>
      <c r="S950" s="75"/>
    </row>
    <row r="951" spans="17:19" x14ac:dyDescent="0.25">
      <c r="Q951" s="75"/>
      <c r="R951" s="75"/>
      <c r="S951" s="75"/>
    </row>
    <row r="952" spans="17:19" x14ac:dyDescent="0.25">
      <c r="Q952" s="75"/>
      <c r="R952" s="75"/>
      <c r="S952" s="75"/>
    </row>
    <row r="953" spans="17:19" x14ac:dyDescent="0.25">
      <c r="Q953" s="75"/>
      <c r="R953" s="75"/>
      <c r="S953" s="75"/>
    </row>
    <row r="954" spans="17:19" x14ac:dyDescent="0.25">
      <c r="Q954" s="75"/>
      <c r="R954" s="75"/>
      <c r="S954" s="75"/>
    </row>
    <row r="955" spans="17:19" x14ac:dyDescent="0.25">
      <c r="Q955" s="75"/>
      <c r="R955" s="75"/>
      <c r="S955" s="75"/>
    </row>
    <row r="956" spans="17:19" x14ac:dyDescent="0.25">
      <c r="Q956" s="75"/>
      <c r="R956" s="75"/>
      <c r="S956" s="75"/>
    </row>
    <row r="957" spans="17:19" x14ac:dyDescent="0.25">
      <c r="Q957" s="75"/>
      <c r="R957" s="75"/>
      <c r="S957" s="75"/>
    </row>
    <row r="958" spans="17:19" x14ac:dyDescent="0.25">
      <c r="Q958" s="75"/>
      <c r="R958" s="75"/>
      <c r="S958" s="75"/>
    </row>
    <row r="959" spans="17:19" x14ac:dyDescent="0.25">
      <c r="Q959" s="75"/>
      <c r="R959" s="75"/>
      <c r="S959" s="75"/>
    </row>
    <row r="960" spans="17:19" x14ac:dyDescent="0.25">
      <c r="Q960" s="75"/>
      <c r="R960" s="75"/>
      <c r="S960" s="75"/>
    </row>
    <row r="961" spans="17:19" x14ac:dyDescent="0.25">
      <c r="Q961" s="75"/>
      <c r="R961" s="75"/>
      <c r="S961" s="75"/>
    </row>
    <row r="962" spans="17:19" x14ac:dyDescent="0.25">
      <c r="Q962" s="75"/>
      <c r="R962" s="75"/>
      <c r="S962" s="75"/>
    </row>
    <row r="963" spans="17:19" x14ac:dyDescent="0.25">
      <c r="Q963" s="75"/>
      <c r="R963" s="75"/>
      <c r="S963" s="75"/>
    </row>
    <row r="964" spans="17:19" x14ac:dyDescent="0.25">
      <c r="Q964" s="75"/>
      <c r="R964" s="75"/>
      <c r="S964" s="75"/>
    </row>
    <row r="965" spans="17:19" x14ac:dyDescent="0.25">
      <c r="Q965" s="75"/>
      <c r="R965" s="75"/>
      <c r="S965" s="75"/>
    </row>
    <row r="966" spans="17:19" x14ac:dyDescent="0.25">
      <c r="Q966" s="75"/>
      <c r="R966" s="75"/>
      <c r="S966" s="75"/>
    </row>
    <row r="967" spans="17:19" x14ac:dyDescent="0.25">
      <c r="Q967" s="75"/>
      <c r="R967" s="75"/>
      <c r="S967" s="75"/>
    </row>
    <row r="968" spans="17:19" x14ac:dyDescent="0.25">
      <c r="Q968" s="75"/>
      <c r="R968" s="75"/>
      <c r="S968" s="75"/>
    </row>
    <row r="969" spans="17:19" x14ac:dyDescent="0.25">
      <c r="Q969" s="75"/>
      <c r="R969" s="75"/>
      <c r="S969" s="75"/>
    </row>
    <row r="970" spans="17:19" x14ac:dyDescent="0.25">
      <c r="Q970" s="75"/>
      <c r="R970" s="75"/>
      <c r="S970" s="75"/>
    </row>
    <row r="971" spans="17:19" x14ac:dyDescent="0.25">
      <c r="Q971" s="75"/>
      <c r="R971" s="75"/>
      <c r="S971" s="75"/>
    </row>
    <row r="972" spans="17:19" x14ac:dyDescent="0.25">
      <c r="Q972" s="75"/>
      <c r="R972" s="75"/>
      <c r="S972" s="75"/>
    </row>
    <row r="973" spans="17:19" x14ac:dyDescent="0.25">
      <c r="Q973" s="75"/>
      <c r="R973" s="75"/>
      <c r="S973" s="75"/>
    </row>
    <row r="974" spans="17:19" x14ac:dyDescent="0.25">
      <c r="Q974" s="75"/>
      <c r="R974" s="75"/>
      <c r="S974" s="75"/>
    </row>
    <row r="975" spans="17:19" x14ac:dyDescent="0.25">
      <c r="Q975" s="75"/>
      <c r="R975" s="75"/>
      <c r="S975" s="75"/>
    </row>
    <row r="976" spans="17:19" x14ac:dyDescent="0.25">
      <c r="Q976" s="75"/>
      <c r="R976" s="75"/>
      <c r="S976" s="75"/>
    </row>
    <row r="977" spans="17:19" x14ac:dyDescent="0.25">
      <c r="Q977" s="75"/>
      <c r="R977" s="75"/>
      <c r="S977" s="75"/>
    </row>
    <row r="978" spans="17:19" x14ac:dyDescent="0.25">
      <c r="Q978" s="75"/>
      <c r="R978" s="75"/>
      <c r="S978" s="75"/>
    </row>
    <row r="979" spans="17:19" x14ac:dyDescent="0.25">
      <c r="Q979" s="75"/>
      <c r="R979" s="75"/>
      <c r="S979" s="75"/>
    </row>
    <row r="980" spans="17:19" x14ac:dyDescent="0.25">
      <c r="Q980" s="75"/>
      <c r="R980" s="75"/>
      <c r="S980" s="75"/>
    </row>
    <row r="981" spans="17:19" x14ac:dyDescent="0.25">
      <c r="Q981" s="75"/>
      <c r="R981" s="75"/>
      <c r="S981" s="75"/>
    </row>
    <row r="982" spans="17:19" x14ac:dyDescent="0.25">
      <c r="Q982" s="75"/>
      <c r="R982" s="75"/>
      <c r="S982" s="75"/>
    </row>
    <row r="983" spans="17:19" x14ac:dyDescent="0.25">
      <c r="Q983" s="75"/>
      <c r="R983" s="75"/>
      <c r="S983" s="75"/>
    </row>
    <row r="984" spans="17:19" x14ac:dyDescent="0.25">
      <c r="Q984" s="75"/>
      <c r="R984" s="75"/>
      <c r="S984" s="75"/>
    </row>
    <row r="985" spans="17:19" x14ac:dyDescent="0.25">
      <c r="Q985" s="75"/>
      <c r="R985" s="75"/>
      <c r="S985" s="75"/>
    </row>
    <row r="986" spans="17:19" x14ac:dyDescent="0.25">
      <c r="Q986" s="75"/>
      <c r="R986" s="75"/>
      <c r="S986" s="75"/>
    </row>
    <row r="987" spans="17:19" x14ac:dyDescent="0.25">
      <c r="Q987" s="75"/>
      <c r="R987" s="75"/>
      <c r="S987" s="75"/>
    </row>
    <row r="988" spans="17:19" x14ac:dyDescent="0.25">
      <c r="Q988" s="75"/>
      <c r="R988" s="75"/>
      <c r="S988" s="75"/>
    </row>
    <row r="989" spans="17:19" x14ac:dyDescent="0.25">
      <c r="Q989" s="75"/>
      <c r="R989" s="75"/>
      <c r="S989" s="75"/>
    </row>
    <row r="990" spans="17:19" x14ac:dyDescent="0.25">
      <c r="Q990" s="75"/>
      <c r="R990" s="75"/>
      <c r="S990" s="75"/>
    </row>
    <row r="991" spans="17:19" x14ac:dyDescent="0.25">
      <c r="Q991" s="75"/>
      <c r="R991" s="75"/>
      <c r="S991" s="75"/>
    </row>
    <row r="992" spans="17:19" x14ac:dyDescent="0.25">
      <c r="Q992" s="75"/>
      <c r="R992" s="75"/>
      <c r="S992" s="75"/>
    </row>
    <row r="993" spans="17:19" x14ac:dyDescent="0.25">
      <c r="Q993" s="75"/>
      <c r="R993" s="75"/>
      <c r="S993" s="75"/>
    </row>
    <row r="994" spans="17:19" x14ac:dyDescent="0.25">
      <c r="Q994" s="75"/>
      <c r="R994" s="75"/>
      <c r="S994" s="75"/>
    </row>
    <row r="995" spans="17:19" x14ac:dyDescent="0.25">
      <c r="Q995" s="75"/>
      <c r="R995" s="75"/>
      <c r="S995" s="75"/>
    </row>
    <row r="996" spans="17:19" x14ac:dyDescent="0.25">
      <c r="Q996" s="75"/>
      <c r="R996" s="75"/>
      <c r="S996" s="75"/>
    </row>
    <row r="997" spans="17:19" x14ac:dyDescent="0.25">
      <c r="Q997" s="75"/>
      <c r="R997" s="75"/>
      <c r="S997" s="75"/>
    </row>
    <row r="998" spans="17:19" x14ac:dyDescent="0.25">
      <c r="Q998" s="75"/>
      <c r="R998" s="75"/>
      <c r="S998" s="75"/>
    </row>
    <row r="999" spans="17:19" x14ac:dyDescent="0.25">
      <c r="Q999" s="75"/>
      <c r="R999" s="75"/>
      <c r="S999" s="75"/>
    </row>
    <row r="1000" spans="17:19" x14ac:dyDescent="0.25">
      <c r="Q1000" s="75"/>
      <c r="R1000" s="75"/>
      <c r="S1000" s="75"/>
    </row>
    <row r="1001" spans="17:19" x14ac:dyDescent="0.25">
      <c r="Q1001" s="75"/>
      <c r="R1001" s="75"/>
      <c r="S1001" s="75"/>
    </row>
    <row r="1002" spans="17:19" x14ac:dyDescent="0.25">
      <c r="Q1002" s="75"/>
      <c r="R1002" s="75"/>
      <c r="S1002" s="75"/>
    </row>
    <row r="1003" spans="17:19" x14ac:dyDescent="0.25">
      <c r="Q1003" s="75"/>
      <c r="R1003" s="75"/>
      <c r="S1003" s="75"/>
    </row>
    <row r="1004" spans="17:19" x14ac:dyDescent="0.25">
      <c r="Q1004" s="75"/>
      <c r="R1004" s="75"/>
      <c r="S1004" s="75"/>
    </row>
    <row r="1005" spans="17:19" x14ac:dyDescent="0.25">
      <c r="Q1005" s="75"/>
      <c r="R1005" s="75"/>
      <c r="S1005" s="75"/>
    </row>
  </sheetData>
  <mergeCells count="10">
    <mergeCell ref="A2:S2"/>
    <mergeCell ref="G18:G19"/>
    <mergeCell ref="G20:G21"/>
    <mergeCell ref="G22:G23"/>
    <mergeCell ref="A16:B16"/>
    <mergeCell ref="A17:B17"/>
    <mergeCell ref="A18:B18"/>
    <mergeCell ref="A19:B19"/>
    <mergeCell ref="A20:B20"/>
    <mergeCell ref="G16:G17"/>
  </mergeCells>
  <conditionalFormatting sqref="Q3:Q105">
    <cfRule type="cellIs" dxfId="19" priority="2" operator="equal">
      <formula>$D$17</formula>
    </cfRule>
  </conditionalFormatting>
  <conditionalFormatting sqref="Q3:Q105">
    <cfRule type="cellIs" dxfId="18" priority="9" operator="between">
      <formula>$J$22</formula>
      <formula>$J$23</formula>
    </cfRule>
    <cfRule type="cellIs" dxfId="17" priority="10" operator="between">
      <formula>$J$20</formula>
      <formula>$J$21</formula>
    </cfRule>
    <cfRule type="cellIs" dxfId="16" priority="11" operator="between">
      <formula>$J$18</formula>
      <formula>$J$19</formula>
    </cfRule>
    <cfRule type="cellIs" dxfId="15" priority="12" operator="between">
      <formula>$J$16</formula>
      <formula>$J$17</formula>
    </cfRule>
  </conditionalFormatting>
  <conditionalFormatting sqref="Q3:S34 Q35:Q62 S35:S62 Q63:S105">
    <cfRule type="expression" priority="13">
      <formula>IF(AND($Q5&gt;=$J$16,$Q5&lt;=$J$17),TRUE,FALSE)</formula>
    </cfRule>
  </conditionalFormatting>
  <conditionalFormatting sqref="R35:R62">
    <cfRule type="expression" priority="1">
      <formula>IF(AND($Q50&gt;=$J$16,$Q50&lt;=$J$17),TRUE,FALSE)</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N118"/>
  <sheetViews>
    <sheetView topLeftCell="A4" workbookViewId="0">
      <selection activeCell="B14" sqref="B14"/>
    </sheetView>
  </sheetViews>
  <sheetFormatPr defaultRowHeight="15" x14ac:dyDescent="0.25"/>
  <cols>
    <col min="1" max="1" width="11" style="7" customWidth="1"/>
    <col min="2" max="4" width="9.140625" style="7"/>
    <col min="5" max="5" width="12.7109375" style="7" customWidth="1"/>
    <col min="6" max="6" width="11.5703125" style="7" bestFit="1" customWidth="1"/>
    <col min="7" max="8" width="9.140625" style="7"/>
    <col min="9" max="10" width="18.140625" style="7" customWidth="1"/>
    <col min="11" max="11" width="10.85546875" style="7" customWidth="1"/>
    <col min="12" max="16" width="9.140625" style="7"/>
    <col min="17" max="17" width="11.5703125" style="7" customWidth="1"/>
    <col min="18" max="18" width="11.7109375" style="7" customWidth="1"/>
    <col min="19" max="16384" width="9.140625" style="7"/>
  </cols>
  <sheetData>
    <row r="12" spans="1:14" ht="27" customHeight="1" x14ac:dyDescent="0.25">
      <c r="A12" s="16" t="s">
        <v>30</v>
      </c>
      <c r="B12" s="16" t="s">
        <v>12</v>
      </c>
      <c r="C12" s="16" t="s">
        <v>10</v>
      </c>
      <c r="E12" s="16" t="s">
        <v>81</v>
      </c>
      <c r="F12" s="17">
        <f>MAX(E18:E118)</f>
        <v>0.39269908169872414</v>
      </c>
      <c r="G12" s="17" t="s">
        <v>23</v>
      </c>
    </row>
    <row r="13" spans="1:14" ht="30.75" customHeight="1" x14ac:dyDescent="0.25">
      <c r="A13" s="16" t="s">
        <v>71</v>
      </c>
      <c r="B13" s="70">
        <v>4</v>
      </c>
      <c r="C13" s="17"/>
    </row>
    <row r="14" spans="1:14" ht="31.5" customHeight="1" x14ac:dyDescent="0.25">
      <c r="A14" s="16" t="s">
        <v>72</v>
      </c>
      <c r="B14" s="70">
        <v>0.02</v>
      </c>
      <c r="C14" s="17" t="s">
        <v>23</v>
      </c>
    </row>
    <row r="16" spans="1:14" ht="30" x14ac:dyDescent="0.25">
      <c r="A16" s="8" t="s">
        <v>56</v>
      </c>
      <c r="B16" s="8"/>
      <c r="C16" s="8"/>
      <c r="E16" s="88" t="s">
        <v>76</v>
      </c>
      <c r="F16" s="88" t="s">
        <v>77</v>
      </c>
      <c r="H16" s="8" t="s">
        <v>75</v>
      </c>
      <c r="I16" s="8"/>
      <c r="J16" s="8"/>
      <c r="L16" s="8" t="s">
        <v>78</v>
      </c>
      <c r="M16" s="8"/>
      <c r="N16" s="8"/>
    </row>
    <row r="17" spans="1:14" x14ac:dyDescent="0.25">
      <c r="A17" s="9" t="s">
        <v>54</v>
      </c>
      <c r="B17" s="9" t="s">
        <v>55</v>
      </c>
      <c r="C17" s="9" t="str">
        <f>CONCATENATE("-",B17)</f>
        <v>-R(x)</v>
      </c>
      <c r="E17" s="88"/>
      <c r="F17" s="88"/>
      <c r="H17" s="9" t="s">
        <v>73</v>
      </c>
      <c r="I17" s="9" t="s">
        <v>74</v>
      </c>
      <c r="J17" s="9" t="str">
        <f>"-y_petal"</f>
        <v>-y_petal</v>
      </c>
      <c r="L17" s="9" t="s">
        <v>73</v>
      </c>
      <c r="M17" s="9" t="s">
        <v>74</v>
      </c>
      <c r="N17" s="9" t="str">
        <f>"-y_petal"</f>
        <v>-y_petal</v>
      </c>
    </row>
    <row r="18" spans="1:14" x14ac:dyDescent="0.25">
      <c r="A18" s="10">
        <f>'Profile Coordinates'!Q5</f>
        <v>0</v>
      </c>
      <c r="B18" s="10">
        <f>'Profile Coordinates'!R5</f>
        <v>0</v>
      </c>
      <c r="C18" s="10">
        <f>'Profile Coordinates'!S5</f>
        <v>0</v>
      </c>
      <c r="E18" s="10">
        <f t="shared" ref="E18:E81" si="0">2*PI()*B18/$B$13</f>
        <v>0</v>
      </c>
      <c r="F18" s="10">
        <f>A18</f>
        <v>0</v>
      </c>
      <c r="H18" s="10">
        <f>A18</f>
        <v>0</v>
      </c>
      <c r="I18" s="10">
        <f>E18/2</f>
        <v>0</v>
      </c>
      <c r="J18" s="10">
        <f>-I18</f>
        <v>0</v>
      </c>
      <c r="L18" s="10">
        <f>H18</f>
        <v>0</v>
      </c>
      <c r="M18" s="10">
        <f t="shared" ref="M18:M81" si="1">I18+$B$14</f>
        <v>0.02</v>
      </c>
      <c r="N18" s="10">
        <f t="shared" ref="N18:N81" si="2">J18-$B$14</f>
        <v>-0.02</v>
      </c>
    </row>
    <row r="19" spans="1:14" x14ac:dyDescent="0.25">
      <c r="A19" s="10">
        <f>'Profile Coordinates'!Q6</f>
        <v>2.1250000000000002E-2</v>
      </c>
      <c r="B19" s="10">
        <f>'Profile Coordinates'!R6</f>
        <v>6.4635516552434241E-2</v>
      </c>
      <c r="C19" s="10">
        <f>'Profile Coordinates'!S6</f>
        <v>-6.4635516552434241E-2</v>
      </c>
      <c r="E19" s="10">
        <f t="shared" si="0"/>
        <v>0.10152923198105444</v>
      </c>
      <c r="F19" s="10">
        <f>SQRT((A19-A18)^2+(B19-B18)^2)</f>
        <v>6.8039051286742674E-2</v>
      </c>
      <c r="H19" s="10">
        <f>H18+F19</f>
        <v>6.8039051286742674E-2</v>
      </c>
      <c r="I19" s="10">
        <f t="shared" ref="I19:I82" si="3">E19/2</f>
        <v>5.0764615990527222E-2</v>
      </c>
      <c r="J19" s="10">
        <f t="shared" ref="J19:J82" si="4">-I19</f>
        <v>-5.0764615990527222E-2</v>
      </c>
      <c r="L19" s="10">
        <f t="shared" ref="L19:L22" si="5">H19</f>
        <v>6.8039051286742674E-2</v>
      </c>
      <c r="M19" s="10">
        <f t="shared" si="1"/>
        <v>7.0764615990527219E-2</v>
      </c>
      <c r="N19" s="10">
        <f t="shared" si="2"/>
        <v>-7.0764615990527219E-2</v>
      </c>
    </row>
    <row r="20" spans="1:14" x14ac:dyDescent="0.25">
      <c r="A20" s="10">
        <f>'Profile Coordinates'!Q7</f>
        <v>4.2500000000000003E-2</v>
      </c>
      <c r="B20" s="10">
        <f>'Profile Coordinates'!R7</f>
        <v>9.0614568365136511E-2</v>
      </c>
      <c r="C20" s="10">
        <f>'Profile Coordinates'!S7</f>
        <v>-9.0614568365136511E-2</v>
      </c>
      <c r="E20" s="10">
        <f t="shared" si="0"/>
        <v>0.14233703114206148</v>
      </c>
      <c r="F20" s="10">
        <f t="shared" ref="F20:F83" si="6">SQRT((A20-A19)^2+(B20-B19)^2)</f>
        <v>3.3562980098421971E-2</v>
      </c>
      <c r="H20" s="10">
        <f t="shared" ref="H20:H83" si="7">H19+F20</f>
        <v>0.10160203138516465</v>
      </c>
      <c r="I20" s="10">
        <f t="shared" si="3"/>
        <v>7.1168515571030738E-2</v>
      </c>
      <c r="J20" s="10">
        <f t="shared" si="4"/>
        <v>-7.1168515571030738E-2</v>
      </c>
      <c r="L20" s="10">
        <f t="shared" si="5"/>
        <v>0.10160203138516465</v>
      </c>
      <c r="M20" s="10">
        <f t="shared" si="1"/>
        <v>9.1168515571030742E-2</v>
      </c>
      <c r="N20" s="10">
        <f t="shared" si="2"/>
        <v>-9.1168515571030742E-2</v>
      </c>
    </row>
    <row r="21" spans="1:14" x14ac:dyDescent="0.25">
      <c r="A21" s="10">
        <f>'Profile Coordinates'!Q8</f>
        <v>6.3750000000000001E-2</v>
      </c>
      <c r="B21" s="10">
        <f>'Profile Coordinates'!R8</f>
        <v>0.10999886363049394</v>
      </c>
      <c r="C21" s="10">
        <f>'Profile Coordinates'!S8</f>
        <v>-0.10999886363049394</v>
      </c>
      <c r="E21" s="10">
        <f t="shared" si="0"/>
        <v>0.17278581094239262</v>
      </c>
      <c r="F21" s="10">
        <f t="shared" si="6"/>
        <v>2.8763056216865382E-2</v>
      </c>
      <c r="H21" s="10">
        <f t="shared" si="7"/>
        <v>0.13036508760203003</v>
      </c>
      <c r="I21" s="10">
        <f t="shared" si="3"/>
        <v>8.639290547119631E-2</v>
      </c>
      <c r="J21" s="10">
        <f t="shared" si="4"/>
        <v>-8.639290547119631E-2</v>
      </c>
      <c r="L21" s="10">
        <f t="shared" si="5"/>
        <v>0.13036508760203003</v>
      </c>
      <c r="M21" s="10">
        <f t="shared" si="1"/>
        <v>0.10639290547119631</v>
      </c>
      <c r="N21" s="10">
        <f t="shared" si="2"/>
        <v>-0.10639290547119631</v>
      </c>
    </row>
    <row r="22" spans="1:14" x14ac:dyDescent="0.25">
      <c r="A22" s="10">
        <f>'Profile Coordinates'!Q9</f>
        <v>8.5000000000000006E-2</v>
      </c>
      <c r="B22" s="10">
        <f>'Profile Coordinates'!R9</f>
        <v>0.1258729518204765</v>
      </c>
      <c r="C22" s="10">
        <f>'Profile Coordinates'!S9</f>
        <v>-0.1258729518204765</v>
      </c>
      <c r="E22" s="10">
        <f t="shared" si="0"/>
        <v>0.19772077036243549</v>
      </c>
      <c r="F22" s="10">
        <f t="shared" si="6"/>
        <v>2.6524501425349057E-2</v>
      </c>
      <c r="H22" s="10">
        <f t="shared" si="7"/>
        <v>0.15688958902737909</v>
      </c>
      <c r="I22" s="10">
        <f t="shared" si="3"/>
        <v>9.8860385181217744E-2</v>
      </c>
      <c r="J22" s="10">
        <f t="shared" si="4"/>
        <v>-9.8860385181217744E-2</v>
      </c>
      <c r="L22" s="10">
        <f t="shared" si="5"/>
        <v>0.15688958902737909</v>
      </c>
      <c r="M22" s="10">
        <f t="shared" si="1"/>
        <v>0.11886038518121775</v>
      </c>
      <c r="N22" s="10">
        <f t="shared" si="2"/>
        <v>-0.11886038518121775</v>
      </c>
    </row>
    <row r="23" spans="1:14" x14ac:dyDescent="0.25">
      <c r="A23" s="10">
        <f>'Profile Coordinates'!Q10</f>
        <v>0.10625000000000001</v>
      </c>
      <c r="B23" s="10">
        <f>'Profile Coordinates'!R10</f>
        <v>0.1394408476738434</v>
      </c>
      <c r="C23" s="10">
        <f>'Profile Coordinates'!S10</f>
        <v>-0.1394408476738434</v>
      </c>
      <c r="E23" s="10">
        <f t="shared" si="0"/>
        <v>0.21903317133123992</v>
      </c>
      <c r="F23" s="10">
        <f t="shared" si="6"/>
        <v>2.5212106177148527E-2</v>
      </c>
      <c r="H23" s="10">
        <f t="shared" si="7"/>
        <v>0.18210169520452762</v>
      </c>
      <c r="I23" s="10">
        <f t="shared" si="3"/>
        <v>0.10951658566561996</v>
      </c>
      <c r="J23" s="10">
        <f t="shared" si="4"/>
        <v>-0.10951658566561996</v>
      </c>
      <c r="L23" s="10">
        <f t="shared" ref="L23:L86" si="8">H23</f>
        <v>0.18210169520452762</v>
      </c>
      <c r="M23" s="10">
        <f t="shared" si="1"/>
        <v>0.12951658566561997</v>
      </c>
      <c r="N23" s="10">
        <f t="shared" si="2"/>
        <v>-0.12951658566561997</v>
      </c>
    </row>
    <row r="24" spans="1:14" x14ac:dyDescent="0.25">
      <c r="A24" s="10">
        <f>'Profile Coordinates'!Q11</f>
        <v>0.1275</v>
      </c>
      <c r="B24" s="10">
        <f>'Profile Coordinates'!R11</f>
        <v>0.1513241553751416</v>
      </c>
      <c r="C24" s="10">
        <f>'Profile Coordinates'!S11</f>
        <v>-0.1513241553751416</v>
      </c>
      <c r="E24" s="10">
        <f t="shared" si="0"/>
        <v>0.23769942741861264</v>
      </c>
      <c r="F24" s="10">
        <f t="shared" si="6"/>
        <v>2.4346981371901787E-2</v>
      </c>
      <c r="H24" s="10">
        <f t="shared" si="7"/>
        <v>0.2064486765764294</v>
      </c>
      <c r="I24" s="10">
        <f t="shared" si="3"/>
        <v>0.11884971370930632</v>
      </c>
      <c r="J24" s="10">
        <f t="shared" si="4"/>
        <v>-0.11884971370930632</v>
      </c>
      <c r="L24" s="10">
        <f t="shared" si="8"/>
        <v>0.2064486765764294</v>
      </c>
      <c r="M24" s="10">
        <f t="shared" si="1"/>
        <v>0.13884971370930632</v>
      </c>
      <c r="N24" s="10">
        <f t="shared" si="2"/>
        <v>-0.13884971370930632</v>
      </c>
    </row>
    <row r="25" spans="1:14" x14ac:dyDescent="0.25">
      <c r="A25" s="10">
        <f>'Profile Coordinates'!Q12</f>
        <v>0.14874999999999999</v>
      </c>
      <c r="B25" s="10">
        <f>'Profile Coordinates'!R12</f>
        <v>0.16189425561149473</v>
      </c>
      <c r="C25" s="10">
        <f>'Profile Coordinates'!S12</f>
        <v>-0.16189425561149473</v>
      </c>
      <c r="E25" s="10">
        <f t="shared" si="0"/>
        <v>0.25430290204373002</v>
      </c>
      <c r="F25" s="10">
        <f t="shared" si="6"/>
        <v>2.3733721136950946E-2</v>
      </c>
      <c r="H25" s="10">
        <f t="shared" si="7"/>
        <v>0.23018239771338034</v>
      </c>
      <c r="I25" s="10">
        <f t="shared" si="3"/>
        <v>0.12715145102186501</v>
      </c>
      <c r="J25" s="10">
        <f t="shared" si="4"/>
        <v>-0.12715145102186501</v>
      </c>
      <c r="L25" s="10">
        <f t="shared" si="8"/>
        <v>0.23018239771338034</v>
      </c>
      <c r="M25" s="10">
        <f t="shared" si="1"/>
        <v>0.147151451021865</v>
      </c>
      <c r="N25" s="10">
        <f t="shared" si="2"/>
        <v>-0.147151451021865</v>
      </c>
    </row>
    <row r="26" spans="1:14" x14ac:dyDescent="0.25">
      <c r="A26" s="10">
        <f>'Profile Coordinates'!Q13</f>
        <v>0.16999999999999998</v>
      </c>
      <c r="B26" s="10">
        <f>'Profile Coordinates'!R13</f>
        <v>0.1713942822850284</v>
      </c>
      <c r="C26" s="10">
        <f>'Profile Coordinates'!S13</f>
        <v>-0.1713942822850284</v>
      </c>
      <c r="E26" s="10">
        <f t="shared" si="0"/>
        <v>0.26922550904697023</v>
      </c>
      <c r="F26" s="10">
        <f t="shared" si="6"/>
        <v>2.3276877084305161E-2</v>
      </c>
      <c r="H26" s="10">
        <f t="shared" si="7"/>
        <v>0.25345927479768549</v>
      </c>
      <c r="I26" s="10">
        <f t="shared" si="3"/>
        <v>0.13461275452348512</v>
      </c>
      <c r="J26" s="10">
        <f t="shared" si="4"/>
        <v>-0.13461275452348512</v>
      </c>
      <c r="L26" s="10">
        <f t="shared" si="8"/>
        <v>0.25345927479768549</v>
      </c>
      <c r="M26" s="10">
        <f t="shared" si="1"/>
        <v>0.15461275452348511</v>
      </c>
      <c r="N26" s="10">
        <f t="shared" si="2"/>
        <v>-0.15461275452348511</v>
      </c>
    </row>
    <row r="27" spans="1:14" x14ac:dyDescent="0.25">
      <c r="A27" s="10">
        <f>'Profile Coordinates'!Q14</f>
        <v>0.19124999999999998</v>
      </c>
      <c r="B27" s="10">
        <f>'Profile Coordinates'!R14</f>
        <v>0.17999374989148925</v>
      </c>
      <c r="C27" s="10">
        <f>'Profile Coordinates'!S14</f>
        <v>-0.17999374989148925</v>
      </c>
      <c r="E27" s="10">
        <f t="shared" si="0"/>
        <v>0.28273352117559064</v>
      </c>
      <c r="F27" s="10">
        <f t="shared" si="6"/>
        <v>2.2924077802925227E-2</v>
      </c>
      <c r="H27" s="10">
        <f t="shared" si="7"/>
        <v>0.2763833526006107</v>
      </c>
      <c r="I27" s="10">
        <f t="shared" si="3"/>
        <v>0.14136676058779532</v>
      </c>
      <c r="J27" s="10">
        <f t="shared" si="4"/>
        <v>-0.14136676058779532</v>
      </c>
      <c r="L27" s="10">
        <f t="shared" si="8"/>
        <v>0.2763833526006107</v>
      </c>
      <c r="M27" s="10">
        <f t="shared" si="1"/>
        <v>0.16136676058779531</v>
      </c>
      <c r="N27" s="10">
        <f t="shared" si="2"/>
        <v>-0.16136676058779531</v>
      </c>
    </row>
    <row r="28" spans="1:14" x14ac:dyDescent="0.25">
      <c r="A28" s="10">
        <f>'Profile Coordinates'!Q15</f>
        <v>0.21249999999999997</v>
      </c>
      <c r="B28" s="10">
        <f>'Profile Coordinates'!R15</f>
        <v>0.18781639970992947</v>
      </c>
      <c r="C28" s="10">
        <f>'Profile Coordinates'!S15</f>
        <v>-0.18781639970992947</v>
      </c>
      <c r="E28" s="10">
        <f t="shared" si="0"/>
        <v>0.29502131077619931</v>
      </c>
      <c r="F28" s="10">
        <f t="shared" si="6"/>
        <v>2.2644123965875614E-2</v>
      </c>
      <c r="H28" s="10">
        <f t="shared" si="7"/>
        <v>0.29902747656648632</v>
      </c>
      <c r="I28" s="10">
        <f t="shared" si="3"/>
        <v>0.14751065538809965</v>
      </c>
      <c r="J28" s="10">
        <f t="shared" si="4"/>
        <v>-0.14751065538809965</v>
      </c>
      <c r="L28" s="10">
        <f t="shared" si="8"/>
        <v>0.29902747656648632</v>
      </c>
      <c r="M28" s="10">
        <f t="shared" si="1"/>
        <v>0.16751065538809964</v>
      </c>
      <c r="N28" s="10">
        <f t="shared" si="2"/>
        <v>-0.16751065538809964</v>
      </c>
    </row>
    <row r="29" spans="1:14" x14ac:dyDescent="0.25">
      <c r="A29" s="10">
        <f>'Profile Coordinates'!Q16</f>
        <v>0.23374999999999996</v>
      </c>
      <c r="B29" s="10">
        <f>'Profile Coordinates'!R16</f>
        <v>0.19495576421332095</v>
      </c>
      <c r="C29" s="10">
        <f>'Profile Coordinates'!S16</f>
        <v>-0.19495576421332095</v>
      </c>
      <c r="E29" s="10">
        <f t="shared" si="0"/>
        <v>0.30623579831377651</v>
      </c>
      <c r="F29" s="10">
        <f t="shared" si="6"/>
        <v>2.2417248392973786E-2</v>
      </c>
      <c r="H29" s="10">
        <f t="shared" si="7"/>
        <v>0.32144472495946008</v>
      </c>
      <c r="I29" s="10">
        <f t="shared" si="3"/>
        <v>0.15311789915688825</v>
      </c>
      <c r="J29" s="10">
        <f t="shared" si="4"/>
        <v>-0.15311789915688825</v>
      </c>
      <c r="L29" s="10">
        <f t="shared" si="8"/>
        <v>0.32144472495946008</v>
      </c>
      <c r="M29" s="10">
        <f t="shared" si="1"/>
        <v>0.17311789915688824</v>
      </c>
      <c r="N29" s="10">
        <f t="shared" si="2"/>
        <v>-0.17311789915688824</v>
      </c>
    </row>
    <row r="30" spans="1:14" x14ac:dyDescent="0.25">
      <c r="A30" s="10">
        <f>'Profile Coordinates'!Q17</f>
        <v>0.25499999999999995</v>
      </c>
      <c r="B30" s="10">
        <f>'Profile Coordinates'!R17</f>
        <v>0.20148449071826841</v>
      </c>
      <c r="C30" s="10">
        <f>'Profile Coordinates'!S17</f>
        <v>-0.20148449071826841</v>
      </c>
      <c r="E30" s="10">
        <f t="shared" si="0"/>
        <v>0.31649109792639646</v>
      </c>
      <c r="F30" s="10">
        <f t="shared" si="6"/>
        <v>2.2230311958593901E-2</v>
      </c>
      <c r="H30" s="10">
        <f t="shared" si="7"/>
        <v>0.34367503691805401</v>
      </c>
      <c r="I30" s="10">
        <f t="shared" si="3"/>
        <v>0.15824554896319823</v>
      </c>
      <c r="J30" s="10">
        <f t="shared" si="4"/>
        <v>-0.15824554896319823</v>
      </c>
      <c r="L30" s="10">
        <f t="shared" si="8"/>
        <v>0.34367503691805401</v>
      </c>
      <c r="M30" s="10">
        <f t="shared" si="1"/>
        <v>0.17824554896319822</v>
      </c>
      <c r="N30" s="10">
        <f t="shared" si="2"/>
        <v>-0.17824554896319822</v>
      </c>
    </row>
    <row r="31" spans="1:14" x14ac:dyDescent="0.25">
      <c r="A31" s="10">
        <f>'Profile Coordinates'!Q18</f>
        <v>0.27624999999999994</v>
      </c>
      <c r="B31" s="10">
        <f>'Profile Coordinates'!R18</f>
        <v>0.20746023715401463</v>
      </c>
      <c r="C31" s="10">
        <f>'Profile Coordinates'!S18</f>
        <v>-0.20746023715401463</v>
      </c>
      <c r="E31" s="10">
        <f t="shared" si="0"/>
        <v>0.3258777784775243</v>
      </c>
      <c r="F31" s="10">
        <f t="shared" si="6"/>
        <v>2.2074239408512657E-2</v>
      </c>
      <c r="H31" s="10">
        <f t="shared" si="7"/>
        <v>0.36574927632656667</v>
      </c>
      <c r="I31" s="10">
        <f t="shared" si="3"/>
        <v>0.16293888923876215</v>
      </c>
      <c r="J31" s="10">
        <f t="shared" si="4"/>
        <v>-0.16293888923876215</v>
      </c>
      <c r="L31" s="10">
        <f t="shared" si="8"/>
        <v>0.36574927632656667</v>
      </c>
      <c r="M31" s="10">
        <f t="shared" si="1"/>
        <v>0.18293888923876214</v>
      </c>
      <c r="N31" s="10">
        <f t="shared" si="2"/>
        <v>-0.18293888923876214</v>
      </c>
    </row>
    <row r="32" spans="1:14" x14ac:dyDescent="0.25">
      <c r="A32" s="10">
        <f>'Profile Coordinates'!Q19</f>
        <v>0.29749999999999993</v>
      </c>
      <c r="B32" s="10">
        <f>'Profile Coordinates'!R19</f>
        <v>0.2129295658193103</v>
      </c>
      <c r="C32" s="10">
        <f>'Profile Coordinates'!S19</f>
        <v>-0.2129295658193103</v>
      </c>
      <c r="E32" s="10">
        <f t="shared" si="0"/>
        <v>0.33446897985500479</v>
      </c>
      <c r="F32" s="10">
        <f t="shared" si="6"/>
        <v>2.1942562659111278E-2</v>
      </c>
      <c r="H32" s="10">
        <f t="shared" si="7"/>
        <v>0.38769183898567794</v>
      </c>
      <c r="I32" s="10">
        <f t="shared" si="3"/>
        <v>0.16723448992750239</v>
      </c>
      <c r="J32" s="10">
        <f t="shared" si="4"/>
        <v>-0.16723448992750239</v>
      </c>
      <c r="L32" s="10">
        <f t="shared" si="8"/>
        <v>0.38769183898567794</v>
      </c>
      <c r="M32" s="10">
        <f t="shared" si="1"/>
        <v>0.18723448992750238</v>
      </c>
      <c r="N32" s="10">
        <f t="shared" si="2"/>
        <v>-0.18723448992750238</v>
      </c>
    </row>
    <row r="33" spans="1:14" x14ac:dyDescent="0.25">
      <c r="A33" s="10">
        <f>'Profile Coordinates'!Q20</f>
        <v>0.31874999999999992</v>
      </c>
      <c r="B33" s="10">
        <f>'Profile Coordinates'!R20</f>
        <v>0.21793060822197505</v>
      </c>
      <c r="C33" s="10">
        <f>'Profile Coordinates'!S20</f>
        <v>-0.21793060822197505</v>
      </c>
      <c r="E33" s="10">
        <f t="shared" si="0"/>
        <v>0.3423245988912561</v>
      </c>
      <c r="F33" s="10">
        <f t="shared" si="6"/>
        <v>2.1830550270509681E-2</v>
      </c>
      <c r="H33" s="10">
        <f t="shared" si="7"/>
        <v>0.40952238925618761</v>
      </c>
      <c r="I33" s="10">
        <f t="shared" si="3"/>
        <v>0.17116229944562805</v>
      </c>
      <c r="J33" s="10">
        <f t="shared" si="4"/>
        <v>-0.17116229944562805</v>
      </c>
      <c r="L33" s="10">
        <f t="shared" si="8"/>
        <v>0.40952238925618761</v>
      </c>
      <c r="M33" s="10">
        <f t="shared" si="1"/>
        <v>0.19116229944562804</v>
      </c>
      <c r="N33" s="10">
        <f t="shared" si="2"/>
        <v>-0.19116229944562804</v>
      </c>
    </row>
    <row r="34" spans="1:14" x14ac:dyDescent="0.25">
      <c r="A34" s="10">
        <f>'Profile Coordinates'!Q21</f>
        <v>0.33999999999999991</v>
      </c>
      <c r="B34" s="10">
        <f>'Profile Coordinates'!R21</f>
        <v>0.22249494376277407</v>
      </c>
      <c r="C34" s="10">
        <f>'Profile Coordinates'!S21</f>
        <v>-0.22249494376277407</v>
      </c>
      <c r="E34" s="10">
        <f t="shared" si="0"/>
        <v>0.34949424039300259</v>
      </c>
      <c r="F34" s="10">
        <f t="shared" si="6"/>
        <v>2.1734664914118199E-2</v>
      </c>
      <c r="H34" s="10">
        <f t="shared" si="7"/>
        <v>0.4312570541703058</v>
      </c>
      <c r="I34" s="10">
        <f t="shared" si="3"/>
        <v>0.17474712019650129</v>
      </c>
      <c r="J34" s="10">
        <f t="shared" si="4"/>
        <v>-0.17474712019650129</v>
      </c>
      <c r="L34" s="10">
        <f t="shared" si="8"/>
        <v>0.4312570541703058</v>
      </c>
      <c r="M34" s="10">
        <f t="shared" si="1"/>
        <v>0.19474712019650128</v>
      </c>
      <c r="N34" s="10">
        <f t="shared" si="2"/>
        <v>-0.19474712019650128</v>
      </c>
    </row>
    <row r="35" spans="1:14" x14ac:dyDescent="0.25">
      <c r="A35" s="10">
        <f>'Profile Coordinates'!Q22</f>
        <v>0.3612499999999999</v>
      </c>
      <c r="B35" s="10">
        <f>'Profile Coordinates'!R22</f>
        <v>0.22664895764154749</v>
      </c>
      <c r="C35" s="10">
        <f>'Profile Coordinates'!S22</f>
        <v>-0.22664895764154749</v>
      </c>
      <c r="E35" s="10">
        <f t="shared" si="0"/>
        <v>0.35601935013523489</v>
      </c>
      <c r="F35" s="10">
        <f t="shared" si="6"/>
        <v>2.1652213081000331E-2</v>
      </c>
      <c r="H35" s="10">
        <f t="shared" si="7"/>
        <v>0.45290926725130615</v>
      </c>
      <c r="I35" s="10">
        <f t="shared" si="3"/>
        <v>0.17800967506761745</v>
      </c>
      <c r="J35" s="10">
        <f t="shared" si="4"/>
        <v>-0.17800967506761745</v>
      </c>
      <c r="L35" s="10">
        <f t="shared" si="8"/>
        <v>0.45290926725130615</v>
      </c>
      <c r="M35" s="10">
        <f t="shared" si="1"/>
        <v>0.19800967506761744</v>
      </c>
      <c r="N35" s="10">
        <f t="shared" si="2"/>
        <v>-0.19800967506761744</v>
      </c>
    </row>
    <row r="36" spans="1:14" x14ac:dyDescent="0.25">
      <c r="A36" s="10">
        <f>'Profile Coordinates'!Q23</f>
        <v>0.3824999999999999</v>
      </c>
      <c r="B36" s="10">
        <f>'Profile Coordinates'!R23</f>
        <v>0.23041484327186906</v>
      </c>
      <c r="C36" s="10">
        <f>'Profile Coordinates'!S23</f>
        <v>-0.23041484327186906</v>
      </c>
      <c r="E36" s="10">
        <f t="shared" si="0"/>
        <v>0.36193478945047369</v>
      </c>
      <c r="F36" s="10">
        <f t="shared" si="6"/>
        <v>2.1581111986657731E-2</v>
      </c>
      <c r="H36" s="10">
        <f t="shared" si="7"/>
        <v>0.47449037923796389</v>
      </c>
      <c r="I36" s="10">
        <f t="shared" si="3"/>
        <v>0.18096739472523685</v>
      </c>
      <c r="J36" s="10">
        <f t="shared" si="4"/>
        <v>-0.18096739472523685</v>
      </c>
      <c r="L36" s="10">
        <f t="shared" si="8"/>
        <v>0.47449037923796389</v>
      </c>
      <c r="M36" s="10">
        <f t="shared" si="1"/>
        <v>0.20096739472523684</v>
      </c>
      <c r="N36" s="10">
        <f t="shared" si="2"/>
        <v>-0.20096739472523684</v>
      </c>
    </row>
    <row r="37" spans="1:14" x14ac:dyDescent="0.25">
      <c r="A37" s="10">
        <f>'Profile Coordinates'!Q24</f>
        <v>0.40374999999999989</v>
      </c>
      <c r="B37" s="10">
        <f>'Profile Coordinates'!R24</f>
        <v>0.23381135558394078</v>
      </c>
      <c r="C37" s="10">
        <f>'Profile Coordinates'!S24</f>
        <v>-0.23381135558394078</v>
      </c>
      <c r="E37" s="10">
        <f t="shared" si="0"/>
        <v>0.36727001851418961</v>
      </c>
      <c r="F37" s="10">
        <f t="shared" si="6"/>
        <v>2.1519730385998203E-2</v>
      </c>
      <c r="H37" s="10">
        <f t="shared" si="7"/>
        <v>0.49601010962396208</v>
      </c>
      <c r="I37" s="10">
        <f t="shared" si="3"/>
        <v>0.18363500925709481</v>
      </c>
      <c r="J37" s="10">
        <f t="shared" si="4"/>
        <v>-0.18363500925709481</v>
      </c>
      <c r="L37" s="10">
        <f t="shared" si="8"/>
        <v>0.49601010962396208</v>
      </c>
      <c r="M37" s="10">
        <f t="shared" si="1"/>
        <v>0.2036350092570948</v>
      </c>
      <c r="N37" s="10">
        <f t="shared" si="2"/>
        <v>-0.2036350092570948</v>
      </c>
    </row>
    <row r="38" spans="1:14" x14ac:dyDescent="0.25">
      <c r="A38" s="10">
        <f>'Profile Coordinates'!Q25</f>
        <v>0.42499999999999988</v>
      </c>
      <c r="B38" s="10">
        <f>'Profile Coordinates'!R25</f>
        <v>0.23685438564654021</v>
      </c>
      <c r="C38" s="10">
        <f>'Profile Coordinates'!S25</f>
        <v>-0.23685438564654021</v>
      </c>
      <c r="E38" s="10">
        <f t="shared" si="0"/>
        <v>0.37204999895884722</v>
      </c>
      <c r="F38" s="10">
        <f t="shared" si="6"/>
        <v>2.1466777400482903E-2</v>
      </c>
      <c r="H38" s="10">
        <f t="shared" si="7"/>
        <v>0.51747688702444494</v>
      </c>
      <c r="I38" s="10">
        <f t="shared" si="3"/>
        <v>0.18602499947942361</v>
      </c>
      <c r="J38" s="10">
        <f t="shared" si="4"/>
        <v>-0.18602499947942361</v>
      </c>
      <c r="L38" s="10">
        <f t="shared" si="8"/>
        <v>0.51747688702444494</v>
      </c>
      <c r="M38" s="10">
        <f t="shared" si="1"/>
        <v>0.2060249994794236</v>
      </c>
      <c r="N38" s="10">
        <f t="shared" si="2"/>
        <v>-0.2060249994794236</v>
      </c>
    </row>
    <row r="39" spans="1:14" x14ac:dyDescent="0.25">
      <c r="A39" s="10">
        <f>'Profile Coordinates'!Q26</f>
        <v>0.44624999999999987</v>
      </c>
      <c r="B39" s="10">
        <f>'Profile Coordinates'!R26</f>
        <v>0.2395574043940199</v>
      </c>
      <c r="C39" s="10">
        <f>'Profile Coordinates'!S26</f>
        <v>-0.2395574043940199</v>
      </c>
      <c r="E39" s="10">
        <f t="shared" si="0"/>
        <v>0.37629589087864607</v>
      </c>
      <c r="F39" s="10">
        <f t="shared" si="6"/>
        <v>2.1421223362572604E-2</v>
      </c>
      <c r="H39" s="10">
        <f t="shared" si="7"/>
        <v>0.53889811038701751</v>
      </c>
      <c r="I39" s="10">
        <f t="shared" si="3"/>
        <v>0.18814794543932303</v>
      </c>
      <c r="J39" s="10">
        <f t="shared" si="4"/>
        <v>-0.18814794543932303</v>
      </c>
      <c r="L39" s="10">
        <f t="shared" si="8"/>
        <v>0.53889811038701751</v>
      </c>
      <c r="M39" s="10">
        <f t="shared" si="1"/>
        <v>0.20814794543932302</v>
      </c>
      <c r="N39" s="10">
        <f t="shared" si="2"/>
        <v>-0.20814794543932302</v>
      </c>
    </row>
    <row r="40" spans="1:14" x14ac:dyDescent="0.25">
      <c r="A40" s="10">
        <f>'Profile Coordinates'!Q27</f>
        <v>0.46749999999999986</v>
      </c>
      <c r="B40" s="10">
        <f>'Profile Coordinates'!R27</f>
        <v>0.24193180857423441</v>
      </c>
      <c r="C40" s="10">
        <f>'Profile Coordinates'!S27</f>
        <v>-0.24193180857423441</v>
      </c>
      <c r="E40" s="10">
        <f t="shared" si="0"/>
        <v>0.38002559624325349</v>
      </c>
      <c r="F40" s="10">
        <f t="shared" si="6"/>
        <v>2.1382242520629584E-2</v>
      </c>
      <c r="H40" s="10">
        <f t="shared" si="7"/>
        <v>0.56028035290764711</v>
      </c>
      <c r="I40" s="10">
        <f t="shared" si="3"/>
        <v>0.19001279812162675</v>
      </c>
      <c r="J40" s="10">
        <f t="shared" si="4"/>
        <v>-0.19001279812162675</v>
      </c>
      <c r="L40" s="10">
        <f t="shared" si="8"/>
        <v>0.56028035290764711</v>
      </c>
      <c r="M40" s="10">
        <f t="shared" si="1"/>
        <v>0.21001279812162674</v>
      </c>
      <c r="N40" s="10">
        <f t="shared" si="2"/>
        <v>-0.21001279812162674</v>
      </c>
    </row>
    <row r="41" spans="1:14" x14ac:dyDescent="0.25">
      <c r="A41" s="10">
        <f>'Profile Coordinates'!Q28</f>
        <v>0.48874999999999985</v>
      </c>
      <c r="B41" s="10">
        <f>'Profile Coordinates'!R28</f>
        <v>0.24398719228680835</v>
      </c>
      <c r="C41" s="10">
        <f>'Profile Coordinates'!S28</f>
        <v>-0.24398719228680835</v>
      </c>
      <c r="E41" s="10">
        <f t="shared" si="0"/>
        <v>0.38325418542911865</v>
      </c>
      <c r="F41" s="10">
        <f t="shared" si="6"/>
        <v>2.1349170995753296E-2</v>
      </c>
      <c r="H41" s="10">
        <f t="shared" si="7"/>
        <v>0.58162952390340039</v>
      </c>
      <c r="I41" s="10">
        <f t="shared" si="3"/>
        <v>0.19162709271455933</v>
      </c>
      <c r="J41" s="10">
        <f t="shared" si="4"/>
        <v>-0.19162709271455933</v>
      </c>
      <c r="L41" s="10">
        <f t="shared" si="8"/>
        <v>0.58162952390340039</v>
      </c>
      <c r="M41" s="10">
        <f t="shared" si="1"/>
        <v>0.21162709271455932</v>
      </c>
      <c r="N41" s="10">
        <f t="shared" si="2"/>
        <v>-0.21162709271455932</v>
      </c>
    </row>
    <row r="42" spans="1:14" x14ac:dyDescent="0.25">
      <c r="A42" s="10">
        <f>'Profile Coordinates'!Q29</f>
        <v>0.5099999999999999</v>
      </c>
      <c r="B42" s="10">
        <f>'Profile Coordinates'!R29</f>
        <v>0.24573156085452269</v>
      </c>
      <c r="C42" s="10">
        <f>'Profile Coordinates'!S29</f>
        <v>-0.24573156085452269</v>
      </c>
      <c r="E42" s="10">
        <f t="shared" si="0"/>
        <v>0.38599423316786086</v>
      </c>
      <c r="F42" s="10">
        <f t="shared" si="6"/>
        <v>2.1321475598560992E-2</v>
      </c>
      <c r="H42" s="10">
        <f t="shared" si="7"/>
        <v>0.6029509995019614</v>
      </c>
      <c r="I42" s="10">
        <f t="shared" si="3"/>
        <v>0.19299711658393043</v>
      </c>
      <c r="J42" s="10">
        <f t="shared" si="4"/>
        <v>-0.19299711658393043</v>
      </c>
      <c r="L42" s="10">
        <f t="shared" si="8"/>
        <v>0.6029509995019614</v>
      </c>
      <c r="M42" s="10">
        <f t="shared" si="1"/>
        <v>0.21299711658393042</v>
      </c>
      <c r="N42" s="10">
        <f t="shared" si="2"/>
        <v>-0.21299711658393042</v>
      </c>
    </row>
    <row r="43" spans="1:14" x14ac:dyDescent="0.25">
      <c r="A43" s="10">
        <f>'Profile Coordinates'!Q30</f>
        <v>0.53124999999999989</v>
      </c>
      <c r="B43" s="10">
        <f>'Profile Coordinates'!R30</f>
        <v>0.24717149916606487</v>
      </c>
      <c r="C43" s="10">
        <f>'Profile Coordinates'!S30</f>
        <v>-0.24717149916606487</v>
      </c>
      <c r="E43" s="10">
        <f t="shared" si="0"/>
        <v>0.38825608297844255</v>
      </c>
      <c r="F43" s="10">
        <f t="shared" si="6"/>
        <v>2.1298730533556375E-2</v>
      </c>
      <c r="H43" s="10">
        <f t="shared" si="7"/>
        <v>0.62424973003551776</v>
      </c>
      <c r="I43" s="10">
        <f t="shared" si="3"/>
        <v>0.19412804148922128</v>
      </c>
      <c r="J43" s="10">
        <f t="shared" si="4"/>
        <v>-0.19412804148922128</v>
      </c>
      <c r="L43" s="10">
        <f t="shared" si="8"/>
        <v>0.62424973003551776</v>
      </c>
      <c r="M43" s="10">
        <f t="shared" si="1"/>
        <v>0.21412804148922127</v>
      </c>
      <c r="N43" s="10">
        <f t="shared" si="2"/>
        <v>-0.21412804148922127</v>
      </c>
    </row>
    <row r="44" spans="1:14" x14ac:dyDescent="0.25">
      <c r="A44" s="10">
        <f>'Profile Coordinates'!Q31</f>
        <v>0.55249999999999988</v>
      </c>
      <c r="B44" s="10">
        <f>'Profile Coordinates'!R31</f>
        <v>0.24831230336010335</v>
      </c>
      <c r="C44" s="10">
        <f>'Profile Coordinates'!S31</f>
        <v>-0.24831230336010335</v>
      </c>
      <c r="E44" s="10">
        <f t="shared" si="0"/>
        <v>0.39004805401603038</v>
      </c>
      <c r="F44" s="10">
        <f t="shared" si="6"/>
        <v>2.1280599949464192E-2</v>
      </c>
      <c r="H44" s="10">
        <f t="shared" si="7"/>
        <v>0.64553032998498194</v>
      </c>
      <c r="I44" s="10">
        <f t="shared" si="3"/>
        <v>0.19502402700801519</v>
      </c>
      <c r="J44" s="10">
        <f t="shared" si="4"/>
        <v>-0.19502402700801519</v>
      </c>
      <c r="L44" s="10">
        <f t="shared" si="8"/>
        <v>0.64553032998498194</v>
      </c>
      <c r="M44" s="10">
        <f t="shared" si="1"/>
        <v>0.21502402700801518</v>
      </c>
      <c r="N44" s="10">
        <f t="shared" si="2"/>
        <v>-0.21502402700801518</v>
      </c>
    </row>
    <row r="45" spans="1:14" x14ac:dyDescent="0.25">
      <c r="A45" s="10">
        <f>'Profile Coordinates'!Q32</f>
        <v>0.57374999999999987</v>
      </c>
      <c r="B45" s="10">
        <f>'Profile Coordinates'!R32</f>
        <v>0.24915808234933903</v>
      </c>
      <c r="C45" s="10">
        <f>'Profile Coordinates'!S32</f>
        <v>-0.24915808234933903</v>
      </c>
      <c r="E45" s="10">
        <f t="shared" si="0"/>
        <v>0.39137660054560208</v>
      </c>
      <c r="F45" s="10">
        <f t="shared" si="6"/>
        <v>2.1266824918135575E-2</v>
      </c>
      <c r="H45" s="10">
        <f t="shared" si="7"/>
        <v>0.66679715490311753</v>
      </c>
      <c r="I45" s="10">
        <f t="shared" si="3"/>
        <v>0.19568830027280104</v>
      </c>
      <c r="J45" s="10">
        <f t="shared" si="4"/>
        <v>-0.19568830027280104</v>
      </c>
      <c r="L45" s="10">
        <f t="shared" si="8"/>
        <v>0.66679715490311753</v>
      </c>
      <c r="M45" s="10">
        <f t="shared" si="1"/>
        <v>0.21568830027280103</v>
      </c>
      <c r="N45" s="10">
        <f t="shared" si="2"/>
        <v>-0.21568830027280103</v>
      </c>
    </row>
    <row r="46" spans="1:14" x14ac:dyDescent="0.25">
      <c r="A46" s="10">
        <f>'Profile Coordinates'!Q33</f>
        <v>0.59499999999999986</v>
      </c>
      <c r="B46" s="10">
        <f>'Profile Coordinates'!R33</f>
        <v>0.24971183392062138</v>
      </c>
      <c r="C46" s="10">
        <f>'Profile Coordinates'!S33</f>
        <v>-0.24971183392062138</v>
      </c>
      <c r="E46" s="10">
        <f t="shared" si="0"/>
        <v>0.39224643147972932</v>
      </c>
      <c r="F46" s="10">
        <f t="shared" si="6"/>
        <v>2.1257213853247497E-2</v>
      </c>
      <c r="H46" s="10">
        <f t="shared" si="7"/>
        <v>0.68805436875636505</v>
      </c>
      <c r="I46" s="10">
        <f t="shared" si="3"/>
        <v>0.19612321573986466</v>
      </c>
      <c r="J46" s="10">
        <f t="shared" si="4"/>
        <v>-0.19612321573986466</v>
      </c>
      <c r="L46" s="10">
        <f t="shared" si="8"/>
        <v>0.68805436875636505</v>
      </c>
      <c r="M46" s="10">
        <f t="shared" si="1"/>
        <v>0.21612321573986465</v>
      </c>
      <c r="N46" s="10">
        <f t="shared" si="2"/>
        <v>-0.21612321573986465</v>
      </c>
    </row>
    <row r="47" spans="1:14" x14ac:dyDescent="0.25">
      <c r="A47" s="10">
        <f>'Profile Coordinates'!Q34</f>
        <v>0.61624999999999985</v>
      </c>
      <c r="B47" s="10">
        <f>'Profile Coordinates'!R34</f>
        <v>0.24997549879938236</v>
      </c>
      <c r="C47" s="10">
        <f>'Profile Coordinates'!S34</f>
        <v>-0.24997549879938236</v>
      </c>
      <c r="E47" s="10">
        <f t="shared" si="0"/>
        <v>0.3926605953027919</v>
      </c>
      <c r="F47" s="10">
        <f t="shared" si="6"/>
        <v>2.1251635682184362E-2</v>
      </c>
      <c r="H47" s="10">
        <f t="shared" si="7"/>
        <v>0.70930600443854941</v>
      </c>
      <c r="I47" s="10">
        <f t="shared" si="3"/>
        <v>0.19633029765139595</v>
      </c>
      <c r="J47" s="10">
        <f t="shared" si="4"/>
        <v>-0.19633029765139595</v>
      </c>
      <c r="L47" s="10">
        <f t="shared" si="8"/>
        <v>0.70930600443854941</v>
      </c>
      <c r="M47" s="10">
        <f t="shared" si="1"/>
        <v>0.21633029765139594</v>
      </c>
      <c r="N47" s="10">
        <f t="shared" si="2"/>
        <v>-0.21633029765139594</v>
      </c>
    </row>
    <row r="48" spans="1:14" x14ac:dyDescent="0.25">
      <c r="A48" s="10">
        <f>'Profile Coordinates'!Q35</f>
        <v>0.63749999999999984</v>
      </c>
      <c r="B48" s="10">
        <f>'Profile Coordinates'!R35</f>
        <v>0.25</v>
      </c>
      <c r="C48" s="10">
        <f>'Profile Coordinates'!S35</f>
        <v>-0.25</v>
      </c>
      <c r="E48" s="10">
        <f t="shared" si="0"/>
        <v>0.39269908169872414</v>
      </c>
      <c r="F48" s="10">
        <f t="shared" si="6"/>
        <v>2.1250014124908984E-2</v>
      </c>
      <c r="H48" s="10">
        <f t="shared" si="7"/>
        <v>0.73055601856345842</v>
      </c>
      <c r="I48" s="10">
        <f t="shared" si="3"/>
        <v>0.19634954084936207</v>
      </c>
      <c r="J48" s="10">
        <f t="shared" si="4"/>
        <v>-0.19634954084936207</v>
      </c>
      <c r="L48" s="10">
        <f t="shared" si="8"/>
        <v>0.73055601856345842</v>
      </c>
      <c r="M48" s="10">
        <f t="shared" si="1"/>
        <v>0.21634954084936206</v>
      </c>
      <c r="N48" s="10">
        <f t="shared" si="2"/>
        <v>-0.21634954084936206</v>
      </c>
    </row>
    <row r="49" spans="1:14" x14ac:dyDescent="0.25">
      <c r="A49" s="10">
        <f>'Profile Coordinates'!Q36</f>
        <v>0.65874999999999984</v>
      </c>
      <c r="B49" s="10">
        <f>'Profile Coordinates'!R36</f>
        <v>0.25</v>
      </c>
      <c r="C49" s="10">
        <f>'Profile Coordinates'!S36</f>
        <v>-0.25</v>
      </c>
      <c r="E49" s="10">
        <f t="shared" si="0"/>
        <v>0.39269908169872414</v>
      </c>
      <c r="F49" s="10">
        <f t="shared" si="6"/>
        <v>2.1249999999999991E-2</v>
      </c>
      <c r="H49" s="10">
        <f t="shared" si="7"/>
        <v>0.75180601856345841</v>
      </c>
      <c r="I49" s="10">
        <f t="shared" si="3"/>
        <v>0.19634954084936207</v>
      </c>
      <c r="J49" s="10">
        <f t="shared" si="4"/>
        <v>-0.19634954084936207</v>
      </c>
      <c r="L49" s="10">
        <f t="shared" si="8"/>
        <v>0.75180601856345841</v>
      </c>
      <c r="M49" s="10">
        <f t="shared" si="1"/>
        <v>0.21634954084936206</v>
      </c>
      <c r="N49" s="10">
        <f t="shared" si="2"/>
        <v>-0.21634954084936206</v>
      </c>
    </row>
    <row r="50" spans="1:14" x14ac:dyDescent="0.25">
      <c r="A50" s="10">
        <f>'Profile Coordinates'!Q37</f>
        <v>0.67999999999999983</v>
      </c>
      <c r="B50" s="10">
        <f>'Profile Coordinates'!R37</f>
        <v>0.25</v>
      </c>
      <c r="C50" s="10">
        <f>'Profile Coordinates'!S37</f>
        <v>-0.25</v>
      </c>
      <c r="E50" s="10">
        <f t="shared" si="0"/>
        <v>0.39269908169872414</v>
      </c>
      <c r="F50" s="10">
        <f t="shared" si="6"/>
        <v>2.1249999999999991E-2</v>
      </c>
      <c r="H50" s="10">
        <f t="shared" si="7"/>
        <v>0.7730560185634584</v>
      </c>
      <c r="I50" s="10">
        <f t="shared" si="3"/>
        <v>0.19634954084936207</v>
      </c>
      <c r="J50" s="10">
        <f t="shared" si="4"/>
        <v>-0.19634954084936207</v>
      </c>
      <c r="L50" s="10">
        <f t="shared" si="8"/>
        <v>0.7730560185634584</v>
      </c>
      <c r="M50" s="10">
        <f t="shared" si="1"/>
        <v>0.21634954084936206</v>
      </c>
      <c r="N50" s="10">
        <f t="shared" si="2"/>
        <v>-0.21634954084936206</v>
      </c>
    </row>
    <row r="51" spans="1:14" x14ac:dyDescent="0.25">
      <c r="A51" s="10">
        <f>'Profile Coordinates'!Q38</f>
        <v>0.70124999999999982</v>
      </c>
      <c r="B51" s="10">
        <f>'Profile Coordinates'!R38</f>
        <v>0.25</v>
      </c>
      <c r="C51" s="10">
        <f>'Profile Coordinates'!S38</f>
        <v>-0.25</v>
      </c>
      <c r="E51" s="10">
        <f t="shared" si="0"/>
        <v>0.39269908169872414</v>
      </c>
      <c r="F51" s="10">
        <f t="shared" si="6"/>
        <v>2.1249999999999991E-2</v>
      </c>
      <c r="H51" s="10">
        <f t="shared" si="7"/>
        <v>0.79430601856345839</v>
      </c>
      <c r="I51" s="10">
        <f t="shared" si="3"/>
        <v>0.19634954084936207</v>
      </c>
      <c r="J51" s="10">
        <f t="shared" si="4"/>
        <v>-0.19634954084936207</v>
      </c>
      <c r="L51" s="10">
        <f t="shared" si="8"/>
        <v>0.79430601856345839</v>
      </c>
      <c r="M51" s="10">
        <f t="shared" si="1"/>
        <v>0.21634954084936206</v>
      </c>
      <c r="N51" s="10">
        <f t="shared" si="2"/>
        <v>-0.21634954084936206</v>
      </c>
    </row>
    <row r="52" spans="1:14" x14ac:dyDescent="0.25">
      <c r="A52" s="10">
        <f>'Profile Coordinates'!Q39</f>
        <v>0.72249999999999981</v>
      </c>
      <c r="B52" s="10">
        <f>'Profile Coordinates'!R39</f>
        <v>0.25</v>
      </c>
      <c r="C52" s="10">
        <f>'Profile Coordinates'!S39</f>
        <v>-0.25</v>
      </c>
      <c r="E52" s="10">
        <f t="shared" si="0"/>
        <v>0.39269908169872414</v>
      </c>
      <c r="F52" s="10">
        <f t="shared" si="6"/>
        <v>2.1249999999999991E-2</v>
      </c>
      <c r="H52" s="10">
        <f t="shared" si="7"/>
        <v>0.81555601856345838</v>
      </c>
      <c r="I52" s="10">
        <f t="shared" si="3"/>
        <v>0.19634954084936207</v>
      </c>
      <c r="J52" s="10">
        <f t="shared" si="4"/>
        <v>-0.19634954084936207</v>
      </c>
      <c r="L52" s="10">
        <f t="shared" si="8"/>
        <v>0.81555601856345838</v>
      </c>
      <c r="M52" s="10">
        <f t="shared" si="1"/>
        <v>0.21634954084936206</v>
      </c>
      <c r="N52" s="10">
        <f t="shared" si="2"/>
        <v>-0.21634954084936206</v>
      </c>
    </row>
    <row r="53" spans="1:14" x14ac:dyDescent="0.25">
      <c r="A53" s="10">
        <f>'Profile Coordinates'!Q40</f>
        <v>0.7437499999999998</v>
      </c>
      <c r="B53" s="10">
        <f>'Profile Coordinates'!R40</f>
        <v>0.25</v>
      </c>
      <c r="C53" s="10">
        <f>'Profile Coordinates'!S40</f>
        <v>-0.25</v>
      </c>
      <c r="E53" s="10">
        <f t="shared" si="0"/>
        <v>0.39269908169872414</v>
      </c>
      <c r="F53" s="10">
        <f t="shared" si="6"/>
        <v>2.1249999999999991E-2</v>
      </c>
      <c r="H53" s="10">
        <f t="shared" si="7"/>
        <v>0.83680601856345838</v>
      </c>
      <c r="I53" s="10">
        <f t="shared" si="3"/>
        <v>0.19634954084936207</v>
      </c>
      <c r="J53" s="10">
        <f t="shared" si="4"/>
        <v>-0.19634954084936207</v>
      </c>
      <c r="L53" s="10">
        <f t="shared" si="8"/>
        <v>0.83680601856345838</v>
      </c>
      <c r="M53" s="10">
        <f t="shared" si="1"/>
        <v>0.21634954084936206</v>
      </c>
      <c r="N53" s="10">
        <f t="shared" si="2"/>
        <v>-0.21634954084936206</v>
      </c>
    </row>
    <row r="54" spans="1:14" x14ac:dyDescent="0.25">
      <c r="A54" s="10">
        <f>'Profile Coordinates'!Q41</f>
        <v>0.76499999999999979</v>
      </c>
      <c r="B54" s="10">
        <f>'Profile Coordinates'!R41</f>
        <v>0.25</v>
      </c>
      <c r="C54" s="10">
        <f>'Profile Coordinates'!S41</f>
        <v>-0.25</v>
      </c>
      <c r="E54" s="10">
        <f t="shared" si="0"/>
        <v>0.39269908169872414</v>
      </c>
      <c r="F54" s="10">
        <f t="shared" si="6"/>
        <v>2.1249999999999991E-2</v>
      </c>
      <c r="H54" s="10">
        <f t="shared" si="7"/>
        <v>0.85805601856345837</v>
      </c>
      <c r="I54" s="10">
        <f t="shared" si="3"/>
        <v>0.19634954084936207</v>
      </c>
      <c r="J54" s="10">
        <f t="shared" si="4"/>
        <v>-0.19634954084936207</v>
      </c>
      <c r="L54" s="10">
        <f t="shared" si="8"/>
        <v>0.85805601856345837</v>
      </c>
      <c r="M54" s="10">
        <f t="shared" si="1"/>
        <v>0.21634954084936206</v>
      </c>
      <c r="N54" s="10">
        <f t="shared" si="2"/>
        <v>-0.21634954084936206</v>
      </c>
    </row>
    <row r="55" spans="1:14" x14ac:dyDescent="0.25">
      <c r="A55" s="10">
        <f>'Profile Coordinates'!Q42</f>
        <v>0.78624999999999978</v>
      </c>
      <c r="B55" s="10">
        <f>'Profile Coordinates'!R42</f>
        <v>0.25</v>
      </c>
      <c r="C55" s="10">
        <f>'Profile Coordinates'!S42</f>
        <v>-0.25</v>
      </c>
      <c r="E55" s="10">
        <f t="shared" si="0"/>
        <v>0.39269908169872414</v>
      </c>
      <c r="F55" s="10">
        <f t="shared" si="6"/>
        <v>2.1249999999999991E-2</v>
      </c>
      <c r="H55" s="10">
        <f t="shared" si="7"/>
        <v>0.87930601856345836</v>
      </c>
      <c r="I55" s="10">
        <f t="shared" si="3"/>
        <v>0.19634954084936207</v>
      </c>
      <c r="J55" s="10">
        <f t="shared" si="4"/>
        <v>-0.19634954084936207</v>
      </c>
      <c r="L55" s="10">
        <f t="shared" si="8"/>
        <v>0.87930601856345836</v>
      </c>
      <c r="M55" s="10">
        <f t="shared" si="1"/>
        <v>0.21634954084936206</v>
      </c>
      <c r="N55" s="10">
        <f t="shared" si="2"/>
        <v>-0.21634954084936206</v>
      </c>
    </row>
    <row r="56" spans="1:14" x14ac:dyDescent="0.25">
      <c r="A56" s="10">
        <f>'Profile Coordinates'!Q43</f>
        <v>0.80749999999999977</v>
      </c>
      <c r="B56" s="10">
        <f>'Profile Coordinates'!R43</f>
        <v>0.25</v>
      </c>
      <c r="C56" s="10">
        <f>'Profile Coordinates'!S43</f>
        <v>-0.25</v>
      </c>
      <c r="E56" s="10">
        <f t="shared" si="0"/>
        <v>0.39269908169872414</v>
      </c>
      <c r="F56" s="10">
        <f t="shared" si="6"/>
        <v>2.1249999999999991E-2</v>
      </c>
      <c r="H56" s="10">
        <f t="shared" si="7"/>
        <v>0.90055601856345835</v>
      </c>
      <c r="I56" s="10">
        <f t="shared" si="3"/>
        <v>0.19634954084936207</v>
      </c>
      <c r="J56" s="10">
        <f t="shared" si="4"/>
        <v>-0.19634954084936207</v>
      </c>
      <c r="L56" s="10">
        <f t="shared" si="8"/>
        <v>0.90055601856345835</v>
      </c>
      <c r="M56" s="10">
        <f t="shared" si="1"/>
        <v>0.21634954084936206</v>
      </c>
      <c r="N56" s="10">
        <f t="shared" si="2"/>
        <v>-0.21634954084936206</v>
      </c>
    </row>
    <row r="57" spans="1:14" x14ac:dyDescent="0.25">
      <c r="A57" s="10">
        <f>'Profile Coordinates'!Q44</f>
        <v>0.82874999999999976</v>
      </c>
      <c r="B57" s="10">
        <f>'Profile Coordinates'!R44</f>
        <v>0.25</v>
      </c>
      <c r="C57" s="10">
        <f>'Profile Coordinates'!S44</f>
        <v>-0.25</v>
      </c>
      <c r="E57" s="10">
        <f t="shared" si="0"/>
        <v>0.39269908169872414</v>
      </c>
      <c r="F57" s="10">
        <f t="shared" si="6"/>
        <v>2.1249999999999991E-2</v>
      </c>
      <c r="H57" s="10">
        <f t="shared" si="7"/>
        <v>0.92180601856345834</v>
      </c>
      <c r="I57" s="10">
        <f t="shared" si="3"/>
        <v>0.19634954084936207</v>
      </c>
      <c r="J57" s="10">
        <f t="shared" si="4"/>
        <v>-0.19634954084936207</v>
      </c>
      <c r="L57" s="10">
        <f t="shared" si="8"/>
        <v>0.92180601856345834</v>
      </c>
      <c r="M57" s="10">
        <f t="shared" si="1"/>
        <v>0.21634954084936206</v>
      </c>
      <c r="N57" s="10">
        <f t="shared" si="2"/>
        <v>-0.21634954084936206</v>
      </c>
    </row>
    <row r="58" spans="1:14" x14ac:dyDescent="0.25">
      <c r="A58" s="10">
        <f>'Profile Coordinates'!Q45</f>
        <v>0.84999999999999976</v>
      </c>
      <c r="B58" s="10">
        <f>'Profile Coordinates'!R45</f>
        <v>0.25</v>
      </c>
      <c r="C58" s="10">
        <f>'Profile Coordinates'!S45</f>
        <v>-0.25</v>
      </c>
      <c r="E58" s="10">
        <f t="shared" si="0"/>
        <v>0.39269908169872414</v>
      </c>
      <c r="F58" s="10">
        <f t="shared" si="6"/>
        <v>2.1249999999999991E-2</v>
      </c>
      <c r="H58" s="10">
        <f t="shared" si="7"/>
        <v>0.94305601856345833</v>
      </c>
      <c r="I58" s="10">
        <f t="shared" si="3"/>
        <v>0.19634954084936207</v>
      </c>
      <c r="J58" s="10">
        <f t="shared" si="4"/>
        <v>-0.19634954084936207</v>
      </c>
      <c r="L58" s="10">
        <f t="shared" si="8"/>
        <v>0.94305601856345833</v>
      </c>
      <c r="M58" s="10">
        <f t="shared" si="1"/>
        <v>0.21634954084936206</v>
      </c>
      <c r="N58" s="10">
        <f t="shared" si="2"/>
        <v>-0.21634954084936206</v>
      </c>
    </row>
    <row r="59" spans="1:14" x14ac:dyDescent="0.25">
      <c r="A59" s="10">
        <f>'Profile Coordinates'!Q46</f>
        <v>0.87124999999999975</v>
      </c>
      <c r="B59" s="10">
        <f>'Profile Coordinates'!R46</f>
        <v>0.25</v>
      </c>
      <c r="C59" s="10">
        <f>'Profile Coordinates'!S46</f>
        <v>-0.25</v>
      </c>
      <c r="E59" s="10">
        <f t="shared" si="0"/>
        <v>0.39269908169872414</v>
      </c>
      <c r="F59" s="10">
        <f t="shared" si="6"/>
        <v>2.1249999999999991E-2</v>
      </c>
      <c r="H59" s="10">
        <f t="shared" si="7"/>
        <v>0.96430601856345832</v>
      </c>
      <c r="I59" s="10">
        <f t="shared" si="3"/>
        <v>0.19634954084936207</v>
      </c>
      <c r="J59" s="10">
        <f t="shared" si="4"/>
        <v>-0.19634954084936207</v>
      </c>
      <c r="L59" s="10">
        <f t="shared" si="8"/>
        <v>0.96430601856345832</v>
      </c>
      <c r="M59" s="10">
        <f t="shared" si="1"/>
        <v>0.21634954084936206</v>
      </c>
      <c r="N59" s="10">
        <f t="shared" si="2"/>
        <v>-0.21634954084936206</v>
      </c>
    </row>
    <row r="60" spans="1:14" x14ac:dyDescent="0.25">
      <c r="A60" s="10">
        <f>'Profile Coordinates'!Q47</f>
        <v>0.89249999999999974</v>
      </c>
      <c r="B60" s="10">
        <f>'Profile Coordinates'!R47</f>
        <v>0.25</v>
      </c>
      <c r="C60" s="10">
        <f>'Profile Coordinates'!S47</f>
        <v>-0.25</v>
      </c>
      <c r="E60" s="10">
        <f t="shared" si="0"/>
        <v>0.39269908169872414</v>
      </c>
      <c r="F60" s="10">
        <f t="shared" si="6"/>
        <v>2.1249999999999991E-2</v>
      </c>
      <c r="H60" s="10">
        <f t="shared" si="7"/>
        <v>0.98555601856345831</v>
      </c>
      <c r="I60" s="10">
        <f t="shared" si="3"/>
        <v>0.19634954084936207</v>
      </c>
      <c r="J60" s="10">
        <f t="shared" si="4"/>
        <v>-0.19634954084936207</v>
      </c>
      <c r="L60" s="10">
        <f t="shared" si="8"/>
        <v>0.98555601856345831</v>
      </c>
      <c r="M60" s="10">
        <f t="shared" si="1"/>
        <v>0.21634954084936206</v>
      </c>
      <c r="N60" s="10">
        <f t="shared" si="2"/>
        <v>-0.21634954084936206</v>
      </c>
    </row>
    <row r="61" spans="1:14" x14ac:dyDescent="0.25">
      <c r="A61" s="10">
        <f>'Profile Coordinates'!Q48</f>
        <v>0.91374999999999973</v>
      </c>
      <c r="B61" s="10">
        <f>'Profile Coordinates'!R48</f>
        <v>0.25</v>
      </c>
      <c r="C61" s="10">
        <f>'Profile Coordinates'!S48</f>
        <v>-0.25</v>
      </c>
      <c r="E61" s="10">
        <f t="shared" si="0"/>
        <v>0.39269908169872414</v>
      </c>
      <c r="F61" s="10">
        <f t="shared" si="6"/>
        <v>2.1249999999999991E-2</v>
      </c>
      <c r="H61" s="10">
        <f t="shared" si="7"/>
        <v>1.0068060185634584</v>
      </c>
      <c r="I61" s="10">
        <f t="shared" si="3"/>
        <v>0.19634954084936207</v>
      </c>
      <c r="J61" s="10">
        <f t="shared" si="4"/>
        <v>-0.19634954084936207</v>
      </c>
      <c r="L61" s="10">
        <f t="shared" si="8"/>
        <v>1.0068060185634584</v>
      </c>
      <c r="M61" s="10">
        <f t="shared" si="1"/>
        <v>0.21634954084936206</v>
      </c>
      <c r="N61" s="10">
        <f t="shared" si="2"/>
        <v>-0.21634954084936206</v>
      </c>
    </row>
    <row r="62" spans="1:14" x14ac:dyDescent="0.25">
      <c r="A62" s="10">
        <f>'Profile Coordinates'!Q49</f>
        <v>0.93499999999999972</v>
      </c>
      <c r="B62" s="10">
        <f>'Profile Coordinates'!R49</f>
        <v>0.25</v>
      </c>
      <c r="C62" s="10">
        <f>'Profile Coordinates'!S49</f>
        <v>-0.25</v>
      </c>
      <c r="E62" s="10">
        <f t="shared" si="0"/>
        <v>0.39269908169872414</v>
      </c>
      <c r="F62" s="10">
        <f t="shared" si="6"/>
        <v>2.1249999999999991E-2</v>
      </c>
      <c r="H62" s="10">
        <f t="shared" si="7"/>
        <v>1.0280560185634584</v>
      </c>
      <c r="I62" s="10">
        <f t="shared" si="3"/>
        <v>0.19634954084936207</v>
      </c>
      <c r="J62" s="10">
        <f t="shared" si="4"/>
        <v>-0.19634954084936207</v>
      </c>
      <c r="L62" s="10">
        <f t="shared" si="8"/>
        <v>1.0280560185634584</v>
      </c>
      <c r="M62" s="10">
        <f t="shared" si="1"/>
        <v>0.21634954084936206</v>
      </c>
      <c r="N62" s="10">
        <f t="shared" si="2"/>
        <v>-0.21634954084936206</v>
      </c>
    </row>
    <row r="63" spans="1:14" x14ac:dyDescent="0.25">
      <c r="A63" s="10">
        <f>'Profile Coordinates'!Q50</f>
        <v>0.95624999999999971</v>
      </c>
      <c r="B63" s="10">
        <f>'Profile Coordinates'!R50</f>
        <v>0.25</v>
      </c>
      <c r="C63" s="10">
        <f>'Profile Coordinates'!S50</f>
        <v>-0.25</v>
      </c>
      <c r="E63" s="10">
        <f t="shared" si="0"/>
        <v>0.39269908169872414</v>
      </c>
      <c r="F63" s="10">
        <f t="shared" si="6"/>
        <v>2.1249999999999991E-2</v>
      </c>
      <c r="H63" s="10">
        <f t="shared" si="7"/>
        <v>1.0493060185634584</v>
      </c>
      <c r="I63" s="10">
        <f t="shared" si="3"/>
        <v>0.19634954084936207</v>
      </c>
      <c r="J63" s="10">
        <f t="shared" si="4"/>
        <v>-0.19634954084936207</v>
      </c>
      <c r="L63" s="10">
        <f t="shared" si="8"/>
        <v>1.0493060185634584</v>
      </c>
      <c r="M63" s="10">
        <f t="shared" si="1"/>
        <v>0.21634954084936206</v>
      </c>
      <c r="N63" s="10">
        <f t="shared" si="2"/>
        <v>-0.21634954084936206</v>
      </c>
    </row>
    <row r="64" spans="1:14" x14ac:dyDescent="0.25">
      <c r="A64" s="10">
        <f>'Profile Coordinates'!Q51</f>
        <v>0.9774999999999997</v>
      </c>
      <c r="B64" s="10">
        <f>'Profile Coordinates'!R51</f>
        <v>0.25</v>
      </c>
      <c r="C64" s="10">
        <f>'Profile Coordinates'!S51</f>
        <v>-0.25</v>
      </c>
      <c r="E64" s="10">
        <f t="shared" si="0"/>
        <v>0.39269908169872414</v>
      </c>
      <c r="F64" s="10">
        <f t="shared" si="6"/>
        <v>2.1249999999999991E-2</v>
      </c>
      <c r="H64" s="10">
        <f t="shared" si="7"/>
        <v>1.0705560185634584</v>
      </c>
      <c r="I64" s="10">
        <f t="shared" si="3"/>
        <v>0.19634954084936207</v>
      </c>
      <c r="J64" s="10">
        <f t="shared" si="4"/>
        <v>-0.19634954084936207</v>
      </c>
      <c r="L64" s="10">
        <f t="shared" si="8"/>
        <v>1.0705560185634584</v>
      </c>
      <c r="M64" s="10">
        <f t="shared" si="1"/>
        <v>0.21634954084936206</v>
      </c>
      <c r="N64" s="10">
        <f t="shared" si="2"/>
        <v>-0.21634954084936206</v>
      </c>
    </row>
    <row r="65" spans="1:14" x14ac:dyDescent="0.25">
      <c r="A65" s="10">
        <f>'Profile Coordinates'!Q52</f>
        <v>0.99874999999999969</v>
      </c>
      <c r="B65" s="10">
        <f>'Profile Coordinates'!R52</f>
        <v>0.25</v>
      </c>
      <c r="C65" s="10">
        <f>'Profile Coordinates'!S52</f>
        <v>-0.25</v>
      </c>
      <c r="E65" s="10">
        <f t="shared" si="0"/>
        <v>0.39269908169872414</v>
      </c>
      <c r="F65" s="10">
        <f t="shared" si="6"/>
        <v>2.1249999999999991E-2</v>
      </c>
      <c r="H65" s="10">
        <f t="shared" si="7"/>
        <v>1.0918060185634584</v>
      </c>
      <c r="I65" s="10">
        <f t="shared" si="3"/>
        <v>0.19634954084936207</v>
      </c>
      <c r="J65" s="10">
        <f t="shared" si="4"/>
        <v>-0.19634954084936207</v>
      </c>
      <c r="L65" s="10">
        <f t="shared" si="8"/>
        <v>1.0918060185634584</v>
      </c>
      <c r="M65" s="10">
        <f t="shared" si="1"/>
        <v>0.21634954084936206</v>
      </c>
      <c r="N65" s="10">
        <f t="shared" si="2"/>
        <v>-0.21634954084936206</v>
      </c>
    </row>
    <row r="66" spans="1:14" x14ac:dyDescent="0.25">
      <c r="A66" s="10">
        <f>'Profile Coordinates'!Q53</f>
        <v>1.0199999999999998</v>
      </c>
      <c r="B66" s="10">
        <f>'Profile Coordinates'!R53</f>
        <v>0.25</v>
      </c>
      <c r="C66" s="10">
        <f>'Profile Coordinates'!S53</f>
        <v>-0.25</v>
      </c>
      <c r="E66" s="10">
        <f t="shared" si="0"/>
        <v>0.39269908169872414</v>
      </c>
      <c r="F66" s="10">
        <f t="shared" si="6"/>
        <v>2.1250000000000102E-2</v>
      </c>
      <c r="H66" s="10">
        <f t="shared" si="7"/>
        <v>1.1130560185634586</v>
      </c>
      <c r="I66" s="10">
        <f t="shared" si="3"/>
        <v>0.19634954084936207</v>
      </c>
      <c r="J66" s="10">
        <f t="shared" si="4"/>
        <v>-0.19634954084936207</v>
      </c>
      <c r="L66" s="10">
        <f t="shared" si="8"/>
        <v>1.1130560185634586</v>
      </c>
      <c r="M66" s="10">
        <f t="shared" si="1"/>
        <v>0.21634954084936206</v>
      </c>
      <c r="N66" s="10">
        <f t="shared" si="2"/>
        <v>-0.21634954084936206</v>
      </c>
    </row>
    <row r="67" spans="1:14" x14ac:dyDescent="0.25">
      <c r="A67" s="10">
        <f>'Profile Coordinates'!Q54</f>
        <v>1.0412499999999998</v>
      </c>
      <c r="B67" s="10">
        <f>'Profile Coordinates'!R54</f>
        <v>0.25</v>
      </c>
      <c r="C67" s="10">
        <f>'Profile Coordinates'!S54</f>
        <v>-0.25</v>
      </c>
      <c r="E67" s="10">
        <f t="shared" si="0"/>
        <v>0.39269908169872414</v>
      </c>
      <c r="F67" s="10">
        <f t="shared" si="6"/>
        <v>2.1249999999999991E-2</v>
      </c>
      <c r="H67" s="10">
        <f t="shared" si="7"/>
        <v>1.1343060185634586</v>
      </c>
      <c r="I67" s="10">
        <f t="shared" si="3"/>
        <v>0.19634954084936207</v>
      </c>
      <c r="J67" s="10">
        <f t="shared" si="4"/>
        <v>-0.19634954084936207</v>
      </c>
      <c r="L67" s="10">
        <f t="shared" si="8"/>
        <v>1.1343060185634586</v>
      </c>
      <c r="M67" s="10">
        <f t="shared" si="1"/>
        <v>0.21634954084936206</v>
      </c>
      <c r="N67" s="10">
        <f t="shared" si="2"/>
        <v>-0.21634954084936206</v>
      </c>
    </row>
    <row r="68" spans="1:14" x14ac:dyDescent="0.25">
      <c r="A68" s="10">
        <f>'Profile Coordinates'!Q55</f>
        <v>1.0624999999999998</v>
      </c>
      <c r="B68" s="10">
        <f>'Profile Coordinates'!R55</f>
        <v>0.25</v>
      </c>
      <c r="C68" s="10">
        <f>'Profile Coordinates'!S55</f>
        <v>-0.25</v>
      </c>
      <c r="E68" s="10">
        <f t="shared" si="0"/>
        <v>0.39269908169872414</v>
      </c>
      <c r="F68" s="10">
        <f t="shared" si="6"/>
        <v>2.1249999999999991E-2</v>
      </c>
      <c r="H68" s="10">
        <f t="shared" si="7"/>
        <v>1.1555560185634586</v>
      </c>
      <c r="I68" s="10">
        <f t="shared" si="3"/>
        <v>0.19634954084936207</v>
      </c>
      <c r="J68" s="10">
        <f t="shared" si="4"/>
        <v>-0.19634954084936207</v>
      </c>
      <c r="L68" s="10">
        <f t="shared" si="8"/>
        <v>1.1555560185634586</v>
      </c>
      <c r="M68" s="10">
        <f t="shared" si="1"/>
        <v>0.21634954084936206</v>
      </c>
      <c r="N68" s="10">
        <f t="shared" si="2"/>
        <v>-0.21634954084936206</v>
      </c>
    </row>
    <row r="69" spans="1:14" x14ac:dyDescent="0.25">
      <c r="A69" s="10">
        <f>'Profile Coordinates'!Q56</f>
        <v>1.0837499999999998</v>
      </c>
      <c r="B69" s="10">
        <f>'Profile Coordinates'!R56</f>
        <v>0.25</v>
      </c>
      <c r="C69" s="10">
        <f>'Profile Coordinates'!S56</f>
        <v>-0.25</v>
      </c>
      <c r="E69" s="10">
        <f t="shared" si="0"/>
        <v>0.39269908169872414</v>
      </c>
      <c r="F69" s="10">
        <f t="shared" si="6"/>
        <v>2.1249999999999991E-2</v>
      </c>
      <c r="H69" s="10">
        <f t="shared" si="7"/>
        <v>1.1768060185634586</v>
      </c>
      <c r="I69" s="10">
        <f t="shared" si="3"/>
        <v>0.19634954084936207</v>
      </c>
      <c r="J69" s="10">
        <f t="shared" si="4"/>
        <v>-0.19634954084936207</v>
      </c>
      <c r="L69" s="10">
        <f t="shared" si="8"/>
        <v>1.1768060185634586</v>
      </c>
      <c r="M69" s="10">
        <f t="shared" si="1"/>
        <v>0.21634954084936206</v>
      </c>
      <c r="N69" s="10">
        <f t="shared" si="2"/>
        <v>-0.21634954084936206</v>
      </c>
    </row>
    <row r="70" spans="1:14" x14ac:dyDescent="0.25">
      <c r="A70" s="10">
        <f>'Profile Coordinates'!Q57</f>
        <v>1.1049999999999998</v>
      </c>
      <c r="B70" s="10">
        <f>'Profile Coordinates'!R57</f>
        <v>0.25</v>
      </c>
      <c r="C70" s="10">
        <f>'Profile Coordinates'!S57</f>
        <v>-0.25</v>
      </c>
      <c r="E70" s="10">
        <f t="shared" si="0"/>
        <v>0.39269908169872414</v>
      </c>
      <c r="F70" s="10">
        <f t="shared" si="6"/>
        <v>2.1249999999999991E-2</v>
      </c>
      <c r="H70" s="10">
        <f t="shared" si="7"/>
        <v>1.1980560185634586</v>
      </c>
      <c r="I70" s="10">
        <f t="shared" si="3"/>
        <v>0.19634954084936207</v>
      </c>
      <c r="J70" s="10">
        <f t="shared" si="4"/>
        <v>-0.19634954084936207</v>
      </c>
      <c r="L70" s="10">
        <f t="shared" si="8"/>
        <v>1.1980560185634586</v>
      </c>
      <c r="M70" s="10">
        <f t="shared" si="1"/>
        <v>0.21634954084936206</v>
      </c>
      <c r="N70" s="10">
        <f t="shared" si="2"/>
        <v>-0.21634954084936206</v>
      </c>
    </row>
    <row r="71" spans="1:14" x14ac:dyDescent="0.25">
      <c r="A71" s="10">
        <f>'Profile Coordinates'!Q58</f>
        <v>1.1262499999999998</v>
      </c>
      <c r="B71" s="10">
        <f>'Profile Coordinates'!R58</f>
        <v>0.25</v>
      </c>
      <c r="C71" s="10">
        <f>'Profile Coordinates'!S58</f>
        <v>-0.25</v>
      </c>
      <c r="E71" s="10">
        <f t="shared" si="0"/>
        <v>0.39269908169872414</v>
      </c>
      <c r="F71" s="10">
        <f t="shared" si="6"/>
        <v>2.1249999999999991E-2</v>
      </c>
      <c r="H71" s="10">
        <f t="shared" si="7"/>
        <v>1.2193060185634585</v>
      </c>
      <c r="I71" s="10">
        <f t="shared" si="3"/>
        <v>0.19634954084936207</v>
      </c>
      <c r="J71" s="10">
        <f t="shared" si="4"/>
        <v>-0.19634954084936207</v>
      </c>
      <c r="L71" s="10">
        <f t="shared" si="8"/>
        <v>1.2193060185634585</v>
      </c>
      <c r="M71" s="10">
        <f t="shared" si="1"/>
        <v>0.21634954084936206</v>
      </c>
      <c r="N71" s="10">
        <f t="shared" si="2"/>
        <v>-0.21634954084936206</v>
      </c>
    </row>
    <row r="72" spans="1:14" x14ac:dyDescent="0.25">
      <c r="A72" s="10">
        <f>'Profile Coordinates'!Q59</f>
        <v>1.1474999999999997</v>
      </c>
      <c r="B72" s="10">
        <f>'Profile Coordinates'!R59</f>
        <v>0.25</v>
      </c>
      <c r="C72" s="10">
        <f>'Profile Coordinates'!S59</f>
        <v>-0.25</v>
      </c>
      <c r="E72" s="10">
        <f t="shared" si="0"/>
        <v>0.39269908169872414</v>
      </c>
      <c r="F72" s="10">
        <f t="shared" si="6"/>
        <v>2.1249999999999991E-2</v>
      </c>
      <c r="H72" s="10">
        <f t="shared" si="7"/>
        <v>1.2405560185634585</v>
      </c>
      <c r="I72" s="10">
        <f t="shared" si="3"/>
        <v>0.19634954084936207</v>
      </c>
      <c r="J72" s="10">
        <f t="shared" si="4"/>
        <v>-0.19634954084936207</v>
      </c>
      <c r="L72" s="10">
        <f t="shared" si="8"/>
        <v>1.2405560185634585</v>
      </c>
      <c r="M72" s="10">
        <f t="shared" si="1"/>
        <v>0.21634954084936206</v>
      </c>
      <c r="N72" s="10">
        <f t="shared" si="2"/>
        <v>-0.21634954084936206</v>
      </c>
    </row>
    <row r="73" spans="1:14" x14ac:dyDescent="0.25">
      <c r="A73" s="10">
        <f>'Profile Coordinates'!Q60</f>
        <v>1.1687499999999997</v>
      </c>
      <c r="B73" s="10">
        <f>'Profile Coordinates'!R60</f>
        <v>0.25</v>
      </c>
      <c r="C73" s="10">
        <f>'Profile Coordinates'!S60</f>
        <v>-0.25</v>
      </c>
      <c r="E73" s="10">
        <f t="shared" si="0"/>
        <v>0.39269908169872414</v>
      </c>
      <c r="F73" s="10">
        <f t="shared" si="6"/>
        <v>2.1249999999999991E-2</v>
      </c>
      <c r="H73" s="10">
        <f t="shared" si="7"/>
        <v>1.2618060185634585</v>
      </c>
      <c r="I73" s="10">
        <f t="shared" si="3"/>
        <v>0.19634954084936207</v>
      </c>
      <c r="J73" s="10">
        <f t="shared" si="4"/>
        <v>-0.19634954084936207</v>
      </c>
      <c r="L73" s="10">
        <f t="shared" si="8"/>
        <v>1.2618060185634585</v>
      </c>
      <c r="M73" s="10">
        <f t="shared" si="1"/>
        <v>0.21634954084936206</v>
      </c>
      <c r="N73" s="10">
        <f t="shared" si="2"/>
        <v>-0.21634954084936206</v>
      </c>
    </row>
    <row r="74" spans="1:14" x14ac:dyDescent="0.25">
      <c r="A74" s="10">
        <f>'Profile Coordinates'!Q61</f>
        <v>1.1899999999999997</v>
      </c>
      <c r="B74" s="10">
        <f>'Profile Coordinates'!R61</f>
        <v>0.25</v>
      </c>
      <c r="C74" s="10">
        <f>'Profile Coordinates'!S61</f>
        <v>-0.25</v>
      </c>
      <c r="E74" s="10">
        <f t="shared" si="0"/>
        <v>0.39269908169872414</v>
      </c>
      <c r="F74" s="10">
        <f t="shared" si="6"/>
        <v>2.1249999999999991E-2</v>
      </c>
      <c r="H74" s="10">
        <f t="shared" si="7"/>
        <v>1.2830560185634585</v>
      </c>
      <c r="I74" s="10">
        <f t="shared" si="3"/>
        <v>0.19634954084936207</v>
      </c>
      <c r="J74" s="10">
        <f t="shared" si="4"/>
        <v>-0.19634954084936207</v>
      </c>
      <c r="L74" s="10">
        <f t="shared" si="8"/>
        <v>1.2830560185634585</v>
      </c>
      <c r="M74" s="10">
        <f t="shared" si="1"/>
        <v>0.21634954084936206</v>
      </c>
      <c r="N74" s="10">
        <f t="shared" si="2"/>
        <v>-0.21634954084936206</v>
      </c>
    </row>
    <row r="75" spans="1:14" x14ac:dyDescent="0.25">
      <c r="A75" s="10">
        <f>'Profile Coordinates'!Q62</f>
        <v>1.2112499999999997</v>
      </c>
      <c r="B75" s="10">
        <f>'Profile Coordinates'!R62</f>
        <v>0.25</v>
      </c>
      <c r="C75" s="10">
        <f>'Profile Coordinates'!S62</f>
        <v>-0.25</v>
      </c>
      <c r="E75" s="10">
        <f t="shared" si="0"/>
        <v>0.39269908169872414</v>
      </c>
      <c r="F75" s="10">
        <f t="shared" si="6"/>
        <v>2.1249999999999991E-2</v>
      </c>
      <c r="H75" s="10">
        <f t="shared" si="7"/>
        <v>1.3043060185634585</v>
      </c>
      <c r="I75" s="10">
        <f t="shared" si="3"/>
        <v>0.19634954084936207</v>
      </c>
      <c r="J75" s="10">
        <f t="shared" si="4"/>
        <v>-0.19634954084936207</v>
      </c>
      <c r="L75" s="10">
        <f t="shared" si="8"/>
        <v>1.3043060185634585</v>
      </c>
      <c r="M75" s="10">
        <f t="shared" si="1"/>
        <v>0.21634954084936206</v>
      </c>
      <c r="N75" s="10">
        <f t="shared" si="2"/>
        <v>-0.21634954084936206</v>
      </c>
    </row>
    <row r="76" spans="1:14" x14ac:dyDescent="0.25">
      <c r="A76" s="10">
        <f>'Profile Coordinates'!Q63</f>
        <v>1.2324999999999997</v>
      </c>
      <c r="B76" s="10">
        <f>'Profile Coordinates'!R63</f>
        <v>0.24998593745056108</v>
      </c>
      <c r="C76" s="10">
        <f>'Profile Coordinates'!S63</f>
        <v>-0.24998593745056108</v>
      </c>
      <c r="E76" s="10">
        <f t="shared" si="0"/>
        <v>0.39267699229772013</v>
      </c>
      <c r="F76" s="10">
        <f t="shared" si="6"/>
        <v>2.1250004653065285E-2</v>
      </c>
      <c r="H76" s="10">
        <f t="shared" si="7"/>
        <v>1.3255560232165238</v>
      </c>
      <c r="I76" s="10">
        <f t="shared" si="3"/>
        <v>0.19633849614886006</v>
      </c>
      <c r="J76" s="10">
        <f t="shared" si="4"/>
        <v>-0.19633849614886006</v>
      </c>
      <c r="L76" s="10">
        <f t="shared" si="8"/>
        <v>1.3255560232165238</v>
      </c>
      <c r="M76" s="10">
        <f t="shared" si="1"/>
        <v>0.21633849614886005</v>
      </c>
      <c r="N76" s="10">
        <f t="shared" si="2"/>
        <v>-0.21633849614886005</v>
      </c>
    </row>
    <row r="77" spans="1:14" x14ac:dyDescent="0.25">
      <c r="A77" s="10">
        <f>'Profile Coordinates'!Q64</f>
        <v>1.2537499999999997</v>
      </c>
      <c r="B77" s="10">
        <f>'Profile Coordinates'!R64</f>
        <v>0.24979334869880998</v>
      </c>
      <c r="C77" s="10">
        <f>'Profile Coordinates'!S64</f>
        <v>-0.24979334869880998</v>
      </c>
      <c r="E77" s="10">
        <f t="shared" si="0"/>
        <v>0.39237447459388747</v>
      </c>
      <c r="F77" s="10">
        <f t="shared" si="6"/>
        <v>2.1250872698016444E-2</v>
      </c>
      <c r="H77" s="10">
        <f t="shared" si="7"/>
        <v>1.3468068959145403</v>
      </c>
      <c r="I77" s="10">
        <f t="shared" si="3"/>
        <v>0.19618723729694373</v>
      </c>
      <c r="J77" s="10">
        <f t="shared" si="4"/>
        <v>-0.19618723729694373</v>
      </c>
      <c r="L77" s="10">
        <f t="shared" si="8"/>
        <v>1.3468068959145403</v>
      </c>
      <c r="M77" s="10">
        <f t="shared" si="1"/>
        <v>0.21618723729694372</v>
      </c>
      <c r="N77" s="10">
        <f t="shared" si="2"/>
        <v>-0.21618723729694372</v>
      </c>
    </row>
    <row r="78" spans="1:14" x14ac:dyDescent="0.25">
      <c r="A78" s="10">
        <f>'Profile Coordinates'!Q65</f>
        <v>1.2749999999999997</v>
      </c>
      <c r="B78" s="10">
        <f>'Profile Coordinates'!R65</f>
        <v>0.24937490231322057</v>
      </c>
      <c r="C78" s="10">
        <f>'Profile Coordinates'!S65</f>
        <v>-0.24937490231322057</v>
      </c>
      <c r="E78" s="10">
        <f t="shared" si="0"/>
        <v>0.39171718054844301</v>
      </c>
      <c r="F78" s="10">
        <f t="shared" si="6"/>
        <v>2.1254119538988495E-2</v>
      </c>
      <c r="H78" s="10">
        <f t="shared" si="7"/>
        <v>1.3680610154535289</v>
      </c>
      <c r="I78" s="10">
        <f t="shared" si="3"/>
        <v>0.19585859027422151</v>
      </c>
      <c r="J78" s="10">
        <f t="shared" si="4"/>
        <v>-0.19585859027422151</v>
      </c>
      <c r="L78" s="10">
        <f t="shared" si="8"/>
        <v>1.3680610154535289</v>
      </c>
      <c r="M78" s="10">
        <f t="shared" si="1"/>
        <v>0.2158585902742215</v>
      </c>
      <c r="N78" s="10">
        <f t="shared" si="2"/>
        <v>-0.2158585902742215</v>
      </c>
    </row>
    <row r="79" spans="1:14" x14ac:dyDescent="0.25">
      <c r="A79" s="10">
        <f>'Profile Coordinates'!Q66</f>
        <v>1.2962499999999997</v>
      </c>
      <c r="B79" s="10">
        <f>'Profile Coordinates'!R66</f>
        <v>0.2487304564397872</v>
      </c>
      <c r="C79" s="10">
        <f>'Profile Coordinates'!S66</f>
        <v>-0.2487304564397872</v>
      </c>
      <c r="E79" s="10">
        <f t="shared" si="0"/>
        <v>0.39070488733763575</v>
      </c>
      <c r="F79" s="10">
        <f t="shared" si="6"/>
        <v>2.1259769765540382E-2</v>
      </c>
      <c r="H79" s="10">
        <f t="shared" si="7"/>
        <v>1.3893207852190692</v>
      </c>
      <c r="I79" s="10">
        <f t="shared" si="3"/>
        <v>0.19535244366881788</v>
      </c>
      <c r="J79" s="10">
        <f t="shared" si="4"/>
        <v>-0.19535244366881788</v>
      </c>
      <c r="L79" s="10">
        <f t="shared" si="8"/>
        <v>1.3893207852190692</v>
      </c>
      <c r="M79" s="10">
        <f t="shared" si="1"/>
        <v>0.21535244366881787</v>
      </c>
      <c r="N79" s="10">
        <f t="shared" si="2"/>
        <v>-0.21535244366881787</v>
      </c>
    </row>
    <row r="80" spans="1:14" x14ac:dyDescent="0.25">
      <c r="A80" s="10">
        <f>'Profile Coordinates'!Q67</f>
        <v>1.3174999999999997</v>
      </c>
      <c r="B80" s="10">
        <f>'Profile Coordinates'!R67</f>
        <v>0.24785979237783362</v>
      </c>
      <c r="C80" s="10">
        <f>'Profile Coordinates'!S67</f>
        <v>-0.24785979237783362</v>
      </c>
      <c r="E80" s="10">
        <f t="shared" si="0"/>
        <v>0.38933725142724673</v>
      </c>
      <c r="F80" s="10">
        <f t="shared" si="6"/>
        <v>2.1267829130138721E-2</v>
      </c>
      <c r="H80" s="10">
        <f t="shared" si="7"/>
        <v>1.4105886143492079</v>
      </c>
      <c r="I80" s="10">
        <f t="shared" si="3"/>
        <v>0.19466862571362337</v>
      </c>
      <c r="J80" s="10">
        <f t="shared" si="4"/>
        <v>-0.19466862571362337</v>
      </c>
      <c r="L80" s="10">
        <f t="shared" si="8"/>
        <v>1.4105886143492079</v>
      </c>
      <c r="M80" s="10">
        <f t="shared" si="1"/>
        <v>0.21466862571362336</v>
      </c>
      <c r="N80" s="10">
        <f t="shared" si="2"/>
        <v>-0.21466862571362336</v>
      </c>
    </row>
    <row r="81" spans="1:14" x14ac:dyDescent="0.25">
      <c r="A81" s="10">
        <f>'Profile Coordinates'!Q68</f>
        <v>1.3387499999999997</v>
      </c>
      <c r="B81" s="10">
        <f>'Profile Coordinates'!R68</f>
        <v>0.24676261420830881</v>
      </c>
      <c r="C81" s="10">
        <f>'Profile Coordinates'!S68</f>
        <v>-0.24676261420830881</v>
      </c>
      <c r="E81" s="10">
        <f t="shared" si="0"/>
        <v>0.38761380798871764</v>
      </c>
      <c r="F81" s="10">
        <f t="shared" si="6"/>
        <v>2.1278305852103954E-2</v>
      </c>
      <c r="H81" s="10">
        <f t="shared" si="7"/>
        <v>1.4318669202013119</v>
      </c>
      <c r="I81" s="10">
        <f t="shared" si="3"/>
        <v>0.19380690399435882</v>
      </c>
      <c r="J81" s="10">
        <f t="shared" si="4"/>
        <v>-0.19380690399435882</v>
      </c>
      <c r="L81" s="10">
        <f t="shared" si="8"/>
        <v>1.4318669202013119</v>
      </c>
      <c r="M81" s="10">
        <f t="shared" si="1"/>
        <v>0.21380690399435881</v>
      </c>
      <c r="N81" s="10">
        <f t="shared" si="2"/>
        <v>-0.21380690399435881</v>
      </c>
    </row>
    <row r="82" spans="1:14" x14ac:dyDescent="0.25">
      <c r="A82" s="10">
        <f>'Profile Coordinates'!Q69</f>
        <v>1.3599999999999997</v>
      </c>
      <c r="B82" s="10">
        <f>'Profile Coordinates'!R69</f>
        <v>0.24543854828957334</v>
      </c>
      <c r="C82" s="10">
        <f>'Profile Coordinates'!S69</f>
        <v>-0.24543854828957334</v>
      </c>
      <c r="E82" s="10">
        <f t="shared" ref="E82:E118" si="9">2*PI()*B82/$B$13</f>
        <v>0.38553397010713364</v>
      </c>
      <c r="F82" s="10">
        <f t="shared" si="6"/>
        <v>2.1291210640946568E-2</v>
      </c>
      <c r="H82" s="10">
        <f t="shared" si="7"/>
        <v>1.4531581308422585</v>
      </c>
      <c r="I82" s="10">
        <f t="shared" si="3"/>
        <v>0.19276698505356682</v>
      </c>
      <c r="J82" s="10">
        <f t="shared" si="4"/>
        <v>-0.19276698505356682</v>
      </c>
      <c r="L82" s="10">
        <f t="shared" si="8"/>
        <v>1.4531581308422585</v>
      </c>
      <c r="M82" s="10">
        <f t="shared" ref="M82:M118" si="10">I82+$B$14</f>
        <v>0.21276698505356681</v>
      </c>
      <c r="N82" s="10">
        <f t="shared" ref="N82:N118" si="11">J82-$B$14</f>
        <v>-0.21276698505356681</v>
      </c>
    </row>
    <row r="83" spans="1:14" x14ac:dyDescent="0.25">
      <c r="A83" s="10">
        <f>'Profile Coordinates'!Q70</f>
        <v>1.3812499999999996</v>
      </c>
      <c r="B83" s="10">
        <f>'Profile Coordinates'!R70</f>
        <v>0.24388714261865885</v>
      </c>
      <c r="C83" s="10">
        <f>'Profile Coordinates'!S70</f>
        <v>-0.24388714261865885</v>
      </c>
      <c r="E83" s="10">
        <f t="shared" si="9"/>
        <v>0.3830970277778924</v>
      </c>
      <c r="F83" s="10">
        <f t="shared" si="6"/>
        <v>2.1306556726879762E-2</v>
      </c>
      <c r="H83" s="10">
        <f t="shared" si="7"/>
        <v>1.4744646875691383</v>
      </c>
      <c r="I83" s="10">
        <f t="shared" ref="I83:I118" si="12">E83/2</f>
        <v>0.1915485138889462</v>
      </c>
      <c r="J83" s="10">
        <f t="shared" ref="J83:J118" si="13">-I83</f>
        <v>-0.1915485138889462</v>
      </c>
      <c r="L83" s="10">
        <f t="shared" si="8"/>
        <v>1.4744646875691383</v>
      </c>
      <c r="M83" s="10">
        <f t="shared" si="10"/>
        <v>0.21154851388894619</v>
      </c>
      <c r="N83" s="10">
        <f t="shared" si="11"/>
        <v>-0.21154851388894619</v>
      </c>
    </row>
    <row r="84" spans="1:14" x14ac:dyDescent="0.25">
      <c r="A84" s="10">
        <f>'Profile Coordinates'!Q71</f>
        <v>1.4024999999999996</v>
      </c>
      <c r="B84" s="10">
        <f>'Profile Coordinates'!R71</f>
        <v>0.24210786605545032</v>
      </c>
      <c r="C84" s="10">
        <f>'Profile Coordinates'!S71</f>
        <v>-0.24210786605545032</v>
      </c>
      <c r="E84" s="10">
        <f t="shared" si="9"/>
        <v>0.38030214668805218</v>
      </c>
      <c r="F84" s="10">
        <f t="shared" ref="F84:F118" si="14">SQRT((A84-A83)^2+(B84-B83)^2)</f>
        <v>2.1324359898678851E-2</v>
      </c>
      <c r="H84" s="10">
        <f t="shared" ref="H84:H118" si="15">H83+F84</f>
        <v>1.495789047467817</v>
      </c>
      <c r="I84" s="10">
        <f t="shared" si="12"/>
        <v>0.19015107334402609</v>
      </c>
      <c r="J84" s="10">
        <f t="shared" si="13"/>
        <v>-0.19015107334402609</v>
      </c>
      <c r="L84" s="10">
        <f t="shared" si="8"/>
        <v>1.495789047467817</v>
      </c>
      <c r="M84" s="10">
        <f t="shared" si="10"/>
        <v>0.21015107334402608</v>
      </c>
      <c r="N84" s="10">
        <f t="shared" si="11"/>
        <v>-0.21015107334402608</v>
      </c>
    </row>
    <row r="85" spans="1:14" x14ac:dyDescent="0.25">
      <c r="A85" s="10">
        <f>'Profile Coordinates'!Q72</f>
        <v>1.4237499999999996</v>
      </c>
      <c r="B85" s="10">
        <f>'Profile Coordinates'!R72</f>
        <v>0.24010010740666021</v>
      </c>
      <c r="C85" s="10">
        <f>'Profile Coordinates'!S72</f>
        <v>-0.24010010740666021</v>
      </c>
      <c r="E85" s="10">
        <f t="shared" si="9"/>
        <v>0.37714836677744201</v>
      </c>
      <c r="F85" s="10">
        <f t="shared" si="14"/>
        <v>2.1344638549101531E-2</v>
      </c>
      <c r="H85" s="10">
        <f t="shared" si="15"/>
        <v>1.5171336860169187</v>
      </c>
      <c r="I85" s="10">
        <f t="shared" si="12"/>
        <v>0.18857418338872101</v>
      </c>
      <c r="J85" s="10">
        <f t="shared" si="13"/>
        <v>-0.18857418338872101</v>
      </c>
      <c r="L85" s="10">
        <f t="shared" si="8"/>
        <v>1.5171336860169187</v>
      </c>
      <c r="M85" s="10">
        <f t="shared" si="10"/>
        <v>0.208574183388721</v>
      </c>
      <c r="N85" s="10">
        <f t="shared" si="11"/>
        <v>-0.208574183388721</v>
      </c>
    </row>
    <row r="86" spans="1:14" x14ac:dyDescent="0.25">
      <c r="A86" s="10">
        <f>'Profile Coordinates'!Q73</f>
        <v>1.4449999999999996</v>
      </c>
      <c r="B86" s="10">
        <f>'Profile Coordinates'!R73</f>
        <v>0.23786317436588167</v>
      </c>
      <c r="C86" s="10">
        <f>'Profile Coordinates'!S73</f>
        <v>-0.23786317436588167</v>
      </c>
      <c r="E86" s="10">
        <f t="shared" si="9"/>
        <v>0.3736346005737009</v>
      </c>
      <c r="F86" s="10">
        <f t="shared" si="14"/>
        <v>2.1367413728126443E-2</v>
      </c>
      <c r="H86" s="10">
        <f t="shared" si="15"/>
        <v>1.538501099745045</v>
      </c>
      <c r="I86" s="10">
        <f t="shared" si="12"/>
        <v>0.18681730028685045</v>
      </c>
      <c r="J86" s="10">
        <f t="shared" si="13"/>
        <v>-0.18681730028685045</v>
      </c>
      <c r="L86" s="10">
        <f t="shared" si="8"/>
        <v>1.538501099745045</v>
      </c>
      <c r="M86" s="10">
        <f t="shared" si="10"/>
        <v>0.20681730028685044</v>
      </c>
      <c r="N86" s="10">
        <f t="shared" si="11"/>
        <v>-0.20681730028685044</v>
      </c>
    </row>
    <row r="87" spans="1:14" x14ac:dyDescent="0.25">
      <c r="A87" s="10">
        <f>'Profile Coordinates'!Q74</f>
        <v>1.4662499999999996</v>
      </c>
      <c r="B87" s="10">
        <f>'Profile Coordinates'!R74</f>
        <v>0.23539629230539272</v>
      </c>
      <c r="C87" s="10">
        <f>'Profile Coordinates'!S74</f>
        <v>-0.23539629230539272</v>
      </c>
      <c r="E87" s="10">
        <f t="shared" si="9"/>
        <v>0.36975963129444867</v>
      </c>
      <c r="F87" s="10">
        <f t="shared" si="14"/>
        <v>2.1392709204314488E-2</v>
      </c>
      <c r="H87" s="10">
        <f t="shared" si="15"/>
        <v>1.5598938089493595</v>
      </c>
      <c r="I87" s="10">
        <f t="shared" si="12"/>
        <v>0.18487981564722433</v>
      </c>
      <c r="J87" s="10">
        <f t="shared" si="13"/>
        <v>-0.18487981564722433</v>
      </c>
      <c r="L87" s="10">
        <f t="shared" ref="L87:L118" si="16">H87</f>
        <v>1.5598938089493595</v>
      </c>
      <c r="M87" s="10">
        <f t="shared" si="10"/>
        <v>0.20487981564722432</v>
      </c>
      <c r="N87" s="10">
        <f t="shared" si="11"/>
        <v>-0.20487981564722432</v>
      </c>
    </row>
    <row r="88" spans="1:14" x14ac:dyDescent="0.25">
      <c r="A88" s="10">
        <f>'Profile Coordinates'!Q75</f>
        <v>1.4874999999999996</v>
      </c>
      <c r="B88" s="10">
        <f>'Profile Coordinates'!R75</f>
        <v>0.23269860291472444</v>
      </c>
      <c r="C88" s="10">
        <f>'Profile Coordinates'!S75</f>
        <v>-0.23269860291472444</v>
      </c>
      <c r="E88" s="10">
        <f t="shared" si="9"/>
        <v>0.36552211070875334</v>
      </c>
      <c r="F88" s="10">
        <f t="shared" si="14"/>
        <v>2.1420551534648304E-2</v>
      </c>
      <c r="H88" s="10">
        <f t="shared" si="15"/>
        <v>1.5813143604840079</v>
      </c>
      <c r="I88" s="10">
        <f t="shared" si="12"/>
        <v>0.18276105535437667</v>
      </c>
      <c r="J88" s="10">
        <f t="shared" si="13"/>
        <v>-0.18276105535437667</v>
      </c>
      <c r="L88" s="10">
        <f t="shared" si="16"/>
        <v>1.5813143604840079</v>
      </c>
      <c r="M88" s="10">
        <f t="shared" si="10"/>
        <v>0.20276105535437666</v>
      </c>
      <c r="N88" s="10">
        <f t="shared" si="11"/>
        <v>-0.20276105535437666</v>
      </c>
    </row>
    <row r="89" spans="1:14" x14ac:dyDescent="0.25">
      <c r="A89" s="10">
        <f>'Profile Coordinates'!Q76</f>
        <v>1.5087499999999996</v>
      </c>
      <c r="B89" s="10">
        <f>'Profile Coordinates'!R76</f>
        <v>0.22976916268033643</v>
      </c>
      <c r="C89" s="10">
        <f>'Profile Coordinates'!S76</f>
        <v>-0.22976916268033643</v>
      </c>
      <c r="E89" s="10">
        <f t="shared" si="9"/>
        <v>0.36092055674901147</v>
      </c>
      <c r="F89" s="10">
        <f t="shared" si="14"/>
        <v>2.1450970143255779E-2</v>
      </c>
      <c r="H89" s="10">
        <f t="shared" si="15"/>
        <v>1.6027653306272636</v>
      </c>
      <c r="I89" s="10">
        <f t="shared" si="12"/>
        <v>0.18046027837450573</v>
      </c>
      <c r="J89" s="10">
        <f t="shared" si="13"/>
        <v>-0.18046027837450573</v>
      </c>
      <c r="L89" s="10">
        <f t="shared" si="16"/>
        <v>1.6027653306272636</v>
      </c>
      <c r="M89" s="10">
        <f t="shared" si="10"/>
        <v>0.20046027837450572</v>
      </c>
      <c r="N89" s="10">
        <f t="shared" si="11"/>
        <v>-0.20046027837450572</v>
      </c>
    </row>
    <row r="90" spans="1:14" x14ac:dyDescent="0.25">
      <c r="A90" s="10">
        <f>'Profile Coordinates'!Q77</f>
        <v>1.5299999999999996</v>
      </c>
      <c r="B90" s="10">
        <f>'Profile Coordinates'!R77</f>
        <v>0.22660694119999492</v>
      </c>
      <c r="C90" s="10">
        <f>'Profile Coordinates'!S77</f>
        <v>-0.22660694119999492</v>
      </c>
      <c r="E90" s="10">
        <f t="shared" si="9"/>
        <v>0.35595335086317914</v>
      </c>
      <c r="F90" s="10">
        <f t="shared" si="14"/>
        <v>2.1483997409484409E-2</v>
      </c>
      <c r="H90" s="10">
        <f t="shared" si="15"/>
        <v>1.624249328036748</v>
      </c>
      <c r="I90" s="10">
        <f t="shared" si="12"/>
        <v>0.17797667543158957</v>
      </c>
      <c r="J90" s="10">
        <f t="shared" si="13"/>
        <v>-0.17797667543158957</v>
      </c>
      <c r="L90" s="10">
        <f t="shared" si="16"/>
        <v>1.624249328036748</v>
      </c>
      <c r="M90" s="10">
        <f t="shared" si="10"/>
        <v>0.19797667543158956</v>
      </c>
      <c r="N90" s="10">
        <f t="shared" si="11"/>
        <v>-0.19797667543158956</v>
      </c>
    </row>
    <row r="91" spans="1:14" x14ac:dyDescent="0.25">
      <c r="A91" s="10">
        <f>'Profile Coordinates'!Q78</f>
        <v>1.5512499999999996</v>
      </c>
      <c r="B91" s="10">
        <f>'Profile Coordinates'!R78</f>
        <v>0.22321081932468645</v>
      </c>
      <c r="C91" s="10">
        <f>'Profile Coordinates'!S78</f>
        <v>-0.22321081932468645</v>
      </c>
      <c r="E91" s="10">
        <f t="shared" si="9"/>
        <v>0.35061873509609681</v>
      </c>
      <c r="F91" s="10">
        <f t="shared" si="14"/>
        <v>2.1519668765851121E-2</v>
      </c>
      <c r="H91" s="10">
        <f t="shared" si="15"/>
        <v>1.6457689968025992</v>
      </c>
      <c r="I91" s="10">
        <f t="shared" si="12"/>
        <v>0.17530936754804841</v>
      </c>
      <c r="J91" s="10">
        <f t="shared" si="13"/>
        <v>-0.17530936754804841</v>
      </c>
      <c r="L91" s="10">
        <f t="shared" si="16"/>
        <v>1.6457689968025992</v>
      </c>
      <c r="M91" s="10">
        <f t="shared" si="10"/>
        <v>0.1953093675480484</v>
      </c>
      <c r="N91" s="10">
        <f t="shared" si="11"/>
        <v>-0.1953093675480484</v>
      </c>
    </row>
    <row r="92" spans="1:14" x14ac:dyDescent="0.25">
      <c r="A92" s="10">
        <f>'Profile Coordinates'!Q79</f>
        <v>1.5724999999999996</v>
      </c>
      <c r="B92" s="10">
        <f>'Profile Coordinates'!R79</f>
        <v>0.21957958712005343</v>
      </c>
      <c r="C92" s="10">
        <f>'Profile Coordinates'!S79</f>
        <v>-0.21957958712005343</v>
      </c>
      <c r="E92" s="10">
        <f t="shared" si="9"/>
        <v>0.3449148088873199</v>
      </c>
      <c r="F92" s="10">
        <f t="shared" si="14"/>
        <v>2.1558022806462646E-2</v>
      </c>
      <c r="H92" s="10">
        <f t="shared" si="15"/>
        <v>1.6673270196090619</v>
      </c>
      <c r="I92" s="10">
        <f t="shared" si="12"/>
        <v>0.17245740444365995</v>
      </c>
      <c r="J92" s="10">
        <f t="shared" si="13"/>
        <v>-0.17245740444365995</v>
      </c>
      <c r="L92" s="10">
        <f t="shared" si="16"/>
        <v>1.6673270196090619</v>
      </c>
      <c r="M92" s="10">
        <f t="shared" si="10"/>
        <v>0.19245740444365994</v>
      </c>
      <c r="N92" s="10">
        <f t="shared" si="11"/>
        <v>-0.19245740444365994</v>
      </c>
    </row>
    <row r="93" spans="1:14" x14ac:dyDescent="0.25">
      <c r="A93" s="10">
        <f>'Profile Coordinates'!Q80</f>
        <v>1.5937499999999996</v>
      </c>
      <c r="B93" s="10">
        <f>'Profile Coordinates'!R80</f>
        <v>0.21571194163844876</v>
      </c>
      <c r="C93" s="10">
        <f>'Profile Coordinates'!S80</f>
        <v>-0.21571194163844876</v>
      </c>
      <c r="E93" s="10">
        <f t="shared" si="9"/>
        <v>0.3388395255714704</v>
      </c>
      <c r="F93" s="10">
        <f t="shared" si="14"/>
        <v>2.1599101406571911E-2</v>
      </c>
      <c r="H93" s="10">
        <f t="shared" si="15"/>
        <v>1.6889261210156339</v>
      </c>
      <c r="I93" s="10">
        <f t="shared" si="12"/>
        <v>0.1694197627857352</v>
      </c>
      <c r="J93" s="10">
        <f t="shared" si="13"/>
        <v>-0.1694197627857352</v>
      </c>
      <c r="L93" s="10">
        <f t="shared" si="16"/>
        <v>1.6889261210156339</v>
      </c>
      <c r="M93" s="10">
        <f t="shared" si="10"/>
        <v>0.18941976278573519</v>
      </c>
      <c r="N93" s="10">
        <f t="shared" si="11"/>
        <v>-0.18941976278573519</v>
      </c>
    </row>
    <row r="94" spans="1:14" x14ac:dyDescent="0.25">
      <c r="A94" s="10">
        <f>'Profile Coordinates'!Q81</f>
        <v>1.6149999999999995</v>
      </c>
      <c r="B94" s="10">
        <f>'Profile Coordinates'!R81</f>
        <v>0.21160648449172914</v>
      </c>
      <c r="C94" s="10">
        <f>'Profile Coordinates'!S81</f>
        <v>-0.21160648449172914</v>
      </c>
      <c r="E94" s="10">
        <f t="shared" si="9"/>
        <v>0.3323906885655894</v>
      </c>
      <c r="F94" s="10">
        <f t="shared" si="14"/>
        <v>2.1642949854018299E-2</v>
      </c>
      <c r="H94" s="10">
        <f t="shared" si="15"/>
        <v>1.7105690708696522</v>
      </c>
      <c r="I94" s="10">
        <f t="shared" si="12"/>
        <v>0.1661953442827947</v>
      </c>
      <c r="J94" s="10">
        <f t="shared" si="13"/>
        <v>-0.1661953442827947</v>
      </c>
      <c r="L94" s="10">
        <f t="shared" si="16"/>
        <v>1.7105690708696522</v>
      </c>
      <c r="M94" s="10">
        <f t="shared" si="10"/>
        <v>0.18619534428279469</v>
      </c>
      <c r="N94" s="10">
        <f t="shared" si="11"/>
        <v>-0.18619534428279469</v>
      </c>
    </row>
    <row r="95" spans="1:14" x14ac:dyDescent="0.25">
      <c r="A95" s="10">
        <f>'Profile Coordinates'!Q82</f>
        <v>1.6362499999999995</v>
      </c>
      <c r="B95" s="10">
        <f>'Profile Coordinates'!R82</f>
        <v>0.20726171921386149</v>
      </c>
      <c r="C95" s="10">
        <f>'Profile Coordinates'!S82</f>
        <v>-0.20726171921386149</v>
      </c>
      <c r="E95" s="10">
        <f t="shared" si="9"/>
        <v>0.32556594722632887</v>
      </c>
      <c r="F95" s="10">
        <f t="shared" si="14"/>
        <v>2.168961699338566E-2</v>
      </c>
      <c r="H95" s="10">
        <f t="shared" si="15"/>
        <v>1.7322586878630377</v>
      </c>
      <c r="I95" s="10">
        <f t="shared" si="12"/>
        <v>0.16278297361316443</v>
      </c>
      <c r="J95" s="10">
        <f t="shared" si="13"/>
        <v>-0.16278297361316443</v>
      </c>
      <c r="L95" s="10">
        <f t="shared" si="16"/>
        <v>1.7322586878630377</v>
      </c>
      <c r="M95" s="10">
        <f t="shared" si="10"/>
        <v>0.18278297361316442</v>
      </c>
      <c r="N95" s="10">
        <f t="shared" si="11"/>
        <v>-0.18278297361316442</v>
      </c>
    </row>
    <row r="96" spans="1:14" x14ac:dyDescent="0.25">
      <c r="A96" s="10">
        <f>'Profile Coordinates'!Q83</f>
        <v>1.6574999999999995</v>
      </c>
      <c r="B96" s="10">
        <f>'Profile Coordinates'!R83</f>
        <v>0.2026760484012704</v>
      </c>
      <c r="C96" s="10">
        <f>'Profile Coordinates'!S83</f>
        <v>-0.2026760484012704</v>
      </c>
      <c r="E96" s="10">
        <f t="shared" si="9"/>
        <v>0.31836279235802023</v>
      </c>
      <c r="F96" s="10">
        <f t="shared" si="14"/>
        <v>2.1739155383810323E-2</v>
      </c>
      <c r="H96" s="10">
        <f t="shared" si="15"/>
        <v>1.7539978432468479</v>
      </c>
      <c r="I96" s="10">
        <f t="shared" si="12"/>
        <v>0.15918139617901012</v>
      </c>
      <c r="J96" s="10">
        <f t="shared" si="13"/>
        <v>-0.15918139617901012</v>
      </c>
      <c r="L96" s="10">
        <f t="shared" si="16"/>
        <v>1.7539978432468479</v>
      </c>
      <c r="M96" s="10">
        <f t="shared" si="10"/>
        <v>0.17918139617901011</v>
      </c>
      <c r="N96" s="10">
        <f t="shared" si="11"/>
        <v>-0.17918139617901011</v>
      </c>
    </row>
    <row r="97" spans="1:14" x14ac:dyDescent="0.25">
      <c r="A97" s="10">
        <f>'Profile Coordinates'!Q84</f>
        <v>1.6787499999999995</v>
      </c>
      <c r="B97" s="10">
        <f>'Profile Coordinates'!R84</f>
        <v>0.19784777061761183</v>
      </c>
      <c r="C97" s="10">
        <f>'Profile Coordinates'!S84</f>
        <v>-0.19784777061761183</v>
      </c>
      <c r="E97" s="10">
        <f t="shared" si="9"/>
        <v>0.31077855135070392</v>
      </c>
      <c r="F97" s="10">
        <f t="shared" si="14"/>
        <v>2.179162147147776E-2</v>
      </c>
      <c r="H97" s="10">
        <f t="shared" si="15"/>
        <v>1.7757894647183257</v>
      </c>
      <c r="I97" s="10">
        <f t="shared" si="12"/>
        <v>0.15538927567535196</v>
      </c>
      <c r="J97" s="10">
        <f t="shared" si="13"/>
        <v>-0.15538927567535196</v>
      </c>
      <c r="L97" s="10">
        <f t="shared" si="16"/>
        <v>1.7757894647183257</v>
      </c>
      <c r="M97" s="10">
        <f t="shared" si="10"/>
        <v>0.17538927567535195</v>
      </c>
      <c r="N97" s="10">
        <f t="shared" si="11"/>
        <v>-0.17538927567535195</v>
      </c>
    </row>
    <row r="98" spans="1:14" x14ac:dyDescent="0.25">
      <c r="A98" s="10">
        <f>'Profile Coordinates'!Q85</f>
        <v>1.6999999999999995</v>
      </c>
      <c r="B98" s="10">
        <f>'Profile Coordinates'!R85</f>
        <v>0.192775077048293</v>
      </c>
      <c r="C98" s="10">
        <f>'Profile Coordinates'!S85</f>
        <v>-0.192775077048293</v>
      </c>
      <c r="E98" s="10">
        <f t="shared" si="9"/>
        <v>0.30281038292506179</v>
      </c>
      <c r="F98" s="10">
        <f t="shared" si="14"/>
        <v>2.1847075777966449E-2</v>
      </c>
      <c r="H98" s="10">
        <f t="shared" si="15"/>
        <v>1.7976365404962922</v>
      </c>
      <c r="I98" s="10">
        <f t="shared" si="12"/>
        <v>0.1514051914625309</v>
      </c>
      <c r="J98" s="10">
        <f t="shared" si="13"/>
        <v>-0.1514051914625309</v>
      </c>
      <c r="L98" s="10">
        <f t="shared" si="16"/>
        <v>1.7976365404962922</v>
      </c>
      <c r="M98" s="10">
        <f t="shared" si="10"/>
        <v>0.17140519146253089</v>
      </c>
      <c r="N98" s="10">
        <f t="shared" si="11"/>
        <v>-0.17140519146253089</v>
      </c>
    </row>
    <row r="99" spans="1:14" x14ac:dyDescent="0.25">
      <c r="A99" s="10">
        <f>'Profile Coordinates'!Q86</f>
        <v>1.7212499999999995</v>
      </c>
      <c r="B99" s="10">
        <f>'Profile Coordinates'!R86</f>
        <v>0.18745604788857095</v>
      </c>
      <c r="C99" s="10">
        <f>'Profile Coordinates'!S86</f>
        <v>-0.18745604788857095</v>
      </c>
      <c r="E99" s="10">
        <f t="shared" si="9"/>
        <v>0.29445527145885547</v>
      </c>
      <c r="F99" s="10">
        <f t="shared" si="14"/>
        <v>2.1905583105728387E-2</v>
      </c>
      <c r="H99" s="10">
        <f t="shared" si="15"/>
        <v>1.8195421236020206</v>
      </c>
      <c r="I99" s="10">
        <f t="shared" si="12"/>
        <v>0.14722763572942774</v>
      </c>
      <c r="J99" s="10">
        <f t="shared" si="13"/>
        <v>-0.14722763572942774</v>
      </c>
      <c r="L99" s="10">
        <f t="shared" si="16"/>
        <v>1.8195421236020206</v>
      </c>
      <c r="M99" s="10">
        <f t="shared" si="10"/>
        <v>0.16722763572942773</v>
      </c>
      <c r="N99" s="10">
        <f t="shared" si="11"/>
        <v>-0.16722763572942773</v>
      </c>
    </row>
    <row r="100" spans="1:14" x14ac:dyDescent="0.25">
      <c r="A100" s="10">
        <f>'Profile Coordinates'!Q87</f>
        <v>1.7424999999999995</v>
      </c>
      <c r="B100" s="10">
        <f>'Profile Coordinates'!R87</f>
        <v>0.18188864844742025</v>
      </c>
      <c r="C100" s="10">
        <f>'Profile Coordinates'!S87</f>
        <v>-0.18188864844742025</v>
      </c>
      <c r="E100" s="10">
        <f t="shared" si="9"/>
        <v>0.28571002086689601</v>
      </c>
      <c r="F100" s="10">
        <f t="shared" si="14"/>
        <v>2.1967212762144514E-2</v>
      </c>
      <c r="H100" s="10">
        <f t="shared" si="15"/>
        <v>1.841509336364165</v>
      </c>
      <c r="I100" s="10">
        <f t="shared" si="12"/>
        <v>0.142855010433448</v>
      </c>
      <c r="J100" s="10">
        <f t="shared" si="13"/>
        <v>-0.142855010433448</v>
      </c>
      <c r="L100" s="10">
        <f t="shared" si="16"/>
        <v>1.841509336364165</v>
      </c>
      <c r="M100" s="10">
        <f t="shared" si="10"/>
        <v>0.16285501043344799</v>
      </c>
      <c r="N100" s="10">
        <f t="shared" si="11"/>
        <v>-0.16285501043344799</v>
      </c>
    </row>
    <row r="101" spans="1:14" x14ac:dyDescent="0.25">
      <c r="A101" s="10">
        <f>'Profile Coordinates'!Q88</f>
        <v>1.7637499999999995</v>
      </c>
      <c r="B101" s="10">
        <f>'Profile Coordinates'!R88</f>
        <v>0.17607072494755505</v>
      </c>
      <c r="C101" s="10">
        <f>'Profile Coordinates'!S88</f>
        <v>-0.17607072494755505</v>
      </c>
      <c r="E101" s="10">
        <f t="shared" si="9"/>
        <v>0.276571248003734</v>
      </c>
      <c r="F101" s="10">
        <f t="shared" si="14"/>
        <v>2.2032038803757665E-2</v>
      </c>
      <c r="H101" s="10">
        <f t="shared" si="15"/>
        <v>1.8635413751679226</v>
      </c>
      <c r="I101" s="10">
        <f t="shared" si="12"/>
        <v>0.138285624001867</v>
      </c>
      <c r="J101" s="10">
        <f t="shared" si="13"/>
        <v>-0.138285624001867</v>
      </c>
      <c r="L101" s="10">
        <f t="shared" si="16"/>
        <v>1.8635413751679226</v>
      </c>
      <c r="M101" s="10">
        <f t="shared" si="10"/>
        <v>0.15828562400186699</v>
      </c>
      <c r="N101" s="10">
        <f t="shared" si="11"/>
        <v>-0.15828562400186699</v>
      </c>
    </row>
    <row r="102" spans="1:14" x14ac:dyDescent="0.25">
      <c r="A102" s="10">
        <f>'Profile Coordinates'!Q89</f>
        <v>1.7849999999999995</v>
      </c>
      <c r="B102" s="10">
        <f>'Profile Coordinates'!R89</f>
        <v>0.17000000000000015</v>
      </c>
      <c r="C102" s="10">
        <f>'Profile Coordinates'!S89</f>
        <v>-0.17000000000000015</v>
      </c>
      <c r="E102" s="10">
        <f t="shared" si="9"/>
        <v>0.26703537555513263</v>
      </c>
      <c r="F102" s="10">
        <f t="shared" si="14"/>
        <v>2.210014030247014E-2</v>
      </c>
      <c r="H102" s="10">
        <f t="shared" si="15"/>
        <v>1.8856415154703927</v>
      </c>
      <c r="I102" s="10">
        <f t="shared" si="12"/>
        <v>0.13351768777756631</v>
      </c>
      <c r="J102" s="10">
        <f t="shared" si="13"/>
        <v>-0.13351768777756631</v>
      </c>
      <c r="L102" s="10">
        <f t="shared" si="16"/>
        <v>1.8856415154703927</v>
      </c>
      <c r="M102" s="10">
        <f t="shared" si="10"/>
        <v>0.1535176877775663</v>
      </c>
      <c r="N102" s="10">
        <f t="shared" si="11"/>
        <v>-0.1535176877775663</v>
      </c>
    </row>
    <row r="103" spans="1:14" x14ac:dyDescent="0.25">
      <c r="A103" s="10">
        <f>'Profile Coordinates'!Q90</f>
        <v>1.8062499999999995</v>
      </c>
      <c r="B103" s="10">
        <f>'Profile Coordinates'!R90</f>
        <v>0.16367406772940329</v>
      </c>
      <c r="C103" s="10">
        <f>'Profile Coordinates'!S90</f>
        <v>-0.16367406772940329</v>
      </c>
      <c r="E103" s="10">
        <f t="shared" si="9"/>
        <v>0.25709862438092579</v>
      </c>
      <c r="F103" s="10">
        <f t="shared" si="14"/>
        <v>2.2171601635700075E-2</v>
      </c>
      <c r="H103" s="10">
        <f t="shared" si="15"/>
        <v>1.9078131171060928</v>
      </c>
      <c r="I103" s="10">
        <f t="shared" si="12"/>
        <v>0.12854931219046289</v>
      </c>
      <c r="J103" s="10">
        <f t="shared" si="13"/>
        <v>-0.12854931219046289</v>
      </c>
      <c r="L103" s="10">
        <f t="shared" si="16"/>
        <v>1.9078131171060928</v>
      </c>
      <c r="M103" s="10">
        <f t="shared" si="10"/>
        <v>0.14854931219046288</v>
      </c>
      <c r="N103" s="10">
        <f t="shared" si="11"/>
        <v>-0.14854931219046288</v>
      </c>
    </row>
    <row r="104" spans="1:14" x14ac:dyDescent="0.25">
      <c r="A104" s="10">
        <f>'Profile Coordinates'!Q91</f>
        <v>1.8274999999999995</v>
      </c>
      <c r="B104" s="10">
        <f>'Profile Coordinates'!R91</f>
        <v>0.15709038852383728</v>
      </c>
      <c r="C104" s="10">
        <f>'Profile Coordinates'!S91</f>
        <v>-0.15709038852383728</v>
      </c>
      <c r="E104" s="10">
        <f t="shared" si="9"/>
        <v>0.24675700526802677</v>
      </c>
      <c r="F104" s="10">
        <f t="shared" si="14"/>
        <v>2.2246512802724879E-2</v>
      </c>
      <c r="H104" s="10">
        <f t="shared" si="15"/>
        <v>1.9300596299088177</v>
      </c>
      <c r="I104" s="10">
        <f t="shared" si="12"/>
        <v>0.12337850263401338</v>
      </c>
      <c r="J104" s="10">
        <f t="shared" si="13"/>
        <v>-0.12337850263401338</v>
      </c>
      <c r="L104" s="10">
        <f t="shared" si="16"/>
        <v>1.9300596299088177</v>
      </c>
      <c r="M104" s="10">
        <f t="shared" si="10"/>
        <v>0.14337850263401339</v>
      </c>
      <c r="N104" s="10">
        <f t="shared" si="11"/>
        <v>-0.14337850263401339</v>
      </c>
    </row>
    <row r="105" spans="1:14" x14ac:dyDescent="0.25">
      <c r="A105" s="10">
        <f>'Profile Coordinates'!Q92</f>
        <v>1.8487499999999994</v>
      </c>
      <c r="B105" s="10">
        <f>'Profile Coordinates'!R92</f>
        <v>0.1502462833801308</v>
      </c>
      <c r="C105" s="10">
        <f>'Profile Coordinates'!S92</f>
        <v>-0.1502462833801308</v>
      </c>
      <c r="E105" s="10">
        <f t="shared" si="9"/>
        <v>0.23600631004809458</v>
      </c>
      <c r="F105" s="10">
        <f t="shared" si="14"/>
        <v>2.2324969769702021E-2</v>
      </c>
      <c r="H105" s="10">
        <f t="shared" si="15"/>
        <v>1.9523845996785198</v>
      </c>
      <c r="I105" s="10">
        <f t="shared" si="12"/>
        <v>0.11800315502404729</v>
      </c>
      <c r="J105" s="10">
        <f t="shared" si="13"/>
        <v>-0.11800315502404729</v>
      </c>
      <c r="L105" s="10">
        <f t="shared" si="16"/>
        <v>1.9523845996785198</v>
      </c>
      <c r="M105" s="10">
        <f t="shared" si="10"/>
        <v>0.13800315502404728</v>
      </c>
      <c r="N105" s="10">
        <f t="shared" si="11"/>
        <v>-0.13800315502404728</v>
      </c>
    </row>
    <row r="106" spans="1:14" x14ac:dyDescent="0.25">
      <c r="A106" s="10">
        <f>'Profile Coordinates'!Q93</f>
        <v>1.8699999999999994</v>
      </c>
      <c r="B106" s="10">
        <f>'Profile Coordinates'!R93</f>
        <v>0.14313892781274795</v>
      </c>
      <c r="C106" s="10">
        <f>'Profile Coordinates'!S93</f>
        <v>-0.14313892781274795</v>
      </c>
      <c r="E106" s="10">
        <f t="shared" si="9"/>
        <v>0.22484210202962435</v>
      </c>
      <c r="F106" s="10">
        <f t="shared" si="14"/>
        <v>2.2407074846155343E-2</v>
      </c>
      <c r="H106" s="10">
        <f t="shared" si="15"/>
        <v>1.9747916745246752</v>
      </c>
      <c r="I106" s="10">
        <f t="shared" si="12"/>
        <v>0.11242105101481217</v>
      </c>
      <c r="J106" s="10">
        <f t="shared" si="13"/>
        <v>-0.11242105101481217</v>
      </c>
      <c r="L106" s="10">
        <f t="shared" si="16"/>
        <v>1.9747916745246752</v>
      </c>
      <c r="M106" s="10">
        <f t="shared" si="10"/>
        <v>0.13242105101481216</v>
      </c>
      <c r="N106" s="10">
        <f t="shared" si="11"/>
        <v>-0.13242105101481216</v>
      </c>
    </row>
    <row r="107" spans="1:14" x14ac:dyDescent="0.25">
      <c r="A107" s="10">
        <f>'Profile Coordinates'!Q94</f>
        <v>1.8912499999999994</v>
      </c>
      <c r="B107" s="10">
        <f>'Profile Coordinates'!R94</f>
        <v>0.13576534529087181</v>
      </c>
      <c r="C107" s="10">
        <f>'Profile Coordinates'!S94</f>
        <v>-0.13576534529087181</v>
      </c>
      <c r="E107" s="10">
        <f t="shared" si="9"/>
        <v>0.21325970568894223</v>
      </c>
      <c r="F107" s="10">
        <f t="shared" si="14"/>
        <v>2.2492937096051217E-2</v>
      </c>
      <c r="H107" s="10">
        <f t="shared" si="15"/>
        <v>1.9972846116207263</v>
      </c>
      <c r="I107" s="10">
        <f t="shared" si="12"/>
        <v>0.10662985284447112</v>
      </c>
      <c r="J107" s="10">
        <f t="shared" si="13"/>
        <v>-0.10662985284447112</v>
      </c>
      <c r="L107" s="10">
        <f t="shared" si="16"/>
        <v>1.9972846116207263</v>
      </c>
      <c r="M107" s="10">
        <f t="shared" si="10"/>
        <v>0.12662985284447112</v>
      </c>
      <c r="N107" s="10">
        <f t="shared" si="11"/>
        <v>-0.12662985284447112</v>
      </c>
    </row>
    <row r="108" spans="1:14" x14ac:dyDescent="0.25">
      <c r="A108" s="10">
        <f>'Profile Coordinates'!Q95</f>
        <v>1.9124999999999994</v>
      </c>
      <c r="B108" s="10">
        <f>'Profile Coordinates'!R95</f>
        <v>0.1281224001645902</v>
      </c>
      <c r="C108" s="10">
        <f>'Profile Coordinates'!S95</f>
        <v>-0.1281224001645902</v>
      </c>
      <c r="E108" s="10">
        <f t="shared" si="9"/>
        <v>0.20125419555868412</v>
      </c>
      <c r="F108" s="10">
        <f t="shared" si="14"/>
        <v>2.2582672786969911E-2</v>
      </c>
      <c r="H108" s="10">
        <f t="shared" si="15"/>
        <v>2.0198672844076961</v>
      </c>
      <c r="I108" s="10">
        <f t="shared" si="12"/>
        <v>0.10062709777934206</v>
      </c>
      <c r="J108" s="10">
        <f t="shared" si="13"/>
        <v>-0.10062709777934206</v>
      </c>
      <c r="L108" s="10">
        <f t="shared" si="16"/>
        <v>2.0198672844076961</v>
      </c>
      <c r="M108" s="10">
        <f t="shared" si="10"/>
        <v>0.12062709777934207</v>
      </c>
      <c r="N108" s="10">
        <f t="shared" si="11"/>
        <v>-0.12062709777934207</v>
      </c>
    </row>
    <row r="109" spans="1:14" x14ac:dyDescent="0.25">
      <c r="A109" s="10">
        <f>'Profile Coordinates'!Q96</f>
        <v>1.9337499999999994</v>
      </c>
      <c r="B109" s="10">
        <f>'Profile Coordinates'!R96</f>
        <v>0.12020679003686663</v>
      </c>
      <c r="C109" s="10">
        <f>'Profile Coordinates'!S96</f>
        <v>-0.12020679003686663</v>
      </c>
      <c r="E109" s="10">
        <f t="shared" si="9"/>
        <v>0.18882038424571546</v>
      </c>
      <c r="F109" s="10">
        <f t="shared" si="14"/>
        <v>2.2676405881314605E-2</v>
      </c>
      <c r="H109" s="10">
        <f t="shared" si="15"/>
        <v>2.0425436902890106</v>
      </c>
      <c r="I109" s="10">
        <f t="shared" si="12"/>
        <v>9.4410192122857728E-2</v>
      </c>
      <c r="J109" s="10">
        <f t="shared" si="13"/>
        <v>-9.4410192122857728E-2</v>
      </c>
      <c r="L109" s="10">
        <f t="shared" si="16"/>
        <v>2.0425436902890106</v>
      </c>
      <c r="M109" s="10">
        <f t="shared" si="10"/>
        <v>0.11441019212285773</v>
      </c>
      <c r="N109" s="10">
        <f t="shared" si="11"/>
        <v>-0.11441019212285773</v>
      </c>
    </row>
    <row r="110" spans="1:14" x14ac:dyDescent="0.25">
      <c r="A110" s="10">
        <f>'Profile Coordinates'!Q97</f>
        <v>1.9549999999999994</v>
      </c>
      <c r="B110" s="10">
        <f>'Profile Coordinates'!R97</f>
        <v>0.11201503753326358</v>
      </c>
      <c r="C110" s="10">
        <f>'Profile Coordinates'!S97</f>
        <v>-0.11201503753326358</v>
      </c>
      <c r="E110" s="10">
        <f t="shared" si="9"/>
        <v>0.1759528095030429</v>
      </c>
      <c r="F110" s="10">
        <f t="shared" si="14"/>
        <v>2.2774268573991268E-2</v>
      </c>
      <c r="H110" s="10">
        <f t="shared" si="15"/>
        <v>2.0653179588630017</v>
      </c>
      <c r="I110" s="10">
        <f t="shared" si="12"/>
        <v>8.797640475152145E-2</v>
      </c>
      <c r="J110" s="10">
        <f t="shared" si="13"/>
        <v>-8.797640475152145E-2</v>
      </c>
      <c r="L110" s="10">
        <f t="shared" si="16"/>
        <v>2.0653179588630017</v>
      </c>
      <c r="M110" s="10">
        <f t="shared" si="10"/>
        <v>0.10797640475152145</v>
      </c>
      <c r="N110" s="10">
        <f t="shared" si="11"/>
        <v>-0.10797640475152145</v>
      </c>
    </row>
    <row r="111" spans="1:14" x14ac:dyDescent="0.25">
      <c r="A111" s="10">
        <f>'Profile Coordinates'!Q98</f>
        <v>1.9762499999999994</v>
      </c>
      <c r="B111" s="10">
        <f>'Profile Coordinates'!R98</f>
        <v>0.10354348141606895</v>
      </c>
      <c r="C111" s="10">
        <f>'Profile Coordinates'!S98</f>
        <v>-0.10354348141606895</v>
      </c>
      <c r="E111" s="10">
        <f t="shared" si="9"/>
        <v>0.16264572027191673</v>
      </c>
      <c r="F111" s="10">
        <f t="shared" si="14"/>
        <v>2.2876401881562963E-2</v>
      </c>
      <c r="H111" s="10">
        <f t="shared" si="15"/>
        <v>2.0881943607445645</v>
      </c>
      <c r="I111" s="10">
        <f t="shared" si="12"/>
        <v>8.1322860135958366E-2</v>
      </c>
      <c r="J111" s="10">
        <f t="shared" si="13"/>
        <v>-8.1322860135958366E-2</v>
      </c>
      <c r="L111" s="10">
        <f t="shared" si="16"/>
        <v>2.0881943607445645</v>
      </c>
      <c r="M111" s="10">
        <f t="shared" si="10"/>
        <v>0.10132286013595837</v>
      </c>
      <c r="N111" s="10">
        <f t="shared" si="11"/>
        <v>-0.10132286013595837</v>
      </c>
    </row>
    <row r="112" spans="1:14" x14ac:dyDescent="0.25">
      <c r="A112" s="10">
        <f>'Profile Coordinates'!Q99</f>
        <v>1.9974999999999994</v>
      </c>
      <c r="B112" s="10">
        <f>'Profile Coordinates'!R99</f>
        <v>9.4788266983504288E-2</v>
      </c>
      <c r="C112" s="10">
        <f>'Profile Coordinates'!S99</f>
        <v>-9.4788266983504288E-2</v>
      </c>
      <c r="E112" s="10">
        <f t="shared" si="9"/>
        <v>0.14889306160094251</v>
      </c>
      <c r="F112" s="10">
        <f t="shared" si="14"/>
        <v>2.2982956288523638E-2</v>
      </c>
      <c r="H112" s="10">
        <f t="shared" si="15"/>
        <v>2.1111773170330883</v>
      </c>
      <c r="I112" s="10">
        <f t="shared" si="12"/>
        <v>7.4446530800471256E-2</v>
      </c>
      <c r="J112" s="10">
        <f t="shared" si="13"/>
        <v>-7.4446530800471256E-2</v>
      </c>
      <c r="L112" s="10">
        <f t="shared" si="16"/>
        <v>2.1111773170330883</v>
      </c>
      <c r="M112" s="10">
        <f t="shared" si="10"/>
        <v>9.4446530800471259E-2</v>
      </c>
      <c r="N112" s="10">
        <f t="shared" si="11"/>
        <v>-9.4446530800471259E-2</v>
      </c>
    </row>
    <row r="113" spans="1:14" x14ac:dyDescent="0.25">
      <c r="A113" s="10">
        <f>'Profile Coordinates'!Q100</f>
        <v>2.0187499999999994</v>
      </c>
      <c r="B113" s="10">
        <f>'Profile Coordinates'!R100</f>
        <v>8.5745335687932744E-2</v>
      </c>
      <c r="C113" s="10">
        <f>'Profile Coordinates'!S100</f>
        <v>-8.5745335687932744E-2</v>
      </c>
      <c r="E113" s="10">
        <f t="shared" si="9"/>
        <v>0.1346884583384001</v>
      </c>
      <c r="F113" s="10">
        <f t="shared" si="14"/>
        <v>2.3094092457085789E-2</v>
      </c>
      <c r="H113" s="10">
        <f t="shared" si="15"/>
        <v>2.1342714094901742</v>
      </c>
      <c r="I113" s="10">
        <f t="shared" si="12"/>
        <v>6.7344229169200048E-2</v>
      </c>
      <c r="J113" s="10">
        <f t="shared" si="13"/>
        <v>-6.7344229169200048E-2</v>
      </c>
      <c r="L113" s="10">
        <f t="shared" si="16"/>
        <v>2.1342714094901742</v>
      </c>
      <c r="M113" s="10">
        <f t="shared" si="10"/>
        <v>8.7344229169200052E-2</v>
      </c>
      <c r="N113" s="10">
        <f t="shared" si="11"/>
        <v>-8.7344229169200052E-2</v>
      </c>
    </row>
    <row r="114" spans="1:14" x14ac:dyDescent="0.25">
      <c r="A114" s="10">
        <f>'Profile Coordinates'!Q101</f>
        <v>2.0399999999999996</v>
      </c>
      <c r="B114" s="10">
        <f>'Profile Coordinates'!R101</f>
        <v>7.6305307810138792E-2</v>
      </c>
      <c r="C114" s="10">
        <f>'Profile Coordinates'!S101</f>
        <v>-7.6305307810138792E-2</v>
      </c>
      <c r="E114" s="10">
        <f t="shared" si="9"/>
        <v>0.11986009722311995</v>
      </c>
      <c r="F114" s="10">
        <f t="shared" si="14"/>
        <v>2.3252454200224457E-2</v>
      </c>
      <c r="H114" s="10">
        <f t="shared" si="15"/>
        <v>2.1575238636903986</v>
      </c>
      <c r="I114" s="10">
        <f t="shared" si="12"/>
        <v>5.9930048611559976E-2</v>
      </c>
      <c r="J114" s="10">
        <f t="shared" si="13"/>
        <v>-5.9930048611559976E-2</v>
      </c>
      <c r="L114" s="10">
        <f t="shared" si="16"/>
        <v>2.1575238636903986</v>
      </c>
      <c r="M114" s="10">
        <f t="shared" si="10"/>
        <v>7.9930048611559973E-2</v>
      </c>
      <c r="N114" s="10">
        <f t="shared" si="11"/>
        <v>-7.9930048611559973E-2</v>
      </c>
    </row>
    <row r="115" spans="1:14" x14ac:dyDescent="0.25">
      <c r="A115" s="10">
        <f>'Profile Coordinates'!Q102</f>
        <v>2.0612499999999998</v>
      </c>
      <c r="B115" s="10">
        <f>'Profile Coordinates'!R102</f>
        <v>6.608233500717127E-2</v>
      </c>
      <c r="C115" s="10">
        <f>'Profile Coordinates'!S102</f>
        <v>-6.608233500717127E-2</v>
      </c>
      <c r="E115" s="10">
        <f t="shared" si="9"/>
        <v>0.10380188909529443</v>
      </c>
      <c r="F115" s="10">
        <f t="shared" si="14"/>
        <v>2.3581172000776862E-2</v>
      </c>
      <c r="H115" s="10">
        <f t="shared" si="15"/>
        <v>2.1811050356911754</v>
      </c>
      <c r="I115" s="10">
        <f t="shared" si="12"/>
        <v>5.1900944547647217E-2</v>
      </c>
      <c r="J115" s="10">
        <f t="shared" si="13"/>
        <v>-5.1900944547647217E-2</v>
      </c>
      <c r="L115" s="10">
        <f t="shared" si="16"/>
        <v>2.1811050356911754</v>
      </c>
      <c r="M115" s="10">
        <f t="shared" si="10"/>
        <v>7.1900944547647214E-2</v>
      </c>
      <c r="N115" s="10">
        <f t="shared" si="11"/>
        <v>-7.1900944547647214E-2</v>
      </c>
    </row>
    <row r="116" spans="1:14" x14ac:dyDescent="0.25">
      <c r="A116" s="10">
        <f>'Profile Coordinates'!Q103</f>
        <v>2.0825</v>
      </c>
      <c r="B116" s="10">
        <f>'Profile Coordinates'!R103</f>
        <v>5.3956000593075829E-2</v>
      </c>
      <c r="C116" s="10">
        <f>'Profile Coordinates'!S103</f>
        <v>-5.3956000593075829E-2</v>
      </c>
      <c r="E116" s="10">
        <f t="shared" si="9"/>
        <v>8.4753887540146775E-2</v>
      </c>
      <c r="F116" s="10">
        <f t="shared" si="14"/>
        <v>2.4466517658270955E-2</v>
      </c>
      <c r="H116" s="10">
        <f t="shared" si="15"/>
        <v>2.2055715533494462</v>
      </c>
      <c r="I116" s="10">
        <f t="shared" si="12"/>
        <v>4.2376943770073387E-2</v>
      </c>
      <c r="J116" s="10">
        <f t="shared" si="13"/>
        <v>-4.2376943770073387E-2</v>
      </c>
      <c r="L116" s="10">
        <f t="shared" si="16"/>
        <v>2.2055715533494462</v>
      </c>
      <c r="M116" s="10">
        <f t="shared" si="10"/>
        <v>6.2376943770073384E-2</v>
      </c>
      <c r="N116" s="10">
        <f t="shared" si="11"/>
        <v>-6.2376943770073384E-2</v>
      </c>
    </row>
    <row r="117" spans="1:14" x14ac:dyDescent="0.25">
      <c r="A117" s="10">
        <f>'Profile Coordinates'!Q104</f>
        <v>2.1037500000000002</v>
      </c>
      <c r="B117" s="10">
        <f>'Profile Coordinates'!R104</f>
        <v>3.8152653905069098E-2</v>
      </c>
      <c r="C117" s="10">
        <f>'Profile Coordinates'!S104</f>
        <v>-3.8152653905069098E-2</v>
      </c>
      <c r="E117" s="10">
        <f t="shared" si="9"/>
        <v>5.9930048611559504E-2</v>
      </c>
      <c r="F117" s="10">
        <f t="shared" si="14"/>
        <v>2.6482225483167806E-2</v>
      </c>
      <c r="H117" s="10">
        <f t="shared" si="15"/>
        <v>2.232053778832614</v>
      </c>
      <c r="I117" s="10">
        <f t="shared" si="12"/>
        <v>2.9965024305779752E-2</v>
      </c>
      <c r="J117" s="10">
        <f t="shared" si="13"/>
        <v>-2.9965024305779752E-2</v>
      </c>
      <c r="L117" s="10">
        <f t="shared" si="16"/>
        <v>2.232053778832614</v>
      </c>
      <c r="M117" s="10">
        <f t="shared" si="10"/>
        <v>4.9965024305779752E-2</v>
      </c>
      <c r="N117" s="10">
        <f t="shared" si="11"/>
        <v>-4.9965024305779752E-2</v>
      </c>
    </row>
    <row r="118" spans="1:14" x14ac:dyDescent="0.25">
      <c r="A118" s="10">
        <f>'Profile Coordinates'!Q105</f>
        <v>2.1250000000000004</v>
      </c>
      <c r="B118" s="10">
        <f>'Profile Coordinates'!R105</f>
        <v>0</v>
      </c>
      <c r="C118" s="10">
        <f>'Profile Coordinates'!S105</f>
        <v>0</v>
      </c>
      <c r="E118" s="10">
        <f t="shared" si="9"/>
        <v>0</v>
      </c>
      <c r="F118" s="10">
        <f t="shared" si="14"/>
        <v>4.3671357890498357E-2</v>
      </c>
      <c r="H118" s="10">
        <f t="shared" si="15"/>
        <v>2.2757251367231124</v>
      </c>
      <c r="I118" s="10">
        <f t="shared" si="12"/>
        <v>0</v>
      </c>
      <c r="J118" s="10">
        <f t="shared" si="13"/>
        <v>0</v>
      </c>
      <c r="L118" s="10">
        <f t="shared" si="16"/>
        <v>2.2757251367231124</v>
      </c>
      <c r="M118" s="10">
        <f t="shared" si="10"/>
        <v>0.02</v>
      </c>
      <c r="N118" s="10">
        <f t="shared" si="11"/>
        <v>-0.02</v>
      </c>
    </row>
  </sheetData>
  <mergeCells count="2">
    <mergeCell ref="E16:E17"/>
    <mergeCell ref="F16:F17"/>
  </mergeCells>
  <conditionalFormatting sqref="A16:A17">
    <cfRule type="cellIs" dxfId="14" priority="13" operator="equal">
      <formula>#REF!</formula>
    </cfRule>
  </conditionalFormatting>
  <conditionalFormatting sqref="A16:A17">
    <cfRule type="cellIs" dxfId="13" priority="14" operator="between">
      <formula>$I$36</formula>
      <formula>$I$37</formula>
    </cfRule>
    <cfRule type="cellIs" dxfId="12" priority="15" operator="between">
      <formula>$I$34</formula>
      <formula>$I$35</formula>
    </cfRule>
    <cfRule type="cellIs" dxfId="11" priority="16" operator="between">
      <formula>$I$32</formula>
      <formula>$I$33</formula>
    </cfRule>
    <cfRule type="cellIs" dxfId="10" priority="17" operator="between">
      <formula>$I$30</formula>
      <formula>$I$31</formula>
    </cfRule>
  </conditionalFormatting>
  <conditionalFormatting sqref="A16:C17">
    <cfRule type="expression" priority="18">
      <formula>IF(AND($T24&gt;=$I$30,$T24&lt;=$I$31),TRUE,FALSE)</formula>
    </cfRule>
  </conditionalFormatting>
  <conditionalFormatting sqref="H16">
    <cfRule type="cellIs" dxfId="9" priority="7" operator="equal">
      <formula>#REF!</formula>
    </cfRule>
  </conditionalFormatting>
  <conditionalFormatting sqref="H16">
    <cfRule type="cellIs" dxfId="8" priority="8" operator="between">
      <formula>$I$36</formula>
      <formula>$I$37</formula>
    </cfRule>
    <cfRule type="cellIs" dxfId="7" priority="9" operator="between">
      <formula>$I$34</formula>
      <formula>$I$35</formula>
    </cfRule>
    <cfRule type="cellIs" dxfId="6" priority="10" operator="between">
      <formula>$I$32</formula>
      <formula>$I$33</formula>
    </cfRule>
    <cfRule type="cellIs" dxfId="5" priority="11" operator="between">
      <formula>$I$30</formula>
      <formula>$I$31</formula>
    </cfRule>
  </conditionalFormatting>
  <conditionalFormatting sqref="H16:J16">
    <cfRule type="expression" priority="12">
      <formula>IF(AND($T24&gt;=$I$30,$T24&lt;=$I$31),TRUE,FALSE)</formula>
    </cfRule>
  </conditionalFormatting>
  <conditionalFormatting sqref="L16">
    <cfRule type="cellIs" dxfId="4" priority="1" operator="equal">
      <formula>#REF!</formula>
    </cfRule>
  </conditionalFormatting>
  <conditionalFormatting sqref="L16">
    <cfRule type="cellIs" dxfId="3" priority="2" operator="between">
      <formula>$I$36</formula>
      <formula>$I$37</formula>
    </cfRule>
    <cfRule type="cellIs" dxfId="2" priority="3" operator="between">
      <formula>$I$34</formula>
      <formula>$I$35</formula>
    </cfRule>
    <cfRule type="cellIs" dxfId="1" priority="4" operator="between">
      <formula>$I$32</formula>
      <formula>$I$33</formula>
    </cfRule>
    <cfRule type="cellIs" dxfId="0" priority="5" operator="between">
      <formula>$I$30</formula>
      <formula>$I$31</formula>
    </cfRule>
  </conditionalFormatting>
  <conditionalFormatting sqref="L16:N16">
    <cfRule type="expression" priority="6">
      <formula>IF(AND($T24&gt;=$I$30,$T24&lt;=$I$31),TRUE,FALSE)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A2" sqref="A2"/>
    </sheetView>
  </sheetViews>
  <sheetFormatPr defaultRowHeight="15" x14ac:dyDescent="0.25"/>
  <sheetData>
    <row r="1" spans="1:3" x14ac:dyDescent="0.25">
      <c r="A1" s="19" t="s">
        <v>54</v>
      </c>
      <c r="B1" s="19" t="s">
        <v>79</v>
      </c>
      <c r="C1" s="19" t="s">
        <v>80</v>
      </c>
    </row>
    <row r="2" spans="1:3" x14ac:dyDescent="0.25">
      <c r="A2" s="18">
        <f>'Petal Generation'!A18</f>
        <v>0</v>
      </c>
      <c r="B2" s="18">
        <f>'Petal Generation'!B18</f>
        <v>0</v>
      </c>
      <c r="C2" s="18">
        <v>0</v>
      </c>
    </row>
    <row r="3" spans="1:3" x14ac:dyDescent="0.25">
      <c r="A3" s="18">
        <f>'Petal Generation'!A19</f>
        <v>2.1250000000000002E-2</v>
      </c>
      <c r="B3" s="18">
        <f>'Petal Generation'!B19</f>
        <v>6.4635516552434241E-2</v>
      </c>
      <c r="C3" s="18">
        <v>0</v>
      </c>
    </row>
    <row r="4" spans="1:3" x14ac:dyDescent="0.25">
      <c r="A4" s="18">
        <f>'Petal Generation'!A20</f>
        <v>4.2500000000000003E-2</v>
      </c>
      <c r="B4" s="18">
        <f>'Petal Generation'!B20</f>
        <v>9.0614568365136511E-2</v>
      </c>
      <c r="C4" s="18">
        <v>0</v>
      </c>
    </row>
    <row r="5" spans="1:3" x14ac:dyDescent="0.25">
      <c r="A5" s="18">
        <f>'Petal Generation'!A21</f>
        <v>6.3750000000000001E-2</v>
      </c>
      <c r="B5" s="18">
        <f>'Petal Generation'!B21</f>
        <v>0.10999886363049394</v>
      </c>
      <c r="C5" s="18">
        <v>0</v>
      </c>
    </row>
    <row r="6" spans="1:3" x14ac:dyDescent="0.25">
      <c r="A6" s="18">
        <f>'Petal Generation'!A22</f>
        <v>8.5000000000000006E-2</v>
      </c>
      <c r="B6" s="18">
        <f>'Petal Generation'!B22</f>
        <v>0.1258729518204765</v>
      </c>
      <c r="C6" s="18">
        <v>0</v>
      </c>
    </row>
    <row r="7" spans="1:3" x14ac:dyDescent="0.25">
      <c r="A7" s="18">
        <f>'Petal Generation'!A23</f>
        <v>0.10625000000000001</v>
      </c>
      <c r="B7" s="18">
        <f>'Petal Generation'!B23</f>
        <v>0.1394408476738434</v>
      </c>
      <c r="C7" s="18">
        <v>0</v>
      </c>
    </row>
    <row r="8" spans="1:3" x14ac:dyDescent="0.25">
      <c r="A8" s="18">
        <f>'Petal Generation'!A24</f>
        <v>0.1275</v>
      </c>
      <c r="B8" s="18">
        <f>'Petal Generation'!B24</f>
        <v>0.1513241553751416</v>
      </c>
      <c r="C8" s="18">
        <v>0</v>
      </c>
    </row>
    <row r="9" spans="1:3" x14ac:dyDescent="0.25">
      <c r="A9" s="18">
        <f>'Petal Generation'!A25</f>
        <v>0.14874999999999999</v>
      </c>
      <c r="B9" s="18">
        <f>'Petal Generation'!B25</f>
        <v>0.16189425561149473</v>
      </c>
      <c r="C9" s="18">
        <v>0</v>
      </c>
    </row>
    <row r="10" spans="1:3" x14ac:dyDescent="0.25">
      <c r="A10" s="18">
        <f>'Petal Generation'!A26</f>
        <v>0.16999999999999998</v>
      </c>
      <c r="B10" s="18">
        <f>'Petal Generation'!B26</f>
        <v>0.1713942822850284</v>
      </c>
      <c r="C10" s="18">
        <v>0</v>
      </c>
    </row>
    <row r="11" spans="1:3" x14ac:dyDescent="0.25">
      <c r="A11" s="18">
        <f>'Petal Generation'!A27</f>
        <v>0.19124999999999998</v>
      </c>
      <c r="B11" s="18">
        <f>'Petal Generation'!B27</f>
        <v>0.17999374989148925</v>
      </c>
      <c r="C11" s="18">
        <v>0</v>
      </c>
    </row>
    <row r="12" spans="1:3" x14ac:dyDescent="0.25">
      <c r="A12" s="18">
        <f>'Petal Generation'!A28</f>
        <v>0.21249999999999997</v>
      </c>
      <c r="B12" s="18">
        <f>'Petal Generation'!B28</f>
        <v>0.18781639970992947</v>
      </c>
      <c r="C12" s="18">
        <v>0</v>
      </c>
    </row>
    <row r="13" spans="1:3" x14ac:dyDescent="0.25">
      <c r="A13" s="18">
        <f>'Petal Generation'!A29</f>
        <v>0.23374999999999996</v>
      </c>
      <c r="B13" s="18">
        <f>'Petal Generation'!B29</f>
        <v>0.19495576421332095</v>
      </c>
      <c r="C13" s="18">
        <v>0</v>
      </c>
    </row>
    <row r="14" spans="1:3" x14ac:dyDescent="0.25">
      <c r="A14" s="18">
        <f>'Petal Generation'!A30</f>
        <v>0.25499999999999995</v>
      </c>
      <c r="B14" s="18">
        <f>'Petal Generation'!B30</f>
        <v>0.20148449071826841</v>
      </c>
      <c r="C14" s="18">
        <v>0</v>
      </c>
    </row>
    <row r="15" spans="1:3" x14ac:dyDescent="0.25">
      <c r="A15" s="18">
        <f>'Petal Generation'!A31</f>
        <v>0.27624999999999994</v>
      </c>
      <c r="B15" s="18">
        <f>'Petal Generation'!B31</f>
        <v>0.20746023715401463</v>
      </c>
      <c r="C15" s="18">
        <v>0</v>
      </c>
    </row>
    <row r="16" spans="1:3" x14ac:dyDescent="0.25">
      <c r="A16" s="18">
        <f>'Petal Generation'!A32</f>
        <v>0.29749999999999993</v>
      </c>
      <c r="B16" s="18">
        <f>'Petal Generation'!B32</f>
        <v>0.2129295658193103</v>
      </c>
      <c r="C16" s="18">
        <v>0</v>
      </c>
    </row>
    <row r="17" spans="1:3" x14ac:dyDescent="0.25">
      <c r="A17" s="18">
        <f>'Petal Generation'!A33</f>
        <v>0.31874999999999992</v>
      </c>
      <c r="B17" s="18">
        <f>'Petal Generation'!B33</f>
        <v>0.21793060822197505</v>
      </c>
      <c r="C17" s="18">
        <v>0</v>
      </c>
    </row>
    <row r="18" spans="1:3" x14ac:dyDescent="0.25">
      <c r="A18" s="18">
        <f>'Petal Generation'!A34</f>
        <v>0.33999999999999991</v>
      </c>
      <c r="B18" s="18">
        <f>'Petal Generation'!B34</f>
        <v>0.22249494376277407</v>
      </c>
      <c r="C18" s="18">
        <v>0</v>
      </c>
    </row>
    <row r="19" spans="1:3" x14ac:dyDescent="0.25">
      <c r="A19" s="18">
        <f>'Petal Generation'!A35</f>
        <v>0.3612499999999999</v>
      </c>
      <c r="B19" s="18">
        <f>'Petal Generation'!B35</f>
        <v>0.22664895764154749</v>
      </c>
      <c r="C19" s="18">
        <v>0</v>
      </c>
    </row>
    <row r="20" spans="1:3" x14ac:dyDescent="0.25">
      <c r="A20" s="18">
        <f>'Petal Generation'!A36</f>
        <v>0.3824999999999999</v>
      </c>
      <c r="B20" s="18">
        <f>'Petal Generation'!B36</f>
        <v>0.23041484327186906</v>
      </c>
      <c r="C20" s="18">
        <v>0</v>
      </c>
    </row>
    <row r="21" spans="1:3" x14ac:dyDescent="0.25">
      <c r="A21" s="18">
        <f>'Petal Generation'!A37</f>
        <v>0.40374999999999989</v>
      </c>
      <c r="B21" s="18">
        <f>'Petal Generation'!B37</f>
        <v>0.23381135558394078</v>
      </c>
      <c r="C21" s="18">
        <v>0</v>
      </c>
    </row>
    <row r="22" spans="1:3" x14ac:dyDescent="0.25">
      <c r="A22" s="18">
        <f>'Petal Generation'!A38</f>
        <v>0.42499999999999988</v>
      </c>
      <c r="B22" s="18">
        <f>'Petal Generation'!B38</f>
        <v>0.23685438564654021</v>
      </c>
      <c r="C22" s="18">
        <v>0</v>
      </c>
    </row>
    <row r="23" spans="1:3" x14ac:dyDescent="0.25">
      <c r="A23" s="18">
        <f>'Petal Generation'!A39</f>
        <v>0.44624999999999987</v>
      </c>
      <c r="B23" s="18">
        <f>'Petal Generation'!B39</f>
        <v>0.2395574043940199</v>
      </c>
      <c r="C23" s="18">
        <v>0</v>
      </c>
    </row>
    <row r="24" spans="1:3" x14ac:dyDescent="0.25">
      <c r="A24" s="18">
        <f>'Petal Generation'!A40</f>
        <v>0.46749999999999986</v>
      </c>
      <c r="B24" s="18">
        <f>'Petal Generation'!B40</f>
        <v>0.24193180857423441</v>
      </c>
      <c r="C24" s="18">
        <v>0</v>
      </c>
    </row>
    <row r="25" spans="1:3" x14ac:dyDescent="0.25">
      <c r="A25" s="18">
        <f>'Petal Generation'!A41</f>
        <v>0.48874999999999985</v>
      </c>
      <c r="B25" s="18">
        <f>'Petal Generation'!B41</f>
        <v>0.24398719228680835</v>
      </c>
      <c r="C25" s="18">
        <v>0</v>
      </c>
    </row>
    <row r="26" spans="1:3" x14ac:dyDescent="0.25">
      <c r="A26" s="18">
        <f>'Petal Generation'!A42</f>
        <v>0.5099999999999999</v>
      </c>
      <c r="B26" s="18">
        <f>'Petal Generation'!B42</f>
        <v>0.24573156085452269</v>
      </c>
      <c r="C26" s="18">
        <v>0</v>
      </c>
    </row>
    <row r="27" spans="1:3" x14ac:dyDescent="0.25">
      <c r="A27" s="18">
        <f>'Petal Generation'!A43</f>
        <v>0.53124999999999989</v>
      </c>
      <c r="B27" s="18">
        <f>'Petal Generation'!B43</f>
        <v>0.24717149916606487</v>
      </c>
      <c r="C27" s="18">
        <v>0</v>
      </c>
    </row>
    <row r="28" spans="1:3" x14ac:dyDescent="0.25">
      <c r="A28" s="18">
        <f>'Petal Generation'!A44</f>
        <v>0.55249999999999988</v>
      </c>
      <c r="B28" s="18">
        <f>'Petal Generation'!B44</f>
        <v>0.24831230336010335</v>
      </c>
      <c r="C28" s="18">
        <v>0</v>
      </c>
    </row>
    <row r="29" spans="1:3" x14ac:dyDescent="0.25">
      <c r="A29" s="18">
        <f>'Petal Generation'!A45</f>
        <v>0.57374999999999987</v>
      </c>
      <c r="B29" s="18">
        <f>'Petal Generation'!B45</f>
        <v>0.24915808234933903</v>
      </c>
      <c r="C29" s="18">
        <v>0</v>
      </c>
    </row>
    <row r="30" spans="1:3" x14ac:dyDescent="0.25">
      <c r="A30" s="18">
        <f>'Petal Generation'!A46</f>
        <v>0.59499999999999986</v>
      </c>
      <c r="B30" s="18">
        <f>'Petal Generation'!B46</f>
        <v>0.24971183392062138</v>
      </c>
      <c r="C30" s="18">
        <v>0</v>
      </c>
    </row>
    <row r="31" spans="1:3" x14ac:dyDescent="0.25">
      <c r="A31" s="18">
        <f>'Petal Generation'!A47</f>
        <v>0.61624999999999985</v>
      </c>
      <c r="B31" s="18">
        <f>'Petal Generation'!B47</f>
        <v>0.24997549879938236</v>
      </c>
      <c r="C31" s="18">
        <v>0</v>
      </c>
    </row>
    <row r="32" spans="1:3" x14ac:dyDescent="0.25">
      <c r="A32" s="18">
        <f>'Petal Generation'!A48</f>
        <v>0.63749999999999984</v>
      </c>
      <c r="B32" s="18">
        <f>'Petal Generation'!B48</f>
        <v>0.25</v>
      </c>
      <c r="C32" s="18">
        <v>0</v>
      </c>
    </row>
    <row r="33" spans="1:3" x14ac:dyDescent="0.25">
      <c r="A33" s="18">
        <f>'Petal Generation'!A49</f>
        <v>0.65874999999999984</v>
      </c>
      <c r="B33" s="18">
        <f>'Petal Generation'!B49</f>
        <v>0.25</v>
      </c>
      <c r="C33" s="18">
        <v>0</v>
      </c>
    </row>
    <row r="34" spans="1:3" x14ac:dyDescent="0.25">
      <c r="A34" s="18">
        <f>'Petal Generation'!A50</f>
        <v>0.67999999999999983</v>
      </c>
      <c r="B34" s="18">
        <f>'Petal Generation'!B50</f>
        <v>0.25</v>
      </c>
      <c r="C34" s="18">
        <v>0</v>
      </c>
    </row>
    <row r="35" spans="1:3" x14ac:dyDescent="0.25">
      <c r="A35" s="18">
        <f>'Petal Generation'!A51</f>
        <v>0.70124999999999982</v>
      </c>
      <c r="B35" s="18">
        <f>'Petal Generation'!B51</f>
        <v>0.25</v>
      </c>
      <c r="C35" s="18">
        <v>0</v>
      </c>
    </row>
    <row r="36" spans="1:3" x14ac:dyDescent="0.25">
      <c r="A36" s="18">
        <f>'Petal Generation'!A52</f>
        <v>0.72249999999999981</v>
      </c>
      <c r="B36" s="18">
        <f>'Petal Generation'!B52</f>
        <v>0.25</v>
      </c>
      <c r="C36" s="18">
        <v>0</v>
      </c>
    </row>
    <row r="37" spans="1:3" x14ac:dyDescent="0.25">
      <c r="A37" s="18">
        <f>'Petal Generation'!A53</f>
        <v>0.7437499999999998</v>
      </c>
      <c r="B37" s="18">
        <f>'Petal Generation'!B53</f>
        <v>0.25</v>
      </c>
      <c r="C37" s="18">
        <v>0</v>
      </c>
    </row>
    <row r="38" spans="1:3" x14ac:dyDescent="0.25">
      <c r="A38" s="18">
        <f>'Petal Generation'!A54</f>
        <v>0.76499999999999979</v>
      </c>
      <c r="B38" s="18">
        <f>'Petal Generation'!B54</f>
        <v>0.25</v>
      </c>
      <c r="C38" s="18">
        <v>0</v>
      </c>
    </row>
    <row r="39" spans="1:3" x14ac:dyDescent="0.25">
      <c r="A39" s="18">
        <f>'Petal Generation'!A55</f>
        <v>0.78624999999999978</v>
      </c>
      <c r="B39" s="18">
        <f>'Petal Generation'!B55</f>
        <v>0.25</v>
      </c>
      <c r="C39" s="18">
        <v>0</v>
      </c>
    </row>
    <row r="40" spans="1:3" x14ac:dyDescent="0.25">
      <c r="A40" s="18">
        <f>'Petal Generation'!A56</f>
        <v>0.80749999999999977</v>
      </c>
      <c r="B40" s="18">
        <f>'Petal Generation'!B56</f>
        <v>0.25</v>
      </c>
      <c r="C40" s="18">
        <v>0</v>
      </c>
    </row>
    <row r="41" spans="1:3" x14ac:dyDescent="0.25">
      <c r="A41" s="18">
        <f>'Petal Generation'!A57</f>
        <v>0.82874999999999976</v>
      </c>
      <c r="B41" s="18">
        <f>'Petal Generation'!B57</f>
        <v>0.25</v>
      </c>
      <c r="C41" s="18">
        <v>0</v>
      </c>
    </row>
    <row r="42" spans="1:3" x14ac:dyDescent="0.25">
      <c r="A42" s="18">
        <f>'Petal Generation'!A58</f>
        <v>0.84999999999999976</v>
      </c>
      <c r="B42" s="18">
        <f>'Petal Generation'!B58</f>
        <v>0.25</v>
      </c>
      <c r="C42" s="18">
        <v>0</v>
      </c>
    </row>
    <row r="43" spans="1:3" x14ac:dyDescent="0.25">
      <c r="A43" s="18">
        <f>'Petal Generation'!A59</f>
        <v>0.87124999999999975</v>
      </c>
      <c r="B43" s="18">
        <f>'Petal Generation'!B59</f>
        <v>0.25</v>
      </c>
      <c r="C43" s="18">
        <v>0</v>
      </c>
    </row>
    <row r="44" spans="1:3" x14ac:dyDescent="0.25">
      <c r="A44" s="18">
        <f>'Petal Generation'!A60</f>
        <v>0.89249999999999974</v>
      </c>
      <c r="B44" s="18">
        <f>'Petal Generation'!B60</f>
        <v>0.25</v>
      </c>
      <c r="C44" s="18">
        <v>0</v>
      </c>
    </row>
    <row r="45" spans="1:3" x14ac:dyDescent="0.25">
      <c r="A45" s="18">
        <f>'Petal Generation'!A61</f>
        <v>0.91374999999999973</v>
      </c>
      <c r="B45" s="18">
        <f>'Petal Generation'!B61</f>
        <v>0.25</v>
      </c>
      <c r="C45" s="18">
        <v>0</v>
      </c>
    </row>
    <row r="46" spans="1:3" x14ac:dyDescent="0.25">
      <c r="A46" s="18">
        <f>'Petal Generation'!A62</f>
        <v>0.93499999999999972</v>
      </c>
      <c r="B46" s="18">
        <f>'Petal Generation'!B62</f>
        <v>0.25</v>
      </c>
      <c r="C46" s="18">
        <v>0</v>
      </c>
    </row>
    <row r="47" spans="1:3" x14ac:dyDescent="0.25">
      <c r="A47" s="18">
        <f>'Petal Generation'!A63</f>
        <v>0.95624999999999971</v>
      </c>
      <c r="B47" s="18">
        <f>'Petal Generation'!B63</f>
        <v>0.25</v>
      </c>
      <c r="C47" s="18">
        <v>0</v>
      </c>
    </row>
    <row r="48" spans="1:3" x14ac:dyDescent="0.25">
      <c r="A48" s="18">
        <f>'Petal Generation'!A64</f>
        <v>0.9774999999999997</v>
      </c>
      <c r="B48" s="18">
        <f>'Petal Generation'!B64</f>
        <v>0.25</v>
      </c>
      <c r="C48" s="18">
        <v>0</v>
      </c>
    </row>
    <row r="49" spans="1:3" x14ac:dyDescent="0.25">
      <c r="A49" s="18">
        <f>'Petal Generation'!A65</f>
        <v>0.99874999999999969</v>
      </c>
      <c r="B49" s="18">
        <f>'Petal Generation'!B65</f>
        <v>0.25</v>
      </c>
      <c r="C49" s="18">
        <v>0</v>
      </c>
    </row>
    <row r="50" spans="1:3" x14ac:dyDescent="0.25">
      <c r="A50" s="18">
        <f>'Petal Generation'!A66</f>
        <v>1.0199999999999998</v>
      </c>
      <c r="B50" s="18">
        <f>'Petal Generation'!B66</f>
        <v>0.25</v>
      </c>
      <c r="C50" s="18">
        <v>0</v>
      </c>
    </row>
    <row r="51" spans="1:3" x14ac:dyDescent="0.25">
      <c r="A51" s="18">
        <f>'Petal Generation'!A67</f>
        <v>1.0412499999999998</v>
      </c>
      <c r="B51" s="18">
        <f>'Petal Generation'!B67</f>
        <v>0.25</v>
      </c>
      <c r="C51" s="18">
        <v>0</v>
      </c>
    </row>
    <row r="52" spans="1:3" x14ac:dyDescent="0.25">
      <c r="A52" s="18">
        <f>'Petal Generation'!A68</f>
        <v>1.0624999999999998</v>
      </c>
      <c r="B52" s="18">
        <f>'Petal Generation'!B68</f>
        <v>0.25</v>
      </c>
      <c r="C52" s="18">
        <v>0</v>
      </c>
    </row>
    <row r="53" spans="1:3" x14ac:dyDescent="0.25">
      <c r="A53" s="18">
        <f>'Petal Generation'!A69</f>
        <v>1.0837499999999998</v>
      </c>
      <c r="B53" s="18">
        <f>'Petal Generation'!B69</f>
        <v>0.25</v>
      </c>
      <c r="C53" s="18">
        <v>0</v>
      </c>
    </row>
    <row r="54" spans="1:3" x14ac:dyDescent="0.25">
      <c r="A54" s="18">
        <f>'Petal Generation'!A70</f>
        <v>1.1049999999999998</v>
      </c>
      <c r="B54" s="18">
        <f>'Petal Generation'!B70</f>
        <v>0.25</v>
      </c>
      <c r="C54" s="18">
        <v>0</v>
      </c>
    </row>
    <row r="55" spans="1:3" x14ac:dyDescent="0.25">
      <c r="A55" s="18">
        <f>'Petal Generation'!A71</f>
        <v>1.1262499999999998</v>
      </c>
      <c r="B55" s="18">
        <f>'Petal Generation'!B71</f>
        <v>0.25</v>
      </c>
      <c r="C55" s="18">
        <v>0</v>
      </c>
    </row>
    <row r="56" spans="1:3" x14ac:dyDescent="0.25">
      <c r="A56" s="18">
        <f>'Petal Generation'!A72</f>
        <v>1.1474999999999997</v>
      </c>
      <c r="B56" s="18">
        <f>'Petal Generation'!B72</f>
        <v>0.25</v>
      </c>
      <c r="C56" s="18">
        <v>0</v>
      </c>
    </row>
    <row r="57" spans="1:3" x14ac:dyDescent="0.25">
      <c r="A57" s="18">
        <f>'Petal Generation'!A73</f>
        <v>1.1687499999999997</v>
      </c>
      <c r="B57" s="18">
        <f>'Petal Generation'!B73</f>
        <v>0.25</v>
      </c>
      <c r="C57" s="18">
        <v>0</v>
      </c>
    </row>
    <row r="58" spans="1:3" x14ac:dyDescent="0.25">
      <c r="A58" s="18">
        <f>'Petal Generation'!A74</f>
        <v>1.1899999999999997</v>
      </c>
      <c r="B58" s="18">
        <f>'Petal Generation'!B74</f>
        <v>0.25</v>
      </c>
      <c r="C58" s="18">
        <v>0</v>
      </c>
    </row>
    <row r="59" spans="1:3" x14ac:dyDescent="0.25">
      <c r="A59" s="18">
        <f>'Petal Generation'!A75</f>
        <v>1.2112499999999997</v>
      </c>
      <c r="B59" s="18">
        <f>'Petal Generation'!B75</f>
        <v>0.25</v>
      </c>
      <c r="C59" s="18">
        <v>0</v>
      </c>
    </row>
    <row r="60" spans="1:3" x14ac:dyDescent="0.25">
      <c r="A60" s="18">
        <f>'Petal Generation'!A76</f>
        <v>1.2324999999999997</v>
      </c>
      <c r="B60" s="18">
        <f>'Petal Generation'!B76</f>
        <v>0.24998593745056108</v>
      </c>
      <c r="C60" s="18">
        <v>0</v>
      </c>
    </row>
    <row r="61" spans="1:3" x14ac:dyDescent="0.25">
      <c r="A61" s="18">
        <f>'Petal Generation'!A77</f>
        <v>1.2537499999999997</v>
      </c>
      <c r="B61" s="18">
        <f>'Petal Generation'!B77</f>
        <v>0.24979334869880998</v>
      </c>
      <c r="C61" s="18">
        <v>0</v>
      </c>
    </row>
    <row r="62" spans="1:3" x14ac:dyDescent="0.25">
      <c r="A62" s="18">
        <f>'Petal Generation'!A78</f>
        <v>1.2749999999999997</v>
      </c>
      <c r="B62" s="18">
        <f>'Petal Generation'!B78</f>
        <v>0.24937490231322057</v>
      </c>
      <c r="C62" s="18">
        <v>0</v>
      </c>
    </row>
    <row r="63" spans="1:3" x14ac:dyDescent="0.25">
      <c r="A63" s="18">
        <f>'Petal Generation'!A79</f>
        <v>1.2962499999999997</v>
      </c>
      <c r="B63" s="18">
        <f>'Petal Generation'!B79</f>
        <v>0.2487304564397872</v>
      </c>
      <c r="C63" s="18">
        <v>0</v>
      </c>
    </row>
    <row r="64" spans="1:3" x14ac:dyDescent="0.25">
      <c r="A64" s="18">
        <f>'Petal Generation'!A80</f>
        <v>1.3174999999999997</v>
      </c>
      <c r="B64" s="18">
        <f>'Petal Generation'!B80</f>
        <v>0.24785979237783362</v>
      </c>
      <c r="C64" s="18">
        <v>0</v>
      </c>
    </row>
    <row r="65" spans="1:3" x14ac:dyDescent="0.25">
      <c r="A65" s="18">
        <f>'Petal Generation'!A81</f>
        <v>1.3387499999999997</v>
      </c>
      <c r="B65" s="18">
        <f>'Petal Generation'!B81</f>
        <v>0.24676261420830881</v>
      </c>
      <c r="C65" s="18">
        <v>0</v>
      </c>
    </row>
    <row r="66" spans="1:3" x14ac:dyDescent="0.25">
      <c r="A66" s="18">
        <f>'Petal Generation'!A82</f>
        <v>1.3599999999999997</v>
      </c>
      <c r="B66" s="18">
        <f>'Petal Generation'!B82</f>
        <v>0.24543854828957334</v>
      </c>
      <c r="C66" s="18">
        <v>0</v>
      </c>
    </row>
    <row r="67" spans="1:3" x14ac:dyDescent="0.25">
      <c r="A67" s="18">
        <f>'Petal Generation'!A83</f>
        <v>1.3812499999999996</v>
      </c>
      <c r="B67" s="18">
        <f>'Petal Generation'!B83</f>
        <v>0.24388714261865885</v>
      </c>
      <c r="C67" s="18">
        <v>0</v>
      </c>
    </row>
    <row r="68" spans="1:3" x14ac:dyDescent="0.25">
      <c r="A68" s="18">
        <f>'Petal Generation'!A84</f>
        <v>1.4024999999999996</v>
      </c>
      <c r="B68" s="18">
        <f>'Petal Generation'!B84</f>
        <v>0.24210786605545032</v>
      </c>
      <c r="C68" s="18">
        <v>0</v>
      </c>
    </row>
    <row r="69" spans="1:3" x14ac:dyDescent="0.25">
      <c r="A69" s="18">
        <f>'Petal Generation'!A85</f>
        <v>1.4237499999999996</v>
      </c>
      <c r="B69" s="18">
        <f>'Petal Generation'!B85</f>
        <v>0.24010010740666021</v>
      </c>
      <c r="C69" s="18">
        <v>0</v>
      </c>
    </row>
    <row r="70" spans="1:3" x14ac:dyDescent="0.25">
      <c r="A70" s="18">
        <f>'Petal Generation'!A86</f>
        <v>1.4449999999999996</v>
      </c>
      <c r="B70" s="18">
        <f>'Petal Generation'!B86</f>
        <v>0.23786317436588167</v>
      </c>
      <c r="C70" s="18">
        <v>0</v>
      </c>
    </row>
    <row r="71" spans="1:3" x14ac:dyDescent="0.25">
      <c r="A71" s="18">
        <f>'Petal Generation'!A87</f>
        <v>1.4662499999999996</v>
      </c>
      <c r="B71" s="18">
        <f>'Petal Generation'!B87</f>
        <v>0.23539629230539272</v>
      </c>
      <c r="C71" s="18">
        <v>0</v>
      </c>
    </row>
    <row r="72" spans="1:3" x14ac:dyDescent="0.25">
      <c r="A72" s="18">
        <f>'Petal Generation'!A88</f>
        <v>1.4874999999999996</v>
      </c>
      <c r="B72" s="18">
        <f>'Petal Generation'!B88</f>
        <v>0.23269860291472444</v>
      </c>
      <c r="C72" s="18">
        <v>0</v>
      </c>
    </row>
    <row r="73" spans="1:3" x14ac:dyDescent="0.25">
      <c r="A73" s="18">
        <f>'Petal Generation'!A89</f>
        <v>1.5087499999999996</v>
      </c>
      <c r="B73" s="18">
        <f>'Petal Generation'!B89</f>
        <v>0.22976916268033643</v>
      </c>
      <c r="C73" s="18">
        <v>0</v>
      </c>
    </row>
    <row r="74" spans="1:3" x14ac:dyDescent="0.25">
      <c r="A74" s="18">
        <f>'Petal Generation'!A90</f>
        <v>1.5299999999999996</v>
      </c>
      <c r="B74" s="18">
        <f>'Petal Generation'!B90</f>
        <v>0.22660694119999492</v>
      </c>
      <c r="C74" s="18">
        <v>0</v>
      </c>
    </row>
    <row r="75" spans="1:3" x14ac:dyDescent="0.25">
      <c r="A75" s="18">
        <f>'Petal Generation'!A91</f>
        <v>1.5512499999999996</v>
      </c>
      <c r="B75" s="18">
        <f>'Petal Generation'!B91</f>
        <v>0.22321081932468645</v>
      </c>
      <c r="C75" s="18">
        <v>0</v>
      </c>
    </row>
    <row r="76" spans="1:3" x14ac:dyDescent="0.25">
      <c r="A76" s="18">
        <f>'Petal Generation'!A92</f>
        <v>1.5724999999999996</v>
      </c>
      <c r="B76" s="18">
        <f>'Petal Generation'!B92</f>
        <v>0.21957958712005343</v>
      </c>
      <c r="C76" s="18">
        <v>0</v>
      </c>
    </row>
    <row r="77" spans="1:3" x14ac:dyDescent="0.25">
      <c r="A77" s="18">
        <f>'Petal Generation'!A93</f>
        <v>1.5937499999999996</v>
      </c>
      <c r="B77" s="18">
        <f>'Petal Generation'!B93</f>
        <v>0.21571194163844876</v>
      </c>
      <c r="C77" s="18">
        <v>0</v>
      </c>
    </row>
    <row r="78" spans="1:3" x14ac:dyDescent="0.25">
      <c r="A78" s="18">
        <f>'Petal Generation'!A94</f>
        <v>1.6149999999999995</v>
      </c>
      <c r="B78" s="18">
        <f>'Petal Generation'!B94</f>
        <v>0.21160648449172914</v>
      </c>
      <c r="C78" s="18">
        <v>0</v>
      </c>
    </row>
    <row r="79" spans="1:3" x14ac:dyDescent="0.25">
      <c r="A79" s="18">
        <f>'Petal Generation'!A95</f>
        <v>1.6362499999999995</v>
      </c>
      <c r="B79" s="18">
        <f>'Petal Generation'!B95</f>
        <v>0.20726171921386149</v>
      </c>
      <c r="C79" s="18">
        <v>0</v>
      </c>
    </row>
    <row r="80" spans="1:3" x14ac:dyDescent="0.25">
      <c r="A80" s="18">
        <f>'Petal Generation'!A96</f>
        <v>1.6574999999999995</v>
      </c>
      <c r="B80" s="18">
        <f>'Petal Generation'!B96</f>
        <v>0.2026760484012704</v>
      </c>
      <c r="C80" s="18">
        <v>0</v>
      </c>
    </row>
    <row r="81" spans="1:3" x14ac:dyDescent="0.25">
      <c r="A81" s="18">
        <f>'Petal Generation'!A97</f>
        <v>1.6787499999999995</v>
      </c>
      <c r="B81" s="18">
        <f>'Petal Generation'!B97</f>
        <v>0.19784777061761183</v>
      </c>
      <c r="C81" s="18">
        <v>0</v>
      </c>
    </row>
    <row r="82" spans="1:3" x14ac:dyDescent="0.25">
      <c r="A82" s="18">
        <f>'Petal Generation'!A98</f>
        <v>1.6999999999999995</v>
      </c>
      <c r="B82" s="18">
        <f>'Petal Generation'!B98</f>
        <v>0.192775077048293</v>
      </c>
      <c r="C82" s="18">
        <v>0</v>
      </c>
    </row>
    <row r="83" spans="1:3" x14ac:dyDescent="0.25">
      <c r="A83" s="18">
        <f>'Petal Generation'!A99</f>
        <v>1.7212499999999995</v>
      </c>
      <c r="B83" s="18">
        <f>'Petal Generation'!B99</f>
        <v>0.18745604788857095</v>
      </c>
      <c r="C83" s="18">
        <v>0</v>
      </c>
    </row>
    <row r="84" spans="1:3" x14ac:dyDescent="0.25">
      <c r="A84" s="18">
        <f>'Petal Generation'!A100</f>
        <v>1.7424999999999995</v>
      </c>
      <c r="B84" s="18">
        <f>'Petal Generation'!B100</f>
        <v>0.18188864844742025</v>
      </c>
      <c r="C84" s="18">
        <v>0</v>
      </c>
    </row>
    <row r="85" spans="1:3" x14ac:dyDescent="0.25">
      <c r="A85" s="18">
        <f>'Petal Generation'!A101</f>
        <v>1.7637499999999995</v>
      </c>
      <c r="B85" s="18">
        <f>'Petal Generation'!B101</f>
        <v>0.17607072494755505</v>
      </c>
      <c r="C85" s="18">
        <v>0</v>
      </c>
    </row>
    <row r="86" spans="1:3" x14ac:dyDescent="0.25">
      <c r="A86" s="18">
        <f>'Petal Generation'!A102</f>
        <v>1.7849999999999995</v>
      </c>
      <c r="B86" s="18">
        <f>'Petal Generation'!B102</f>
        <v>0.17000000000000015</v>
      </c>
      <c r="C86" s="18">
        <v>0</v>
      </c>
    </row>
    <row r="87" spans="1:3" x14ac:dyDescent="0.25">
      <c r="A87" s="18">
        <f>'Petal Generation'!A103</f>
        <v>1.8062499999999995</v>
      </c>
      <c r="B87" s="18">
        <f>'Petal Generation'!B103</f>
        <v>0.16367406772940329</v>
      </c>
      <c r="C87" s="18">
        <v>0</v>
      </c>
    </row>
    <row r="88" spans="1:3" x14ac:dyDescent="0.25">
      <c r="A88" s="18">
        <f>'Petal Generation'!A104</f>
        <v>1.8274999999999995</v>
      </c>
      <c r="B88" s="18">
        <f>'Petal Generation'!B104</f>
        <v>0.15709038852383728</v>
      </c>
      <c r="C88" s="18">
        <v>0</v>
      </c>
    </row>
    <row r="89" spans="1:3" x14ac:dyDescent="0.25">
      <c r="A89" s="18">
        <f>'Petal Generation'!A105</f>
        <v>1.8487499999999994</v>
      </c>
      <c r="B89" s="18">
        <f>'Petal Generation'!B105</f>
        <v>0.1502462833801308</v>
      </c>
      <c r="C89" s="18">
        <v>0</v>
      </c>
    </row>
    <row r="90" spans="1:3" x14ac:dyDescent="0.25">
      <c r="A90" s="18">
        <f>'Petal Generation'!A106</f>
        <v>1.8699999999999994</v>
      </c>
      <c r="B90" s="18">
        <f>'Petal Generation'!B106</f>
        <v>0.14313892781274795</v>
      </c>
      <c r="C90" s="18">
        <v>0</v>
      </c>
    </row>
    <row r="91" spans="1:3" x14ac:dyDescent="0.25">
      <c r="A91" s="18">
        <f>'Petal Generation'!A107</f>
        <v>1.8912499999999994</v>
      </c>
      <c r="B91" s="18">
        <f>'Petal Generation'!B107</f>
        <v>0.13576534529087181</v>
      </c>
      <c r="C91" s="18">
        <v>0</v>
      </c>
    </row>
    <row r="92" spans="1:3" x14ac:dyDescent="0.25">
      <c r="A92" s="18">
        <f>'Petal Generation'!A108</f>
        <v>1.9124999999999994</v>
      </c>
      <c r="B92" s="18">
        <f>'Petal Generation'!B108</f>
        <v>0.1281224001645902</v>
      </c>
      <c r="C92" s="18">
        <v>0</v>
      </c>
    </row>
    <row r="93" spans="1:3" x14ac:dyDescent="0.25">
      <c r="A93" s="18">
        <f>'Petal Generation'!A109</f>
        <v>1.9337499999999994</v>
      </c>
      <c r="B93" s="18">
        <f>'Petal Generation'!B109</f>
        <v>0.12020679003686663</v>
      </c>
      <c r="C93" s="18">
        <v>0</v>
      </c>
    </row>
    <row r="94" spans="1:3" x14ac:dyDescent="0.25">
      <c r="A94" s="18">
        <f>'Petal Generation'!A110</f>
        <v>1.9549999999999994</v>
      </c>
      <c r="B94" s="18">
        <f>'Petal Generation'!B110</f>
        <v>0.11201503753326358</v>
      </c>
      <c r="C94" s="18">
        <v>0</v>
      </c>
    </row>
    <row r="95" spans="1:3" x14ac:dyDescent="0.25">
      <c r="A95" s="18">
        <f>'Petal Generation'!A111</f>
        <v>1.9762499999999994</v>
      </c>
      <c r="B95" s="18">
        <f>'Petal Generation'!B111</f>
        <v>0.10354348141606895</v>
      </c>
      <c r="C95" s="18">
        <v>0</v>
      </c>
    </row>
    <row r="96" spans="1:3" x14ac:dyDescent="0.25">
      <c r="A96" s="18">
        <f>'Petal Generation'!A112</f>
        <v>1.9974999999999994</v>
      </c>
      <c r="B96" s="18">
        <f>'Petal Generation'!B112</f>
        <v>9.4788266983504288E-2</v>
      </c>
      <c r="C96" s="18">
        <v>0</v>
      </c>
    </row>
    <row r="97" spans="1:3" x14ac:dyDescent="0.25">
      <c r="A97" s="18">
        <f>'Petal Generation'!A113</f>
        <v>2.0187499999999994</v>
      </c>
      <c r="B97" s="18">
        <f>'Petal Generation'!B113</f>
        <v>8.5745335687932744E-2</v>
      </c>
      <c r="C97" s="18">
        <v>0</v>
      </c>
    </row>
    <row r="98" spans="1:3" x14ac:dyDescent="0.25">
      <c r="A98" s="18">
        <f>'Petal Generation'!A114</f>
        <v>2.0399999999999996</v>
      </c>
      <c r="B98" s="18">
        <f>'Petal Generation'!B114</f>
        <v>7.6305307810138792E-2</v>
      </c>
      <c r="C98" s="18">
        <v>0</v>
      </c>
    </row>
    <row r="99" spans="1:3" x14ac:dyDescent="0.25">
      <c r="A99" s="18">
        <f>'Petal Generation'!A115</f>
        <v>2.0612499999999998</v>
      </c>
      <c r="B99" s="18">
        <f>'Petal Generation'!B115</f>
        <v>6.608233500717127E-2</v>
      </c>
      <c r="C99" s="18">
        <v>0</v>
      </c>
    </row>
    <row r="100" spans="1:3" x14ac:dyDescent="0.25">
      <c r="A100" s="18">
        <f>'Petal Generation'!A116</f>
        <v>2.0825</v>
      </c>
      <c r="B100" s="18">
        <f>'Petal Generation'!B116</f>
        <v>5.3956000593075829E-2</v>
      </c>
      <c r="C100" s="18">
        <v>0</v>
      </c>
    </row>
    <row r="101" spans="1:3" x14ac:dyDescent="0.25">
      <c r="A101" s="18">
        <f>'Petal Generation'!A117</f>
        <v>2.1037500000000002</v>
      </c>
      <c r="B101" s="18">
        <f>'Petal Generation'!B117</f>
        <v>3.8152653905069098E-2</v>
      </c>
      <c r="C101" s="18">
        <v>0</v>
      </c>
    </row>
    <row r="102" spans="1:3" x14ac:dyDescent="0.25">
      <c r="A102" s="18">
        <f>'Petal Generation'!A118</f>
        <v>2.1250000000000004</v>
      </c>
      <c r="B102" s="18">
        <f>'Petal Generation'!B118</f>
        <v>0</v>
      </c>
      <c r="C102" s="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A2" sqref="A2"/>
    </sheetView>
  </sheetViews>
  <sheetFormatPr defaultRowHeight="15" x14ac:dyDescent="0.25"/>
  <sheetData>
    <row r="1" spans="1:3" x14ac:dyDescent="0.25">
      <c r="A1" s="19" t="s">
        <v>54</v>
      </c>
      <c r="B1" s="19" t="s">
        <v>79</v>
      </c>
      <c r="C1" s="19" t="s">
        <v>80</v>
      </c>
    </row>
    <row r="2" spans="1:3" x14ac:dyDescent="0.25">
      <c r="A2" s="18">
        <f>'Petal Generation'!H18</f>
        <v>0</v>
      </c>
      <c r="B2" s="18">
        <f>'Petal Generation'!I18</f>
        <v>0</v>
      </c>
      <c r="C2" s="18">
        <v>0</v>
      </c>
    </row>
    <row r="3" spans="1:3" x14ac:dyDescent="0.25">
      <c r="A3" s="18">
        <f>'Petal Generation'!H19</f>
        <v>6.8039051286742674E-2</v>
      </c>
      <c r="B3" s="18">
        <f>'Petal Generation'!I19</f>
        <v>5.0764615990527222E-2</v>
      </c>
      <c r="C3" s="18">
        <v>0</v>
      </c>
    </row>
    <row r="4" spans="1:3" x14ac:dyDescent="0.25">
      <c r="A4" s="18">
        <f>'Petal Generation'!H20</f>
        <v>0.10160203138516465</v>
      </c>
      <c r="B4" s="18">
        <f>'Petal Generation'!I20</f>
        <v>7.1168515571030738E-2</v>
      </c>
      <c r="C4" s="18">
        <v>0</v>
      </c>
    </row>
    <row r="5" spans="1:3" x14ac:dyDescent="0.25">
      <c r="A5" s="18">
        <f>'Petal Generation'!H21</f>
        <v>0.13036508760203003</v>
      </c>
      <c r="B5" s="18">
        <f>'Petal Generation'!I21</f>
        <v>8.639290547119631E-2</v>
      </c>
      <c r="C5" s="18">
        <v>0</v>
      </c>
    </row>
    <row r="6" spans="1:3" x14ac:dyDescent="0.25">
      <c r="A6" s="18">
        <f>'Petal Generation'!H22</f>
        <v>0.15688958902737909</v>
      </c>
      <c r="B6" s="18">
        <f>'Petal Generation'!I22</f>
        <v>9.8860385181217744E-2</v>
      </c>
      <c r="C6" s="18">
        <v>0</v>
      </c>
    </row>
    <row r="7" spans="1:3" x14ac:dyDescent="0.25">
      <c r="A7" s="18">
        <f>'Petal Generation'!H23</f>
        <v>0.18210169520452762</v>
      </c>
      <c r="B7" s="18">
        <f>'Petal Generation'!I23</f>
        <v>0.10951658566561996</v>
      </c>
      <c r="C7" s="18">
        <v>0</v>
      </c>
    </row>
    <row r="8" spans="1:3" x14ac:dyDescent="0.25">
      <c r="A8" s="18">
        <f>'Petal Generation'!H24</f>
        <v>0.2064486765764294</v>
      </c>
      <c r="B8" s="18">
        <f>'Petal Generation'!I24</f>
        <v>0.11884971370930632</v>
      </c>
      <c r="C8" s="18">
        <v>0</v>
      </c>
    </row>
    <row r="9" spans="1:3" x14ac:dyDescent="0.25">
      <c r="A9" s="18">
        <f>'Petal Generation'!H25</f>
        <v>0.23018239771338034</v>
      </c>
      <c r="B9" s="18">
        <f>'Petal Generation'!I25</f>
        <v>0.12715145102186501</v>
      </c>
      <c r="C9" s="18">
        <v>0</v>
      </c>
    </row>
    <row r="10" spans="1:3" x14ac:dyDescent="0.25">
      <c r="A10" s="18">
        <f>'Petal Generation'!H26</f>
        <v>0.25345927479768549</v>
      </c>
      <c r="B10" s="18">
        <f>'Petal Generation'!I26</f>
        <v>0.13461275452348512</v>
      </c>
      <c r="C10" s="18">
        <v>0</v>
      </c>
    </row>
    <row r="11" spans="1:3" x14ac:dyDescent="0.25">
      <c r="A11" s="18">
        <f>'Petal Generation'!H27</f>
        <v>0.2763833526006107</v>
      </c>
      <c r="B11" s="18">
        <f>'Petal Generation'!I27</f>
        <v>0.14136676058779532</v>
      </c>
      <c r="C11" s="18">
        <v>0</v>
      </c>
    </row>
    <row r="12" spans="1:3" x14ac:dyDescent="0.25">
      <c r="A12" s="18">
        <f>'Petal Generation'!H28</f>
        <v>0.29902747656648632</v>
      </c>
      <c r="B12" s="18">
        <f>'Petal Generation'!I28</f>
        <v>0.14751065538809965</v>
      </c>
      <c r="C12" s="18">
        <v>0</v>
      </c>
    </row>
    <row r="13" spans="1:3" x14ac:dyDescent="0.25">
      <c r="A13" s="18">
        <f>'Petal Generation'!H29</f>
        <v>0.32144472495946008</v>
      </c>
      <c r="B13" s="18">
        <f>'Petal Generation'!I29</f>
        <v>0.15311789915688825</v>
      </c>
      <c r="C13" s="18">
        <v>0</v>
      </c>
    </row>
    <row r="14" spans="1:3" x14ac:dyDescent="0.25">
      <c r="A14" s="18">
        <f>'Petal Generation'!H30</f>
        <v>0.34367503691805401</v>
      </c>
      <c r="B14" s="18">
        <f>'Petal Generation'!I30</f>
        <v>0.15824554896319823</v>
      </c>
      <c r="C14" s="18">
        <v>0</v>
      </c>
    </row>
    <row r="15" spans="1:3" x14ac:dyDescent="0.25">
      <c r="A15" s="18">
        <f>'Petal Generation'!H31</f>
        <v>0.36574927632656667</v>
      </c>
      <c r="B15" s="18">
        <f>'Petal Generation'!I31</f>
        <v>0.16293888923876215</v>
      </c>
      <c r="C15" s="18">
        <v>0</v>
      </c>
    </row>
    <row r="16" spans="1:3" x14ac:dyDescent="0.25">
      <c r="A16" s="18">
        <f>'Petal Generation'!H32</f>
        <v>0.38769183898567794</v>
      </c>
      <c r="B16" s="18">
        <f>'Petal Generation'!I32</f>
        <v>0.16723448992750239</v>
      </c>
      <c r="C16" s="18">
        <v>0</v>
      </c>
    </row>
    <row r="17" spans="1:3" x14ac:dyDescent="0.25">
      <c r="A17" s="18">
        <f>'Petal Generation'!H33</f>
        <v>0.40952238925618761</v>
      </c>
      <c r="B17" s="18">
        <f>'Petal Generation'!I33</f>
        <v>0.17116229944562805</v>
      </c>
      <c r="C17" s="18">
        <v>0</v>
      </c>
    </row>
    <row r="18" spans="1:3" x14ac:dyDescent="0.25">
      <c r="A18" s="18">
        <f>'Petal Generation'!H34</f>
        <v>0.4312570541703058</v>
      </c>
      <c r="B18" s="18">
        <f>'Petal Generation'!I34</f>
        <v>0.17474712019650129</v>
      </c>
      <c r="C18" s="18">
        <v>0</v>
      </c>
    </row>
    <row r="19" spans="1:3" x14ac:dyDescent="0.25">
      <c r="A19" s="18">
        <f>'Petal Generation'!H35</f>
        <v>0.45290926725130615</v>
      </c>
      <c r="B19" s="18">
        <f>'Petal Generation'!I35</f>
        <v>0.17800967506761745</v>
      </c>
      <c r="C19" s="18">
        <v>0</v>
      </c>
    </row>
    <row r="20" spans="1:3" x14ac:dyDescent="0.25">
      <c r="A20" s="18">
        <f>'Petal Generation'!H36</f>
        <v>0.47449037923796389</v>
      </c>
      <c r="B20" s="18">
        <f>'Petal Generation'!I36</f>
        <v>0.18096739472523685</v>
      </c>
      <c r="C20" s="18">
        <v>0</v>
      </c>
    </row>
    <row r="21" spans="1:3" x14ac:dyDescent="0.25">
      <c r="A21" s="18">
        <f>'Petal Generation'!H37</f>
        <v>0.49601010962396208</v>
      </c>
      <c r="B21" s="18">
        <f>'Petal Generation'!I37</f>
        <v>0.18363500925709481</v>
      </c>
      <c r="C21" s="18">
        <v>0</v>
      </c>
    </row>
    <row r="22" spans="1:3" x14ac:dyDescent="0.25">
      <c r="A22" s="18">
        <f>'Petal Generation'!H38</f>
        <v>0.51747688702444494</v>
      </c>
      <c r="B22" s="18">
        <f>'Petal Generation'!I38</f>
        <v>0.18602499947942361</v>
      </c>
      <c r="C22" s="18">
        <v>0</v>
      </c>
    </row>
    <row r="23" spans="1:3" x14ac:dyDescent="0.25">
      <c r="A23" s="18">
        <f>'Petal Generation'!H39</f>
        <v>0.53889811038701751</v>
      </c>
      <c r="B23" s="18">
        <f>'Petal Generation'!I39</f>
        <v>0.18814794543932303</v>
      </c>
      <c r="C23" s="18">
        <v>0</v>
      </c>
    </row>
    <row r="24" spans="1:3" x14ac:dyDescent="0.25">
      <c r="A24" s="18">
        <f>'Petal Generation'!H40</f>
        <v>0.56028035290764711</v>
      </c>
      <c r="B24" s="18">
        <f>'Petal Generation'!I40</f>
        <v>0.19001279812162675</v>
      </c>
      <c r="C24" s="18">
        <v>0</v>
      </c>
    </row>
    <row r="25" spans="1:3" x14ac:dyDescent="0.25">
      <c r="A25" s="18">
        <f>'Petal Generation'!H41</f>
        <v>0.58162952390340039</v>
      </c>
      <c r="B25" s="18">
        <f>'Petal Generation'!I41</f>
        <v>0.19162709271455933</v>
      </c>
      <c r="C25" s="18">
        <v>0</v>
      </c>
    </row>
    <row r="26" spans="1:3" x14ac:dyDescent="0.25">
      <c r="A26" s="18">
        <f>'Petal Generation'!H42</f>
        <v>0.6029509995019614</v>
      </c>
      <c r="B26" s="18">
        <f>'Petal Generation'!I42</f>
        <v>0.19299711658393043</v>
      </c>
      <c r="C26" s="18">
        <v>0</v>
      </c>
    </row>
    <row r="27" spans="1:3" x14ac:dyDescent="0.25">
      <c r="A27" s="18">
        <f>'Petal Generation'!H43</f>
        <v>0.62424973003551776</v>
      </c>
      <c r="B27" s="18">
        <f>'Petal Generation'!I43</f>
        <v>0.19412804148922128</v>
      </c>
      <c r="C27" s="18">
        <v>0</v>
      </c>
    </row>
    <row r="28" spans="1:3" x14ac:dyDescent="0.25">
      <c r="A28" s="18">
        <f>'Petal Generation'!H44</f>
        <v>0.64553032998498194</v>
      </c>
      <c r="B28" s="18">
        <f>'Petal Generation'!I44</f>
        <v>0.19502402700801519</v>
      </c>
      <c r="C28" s="18">
        <v>0</v>
      </c>
    </row>
    <row r="29" spans="1:3" x14ac:dyDescent="0.25">
      <c r="A29" s="18">
        <f>'Petal Generation'!H45</f>
        <v>0.66679715490311753</v>
      </c>
      <c r="B29" s="18">
        <f>'Petal Generation'!I45</f>
        <v>0.19568830027280104</v>
      </c>
      <c r="C29" s="18">
        <v>0</v>
      </c>
    </row>
    <row r="30" spans="1:3" x14ac:dyDescent="0.25">
      <c r="A30" s="18">
        <f>'Petal Generation'!H46</f>
        <v>0.68805436875636505</v>
      </c>
      <c r="B30" s="18">
        <f>'Petal Generation'!I46</f>
        <v>0.19612321573986466</v>
      </c>
      <c r="C30" s="18">
        <v>0</v>
      </c>
    </row>
    <row r="31" spans="1:3" x14ac:dyDescent="0.25">
      <c r="A31" s="18">
        <f>'Petal Generation'!H47</f>
        <v>0.70930600443854941</v>
      </c>
      <c r="B31" s="18">
        <f>'Petal Generation'!I47</f>
        <v>0.19633029765139595</v>
      </c>
      <c r="C31" s="18">
        <v>0</v>
      </c>
    </row>
    <row r="32" spans="1:3" x14ac:dyDescent="0.25">
      <c r="A32" s="18">
        <f>'Petal Generation'!H48</f>
        <v>0.73055601856345842</v>
      </c>
      <c r="B32" s="18">
        <f>'Petal Generation'!I48</f>
        <v>0.19634954084936207</v>
      </c>
      <c r="C32" s="18">
        <v>0</v>
      </c>
    </row>
    <row r="33" spans="1:3" x14ac:dyDescent="0.25">
      <c r="A33" s="18">
        <f>'Petal Generation'!H49</f>
        <v>0.75180601856345841</v>
      </c>
      <c r="B33" s="18">
        <f>'Petal Generation'!I49</f>
        <v>0.19634954084936207</v>
      </c>
      <c r="C33" s="18">
        <v>0</v>
      </c>
    </row>
    <row r="34" spans="1:3" x14ac:dyDescent="0.25">
      <c r="A34" s="18">
        <f>'Petal Generation'!H50</f>
        <v>0.7730560185634584</v>
      </c>
      <c r="B34" s="18">
        <f>'Petal Generation'!I50</f>
        <v>0.19634954084936207</v>
      </c>
      <c r="C34" s="18">
        <v>0</v>
      </c>
    </row>
    <row r="35" spans="1:3" x14ac:dyDescent="0.25">
      <c r="A35" s="18">
        <f>'Petal Generation'!H51</f>
        <v>0.79430601856345839</v>
      </c>
      <c r="B35" s="18">
        <f>'Petal Generation'!I51</f>
        <v>0.19634954084936207</v>
      </c>
      <c r="C35" s="18">
        <v>0</v>
      </c>
    </row>
    <row r="36" spans="1:3" x14ac:dyDescent="0.25">
      <c r="A36" s="18">
        <f>'Petal Generation'!H52</f>
        <v>0.81555601856345838</v>
      </c>
      <c r="B36" s="18">
        <f>'Petal Generation'!I52</f>
        <v>0.19634954084936207</v>
      </c>
      <c r="C36" s="18">
        <v>0</v>
      </c>
    </row>
    <row r="37" spans="1:3" x14ac:dyDescent="0.25">
      <c r="A37" s="18">
        <f>'Petal Generation'!H53</f>
        <v>0.83680601856345838</v>
      </c>
      <c r="B37" s="18">
        <f>'Petal Generation'!I53</f>
        <v>0.19634954084936207</v>
      </c>
      <c r="C37" s="18">
        <v>0</v>
      </c>
    </row>
    <row r="38" spans="1:3" x14ac:dyDescent="0.25">
      <c r="A38" s="18">
        <f>'Petal Generation'!H54</f>
        <v>0.85805601856345837</v>
      </c>
      <c r="B38" s="18">
        <f>'Petal Generation'!I54</f>
        <v>0.19634954084936207</v>
      </c>
      <c r="C38" s="18">
        <v>0</v>
      </c>
    </row>
    <row r="39" spans="1:3" x14ac:dyDescent="0.25">
      <c r="A39" s="18">
        <f>'Petal Generation'!H55</f>
        <v>0.87930601856345836</v>
      </c>
      <c r="B39" s="18">
        <f>'Petal Generation'!I55</f>
        <v>0.19634954084936207</v>
      </c>
      <c r="C39" s="18">
        <v>0</v>
      </c>
    </row>
    <row r="40" spans="1:3" x14ac:dyDescent="0.25">
      <c r="A40" s="18">
        <f>'Petal Generation'!H56</f>
        <v>0.90055601856345835</v>
      </c>
      <c r="B40" s="18">
        <f>'Petal Generation'!I56</f>
        <v>0.19634954084936207</v>
      </c>
      <c r="C40" s="18">
        <v>0</v>
      </c>
    </row>
    <row r="41" spans="1:3" x14ac:dyDescent="0.25">
      <c r="A41" s="18">
        <f>'Petal Generation'!H57</f>
        <v>0.92180601856345834</v>
      </c>
      <c r="B41" s="18">
        <f>'Petal Generation'!I57</f>
        <v>0.19634954084936207</v>
      </c>
      <c r="C41" s="18">
        <v>0</v>
      </c>
    </row>
    <row r="42" spans="1:3" x14ac:dyDescent="0.25">
      <c r="A42" s="18">
        <f>'Petal Generation'!H58</f>
        <v>0.94305601856345833</v>
      </c>
      <c r="B42" s="18">
        <f>'Petal Generation'!I58</f>
        <v>0.19634954084936207</v>
      </c>
      <c r="C42" s="18">
        <v>0</v>
      </c>
    </row>
    <row r="43" spans="1:3" x14ac:dyDescent="0.25">
      <c r="A43" s="18">
        <f>'Petal Generation'!H59</f>
        <v>0.96430601856345832</v>
      </c>
      <c r="B43" s="18">
        <f>'Petal Generation'!I59</f>
        <v>0.19634954084936207</v>
      </c>
      <c r="C43" s="18">
        <v>0</v>
      </c>
    </row>
    <row r="44" spans="1:3" x14ac:dyDescent="0.25">
      <c r="A44" s="18">
        <f>'Petal Generation'!H60</f>
        <v>0.98555601856345831</v>
      </c>
      <c r="B44" s="18">
        <f>'Petal Generation'!I60</f>
        <v>0.19634954084936207</v>
      </c>
      <c r="C44" s="18">
        <v>0</v>
      </c>
    </row>
    <row r="45" spans="1:3" x14ac:dyDescent="0.25">
      <c r="A45" s="18">
        <f>'Petal Generation'!H61</f>
        <v>1.0068060185634584</v>
      </c>
      <c r="B45" s="18">
        <f>'Petal Generation'!I61</f>
        <v>0.19634954084936207</v>
      </c>
      <c r="C45" s="18">
        <v>0</v>
      </c>
    </row>
    <row r="46" spans="1:3" x14ac:dyDescent="0.25">
      <c r="A46" s="18">
        <f>'Petal Generation'!H62</f>
        <v>1.0280560185634584</v>
      </c>
      <c r="B46" s="18">
        <f>'Petal Generation'!I62</f>
        <v>0.19634954084936207</v>
      </c>
      <c r="C46" s="18">
        <v>0</v>
      </c>
    </row>
    <row r="47" spans="1:3" x14ac:dyDescent="0.25">
      <c r="A47" s="18">
        <f>'Petal Generation'!H63</f>
        <v>1.0493060185634584</v>
      </c>
      <c r="B47" s="18">
        <f>'Petal Generation'!I63</f>
        <v>0.19634954084936207</v>
      </c>
      <c r="C47" s="18">
        <v>0</v>
      </c>
    </row>
    <row r="48" spans="1:3" x14ac:dyDescent="0.25">
      <c r="A48" s="18">
        <f>'Petal Generation'!H64</f>
        <v>1.0705560185634584</v>
      </c>
      <c r="B48" s="18">
        <f>'Petal Generation'!I64</f>
        <v>0.19634954084936207</v>
      </c>
      <c r="C48" s="18">
        <v>0</v>
      </c>
    </row>
    <row r="49" spans="1:3" x14ac:dyDescent="0.25">
      <c r="A49" s="18">
        <f>'Petal Generation'!H65</f>
        <v>1.0918060185634584</v>
      </c>
      <c r="B49" s="18">
        <f>'Petal Generation'!I65</f>
        <v>0.19634954084936207</v>
      </c>
      <c r="C49" s="18">
        <v>0</v>
      </c>
    </row>
    <row r="50" spans="1:3" x14ac:dyDescent="0.25">
      <c r="A50" s="18">
        <f>'Petal Generation'!H66</f>
        <v>1.1130560185634586</v>
      </c>
      <c r="B50" s="18">
        <f>'Petal Generation'!I66</f>
        <v>0.19634954084936207</v>
      </c>
      <c r="C50" s="18">
        <v>0</v>
      </c>
    </row>
    <row r="51" spans="1:3" x14ac:dyDescent="0.25">
      <c r="A51" s="18">
        <f>'Petal Generation'!H67</f>
        <v>1.1343060185634586</v>
      </c>
      <c r="B51" s="18">
        <f>'Petal Generation'!I67</f>
        <v>0.19634954084936207</v>
      </c>
      <c r="C51" s="18">
        <v>0</v>
      </c>
    </row>
    <row r="52" spans="1:3" x14ac:dyDescent="0.25">
      <c r="A52" s="18">
        <f>'Petal Generation'!H68</f>
        <v>1.1555560185634586</v>
      </c>
      <c r="B52" s="18">
        <f>'Petal Generation'!I68</f>
        <v>0.19634954084936207</v>
      </c>
      <c r="C52" s="18">
        <v>0</v>
      </c>
    </row>
    <row r="53" spans="1:3" x14ac:dyDescent="0.25">
      <c r="A53" s="18">
        <f>'Petal Generation'!H69</f>
        <v>1.1768060185634586</v>
      </c>
      <c r="B53" s="18">
        <f>'Petal Generation'!I69</f>
        <v>0.19634954084936207</v>
      </c>
      <c r="C53" s="18">
        <v>0</v>
      </c>
    </row>
    <row r="54" spans="1:3" x14ac:dyDescent="0.25">
      <c r="A54" s="18">
        <f>'Petal Generation'!H70</f>
        <v>1.1980560185634586</v>
      </c>
      <c r="B54" s="18">
        <f>'Petal Generation'!I70</f>
        <v>0.19634954084936207</v>
      </c>
      <c r="C54" s="18">
        <v>0</v>
      </c>
    </row>
    <row r="55" spans="1:3" x14ac:dyDescent="0.25">
      <c r="A55" s="18">
        <f>'Petal Generation'!H71</f>
        <v>1.2193060185634585</v>
      </c>
      <c r="B55" s="18">
        <f>'Petal Generation'!I71</f>
        <v>0.19634954084936207</v>
      </c>
      <c r="C55" s="18">
        <v>0</v>
      </c>
    </row>
    <row r="56" spans="1:3" x14ac:dyDescent="0.25">
      <c r="A56" s="18">
        <f>'Petal Generation'!H72</f>
        <v>1.2405560185634585</v>
      </c>
      <c r="B56" s="18">
        <f>'Petal Generation'!I72</f>
        <v>0.19634954084936207</v>
      </c>
      <c r="C56" s="18">
        <v>0</v>
      </c>
    </row>
    <row r="57" spans="1:3" x14ac:dyDescent="0.25">
      <c r="A57" s="18">
        <f>'Petal Generation'!H73</f>
        <v>1.2618060185634585</v>
      </c>
      <c r="B57" s="18">
        <f>'Petal Generation'!I73</f>
        <v>0.19634954084936207</v>
      </c>
      <c r="C57" s="18">
        <v>0</v>
      </c>
    </row>
    <row r="58" spans="1:3" x14ac:dyDescent="0.25">
      <c r="A58" s="18">
        <f>'Petal Generation'!H74</f>
        <v>1.2830560185634585</v>
      </c>
      <c r="B58" s="18">
        <f>'Petal Generation'!I74</f>
        <v>0.19634954084936207</v>
      </c>
      <c r="C58" s="18">
        <v>0</v>
      </c>
    </row>
    <row r="59" spans="1:3" x14ac:dyDescent="0.25">
      <c r="A59" s="18">
        <f>'Petal Generation'!H75</f>
        <v>1.3043060185634585</v>
      </c>
      <c r="B59" s="18">
        <f>'Petal Generation'!I75</f>
        <v>0.19634954084936207</v>
      </c>
      <c r="C59" s="18">
        <v>0</v>
      </c>
    </row>
    <row r="60" spans="1:3" x14ac:dyDescent="0.25">
      <c r="A60" s="18">
        <f>'Petal Generation'!H76</f>
        <v>1.3255560232165238</v>
      </c>
      <c r="B60" s="18">
        <f>'Petal Generation'!I76</f>
        <v>0.19633849614886006</v>
      </c>
      <c r="C60" s="18">
        <v>0</v>
      </c>
    </row>
    <row r="61" spans="1:3" x14ac:dyDescent="0.25">
      <c r="A61" s="18">
        <f>'Petal Generation'!H77</f>
        <v>1.3468068959145403</v>
      </c>
      <c r="B61" s="18">
        <f>'Petal Generation'!I77</f>
        <v>0.19618723729694373</v>
      </c>
      <c r="C61" s="18">
        <v>0</v>
      </c>
    </row>
    <row r="62" spans="1:3" x14ac:dyDescent="0.25">
      <c r="A62" s="18">
        <f>'Petal Generation'!H78</f>
        <v>1.3680610154535289</v>
      </c>
      <c r="B62" s="18">
        <f>'Petal Generation'!I78</f>
        <v>0.19585859027422151</v>
      </c>
      <c r="C62" s="18">
        <v>0</v>
      </c>
    </row>
    <row r="63" spans="1:3" x14ac:dyDescent="0.25">
      <c r="A63" s="18">
        <f>'Petal Generation'!H79</f>
        <v>1.3893207852190692</v>
      </c>
      <c r="B63" s="18">
        <f>'Petal Generation'!I79</f>
        <v>0.19535244366881788</v>
      </c>
      <c r="C63" s="18">
        <v>0</v>
      </c>
    </row>
    <row r="64" spans="1:3" x14ac:dyDescent="0.25">
      <c r="A64" s="18">
        <f>'Petal Generation'!H80</f>
        <v>1.4105886143492079</v>
      </c>
      <c r="B64" s="18">
        <f>'Petal Generation'!I80</f>
        <v>0.19466862571362337</v>
      </c>
      <c r="C64" s="18">
        <v>0</v>
      </c>
    </row>
    <row r="65" spans="1:3" x14ac:dyDescent="0.25">
      <c r="A65" s="18">
        <f>'Petal Generation'!H81</f>
        <v>1.4318669202013119</v>
      </c>
      <c r="B65" s="18">
        <f>'Petal Generation'!I81</f>
        <v>0.19380690399435882</v>
      </c>
      <c r="C65" s="18">
        <v>0</v>
      </c>
    </row>
    <row r="66" spans="1:3" x14ac:dyDescent="0.25">
      <c r="A66" s="18">
        <f>'Petal Generation'!H82</f>
        <v>1.4531581308422585</v>
      </c>
      <c r="B66" s="18">
        <f>'Petal Generation'!I82</f>
        <v>0.19276698505356682</v>
      </c>
      <c r="C66" s="18">
        <v>0</v>
      </c>
    </row>
    <row r="67" spans="1:3" x14ac:dyDescent="0.25">
      <c r="A67" s="18">
        <f>'Petal Generation'!H83</f>
        <v>1.4744646875691383</v>
      </c>
      <c r="B67" s="18">
        <f>'Petal Generation'!I83</f>
        <v>0.1915485138889462</v>
      </c>
      <c r="C67" s="18">
        <v>0</v>
      </c>
    </row>
    <row r="68" spans="1:3" x14ac:dyDescent="0.25">
      <c r="A68" s="18">
        <f>'Petal Generation'!H84</f>
        <v>1.495789047467817</v>
      </c>
      <c r="B68" s="18">
        <f>'Petal Generation'!I84</f>
        <v>0.19015107334402609</v>
      </c>
      <c r="C68" s="18">
        <v>0</v>
      </c>
    </row>
    <row r="69" spans="1:3" x14ac:dyDescent="0.25">
      <c r="A69" s="18">
        <f>'Petal Generation'!H85</f>
        <v>1.5171336860169187</v>
      </c>
      <c r="B69" s="18">
        <f>'Petal Generation'!I85</f>
        <v>0.18857418338872101</v>
      </c>
      <c r="C69" s="18">
        <v>0</v>
      </c>
    </row>
    <row r="70" spans="1:3" x14ac:dyDescent="0.25">
      <c r="A70" s="18">
        <f>'Petal Generation'!H86</f>
        <v>1.538501099745045</v>
      </c>
      <c r="B70" s="18">
        <f>'Petal Generation'!I86</f>
        <v>0.18681730028685045</v>
      </c>
      <c r="C70" s="18">
        <v>0</v>
      </c>
    </row>
    <row r="71" spans="1:3" x14ac:dyDescent="0.25">
      <c r="A71" s="18">
        <f>'Petal Generation'!H87</f>
        <v>1.5598938089493595</v>
      </c>
      <c r="B71" s="18">
        <f>'Petal Generation'!I87</f>
        <v>0.18487981564722433</v>
      </c>
      <c r="C71" s="18">
        <v>0</v>
      </c>
    </row>
    <row r="72" spans="1:3" x14ac:dyDescent="0.25">
      <c r="A72" s="18">
        <f>'Petal Generation'!H88</f>
        <v>1.5813143604840079</v>
      </c>
      <c r="B72" s="18">
        <f>'Petal Generation'!I88</f>
        <v>0.18276105535437667</v>
      </c>
      <c r="C72" s="18">
        <v>0</v>
      </c>
    </row>
    <row r="73" spans="1:3" x14ac:dyDescent="0.25">
      <c r="A73" s="18">
        <f>'Petal Generation'!H89</f>
        <v>1.6027653306272636</v>
      </c>
      <c r="B73" s="18">
        <f>'Petal Generation'!I89</f>
        <v>0.18046027837450573</v>
      </c>
      <c r="C73" s="18">
        <v>0</v>
      </c>
    </row>
    <row r="74" spans="1:3" x14ac:dyDescent="0.25">
      <c r="A74" s="18">
        <f>'Petal Generation'!H90</f>
        <v>1.624249328036748</v>
      </c>
      <c r="B74" s="18">
        <f>'Petal Generation'!I90</f>
        <v>0.17797667543158957</v>
      </c>
      <c r="C74" s="18">
        <v>0</v>
      </c>
    </row>
    <row r="75" spans="1:3" x14ac:dyDescent="0.25">
      <c r="A75" s="18">
        <f>'Petal Generation'!H91</f>
        <v>1.6457689968025992</v>
      </c>
      <c r="B75" s="18">
        <f>'Petal Generation'!I91</f>
        <v>0.17530936754804841</v>
      </c>
      <c r="C75" s="18">
        <v>0</v>
      </c>
    </row>
    <row r="76" spans="1:3" x14ac:dyDescent="0.25">
      <c r="A76" s="18">
        <f>'Petal Generation'!H92</f>
        <v>1.6673270196090619</v>
      </c>
      <c r="B76" s="18">
        <f>'Petal Generation'!I92</f>
        <v>0.17245740444365995</v>
      </c>
      <c r="C76" s="18">
        <v>0</v>
      </c>
    </row>
    <row r="77" spans="1:3" x14ac:dyDescent="0.25">
      <c r="A77" s="18">
        <f>'Petal Generation'!H93</f>
        <v>1.6889261210156339</v>
      </c>
      <c r="B77" s="18">
        <f>'Petal Generation'!I93</f>
        <v>0.1694197627857352</v>
      </c>
      <c r="C77" s="18">
        <v>0</v>
      </c>
    </row>
    <row r="78" spans="1:3" x14ac:dyDescent="0.25">
      <c r="A78" s="18">
        <f>'Petal Generation'!H94</f>
        <v>1.7105690708696522</v>
      </c>
      <c r="B78" s="18">
        <f>'Petal Generation'!I94</f>
        <v>0.1661953442827947</v>
      </c>
      <c r="C78" s="18">
        <v>0</v>
      </c>
    </row>
    <row r="79" spans="1:3" x14ac:dyDescent="0.25">
      <c r="A79" s="18">
        <f>'Petal Generation'!H95</f>
        <v>1.7322586878630377</v>
      </c>
      <c r="B79" s="18">
        <f>'Petal Generation'!I95</f>
        <v>0.16278297361316443</v>
      </c>
      <c r="C79" s="18">
        <v>0</v>
      </c>
    </row>
    <row r="80" spans="1:3" x14ac:dyDescent="0.25">
      <c r="A80" s="18">
        <f>'Petal Generation'!H96</f>
        <v>1.7539978432468479</v>
      </c>
      <c r="B80" s="18">
        <f>'Petal Generation'!I96</f>
        <v>0.15918139617901012</v>
      </c>
      <c r="C80" s="18">
        <v>0</v>
      </c>
    </row>
    <row r="81" spans="1:3" x14ac:dyDescent="0.25">
      <c r="A81" s="18">
        <f>'Petal Generation'!H97</f>
        <v>1.7757894647183257</v>
      </c>
      <c r="B81" s="18">
        <f>'Petal Generation'!I97</f>
        <v>0.15538927567535196</v>
      </c>
      <c r="C81" s="18">
        <v>0</v>
      </c>
    </row>
    <row r="82" spans="1:3" x14ac:dyDescent="0.25">
      <c r="A82" s="18">
        <f>'Petal Generation'!H98</f>
        <v>1.7976365404962922</v>
      </c>
      <c r="B82" s="18">
        <f>'Petal Generation'!I98</f>
        <v>0.1514051914625309</v>
      </c>
      <c r="C82" s="18">
        <v>0</v>
      </c>
    </row>
    <row r="83" spans="1:3" x14ac:dyDescent="0.25">
      <c r="A83" s="18">
        <f>'Petal Generation'!H99</f>
        <v>1.8195421236020206</v>
      </c>
      <c r="B83" s="18">
        <f>'Petal Generation'!I99</f>
        <v>0.14722763572942774</v>
      </c>
      <c r="C83" s="18">
        <v>0</v>
      </c>
    </row>
    <row r="84" spans="1:3" x14ac:dyDescent="0.25">
      <c r="A84" s="18">
        <f>'Petal Generation'!H100</f>
        <v>1.841509336364165</v>
      </c>
      <c r="B84" s="18">
        <f>'Petal Generation'!I100</f>
        <v>0.142855010433448</v>
      </c>
      <c r="C84" s="18">
        <v>0</v>
      </c>
    </row>
    <row r="85" spans="1:3" x14ac:dyDescent="0.25">
      <c r="A85" s="18">
        <f>'Petal Generation'!H101</f>
        <v>1.8635413751679226</v>
      </c>
      <c r="B85" s="18">
        <f>'Petal Generation'!I101</f>
        <v>0.138285624001867</v>
      </c>
      <c r="C85" s="18">
        <v>0</v>
      </c>
    </row>
    <row r="86" spans="1:3" x14ac:dyDescent="0.25">
      <c r="A86" s="18">
        <f>'Petal Generation'!H102</f>
        <v>1.8856415154703927</v>
      </c>
      <c r="B86" s="18">
        <f>'Petal Generation'!I102</f>
        <v>0.13351768777756631</v>
      </c>
      <c r="C86" s="18">
        <v>0</v>
      </c>
    </row>
    <row r="87" spans="1:3" x14ac:dyDescent="0.25">
      <c r="A87" s="18">
        <f>'Petal Generation'!H103</f>
        <v>1.9078131171060928</v>
      </c>
      <c r="B87" s="18">
        <f>'Petal Generation'!I103</f>
        <v>0.12854931219046289</v>
      </c>
      <c r="C87" s="18">
        <v>0</v>
      </c>
    </row>
    <row r="88" spans="1:3" x14ac:dyDescent="0.25">
      <c r="A88" s="18">
        <f>'Petal Generation'!H104</f>
        <v>1.9300596299088177</v>
      </c>
      <c r="B88" s="18">
        <f>'Petal Generation'!I104</f>
        <v>0.12337850263401338</v>
      </c>
      <c r="C88" s="18">
        <v>0</v>
      </c>
    </row>
    <row r="89" spans="1:3" x14ac:dyDescent="0.25">
      <c r="A89" s="18">
        <f>'Petal Generation'!H105</f>
        <v>1.9523845996785198</v>
      </c>
      <c r="B89" s="18">
        <f>'Petal Generation'!I105</f>
        <v>0.11800315502404729</v>
      </c>
      <c r="C89" s="18">
        <v>0</v>
      </c>
    </row>
    <row r="90" spans="1:3" x14ac:dyDescent="0.25">
      <c r="A90" s="18">
        <f>'Petal Generation'!H106</f>
        <v>1.9747916745246752</v>
      </c>
      <c r="B90" s="18">
        <f>'Petal Generation'!I106</f>
        <v>0.11242105101481217</v>
      </c>
      <c r="C90" s="18">
        <v>0</v>
      </c>
    </row>
    <row r="91" spans="1:3" x14ac:dyDescent="0.25">
      <c r="A91" s="18">
        <f>'Petal Generation'!H107</f>
        <v>1.9972846116207263</v>
      </c>
      <c r="B91" s="18">
        <f>'Petal Generation'!I107</f>
        <v>0.10662985284447112</v>
      </c>
      <c r="C91" s="18">
        <v>0</v>
      </c>
    </row>
    <row r="92" spans="1:3" x14ac:dyDescent="0.25">
      <c r="A92" s="18">
        <f>'Petal Generation'!H108</f>
        <v>2.0198672844076961</v>
      </c>
      <c r="B92" s="18">
        <f>'Petal Generation'!I108</f>
        <v>0.10062709777934206</v>
      </c>
      <c r="C92" s="18">
        <v>0</v>
      </c>
    </row>
    <row r="93" spans="1:3" x14ac:dyDescent="0.25">
      <c r="A93" s="18">
        <f>'Petal Generation'!H109</f>
        <v>2.0425436902890106</v>
      </c>
      <c r="B93" s="18">
        <f>'Petal Generation'!I109</f>
        <v>9.4410192122857728E-2</v>
      </c>
      <c r="C93" s="18">
        <v>0</v>
      </c>
    </row>
    <row r="94" spans="1:3" x14ac:dyDescent="0.25">
      <c r="A94" s="18">
        <f>'Petal Generation'!H110</f>
        <v>2.0653179588630017</v>
      </c>
      <c r="B94" s="18">
        <f>'Petal Generation'!I110</f>
        <v>8.797640475152145E-2</v>
      </c>
      <c r="C94" s="18">
        <v>0</v>
      </c>
    </row>
    <row r="95" spans="1:3" x14ac:dyDescent="0.25">
      <c r="A95" s="18">
        <f>'Petal Generation'!H111</f>
        <v>2.0881943607445645</v>
      </c>
      <c r="B95" s="18">
        <f>'Petal Generation'!I111</f>
        <v>8.1322860135958366E-2</v>
      </c>
      <c r="C95" s="18">
        <v>0</v>
      </c>
    </row>
    <row r="96" spans="1:3" x14ac:dyDescent="0.25">
      <c r="A96" s="18">
        <f>'Petal Generation'!H112</f>
        <v>2.1111773170330883</v>
      </c>
      <c r="B96" s="18">
        <f>'Petal Generation'!I112</f>
        <v>7.4446530800471256E-2</v>
      </c>
      <c r="C96" s="18">
        <v>0</v>
      </c>
    </row>
    <row r="97" spans="1:3" x14ac:dyDescent="0.25">
      <c r="A97" s="18">
        <f>'Petal Generation'!H113</f>
        <v>2.1342714094901742</v>
      </c>
      <c r="B97" s="18">
        <f>'Petal Generation'!I113</f>
        <v>6.7344229169200048E-2</v>
      </c>
      <c r="C97" s="18">
        <v>0</v>
      </c>
    </row>
    <row r="98" spans="1:3" x14ac:dyDescent="0.25">
      <c r="A98" s="18">
        <f>'Petal Generation'!H114</f>
        <v>2.1575238636903986</v>
      </c>
      <c r="B98" s="18">
        <f>'Petal Generation'!I114</f>
        <v>5.9930048611559976E-2</v>
      </c>
      <c r="C98" s="18">
        <v>0</v>
      </c>
    </row>
    <row r="99" spans="1:3" x14ac:dyDescent="0.25">
      <c r="A99" s="18">
        <f>'Petal Generation'!H115</f>
        <v>2.1811050356911754</v>
      </c>
      <c r="B99" s="18">
        <f>'Petal Generation'!I115</f>
        <v>5.1900944547647217E-2</v>
      </c>
      <c r="C99" s="18">
        <v>0</v>
      </c>
    </row>
    <row r="100" spans="1:3" x14ac:dyDescent="0.25">
      <c r="A100" s="18">
        <f>'Petal Generation'!H116</f>
        <v>2.2055715533494462</v>
      </c>
      <c r="B100" s="18">
        <f>'Petal Generation'!I116</f>
        <v>4.2376943770073387E-2</v>
      </c>
      <c r="C100" s="18">
        <v>0</v>
      </c>
    </row>
    <row r="101" spans="1:3" x14ac:dyDescent="0.25">
      <c r="A101" s="18">
        <f>'Petal Generation'!H117</f>
        <v>2.232053778832614</v>
      </c>
      <c r="B101" s="18">
        <f>'Petal Generation'!I117</f>
        <v>2.9965024305779752E-2</v>
      </c>
      <c r="C101" s="18">
        <v>0</v>
      </c>
    </row>
    <row r="102" spans="1:3" x14ac:dyDescent="0.25">
      <c r="A102" s="18">
        <f>'Petal Generation'!H118</f>
        <v>2.2757251367231124</v>
      </c>
      <c r="B102" s="18">
        <f>'Petal Generation'!I118</f>
        <v>0</v>
      </c>
      <c r="C102" s="1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A2" sqref="A2"/>
    </sheetView>
  </sheetViews>
  <sheetFormatPr defaultRowHeight="15" x14ac:dyDescent="0.25"/>
  <sheetData>
    <row r="1" spans="1:3" x14ac:dyDescent="0.25">
      <c r="A1" s="19" t="s">
        <v>54</v>
      </c>
      <c r="B1" s="19" t="s">
        <v>79</v>
      </c>
      <c r="C1" s="19" t="s">
        <v>80</v>
      </c>
    </row>
    <row r="2" spans="1:3" x14ac:dyDescent="0.25">
      <c r="A2" s="18">
        <f>'Petal Generation'!L18</f>
        <v>0</v>
      </c>
      <c r="B2" s="18">
        <f>'Petal Generation'!M18</f>
        <v>0.02</v>
      </c>
      <c r="C2" s="18">
        <v>0</v>
      </c>
    </row>
    <row r="3" spans="1:3" x14ac:dyDescent="0.25">
      <c r="A3" s="18">
        <f>'Petal Generation'!L19</f>
        <v>6.8039051286742674E-2</v>
      </c>
      <c r="B3" s="18">
        <f>'Petal Generation'!M19</f>
        <v>7.0764615990527219E-2</v>
      </c>
      <c r="C3" s="18">
        <v>0</v>
      </c>
    </row>
    <row r="4" spans="1:3" x14ac:dyDescent="0.25">
      <c r="A4" s="18">
        <f>'Petal Generation'!L20</f>
        <v>0.10160203138516465</v>
      </c>
      <c r="B4" s="18">
        <f>'Petal Generation'!M20</f>
        <v>9.1168515571030742E-2</v>
      </c>
      <c r="C4" s="18">
        <v>0</v>
      </c>
    </row>
    <row r="5" spans="1:3" x14ac:dyDescent="0.25">
      <c r="A5" s="18">
        <f>'Petal Generation'!L21</f>
        <v>0.13036508760203003</v>
      </c>
      <c r="B5" s="18">
        <f>'Petal Generation'!M21</f>
        <v>0.10639290547119631</v>
      </c>
      <c r="C5" s="18">
        <v>0</v>
      </c>
    </row>
    <row r="6" spans="1:3" x14ac:dyDescent="0.25">
      <c r="A6" s="18">
        <f>'Petal Generation'!L22</f>
        <v>0.15688958902737909</v>
      </c>
      <c r="B6" s="18">
        <f>'Petal Generation'!M22</f>
        <v>0.11886038518121775</v>
      </c>
      <c r="C6" s="18">
        <v>0</v>
      </c>
    </row>
    <row r="7" spans="1:3" x14ac:dyDescent="0.25">
      <c r="A7" s="18">
        <f>'Petal Generation'!L23</f>
        <v>0.18210169520452762</v>
      </c>
      <c r="B7" s="18">
        <f>'Petal Generation'!M23</f>
        <v>0.12951658566561997</v>
      </c>
      <c r="C7" s="18">
        <v>0</v>
      </c>
    </row>
    <row r="8" spans="1:3" x14ac:dyDescent="0.25">
      <c r="A8" s="18">
        <f>'Petal Generation'!L24</f>
        <v>0.2064486765764294</v>
      </c>
      <c r="B8" s="18">
        <f>'Petal Generation'!M24</f>
        <v>0.13884971370930632</v>
      </c>
      <c r="C8" s="18">
        <v>0</v>
      </c>
    </row>
    <row r="9" spans="1:3" x14ac:dyDescent="0.25">
      <c r="A9" s="18">
        <f>'Petal Generation'!L25</f>
        <v>0.23018239771338034</v>
      </c>
      <c r="B9" s="18">
        <f>'Petal Generation'!M25</f>
        <v>0.147151451021865</v>
      </c>
      <c r="C9" s="18">
        <v>0</v>
      </c>
    </row>
    <row r="10" spans="1:3" x14ac:dyDescent="0.25">
      <c r="A10" s="18">
        <f>'Petal Generation'!L26</f>
        <v>0.25345927479768549</v>
      </c>
      <c r="B10" s="18">
        <f>'Petal Generation'!M26</f>
        <v>0.15461275452348511</v>
      </c>
      <c r="C10" s="18">
        <v>0</v>
      </c>
    </row>
    <row r="11" spans="1:3" x14ac:dyDescent="0.25">
      <c r="A11" s="18">
        <f>'Petal Generation'!L27</f>
        <v>0.2763833526006107</v>
      </c>
      <c r="B11" s="18">
        <f>'Petal Generation'!M27</f>
        <v>0.16136676058779531</v>
      </c>
      <c r="C11" s="18">
        <v>0</v>
      </c>
    </row>
    <row r="12" spans="1:3" x14ac:dyDescent="0.25">
      <c r="A12" s="18">
        <f>'Petal Generation'!L28</f>
        <v>0.29902747656648632</v>
      </c>
      <c r="B12" s="18">
        <f>'Petal Generation'!M28</f>
        <v>0.16751065538809964</v>
      </c>
      <c r="C12" s="18">
        <v>0</v>
      </c>
    </row>
    <row r="13" spans="1:3" x14ac:dyDescent="0.25">
      <c r="A13" s="18">
        <f>'Petal Generation'!L29</f>
        <v>0.32144472495946008</v>
      </c>
      <c r="B13" s="18">
        <f>'Petal Generation'!M29</f>
        <v>0.17311789915688824</v>
      </c>
      <c r="C13" s="18">
        <v>0</v>
      </c>
    </row>
    <row r="14" spans="1:3" x14ac:dyDescent="0.25">
      <c r="A14" s="18">
        <f>'Petal Generation'!L30</f>
        <v>0.34367503691805401</v>
      </c>
      <c r="B14" s="18">
        <f>'Petal Generation'!M30</f>
        <v>0.17824554896319822</v>
      </c>
      <c r="C14" s="18">
        <v>0</v>
      </c>
    </row>
    <row r="15" spans="1:3" x14ac:dyDescent="0.25">
      <c r="A15" s="18">
        <f>'Petal Generation'!L31</f>
        <v>0.36574927632656667</v>
      </c>
      <c r="B15" s="18">
        <f>'Petal Generation'!M31</f>
        <v>0.18293888923876214</v>
      </c>
      <c r="C15" s="18">
        <v>0</v>
      </c>
    </row>
    <row r="16" spans="1:3" x14ac:dyDescent="0.25">
      <c r="A16" s="18">
        <f>'Petal Generation'!L32</f>
        <v>0.38769183898567794</v>
      </c>
      <c r="B16" s="18">
        <f>'Petal Generation'!M32</f>
        <v>0.18723448992750238</v>
      </c>
      <c r="C16" s="18">
        <v>0</v>
      </c>
    </row>
    <row r="17" spans="1:3" x14ac:dyDescent="0.25">
      <c r="A17" s="18">
        <f>'Petal Generation'!L33</f>
        <v>0.40952238925618761</v>
      </c>
      <c r="B17" s="18">
        <f>'Petal Generation'!M33</f>
        <v>0.19116229944562804</v>
      </c>
      <c r="C17" s="18">
        <v>0</v>
      </c>
    </row>
    <row r="18" spans="1:3" x14ac:dyDescent="0.25">
      <c r="A18" s="18">
        <f>'Petal Generation'!L34</f>
        <v>0.4312570541703058</v>
      </c>
      <c r="B18" s="18">
        <f>'Petal Generation'!M34</f>
        <v>0.19474712019650128</v>
      </c>
      <c r="C18" s="18">
        <v>0</v>
      </c>
    </row>
    <row r="19" spans="1:3" x14ac:dyDescent="0.25">
      <c r="A19" s="18">
        <f>'Petal Generation'!L35</f>
        <v>0.45290926725130615</v>
      </c>
      <c r="B19" s="18">
        <f>'Petal Generation'!M35</f>
        <v>0.19800967506761744</v>
      </c>
      <c r="C19" s="18">
        <v>0</v>
      </c>
    </row>
    <row r="20" spans="1:3" x14ac:dyDescent="0.25">
      <c r="A20" s="18">
        <f>'Petal Generation'!L36</f>
        <v>0.47449037923796389</v>
      </c>
      <c r="B20" s="18">
        <f>'Petal Generation'!M36</f>
        <v>0.20096739472523684</v>
      </c>
      <c r="C20" s="18">
        <v>0</v>
      </c>
    </row>
    <row r="21" spans="1:3" x14ac:dyDescent="0.25">
      <c r="A21" s="18">
        <f>'Petal Generation'!L37</f>
        <v>0.49601010962396208</v>
      </c>
      <c r="B21" s="18">
        <f>'Petal Generation'!M37</f>
        <v>0.2036350092570948</v>
      </c>
      <c r="C21" s="18">
        <v>0</v>
      </c>
    </row>
    <row r="22" spans="1:3" x14ac:dyDescent="0.25">
      <c r="A22" s="18">
        <f>'Petal Generation'!L38</f>
        <v>0.51747688702444494</v>
      </c>
      <c r="B22" s="18">
        <f>'Petal Generation'!M38</f>
        <v>0.2060249994794236</v>
      </c>
      <c r="C22" s="18">
        <v>0</v>
      </c>
    </row>
    <row r="23" spans="1:3" x14ac:dyDescent="0.25">
      <c r="A23" s="18">
        <f>'Petal Generation'!L39</f>
        <v>0.53889811038701751</v>
      </c>
      <c r="B23" s="18">
        <f>'Petal Generation'!M39</f>
        <v>0.20814794543932302</v>
      </c>
      <c r="C23" s="18">
        <v>0</v>
      </c>
    </row>
    <row r="24" spans="1:3" x14ac:dyDescent="0.25">
      <c r="A24" s="18">
        <f>'Petal Generation'!L40</f>
        <v>0.56028035290764711</v>
      </c>
      <c r="B24" s="18">
        <f>'Petal Generation'!M40</f>
        <v>0.21001279812162674</v>
      </c>
      <c r="C24" s="18">
        <v>0</v>
      </c>
    </row>
    <row r="25" spans="1:3" x14ac:dyDescent="0.25">
      <c r="A25" s="18">
        <f>'Petal Generation'!L41</f>
        <v>0.58162952390340039</v>
      </c>
      <c r="B25" s="18">
        <f>'Petal Generation'!M41</f>
        <v>0.21162709271455932</v>
      </c>
      <c r="C25" s="18">
        <v>0</v>
      </c>
    </row>
    <row r="26" spans="1:3" x14ac:dyDescent="0.25">
      <c r="A26" s="18">
        <f>'Petal Generation'!L42</f>
        <v>0.6029509995019614</v>
      </c>
      <c r="B26" s="18">
        <f>'Petal Generation'!M42</f>
        <v>0.21299711658393042</v>
      </c>
      <c r="C26" s="18">
        <v>0</v>
      </c>
    </row>
    <row r="27" spans="1:3" x14ac:dyDescent="0.25">
      <c r="A27" s="18">
        <f>'Petal Generation'!L43</f>
        <v>0.62424973003551776</v>
      </c>
      <c r="B27" s="18">
        <f>'Petal Generation'!M43</f>
        <v>0.21412804148922127</v>
      </c>
      <c r="C27" s="18">
        <v>0</v>
      </c>
    </row>
    <row r="28" spans="1:3" x14ac:dyDescent="0.25">
      <c r="A28" s="18">
        <f>'Petal Generation'!L44</f>
        <v>0.64553032998498194</v>
      </c>
      <c r="B28" s="18">
        <f>'Petal Generation'!M44</f>
        <v>0.21502402700801518</v>
      </c>
      <c r="C28" s="18">
        <v>0</v>
      </c>
    </row>
    <row r="29" spans="1:3" x14ac:dyDescent="0.25">
      <c r="A29" s="18">
        <f>'Petal Generation'!L45</f>
        <v>0.66679715490311753</v>
      </c>
      <c r="B29" s="18">
        <f>'Petal Generation'!M45</f>
        <v>0.21568830027280103</v>
      </c>
      <c r="C29" s="18">
        <v>0</v>
      </c>
    </row>
    <row r="30" spans="1:3" x14ac:dyDescent="0.25">
      <c r="A30" s="18">
        <f>'Petal Generation'!L46</f>
        <v>0.68805436875636505</v>
      </c>
      <c r="B30" s="18">
        <f>'Petal Generation'!M46</f>
        <v>0.21612321573986465</v>
      </c>
      <c r="C30" s="18">
        <v>0</v>
      </c>
    </row>
    <row r="31" spans="1:3" x14ac:dyDescent="0.25">
      <c r="A31" s="18">
        <f>'Petal Generation'!L47</f>
        <v>0.70930600443854941</v>
      </c>
      <c r="B31" s="18">
        <f>'Petal Generation'!M47</f>
        <v>0.21633029765139594</v>
      </c>
      <c r="C31" s="18">
        <v>0</v>
      </c>
    </row>
    <row r="32" spans="1:3" x14ac:dyDescent="0.25">
      <c r="A32" s="18">
        <f>'Petal Generation'!L48</f>
        <v>0.73055601856345842</v>
      </c>
      <c r="B32" s="18">
        <f>'Petal Generation'!M48</f>
        <v>0.21634954084936206</v>
      </c>
      <c r="C32" s="18">
        <v>0</v>
      </c>
    </row>
    <row r="33" spans="1:3" x14ac:dyDescent="0.25">
      <c r="A33" s="18">
        <f>'Petal Generation'!L49</f>
        <v>0.75180601856345841</v>
      </c>
      <c r="B33" s="18">
        <f>'Petal Generation'!M49</f>
        <v>0.21634954084936206</v>
      </c>
      <c r="C33" s="18">
        <v>0</v>
      </c>
    </row>
    <row r="34" spans="1:3" x14ac:dyDescent="0.25">
      <c r="A34" s="18">
        <f>'Petal Generation'!L50</f>
        <v>0.7730560185634584</v>
      </c>
      <c r="B34" s="18">
        <f>'Petal Generation'!M50</f>
        <v>0.21634954084936206</v>
      </c>
      <c r="C34" s="18">
        <v>0</v>
      </c>
    </row>
    <row r="35" spans="1:3" x14ac:dyDescent="0.25">
      <c r="A35" s="18">
        <f>'Petal Generation'!L51</f>
        <v>0.79430601856345839</v>
      </c>
      <c r="B35" s="18">
        <f>'Petal Generation'!M51</f>
        <v>0.21634954084936206</v>
      </c>
      <c r="C35" s="18">
        <v>0</v>
      </c>
    </row>
    <row r="36" spans="1:3" x14ac:dyDescent="0.25">
      <c r="A36" s="18">
        <f>'Petal Generation'!L52</f>
        <v>0.81555601856345838</v>
      </c>
      <c r="B36" s="18">
        <f>'Petal Generation'!M52</f>
        <v>0.21634954084936206</v>
      </c>
      <c r="C36" s="18">
        <v>0</v>
      </c>
    </row>
    <row r="37" spans="1:3" x14ac:dyDescent="0.25">
      <c r="A37" s="18">
        <f>'Petal Generation'!L53</f>
        <v>0.83680601856345838</v>
      </c>
      <c r="B37" s="18">
        <f>'Petal Generation'!M53</f>
        <v>0.21634954084936206</v>
      </c>
      <c r="C37" s="18">
        <v>0</v>
      </c>
    </row>
    <row r="38" spans="1:3" x14ac:dyDescent="0.25">
      <c r="A38" s="18">
        <f>'Petal Generation'!L54</f>
        <v>0.85805601856345837</v>
      </c>
      <c r="B38" s="18">
        <f>'Petal Generation'!M54</f>
        <v>0.21634954084936206</v>
      </c>
      <c r="C38" s="18">
        <v>0</v>
      </c>
    </row>
    <row r="39" spans="1:3" x14ac:dyDescent="0.25">
      <c r="A39" s="18">
        <f>'Petal Generation'!L55</f>
        <v>0.87930601856345836</v>
      </c>
      <c r="B39" s="18">
        <f>'Petal Generation'!M55</f>
        <v>0.21634954084936206</v>
      </c>
      <c r="C39" s="18">
        <v>0</v>
      </c>
    </row>
    <row r="40" spans="1:3" x14ac:dyDescent="0.25">
      <c r="A40" s="18">
        <f>'Petal Generation'!L56</f>
        <v>0.90055601856345835</v>
      </c>
      <c r="B40" s="18">
        <f>'Petal Generation'!M56</f>
        <v>0.21634954084936206</v>
      </c>
      <c r="C40" s="18">
        <v>0</v>
      </c>
    </row>
    <row r="41" spans="1:3" x14ac:dyDescent="0.25">
      <c r="A41" s="18">
        <f>'Petal Generation'!L57</f>
        <v>0.92180601856345834</v>
      </c>
      <c r="B41" s="18">
        <f>'Petal Generation'!M57</f>
        <v>0.21634954084936206</v>
      </c>
      <c r="C41" s="18">
        <v>0</v>
      </c>
    </row>
    <row r="42" spans="1:3" x14ac:dyDescent="0.25">
      <c r="A42" s="18">
        <f>'Petal Generation'!L58</f>
        <v>0.94305601856345833</v>
      </c>
      <c r="B42" s="18">
        <f>'Petal Generation'!M58</f>
        <v>0.21634954084936206</v>
      </c>
      <c r="C42" s="18">
        <v>0</v>
      </c>
    </row>
    <row r="43" spans="1:3" x14ac:dyDescent="0.25">
      <c r="A43" s="18">
        <f>'Petal Generation'!L59</f>
        <v>0.96430601856345832</v>
      </c>
      <c r="B43" s="18">
        <f>'Petal Generation'!M59</f>
        <v>0.21634954084936206</v>
      </c>
      <c r="C43" s="18">
        <v>0</v>
      </c>
    </row>
    <row r="44" spans="1:3" x14ac:dyDescent="0.25">
      <c r="A44" s="18">
        <f>'Petal Generation'!L60</f>
        <v>0.98555601856345831</v>
      </c>
      <c r="B44" s="18">
        <f>'Petal Generation'!M60</f>
        <v>0.21634954084936206</v>
      </c>
      <c r="C44" s="18">
        <v>0</v>
      </c>
    </row>
    <row r="45" spans="1:3" x14ac:dyDescent="0.25">
      <c r="A45" s="18">
        <f>'Petal Generation'!L61</f>
        <v>1.0068060185634584</v>
      </c>
      <c r="B45" s="18">
        <f>'Petal Generation'!M61</f>
        <v>0.21634954084936206</v>
      </c>
      <c r="C45" s="18">
        <v>0</v>
      </c>
    </row>
    <row r="46" spans="1:3" x14ac:dyDescent="0.25">
      <c r="A46" s="18">
        <f>'Petal Generation'!L62</f>
        <v>1.0280560185634584</v>
      </c>
      <c r="B46" s="18">
        <f>'Petal Generation'!M62</f>
        <v>0.21634954084936206</v>
      </c>
      <c r="C46" s="18">
        <v>0</v>
      </c>
    </row>
    <row r="47" spans="1:3" x14ac:dyDescent="0.25">
      <c r="A47" s="18">
        <f>'Petal Generation'!L63</f>
        <v>1.0493060185634584</v>
      </c>
      <c r="B47" s="18">
        <f>'Petal Generation'!M63</f>
        <v>0.21634954084936206</v>
      </c>
      <c r="C47" s="18">
        <v>0</v>
      </c>
    </row>
    <row r="48" spans="1:3" x14ac:dyDescent="0.25">
      <c r="A48" s="18">
        <f>'Petal Generation'!L64</f>
        <v>1.0705560185634584</v>
      </c>
      <c r="B48" s="18">
        <f>'Petal Generation'!M64</f>
        <v>0.21634954084936206</v>
      </c>
      <c r="C48" s="18">
        <v>0</v>
      </c>
    </row>
    <row r="49" spans="1:3" x14ac:dyDescent="0.25">
      <c r="A49" s="18">
        <f>'Petal Generation'!L65</f>
        <v>1.0918060185634584</v>
      </c>
      <c r="B49" s="18">
        <f>'Petal Generation'!M65</f>
        <v>0.21634954084936206</v>
      </c>
      <c r="C49" s="18">
        <v>0</v>
      </c>
    </row>
    <row r="50" spans="1:3" x14ac:dyDescent="0.25">
      <c r="A50" s="18">
        <f>'Petal Generation'!L66</f>
        <v>1.1130560185634586</v>
      </c>
      <c r="B50" s="18">
        <f>'Petal Generation'!M66</f>
        <v>0.21634954084936206</v>
      </c>
      <c r="C50" s="18">
        <v>0</v>
      </c>
    </row>
    <row r="51" spans="1:3" x14ac:dyDescent="0.25">
      <c r="A51" s="18">
        <f>'Petal Generation'!L67</f>
        <v>1.1343060185634586</v>
      </c>
      <c r="B51" s="18">
        <f>'Petal Generation'!M67</f>
        <v>0.21634954084936206</v>
      </c>
      <c r="C51" s="18">
        <v>0</v>
      </c>
    </row>
    <row r="52" spans="1:3" x14ac:dyDescent="0.25">
      <c r="A52" s="18">
        <f>'Petal Generation'!L68</f>
        <v>1.1555560185634586</v>
      </c>
      <c r="B52" s="18">
        <f>'Petal Generation'!M68</f>
        <v>0.21634954084936206</v>
      </c>
      <c r="C52" s="18">
        <v>0</v>
      </c>
    </row>
    <row r="53" spans="1:3" x14ac:dyDescent="0.25">
      <c r="A53" s="18">
        <f>'Petal Generation'!L69</f>
        <v>1.1768060185634586</v>
      </c>
      <c r="B53" s="18">
        <f>'Petal Generation'!M69</f>
        <v>0.21634954084936206</v>
      </c>
      <c r="C53" s="18">
        <v>0</v>
      </c>
    </row>
    <row r="54" spans="1:3" x14ac:dyDescent="0.25">
      <c r="A54" s="18">
        <f>'Petal Generation'!L70</f>
        <v>1.1980560185634586</v>
      </c>
      <c r="B54" s="18">
        <f>'Petal Generation'!M70</f>
        <v>0.21634954084936206</v>
      </c>
      <c r="C54" s="18">
        <v>0</v>
      </c>
    </row>
    <row r="55" spans="1:3" x14ac:dyDescent="0.25">
      <c r="A55" s="18">
        <f>'Petal Generation'!L71</f>
        <v>1.2193060185634585</v>
      </c>
      <c r="B55" s="18">
        <f>'Petal Generation'!M71</f>
        <v>0.21634954084936206</v>
      </c>
      <c r="C55" s="18">
        <v>0</v>
      </c>
    </row>
    <row r="56" spans="1:3" x14ac:dyDescent="0.25">
      <c r="A56" s="18">
        <f>'Petal Generation'!L72</f>
        <v>1.2405560185634585</v>
      </c>
      <c r="B56" s="18">
        <f>'Petal Generation'!M72</f>
        <v>0.21634954084936206</v>
      </c>
      <c r="C56" s="18">
        <v>0</v>
      </c>
    </row>
    <row r="57" spans="1:3" x14ac:dyDescent="0.25">
      <c r="A57" s="18">
        <f>'Petal Generation'!L73</f>
        <v>1.2618060185634585</v>
      </c>
      <c r="B57" s="18">
        <f>'Petal Generation'!M73</f>
        <v>0.21634954084936206</v>
      </c>
      <c r="C57" s="18">
        <v>0</v>
      </c>
    </row>
    <row r="58" spans="1:3" x14ac:dyDescent="0.25">
      <c r="A58" s="18">
        <f>'Petal Generation'!L74</f>
        <v>1.2830560185634585</v>
      </c>
      <c r="B58" s="18">
        <f>'Petal Generation'!M74</f>
        <v>0.21634954084936206</v>
      </c>
      <c r="C58" s="18">
        <v>0</v>
      </c>
    </row>
    <row r="59" spans="1:3" x14ac:dyDescent="0.25">
      <c r="A59" s="18">
        <f>'Petal Generation'!L75</f>
        <v>1.3043060185634585</v>
      </c>
      <c r="B59" s="18">
        <f>'Petal Generation'!M75</f>
        <v>0.21634954084936206</v>
      </c>
      <c r="C59" s="18">
        <v>0</v>
      </c>
    </row>
    <row r="60" spans="1:3" x14ac:dyDescent="0.25">
      <c r="A60" s="18">
        <f>'Petal Generation'!L76</f>
        <v>1.3255560232165238</v>
      </c>
      <c r="B60" s="18">
        <f>'Petal Generation'!M76</f>
        <v>0.21633849614886005</v>
      </c>
      <c r="C60" s="18">
        <v>0</v>
      </c>
    </row>
    <row r="61" spans="1:3" x14ac:dyDescent="0.25">
      <c r="A61" s="18">
        <f>'Petal Generation'!L77</f>
        <v>1.3468068959145403</v>
      </c>
      <c r="B61" s="18">
        <f>'Petal Generation'!M77</f>
        <v>0.21618723729694372</v>
      </c>
      <c r="C61" s="18">
        <v>0</v>
      </c>
    </row>
    <row r="62" spans="1:3" x14ac:dyDescent="0.25">
      <c r="A62" s="18">
        <f>'Petal Generation'!L78</f>
        <v>1.3680610154535289</v>
      </c>
      <c r="B62" s="18">
        <f>'Petal Generation'!M78</f>
        <v>0.2158585902742215</v>
      </c>
      <c r="C62" s="18">
        <v>0</v>
      </c>
    </row>
    <row r="63" spans="1:3" x14ac:dyDescent="0.25">
      <c r="A63" s="18">
        <f>'Petal Generation'!L79</f>
        <v>1.3893207852190692</v>
      </c>
      <c r="B63" s="18">
        <f>'Petal Generation'!M79</f>
        <v>0.21535244366881787</v>
      </c>
      <c r="C63" s="18">
        <v>0</v>
      </c>
    </row>
    <row r="64" spans="1:3" x14ac:dyDescent="0.25">
      <c r="A64" s="18">
        <f>'Petal Generation'!L80</f>
        <v>1.4105886143492079</v>
      </c>
      <c r="B64" s="18">
        <f>'Petal Generation'!M80</f>
        <v>0.21466862571362336</v>
      </c>
      <c r="C64" s="18">
        <v>0</v>
      </c>
    </row>
    <row r="65" spans="1:3" x14ac:dyDescent="0.25">
      <c r="A65" s="18">
        <f>'Petal Generation'!L81</f>
        <v>1.4318669202013119</v>
      </c>
      <c r="B65" s="18">
        <f>'Petal Generation'!M81</f>
        <v>0.21380690399435881</v>
      </c>
      <c r="C65" s="18">
        <v>0</v>
      </c>
    </row>
    <row r="66" spans="1:3" x14ac:dyDescent="0.25">
      <c r="A66" s="18">
        <f>'Petal Generation'!L82</f>
        <v>1.4531581308422585</v>
      </c>
      <c r="B66" s="18">
        <f>'Petal Generation'!M82</f>
        <v>0.21276698505356681</v>
      </c>
      <c r="C66" s="18">
        <v>0</v>
      </c>
    </row>
    <row r="67" spans="1:3" x14ac:dyDescent="0.25">
      <c r="A67" s="18">
        <f>'Petal Generation'!L83</f>
        <v>1.4744646875691383</v>
      </c>
      <c r="B67" s="18">
        <f>'Petal Generation'!M83</f>
        <v>0.21154851388894619</v>
      </c>
      <c r="C67" s="18">
        <v>0</v>
      </c>
    </row>
    <row r="68" spans="1:3" x14ac:dyDescent="0.25">
      <c r="A68" s="18">
        <f>'Petal Generation'!L84</f>
        <v>1.495789047467817</v>
      </c>
      <c r="B68" s="18">
        <f>'Petal Generation'!M84</f>
        <v>0.21015107334402608</v>
      </c>
      <c r="C68" s="18">
        <v>0</v>
      </c>
    </row>
    <row r="69" spans="1:3" x14ac:dyDescent="0.25">
      <c r="A69" s="18">
        <f>'Petal Generation'!L85</f>
        <v>1.5171336860169187</v>
      </c>
      <c r="B69" s="18">
        <f>'Petal Generation'!M85</f>
        <v>0.208574183388721</v>
      </c>
      <c r="C69" s="18">
        <v>0</v>
      </c>
    </row>
    <row r="70" spans="1:3" x14ac:dyDescent="0.25">
      <c r="A70" s="18">
        <f>'Petal Generation'!L86</f>
        <v>1.538501099745045</v>
      </c>
      <c r="B70" s="18">
        <f>'Petal Generation'!M86</f>
        <v>0.20681730028685044</v>
      </c>
      <c r="C70" s="18">
        <v>0</v>
      </c>
    </row>
    <row r="71" spans="1:3" x14ac:dyDescent="0.25">
      <c r="A71" s="18">
        <f>'Petal Generation'!L87</f>
        <v>1.5598938089493595</v>
      </c>
      <c r="B71" s="18">
        <f>'Petal Generation'!M87</f>
        <v>0.20487981564722432</v>
      </c>
      <c r="C71" s="18">
        <v>0</v>
      </c>
    </row>
    <row r="72" spans="1:3" x14ac:dyDescent="0.25">
      <c r="A72" s="18">
        <f>'Petal Generation'!L88</f>
        <v>1.5813143604840079</v>
      </c>
      <c r="B72" s="18">
        <f>'Petal Generation'!M88</f>
        <v>0.20276105535437666</v>
      </c>
      <c r="C72" s="18">
        <v>0</v>
      </c>
    </row>
    <row r="73" spans="1:3" x14ac:dyDescent="0.25">
      <c r="A73" s="18">
        <f>'Petal Generation'!L89</f>
        <v>1.6027653306272636</v>
      </c>
      <c r="B73" s="18">
        <f>'Petal Generation'!M89</f>
        <v>0.20046027837450572</v>
      </c>
      <c r="C73" s="18">
        <v>0</v>
      </c>
    </row>
    <row r="74" spans="1:3" x14ac:dyDescent="0.25">
      <c r="A74" s="18">
        <f>'Petal Generation'!L90</f>
        <v>1.624249328036748</v>
      </c>
      <c r="B74" s="18">
        <f>'Petal Generation'!M90</f>
        <v>0.19797667543158956</v>
      </c>
      <c r="C74" s="18">
        <v>0</v>
      </c>
    </row>
    <row r="75" spans="1:3" x14ac:dyDescent="0.25">
      <c r="A75" s="18">
        <f>'Petal Generation'!L91</f>
        <v>1.6457689968025992</v>
      </c>
      <c r="B75" s="18">
        <f>'Petal Generation'!M91</f>
        <v>0.1953093675480484</v>
      </c>
      <c r="C75" s="18">
        <v>0</v>
      </c>
    </row>
    <row r="76" spans="1:3" x14ac:dyDescent="0.25">
      <c r="A76" s="18">
        <f>'Petal Generation'!L92</f>
        <v>1.6673270196090619</v>
      </c>
      <c r="B76" s="18">
        <f>'Petal Generation'!M92</f>
        <v>0.19245740444365994</v>
      </c>
      <c r="C76" s="18">
        <v>0</v>
      </c>
    </row>
    <row r="77" spans="1:3" x14ac:dyDescent="0.25">
      <c r="A77" s="18">
        <f>'Petal Generation'!L93</f>
        <v>1.6889261210156339</v>
      </c>
      <c r="B77" s="18">
        <f>'Petal Generation'!M93</f>
        <v>0.18941976278573519</v>
      </c>
      <c r="C77" s="18">
        <v>0</v>
      </c>
    </row>
    <row r="78" spans="1:3" x14ac:dyDescent="0.25">
      <c r="A78" s="18">
        <f>'Petal Generation'!L94</f>
        <v>1.7105690708696522</v>
      </c>
      <c r="B78" s="18">
        <f>'Petal Generation'!M94</f>
        <v>0.18619534428279469</v>
      </c>
      <c r="C78" s="18">
        <v>0</v>
      </c>
    </row>
    <row r="79" spans="1:3" x14ac:dyDescent="0.25">
      <c r="A79" s="18">
        <f>'Petal Generation'!L95</f>
        <v>1.7322586878630377</v>
      </c>
      <c r="B79" s="18">
        <f>'Petal Generation'!M95</f>
        <v>0.18278297361316442</v>
      </c>
      <c r="C79" s="18">
        <v>0</v>
      </c>
    </row>
    <row r="80" spans="1:3" x14ac:dyDescent="0.25">
      <c r="A80" s="18">
        <f>'Petal Generation'!L96</f>
        <v>1.7539978432468479</v>
      </c>
      <c r="B80" s="18">
        <f>'Petal Generation'!M96</f>
        <v>0.17918139617901011</v>
      </c>
      <c r="C80" s="18">
        <v>0</v>
      </c>
    </row>
    <row r="81" spans="1:3" x14ac:dyDescent="0.25">
      <c r="A81" s="18">
        <f>'Petal Generation'!L97</f>
        <v>1.7757894647183257</v>
      </c>
      <c r="B81" s="18">
        <f>'Petal Generation'!M97</f>
        <v>0.17538927567535195</v>
      </c>
      <c r="C81" s="18">
        <v>0</v>
      </c>
    </row>
    <row r="82" spans="1:3" x14ac:dyDescent="0.25">
      <c r="A82" s="18">
        <f>'Petal Generation'!L98</f>
        <v>1.7976365404962922</v>
      </c>
      <c r="B82" s="18">
        <f>'Petal Generation'!M98</f>
        <v>0.17140519146253089</v>
      </c>
      <c r="C82" s="18">
        <v>0</v>
      </c>
    </row>
    <row r="83" spans="1:3" x14ac:dyDescent="0.25">
      <c r="A83" s="18">
        <f>'Petal Generation'!L99</f>
        <v>1.8195421236020206</v>
      </c>
      <c r="B83" s="18">
        <f>'Petal Generation'!M99</f>
        <v>0.16722763572942773</v>
      </c>
      <c r="C83" s="18">
        <v>0</v>
      </c>
    </row>
    <row r="84" spans="1:3" x14ac:dyDescent="0.25">
      <c r="A84" s="18">
        <f>'Petal Generation'!L100</f>
        <v>1.841509336364165</v>
      </c>
      <c r="B84" s="18">
        <f>'Petal Generation'!M100</f>
        <v>0.16285501043344799</v>
      </c>
      <c r="C84" s="18">
        <v>0</v>
      </c>
    </row>
    <row r="85" spans="1:3" x14ac:dyDescent="0.25">
      <c r="A85" s="18">
        <f>'Petal Generation'!L101</f>
        <v>1.8635413751679226</v>
      </c>
      <c r="B85" s="18">
        <f>'Petal Generation'!M101</f>
        <v>0.15828562400186699</v>
      </c>
      <c r="C85" s="18">
        <v>0</v>
      </c>
    </row>
    <row r="86" spans="1:3" x14ac:dyDescent="0.25">
      <c r="A86" s="18">
        <f>'Petal Generation'!L102</f>
        <v>1.8856415154703927</v>
      </c>
      <c r="B86" s="18">
        <f>'Petal Generation'!M102</f>
        <v>0.1535176877775663</v>
      </c>
      <c r="C86" s="18">
        <v>0</v>
      </c>
    </row>
    <row r="87" spans="1:3" x14ac:dyDescent="0.25">
      <c r="A87" s="18">
        <f>'Petal Generation'!L103</f>
        <v>1.9078131171060928</v>
      </c>
      <c r="B87" s="18">
        <f>'Petal Generation'!M103</f>
        <v>0.14854931219046288</v>
      </c>
      <c r="C87" s="18">
        <v>0</v>
      </c>
    </row>
    <row r="88" spans="1:3" x14ac:dyDescent="0.25">
      <c r="A88" s="18">
        <f>'Petal Generation'!L104</f>
        <v>1.9300596299088177</v>
      </c>
      <c r="B88" s="18">
        <f>'Petal Generation'!M104</f>
        <v>0.14337850263401339</v>
      </c>
      <c r="C88" s="18">
        <v>0</v>
      </c>
    </row>
    <row r="89" spans="1:3" x14ac:dyDescent="0.25">
      <c r="A89" s="18">
        <f>'Petal Generation'!L105</f>
        <v>1.9523845996785198</v>
      </c>
      <c r="B89" s="18">
        <f>'Petal Generation'!M105</f>
        <v>0.13800315502404728</v>
      </c>
      <c r="C89" s="18">
        <v>0</v>
      </c>
    </row>
    <row r="90" spans="1:3" x14ac:dyDescent="0.25">
      <c r="A90" s="18">
        <f>'Petal Generation'!L106</f>
        <v>1.9747916745246752</v>
      </c>
      <c r="B90" s="18">
        <f>'Petal Generation'!M106</f>
        <v>0.13242105101481216</v>
      </c>
      <c r="C90" s="18">
        <v>0</v>
      </c>
    </row>
    <row r="91" spans="1:3" x14ac:dyDescent="0.25">
      <c r="A91" s="18">
        <f>'Petal Generation'!L107</f>
        <v>1.9972846116207263</v>
      </c>
      <c r="B91" s="18">
        <f>'Petal Generation'!M107</f>
        <v>0.12662985284447112</v>
      </c>
      <c r="C91" s="18">
        <v>0</v>
      </c>
    </row>
    <row r="92" spans="1:3" x14ac:dyDescent="0.25">
      <c r="A92" s="18">
        <f>'Petal Generation'!L108</f>
        <v>2.0198672844076961</v>
      </c>
      <c r="B92" s="18">
        <f>'Petal Generation'!M108</f>
        <v>0.12062709777934207</v>
      </c>
      <c r="C92" s="18">
        <v>0</v>
      </c>
    </row>
    <row r="93" spans="1:3" x14ac:dyDescent="0.25">
      <c r="A93" s="18">
        <f>'Petal Generation'!L109</f>
        <v>2.0425436902890106</v>
      </c>
      <c r="B93" s="18">
        <f>'Petal Generation'!M109</f>
        <v>0.11441019212285773</v>
      </c>
      <c r="C93" s="18">
        <v>0</v>
      </c>
    </row>
    <row r="94" spans="1:3" x14ac:dyDescent="0.25">
      <c r="A94" s="18">
        <f>'Petal Generation'!L110</f>
        <v>2.0653179588630017</v>
      </c>
      <c r="B94" s="18">
        <f>'Petal Generation'!M110</f>
        <v>0.10797640475152145</v>
      </c>
      <c r="C94" s="18">
        <v>0</v>
      </c>
    </row>
    <row r="95" spans="1:3" x14ac:dyDescent="0.25">
      <c r="A95" s="18">
        <f>'Petal Generation'!L111</f>
        <v>2.0881943607445645</v>
      </c>
      <c r="B95" s="18">
        <f>'Petal Generation'!M111</f>
        <v>0.10132286013595837</v>
      </c>
      <c r="C95" s="18">
        <v>0</v>
      </c>
    </row>
    <row r="96" spans="1:3" x14ac:dyDescent="0.25">
      <c r="A96" s="18">
        <f>'Petal Generation'!L112</f>
        <v>2.1111773170330883</v>
      </c>
      <c r="B96" s="18">
        <f>'Petal Generation'!M112</f>
        <v>9.4446530800471259E-2</v>
      </c>
      <c r="C96" s="18">
        <v>0</v>
      </c>
    </row>
    <row r="97" spans="1:3" x14ac:dyDescent="0.25">
      <c r="A97" s="18">
        <f>'Petal Generation'!L113</f>
        <v>2.1342714094901742</v>
      </c>
      <c r="B97" s="18">
        <f>'Petal Generation'!M113</f>
        <v>8.7344229169200052E-2</v>
      </c>
      <c r="C97" s="18">
        <v>0</v>
      </c>
    </row>
    <row r="98" spans="1:3" x14ac:dyDescent="0.25">
      <c r="A98" s="18">
        <f>'Petal Generation'!L114</f>
        <v>2.1575238636903986</v>
      </c>
      <c r="B98" s="18">
        <f>'Petal Generation'!M114</f>
        <v>7.9930048611559973E-2</v>
      </c>
      <c r="C98" s="18">
        <v>0</v>
      </c>
    </row>
    <row r="99" spans="1:3" x14ac:dyDescent="0.25">
      <c r="A99" s="18">
        <f>'Petal Generation'!L115</f>
        <v>2.1811050356911754</v>
      </c>
      <c r="B99" s="18">
        <f>'Petal Generation'!M115</f>
        <v>7.1900944547647214E-2</v>
      </c>
      <c r="C99" s="18">
        <v>0</v>
      </c>
    </row>
    <row r="100" spans="1:3" x14ac:dyDescent="0.25">
      <c r="A100" s="18">
        <f>'Petal Generation'!L116</f>
        <v>2.2055715533494462</v>
      </c>
      <c r="B100" s="18">
        <f>'Petal Generation'!M116</f>
        <v>6.2376943770073384E-2</v>
      </c>
      <c r="C100" s="18">
        <v>0</v>
      </c>
    </row>
    <row r="101" spans="1:3" x14ac:dyDescent="0.25">
      <c r="A101" s="18">
        <f>'Petal Generation'!L117</f>
        <v>2.232053778832614</v>
      </c>
      <c r="B101" s="18">
        <f>'Petal Generation'!M117</f>
        <v>4.9965024305779752E-2</v>
      </c>
      <c r="C101" s="18">
        <v>0</v>
      </c>
    </row>
    <row r="102" spans="1:3" x14ac:dyDescent="0.25">
      <c r="A102" s="18">
        <f>'Petal Generation'!L118</f>
        <v>2.2757251367231124</v>
      </c>
      <c r="B102" s="18">
        <f>'Petal Generation'!M118</f>
        <v>0.02</v>
      </c>
      <c r="C102" s="1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info</vt:lpstr>
      <vt:lpstr>GPL</vt:lpstr>
      <vt:lpstr>Sizing</vt:lpstr>
      <vt:lpstr>Profile Coordinates</vt:lpstr>
      <vt:lpstr>Petal Generation</vt:lpstr>
      <vt:lpstr>Import File_Envelope</vt:lpstr>
      <vt:lpstr>Import File_Petal_No_Margin</vt:lpstr>
      <vt:lpstr>Import File_Petal_with_Margin</vt:lpstr>
      <vt:lpstr>a</vt:lpstr>
      <vt:lpstr>D</vt:lpstr>
      <vt:lpstr>diff</vt:lpstr>
      <vt:lpst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2022-03-28T15:39:48Z</dcterms:modified>
</cp:coreProperties>
</file>