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vir Gupta\Desktop\BDM\"/>
    </mc:Choice>
  </mc:AlternateContent>
  <bookViews>
    <workbookView xWindow="0" yWindow="0" windowWidth="23040" windowHeight="9084"/>
  </bookViews>
  <sheets>
    <sheet name="Sheet1" sheetId="1" r:id="rId1"/>
  </sheets>
  <definedNames>
    <definedName name="Investment_percentage">Sheet1!$B$11:$K$11</definedName>
    <definedName name="risk">Sheet1!$M$3</definedName>
    <definedName name="solver_adj" localSheetId="0" hidden="1">Sheet1!$B$11:$K$11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1" localSheetId="0" hidden="1">Sheet1!$B$13:$K$13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2" localSheetId="0" hidden="1">" "</definedName>
    <definedName name="solver_con3" localSheetId="0" hidden="1">"next greater then = 7%"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Sheet1!$L$3</definedName>
    <definedName name="solver_lhs10" localSheetId="0" hidden="1">Sheet1!$B$11:$K$11</definedName>
    <definedName name="solver_lhs11" localSheetId="0" hidden="1">Sheet1!$B$11:$K$11</definedName>
    <definedName name="solver_lhs12" localSheetId="0" hidden="1">Sheet1!$L$13</definedName>
    <definedName name="solver_lhs13" localSheetId="0" hidden="1">Sheet1!$L$13</definedName>
    <definedName name="solver_lhs14" localSheetId="0" hidden="1">Sheet1!$R$9</definedName>
    <definedName name="solver_lhs15" localSheetId="0" hidden="1">Sheet1!$R$10</definedName>
    <definedName name="solver_lhs16" localSheetId="0" hidden="1">Sheet1!$C$13</definedName>
    <definedName name="solver_lhs17" localSheetId="0" hidden="1">Sheet1!$R$6</definedName>
    <definedName name="solver_lhs2" localSheetId="0" hidden="1">Sheet1!$L$4</definedName>
    <definedName name="solver_lhs3" localSheetId="0" hidden="1">Sheet1!$L$5</definedName>
    <definedName name="solver_lhs4" localSheetId="0" hidden="1">Sheet1!$L$7</definedName>
    <definedName name="solver_lhs5" localSheetId="0" hidden="1">Sheet1!$L$11</definedName>
    <definedName name="solver_lhs6" localSheetId="0" hidden="1">Sheet1!$R$3</definedName>
    <definedName name="solver_lhs7" localSheetId="0" hidden="1">Sheet1!$R$4</definedName>
    <definedName name="solver_lhs8" localSheetId="0" hidden="1">Sheet1!$B$11:$K$11</definedName>
    <definedName name="solver_lhs9" localSheetId="0" hidden="1">Sheet1!$B$13:$K$13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tr" localSheetId="0" hidden="1">0</definedName>
    <definedName name="solver_ntri" hidden="1">1000</definedName>
    <definedName name="solver_num" localSheetId="0" hidden="1">17</definedName>
    <definedName name="solver_obc" localSheetId="0" hidden="1">0</definedName>
    <definedName name="solver_obp" localSheetId="0" hidden="1">0</definedName>
    <definedName name="solver_opt" localSheetId="0" hidden="1">Sheet1!$B$16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1</definedName>
    <definedName name="solver_rel15" localSheetId="0" hidden="1">2</definedName>
    <definedName name="solver_rel16" localSheetId="0" hidden="1">1</definedName>
    <definedName name="solver_rel17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5</definedName>
    <definedName name="solver_rhs1" localSheetId="0" hidden="1">Sheet1!$M$3</definedName>
    <definedName name="solver_rhs10" localSheetId="0" hidden="1">Sheet1!$B$15:$K$15</definedName>
    <definedName name="solver_rhs11" localSheetId="0" hidden="1">Sheet1!$B$14:$K$14</definedName>
    <definedName name="solver_rhs12" localSheetId="0" hidden="1">Sheet1!$M$13</definedName>
    <definedName name="solver_rhs13" localSheetId="0" hidden="1">Sheet1!$N$13</definedName>
    <definedName name="solver_rhs14" localSheetId="0" hidden="1">Sheet1!$Q$9</definedName>
    <definedName name="solver_rhs15" localSheetId="0" hidden="1">Sheet1!$Q$10</definedName>
    <definedName name="solver_rhs16" localSheetId="0" hidden="1">Sheet1!$Q$11</definedName>
    <definedName name="solver_rhs17" localSheetId="0" hidden="1">Sheet1!$Q$6</definedName>
    <definedName name="solver_rhs2" localSheetId="0" hidden="1">Sheet1!$M$4</definedName>
    <definedName name="solver_rhs3" localSheetId="0" hidden="1">Sheet1!$M$5</definedName>
    <definedName name="solver_rhs4" localSheetId="0" hidden="1">Sheet1!$M$7</definedName>
    <definedName name="solver_rhs5" localSheetId="0" hidden="1">Sheet1!$M$11</definedName>
    <definedName name="solver_rhs6" localSheetId="0" hidden="1">Sheet1!$Q$3</definedName>
    <definedName name="solver_rhs7" localSheetId="0" hidden="1">Sheet1!$Q$4</definedName>
    <definedName name="solver_rhs8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285005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stock_data" localSheetId="0">Sheet1!$A$1:$K$7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B16" i="1" l="1"/>
  <c r="Q11" i="1"/>
  <c r="C15" i="1"/>
  <c r="D15" i="1"/>
  <c r="E15" i="1"/>
  <c r="F15" i="1"/>
  <c r="G15" i="1"/>
  <c r="H15" i="1"/>
  <c r="I15" i="1"/>
  <c r="J15" i="1"/>
  <c r="K15" i="1"/>
  <c r="B15" i="1"/>
  <c r="R10" i="1"/>
  <c r="Q9" i="1"/>
  <c r="R6" i="1"/>
  <c r="R3" i="1"/>
  <c r="C14" i="1"/>
  <c r="D14" i="1"/>
  <c r="E14" i="1"/>
  <c r="F14" i="1"/>
  <c r="G14" i="1"/>
  <c r="H14" i="1"/>
  <c r="I14" i="1"/>
  <c r="J14" i="1"/>
  <c r="K14" i="1"/>
  <c r="B14" i="1"/>
  <c r="R4" i="1"/>
  <c r="L13" i="1"/>
  <c r="L11" i="1"/>
  <c r="L3" i="1" l="1"/>
  <c r="L5" i="1" l="1"/>
  <c r="L4" i="1"/>
  <c r="L2" i="1"/>
  <c r="L7" i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://users.business.uconn.edu/jstallaert/opim5641/stock_data.htm" htmlTables="1"/>
  </connection>
</connections>
</file>

<file path=xl/sharedStrings.xml><?xml version="1.0" encoding="utf-8"?>
<sst xmlns="http://schemas.openxmlformats.org/spreadsheetml/2006/main" count="52" uniqueCount="39">
  <si>
    <t>IBM</t>
  </si>
  <si>
    <t>ORCL</t>
  </si>
  <si>
    <t>MSFT</t>
  </si>
  <si>
    <t>XOM</t>
  </si>
  <si>
    <t>MRK</t>
  </si>
  <si>
    <t>KO</t>
  </si>
  <si>
    <t>TRV</t>
  </si>
  <si>
    <t>UTX</t>
  </si>
  <si>
    <t>WMT</t>
  </si>
  <si>
    <t>GE</t>
  </si>
  <si>
    <t>Share Price</t>
  </si>
  <si>
    <t>Beta</t>
  </si>
  <si>
    <t>P/E</t>
  </si>
  <si>
    <t>next yr growth</t>
  </si>
  <si>
    <t>5 yr growth</t>
  </si>
  <si>
    <t>div yield</t>
  </si>
  <si>
    <t>% Investment</t>
  </si>
  <si>
    <t>max</t>
  </si>
  <si>
    <t>atleast</t>
  </si>
  <si>
    <t>Goal (max 5 yrs growth)</t>
  </si>
  <si>
    <t>Tech Stock</t>
  </si>
  <si>
    <t>Max</t>
  </si>
  <si>
    <t>Actual</t>
  </si>
  <si>
    <t>other stocks</t>
  </si>
  <si>
    <t>Max investment</t>
  </si>
  <si>
    <t>`</t>
  </si>
  <si>
    <t>used/not used</t>
  </si>
  <si>
    <t>UB</t>
  </si>
  <si>
    <t>LB</t>
  </si>
  <si>
    <t>Sum</t>
  </si>
  <si>
    <t>Tech Stock Select</t>
  </si>
  <si>
    <t>Min</t>
  </si>
  <si>
    <t>IBM/MSFT (&lt;=)</t>
  </si>
  <si>
    <t>UTX/GE(=)</t>
  </si>
  <si>
    <t>min investment</t>
  </si>
  <si>
    <t>max investment</t>
  </si>
  <si>
    <t>IBM/MSFT/ORCL</t>
  </si>
  <si>
    <t>max investment %</t>
  </si>
  <si>
    <t>min investment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</si>
</sst>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4" borderId="0" xfId="0" applyNumberFormat="1" applyFill="1"/>
    <xf numFmtId="0" fontId="0" fillId="4" borderId="0" xfId="0" applyFill="1"/>
    <xf numFmtId="9" fontId="0" fillId="0" borderId="0" xfId="0" applyNumberForma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4" borderId="0" xfId="0" applyNumberFormat="1" applyFill="1"/>
    <xf numFmtId="10" fontId="0" fillId="2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9" fontId="0" fillId="4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ock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536"/>
  <sheetViews>
    <sheetView tabSelected="1" workbookViewId="0">
      <selection activeCell="B8" sqref="B8:K8"/>
    </sheetView>
  </sheetViews>
  <sheetFormatPr defaultRowHeight="14.4" x14ac:dyDescent="0.3"/>
  <cols>
    <col min="1" max="1" width="20.44140625" bestFit="1" customWidth="1"/>
    <col min="2" max="11" width="8.5546875" customWidth="1"/>
    <col min="13" max="13" width="14.109375" bestFit="1" customWidth="1"/>
    <col min="16" max="16" width="20.77734375" bestFit="1" customWidth="1"/>
  </cols>
  <sheetData>
    <row r="1" spans="1:18" x14ac:dyDescent="0.3">
      <c r="B1" s="15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7" t="s">
        <v>9</v>
      </c>
    </row>
    <row r="2" spans="1:18" x14ac:dyDescent="0.3">
      <c r="A2" t="s">
        <v>10</v>
      </c>
      <c r="B2" s="18">
        <v>164.14</v>
      </c>
      <c r="C2" s="19">
        <v>33.31</v>
      </c>
      <c r="D2" s="19">
        <v>27.17</v>
      </c>
      <c r="E2" s="19">
        <v>82.69</v>
      </c>
      <c r="F2" s="19">
        <v>33.01</v>
      </c>
      <c r="G2" s="19">
        <v>63.44</v>
      </c>
      <c r="H2" s="19">
        <v>58.78</v>
      </c>
      <c r="I2" s="19">
        <v>85.05</v>
      </c>
      <c r="J2" s="19">
        <v>55.57</v>
      </c>
      <c r="K2" s="20">
        <v>21.31</v>
      </c>
      <c r="L2">
        <f>SUMPRODUCT(B2:K2,B11:K11)</f>
        <v>122.68757462686565</v>
      </c>
      <c r="Q2" t="s">
        <v>21</v>
      </c>
      <c r="R2" t="s">
        <v>22</v>
      </c>
    </row>
    <row r="3" spans="1:18" x14ac:dyDescent="0.3">
      <c r="A3" t="s">
        <v>11</v>
      </c>
      <c r="B3" s="21">
        <v>0.7</v>
      </c>
      <c r="C3" s="22">
        <v>1.08</v>
      </c>
      <c r="D3" s="22">
        <v>1</v>
      </c>
      <c r="E3" s="22">
        <v>0.41</v>
      </c>
      <c r="F3" s="22">
        <v>0.57999999999999996</v>
      </c>
      <c r="G3" s="22">
        <v>0.57999999999999996</v>
      </c>
      <c r="H3" s="22">
        <v>0.56000000000000005</v>
      </c>
      <c r="I3" s="22">
        <v>1.05</v>
      </c>
      <c r="J3" s="22">
        <v>0.39</v>
      </c>
      <c r="K3" s="23">
        <v>1.75</v>
      </c>
      <c r="L3" s="4">
        <f>SUMPRODUCT(B3:K3,Investment_percentage)</f>
        <v>0.85000000000000009</v>
      </c>
      <c r="M3">
        <v>0.85</v>
      </c>
      <c r="N3" t="s">
        <v>17</v>
      </c>
      <c r="P3" t="s">
        <v>20</v>
      </c>
      <c r="Q3" s="2">
        <v>0.7</v>
      </c>
      <c r="R3" s="3">
        <f>SUMPRODUCT(B11:D11,B13:D13)</f>
        <v>0.7</v>
      </c>
    </row>
    <row r="4" spans="1:18" x14ac:dyDescent="0.3">
      <c r="A4" t="s">
        <v>12</v>
      </c>
      <c r="B4" s="21">
        <v>14.25</v>
      </c>
      <c r="C4" s="22">
        <v>25.04</v>
      </c>
      <c r="D4" s="22">
        <v>11.6</v>
      </c>
      <c r="E4" s="22">
        <v>13.28</v>
      </c>
      <c r="F4" s="22">
        <v>55.11</v>
      </c>
      <c r="G4" s="22">
        <v>19.510000000000002</v>
      </c>
      <c r="H4" s="22">
        <v>8.8699999999999992</v>
      </c>
      <c r="I4" s="22">
        <v>17.920000000000002</v>
      </c>
      <c r="J4" s="22">
        <v>13.77</v>
      </c>
      <c r="K4" s="23">
        <v>20.09</v>
      </c>
      <c r="L4" s="4">
        <f>SUMPRODUCT(B4:K4,B11:K11)</f>
        <v>14.954723880597015</v>
      </c>
      <c r="M4">
        <v>15</v>
      </c>
      <c r="N4" t="s">
        <v>17</v>
      </c>
      <c r="P4" t="s">
        <v>23</v>
      </c>
      <c r="Q4" s="2">
        <v>0.6</v>
      </c>
      <c r="R4" s="3">
        <f>(F11*F13)+SUMPRODUCT(I11:K11,I13:K13)</f>
        <v>0.16567164179104488</v>
      </c>
    </row>
    <row r="5" spans="1:18" x14ac:dyDescent="0.3">
      <c r="A5" t="s">
        <v>13</v>
      </c>
      <c r="B5" s="24">
        <v>0.14000000000000001</v>
      </c>
      <c r="C5" s="25">
        <v>0.106</v>
      </c>
      <c r="D5" s="25">
        <v>8.2000000000000003E-2</v>
      </c>
      <c r="E5" s="25">
        <v>0.151</v>
      </c>
      <c r="F5" s="25">
        <v>6.2E-2</v>
      </c>
      <c r="G5" s="25">
        <v>9.8000000000000004E-2</v>
      </c>
      <c r="H5" s="25">
        <v>-0.01</v>
      </c>
      <c r="I5" s="25">
        <v>0.14000000000000001</v>
      </c>
      <c r="J5" s="25">
        <v>9.6000000000000002E-2</v>
      </c>
      <c r="K5" s="26">
        <v>0.22700000000000001</v>
      </c>
      <c r="L5" s="7">
        <f>SUMPRODUCT(B5:K5,B11:K11)</f>
        <v>0.15299104477611941</v>
      </c>
      <c r="M5" s="2">
        <v>0.14000000000000001</v>
      </c>
      <c r="N5" t="s">
        <v>18</v>
      </c>
      <c r="Q5" t="s">
        <v>31</v>
      </c>
      <c r="R5" t="s">
        <v>22</v>
      </c>
    </row>
    <row r="6" spans="1:18" x14ac:dyDescent="0.3">
      <c r="A6" t="s">
        <v>14</v>
      </c>
      <c r="B6" s="24">
        <v>0.191</v>
      </c>
      <c r="C6" s="25">
        <v>0.14099999999999999</v>
      </c>
      <c r="D6" s="25">
        <v>0.124</v>
      </c>
      <c r="E6" s="25">
        <v>0.1113</v>
      </c>
      <c r="F6" s="25">
        <v>5.57E-2</v>
      </c>
      <c r="G6" s="25">
        <v>8.6999999999999994E-2</v>
      </c>
      <c r="H6" s="25">
        <v>8.5999999999999993E-2</v>
      </c>
      <c r="I6" s="25">
        <v>0.105</v>
      </c>
      <c r="J6" s="25">
        <v>0.10680000000000001</v>
      </c>
      <c r="K6" s="26">
        <v>0.128</v>
      </c>
      <c r="P6" t="s">
        <v>30</v>
      </c>
      <c r="Q6">
        <v>1</v>
      </c>
      <c r="R6" s="4">
        <f>SUM(B13:D13)</f>
        <v>2</v>
      </c>
    </row>
    <row r="7" spans="1:18" ht="15" thickBot="1" x14ac:dyDescent="0.35">
      <c r="A7" t="s">
        <v>15</v>
      </c>
      <c r="B7" s="27">
        <v>1.6E-2</v>
      </c>
      <c r="C7" s="28">
        <v>6.0000000000000001E-3</v>
      </c>
      <c r="D7" s="28">
        <v>0.02</v>
      </c>
      <c r="E7" s="28">
        <v>2.1000000000000001E-2</v>
      </c>
      <c r="F7" s="28">
        <v>4.5999999999999999E-2</v>
      </c>
      <c r="G7" s="28">
        <v>2.8000000000000001E-2</v>
      </c>
      <c r="H7" s="28">
        <v>2.4E-2</v>
      </c>
      <c r="I7" s="28">
        <v>0.02</v>
      </c>
      <c r="J7" s="28">
        <v>2.1999999999999999E-2</v>
      </c>
      <c r="K7" s="29">
        <v>2.1999999999999999E-2</v>
      </c>
      <c r="L7" s="7">
        <f>SUMPRODUCT(B7:K7,B11:K11)</f>
        <v>1.7865671641791047E-2</v>
      </c>
      <c r="M7" s="1">
        <v>0.01</v>
      </c>
      <c r="N7" t="s">
        <v>18</v>
      </c>
    </row>
    <row r="8" spans="1:18" x14ac:dyDescent="0.3"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8" x14ac:dyDescent="0.3">
      <c r="A9" t="s">
        <v>34</v>
      </c>
      <c r="B9" s="30">
        <v>0.05</v>
      </c>
      <c r="C9" s="30">
        <v>0.05</v>
      </c>
      <c r="D9" s="30">
        <v>0.05</v>
      </c>
      <c r="E9" s="30">
        <v>0.05</v>
      </c>
      <c r="F9" s="30">
        <v>0.05</v>
      </c>
      <c r="G9" s="30">
        <v>0.05</v>
      </c>
      <c r="H9" s="30">
        <v>0.05</v>
      </c>
      <c r="I9" s="30">
        <v>0.05</v>
      </c>
      <c r="J9" s="30">
        <v>0.05</v>
      </c>
      <c r="K9" s="30">
        <v>0.05</v>
      </c>
      <c r="P9" t="s">
        <v>32</v>
      </c>
      <c r="Q9">
        <f>(B13+D13)*D13</f>
        <v>2</v>
      </c>
      <c r="R9" s="4">
        <f>B13+D13</f>
        <v>2</v>
      </c>
    </row>
    <row r="10" spans="1:18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M10" t="s">
        <v>24</v>
      </c>
      <c r="P10" t="s">
        <v>33</v>
      </c>
      <c r="Q10">
        <v>0</v>
      </c>
      <c r="R10" s="4">
        <f>I13*K13</f>
        <v>0</v>
      </c>
    </row>
    <row r="11" spans="1:18" x14ac:dyDescent="0.3">
      <c r="A11" t="s">
        <v>16</v>
      </c>
      <c r="B11" s="9">
        <v>0.64999999999999991</v>
      </c>
      <c r="C11" s="9">
        <v>0</v>
      </c>
      <c r="D11" s="9">
        <v>0.05</v>
      </c>
      <c r="E11" s="9">
        <v>0.13432835820895522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0.16567164179104488</v>
      </c>
      <c r="L11" s="8">
        <f>SUMPRODUCT(B11:K11,B13:K13)</f>
        <v>1</v>
      </c>
      <c r="M11" s="5">
        <v>1</v>
      </c>
      <c r="P11" t="s">
        <v>36</v>
      </c>
      <c r="Q11" s="4">
        <f>B13*D13</f>
        <v>1</v>
      </c>
    </row>
    <row r="12" spans="1:18" x14ac:dyDescent="0.3">
      <c r="A12" t="s">
        <v>35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t="s">
        <v>29</v>
      </c>
      <c r="M12" t="s">
        <v>28</v>
      </c>
      <c r="N12" t="s">
        <v>27</v>
      </c>
    </row>
    <row r="13" spans="1:18" x14ac:dyDescent="0.3">
      <c r="A13" t="s">
        <v>26</v>
      </c>
      <c r="B13" s="11">
        <v>1</v>
      </c>
      <c r="C13" s="11">
        <v>0</v>
      </c>
      <c r="D13" s="11">
        <v>1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f>SUM(B13:K13)</f>
        <v>4</v>
      </c>
      <c r="M13">
        <v>2</v>
      </c>
      <c r="N13">
        <v>6</v>
      </c>
    </row>
    <row r="14" spans="1:18" x14ac:dyDescent="0.3">
      <c r="A14" t="s">
        <v>38</v>
      </c>
      <c r="B14" s="14">
        <f>B13*B9</f>
        <v>0.05</v>
      </c>
      <c r="C14" s="14">
        <f t="shared" ref="C14:K14" si="0">C13*C9</f>
        <v>0</v>
      </c>
      <c r="D14" s="14">
        <f t="shared" si="0"/>
        <v>0.05</v>
      </c>
      <c r="E14" s="14">
        <f t="shared" si="0"/>
        <v>0.05</v>
      </c>
      <c r="F14" s="14">
        <f t="shared" si="0"/>
        <v>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0.05</v>
      </c>
      <c r="L14" s="12"/>
    </row>
    <row r="15" spans="1:18" x14ac:dyDescent="0.3">
      <c r="A15" t="s">
        <v>37</v>
      </c>
      <c r="B15" s="14">
        <f>B12*B13</f>
        <v>1</v>
      </c>
      <c r="C15" s="14">
        <f t="shared" ref="C15:K15" si="1">C12*C13</f>
        <v>0</v>
      </c>
      <c r="D15" s="14">
        <f t="shared" si="1"/>
        <v>1</v>
      </c>
      <c r="E15" s="14">
        <f t="shared" si="1"/>
        <v>1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1</v>
      </c>
      <c r="L15" s="12"/>
    </row>
    <row r="16" spans="1:18" x14ac:dyDescent="0.3">
      <c r="A16" t="s">
        <v>19</v>
      </c>
      <c r="B16" s="6">
        <f>SUMPRODUCT(B11:K11,B6:K6)</f>
        <v>0.16650671641791046</v>
      </c>
    </row>
    <row r="19" spans="11:14" x14ac:dyDescent="0.3">
      <c r="K19" t="s">
        <v>25</v>
      </c>
    </row>
    <row r="26" spans="11:14" x14ac:dyDescent="0.3">
      <c r="N26" s="10">
        <v>0</v>
      </c>
    </row>
    <row r="65536" spans="255:255" x14ac:dyDescent="0.3">
      <c r="IU65536">
        <v>0</v>
      </c>
    </row>
  </sheetData>
  <scenarios current="2" sqref="B14">
    <scenario name="Low-Risk Portfolio" locked="1" count="1" user="Suvir Gupta" comment="Created by Suvir Gupta on 11/14/2016">
      <inputCells r="L3" val="0.4"/>
    </scenario>
    <scenario name="Meduin-risk portfolio" locked="1" count="1" user="Suvir Gupta" comment="Created by Suvir Gupta on 11/14/2016">
      <inputCells r="L3" val="1"/>
    </scenario>
    <scenario name="high-risk portfolio" locked="1" count="1" user="Suvir Gupta" comment="Created by Suvir Gupta on 11/14/2016">
      <inputCells r="L3" val="1.5"/>
    </scenario>
  </scenarios>
  <mergeCells count="1">
    <mergeCell ref="B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Investment_percentage</vt:lpstr>
      <vt:lpstr>risk</vt:lpstr>
      <vt:lpstr>Sheet1!stock_data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Suvir Gupta</dc:creator>
  <cp:lastModifiedBy>Suvir Gupta</cp:lastModifiedBy>
  <dcterms:created xsi:type="dcterms:W3CDTF">2016-11-14T13:44:28Z</dcterms:created>
  <dcterms:modified xsi:type="dcterms:W3CDTF">2016-12-05T04:46:14Z</dcterms:modified>
</cp:coreProperties>
</file>