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Sheet1" sheetId="1" r:id="rId1"/>
    <sheet name="PairWiseChoices" sheetId="2" r:id="rId2"/>
    <sheet name="Optimization" sheetId="3" r:id="rId3"/>
  </sheets>
  <definedNames>
    <definedName name="solver_adj" localSheetId="2" hidden="1">Optimization!$G$10:$T$10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Optimization!$G$10:$H$10</definedName>
    <definedName name="solver_lhs2" localSheetId="2" hidden="1">Optimization!$K$10:$T$10</definedName>
    <definedName name="solver_lhs3" localSheetId="2" hidden="1">Optimization!$U$13:$U$22</definedName>
    <definedName name="solver_lhs4" localSheetId="2" hidden="1">Optimization!$U$23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Optimization!$M$2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2</definedName>
    <definedName name="solver_rhs1" localSheetId="2" hidden="1">0</definedName>
    <definedName name="solver_rhs2" localSheetId="2" hidden="1">0</definedName>
    <definedName name="solver_rhs3" localSheetId="2" hidden="1">Optimization!$W$13:$W$22</definedName>
    <definedName name="solver_rhs4" localSheetId="2" hidden="1">Optimization!$W$23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G7" i="3" l="1"/>
  <c r="H7" i="3"/>
  <c r="U23" i="3"/>
  <c r="M2" i="3"/>
  <c r="J14" i="3"/>
  <c r="J15" i="3"/>
  <c r="J16" i="3"/>
  <c r="J17" i="3"/>
  <c r="J18" i="3"/>
  <c r="J19" i="3"/>
  <c r="J20" i="3"/>
  <c r="J21" i="3"/>
  <c r="J22" i="3"/>
  <c r="J13" i="3"/>
  <c r="I13" i="3"/>
  <c r="I14" i="3"/>
  <c r="I15" i="3"/>
  <c r="I16" i="3"/>
  <c r="I17" i="3"/>
  <c r="I18" i="3"/>
  <c r="I19" i="3"/>
  <c r="I20" i="3"/>
  <c r="I21" i="3"/>
  <c r="I22" i="3"/>
  <c r="G13" i="3"/>
  <c r="G14" i="3"/>
  <c r="U14" i="3" s="1"/>
  <c r="G15" i="3"/>
  <c r="G16" i="3"/>
  <c r="G17" i="3"/>
  <c r="U17" i="3" s="1"/>
  <c r="G18" i="3"/>
  <c r="U18" i="3" s="1"/>
  <c r="G19" i="3"/>
  <c r="G20" i="3"/>
  <c r="G21" i="3"/>
  <c r="U21" i="3" s="1"/>
  <c r="G22" i="3"/>
  <c r="U22" i="3" s="1"/>
  <c r="H13" i="3"/>
  <c r="H14" i="3"/>
  <c r="H15" i="3"/>
  <c r="H16" i="3"/>
  <c r="U16" i="3" s="1"/>
  <c r="H17" i="3"/>
  <c r="H18" i="3"/>
  <c r="H19" i="3"/>
  <c r="H20" i="3"/>
  <c r="U20" i="3" s="1"/>
  <c r="H21" i="3"/>
  <c r="H22" i="3"/>
  <c r="E13" i="3"/>
  <c r="E14" i="3"/>
  <c r="F14" i="3"/>
  <c r="F15" i="3"/>
  <c r="F16" i="3"/>
  <c r="F17" i="3"/>
  <c r="F18" i="3"/>
  <c r="F19" i="3"/>
  <c r="F20" i="3"/>
  <c r="F21" i="3"/>
  <c r="F22" i="3"/>
  <c r="F13" i="3"/>
  <c r="E15" i="3"/>
  <c r="E16" i="3"/>
  <c r="E17" i="3"/>
  <c r="E18" i="3"/>
  <c r="E19" i="3"/>
  <c r="E20" i="3"/>
  <c r="E21" i="3"/>
  <c r="E22" i="3"/>
  <c r="H4" i="2"/>
  <c r="U15" i="3" l="1"/>
  <c r="U19" i="3"/>
  <c r="G23" i="3"/>
  <c r="U13" i="3"/>
  <c r="H23" i="3"/>
  <c r="I23" i="3"/>
  <c r="J23" i="3"/>
</calcChain>
</file>

<file path=xl/sharedStrings.xml><?xml version="1.0" encoding="utf-8"?>
<sst xmlns="http://schemas.openxmlformats.org/spreadsheetml/2006/main" count="102" uniqueCount="55">
  <si>
    <t>Product</t>
  </si>
  <si>
    <t>Attribute1</t>
  </si>
  <si>
    <t>Attribute2</t>
  </si>
  <si>
    <t>Consumer Choice</t>
  </si>
  <si>
    <t>Prefers</t>
  </si>
  <si>
    <t>j</t>
  </si>
  <si>
    <t>k</t>
  </si>
  <si>
    <t>over</t>
  </si>
  <si>
    <t>Total Preference</t>
  </si>
  <si>
    <t>n(n-1)/2</t>
  </si>
  <si>
    <t>a121</t>
  </si>
  <si>
    <t>y21</t>
  </si>
  <si>
    <t>y11</t>
  </si>
  <si>
    <t>a311</t>
  </si>
  <si>
    <t>a411</t>
  </si>
  <si>
    <t>a511</t>
  </si>
  <si>
    <t>a231</t>
  </si>
  <si>
    <t>a241</t>
  </si>
  <si>
    <t>a251</t>
  </si>
  <si>
    <t>a431</t>
  </si>
  <si>
    <t>a351</t>
  </si>
  <si>
    <t>a451</t>
  </si>
  <si>
    <t>y31</t>
  </si>
  <si>
    <t>ykp</t>
  </si>
  <si>
    <t>yjp</t>
  </si>
  <si>
    <t>y41</t>
  </si>
  <si>
    <t>y51</t>
  </si>
  <si>
    <t>ajk1</t>
  </si>
  <si>
    <t>ajk2</t>
  </si>
  <si>
    <t>bjk1</t>
  </si>
  <si>
    <t>bjk2</t>
  </si>
  <si>
    <t>w1</t>
  </si>
  <si>
    <t xml:space="preserve">w2 </t>
  </si>
  <si>
    <t>v1</t>
  </si>
  <si>
    <t>v2</t>
  </si>
  <si>
    <t>z12</t>
  </si>
  <si>
    <t>z31</t>
  </si>
  <si>
    <t>z41</t>
  </si>
  <si>
    <t>z51</t>
  </si>
  <si>
    <t>z23</t>
  </si>
  <si>
    <t>z24</t>
  </si>
  <si>
    <t>z25</t>
  </si>
  <si>
    <t>z43</t>
  </si>
  <si>
    <t>z35</t>
  </si>
  <si>
    <t>z45</t>
  </si>
  <si>
    <t>Objective Function</t>
  </si>
  <si>
    <t>&gt;=</t>
  </si>
  <si>
    <t>=</t>
  </si>
  <si>
    <t>x1</t>
  </si>
  <si>
    <t>x2</t>
  </si>
  <si>
    <t>Min</t>
  </si>
  <si>
    <t>A1</t>
  </si>
  <si>
    <t>A2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</si>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</sst>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7" sqref="D17"/>
    </sheetView>
  </sheetViews>
  <sheetFormatPr defaultRowHeight="14.5" x14ac:dyDescent="0.35"/>
  <cols>
    <col min="2" max="3" width="9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1.5</v>
      </c>
      <c r="C2">
        <v>12</v>
      </c>
    </row>
    <row r="3" spans="1:3" x14ac:dyDescent="0.35">
      <c r="A3">
        <v>2</v>
      </c>
      <c r="B3">
        <v>10</v>
      </c>
      <c r="C3">
        <v>8</v>
      </c>
    </row>
    <row r="4" spans="1:3" x14ac:dyDescent="0.35">
      <c r="A4">
        <v>3</v>
      </c>
      <c r="B4">
        <v>2.2999999999999998</v>
      </c>
      <c r="C4">
        <v>4</v>
      </c>
    </row>
    <row r="5" spans="1:3" x14ac:dyDescent="0.35">
      <c r="A5">
        <v>4</v>
      </c>
      <c r="B5">
        <v>1</v>
      </c>
      <c r="C5">
        <v>7</v>
      </c>
    </row>
    <row r="6" spans="1:3" x14ac:dyDescent="0.35">
      <c r="A6">
        <v>5</v>
      </c>
      <c r="B6">
        <v>9</v>
      </c>
      <c r="C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9" sqref="B9"/>
    </sheetView>
  </sheetViews>
  <sheetFormatPr defaultRowHeight="14.5" x14ac:dyDescent="0.35"/>
  <cols>
    <col min="7" max="7" width="14.54296875" bestFit="1" customWidth="1"/>
  </cols>
  <sheetData>
    <row r="1" spans="1:9" x14ac:dyDescent="0.35">
      <c r="A1" t="s">
        <v>3</v>
      </c>
      <c r="B1" t="s">
        <v>5</v>
      </c>
      <c r="D1" t="s">
        <v>6</v>
      </c>
    </row>
    <row r="2" spans="1:9" x14ac:dyDescent="0.35">
      <c r="A2" t="s">
        <v>4</v>
      </c>
      <c r="B2">
        <v>1</v>
      </c>
      <c r="C2" t="s">
        <v>7</v>
      </c>
      <c r="D2">
        <v>2</v>
      </c>
    </row>
    <row r="3" spans="1:9" x14ac:dyDescent="0.35">
      <c r="A3" t="s">
        <v>4</v>
      </c>
      <c r="B3">
        <v>3</v>
      </c>
      <c r="C3" t="s">
        <v>7</v>
      </c>
      <c r="D3">
        <v>1</v>
      </c>
    </row>
    <row r="4" spans="1:9" x14ac:dyDescent="0.35">
      <c r="A4" t="s">
        <v>4</v>
      </c>
      <c r="B4">
        <v>4</v>
      </c>
      <c r="C4" t="s">
        <v>7</v>
      </c>
      <c r="D4">
        <v>1</v>
      </c>
      <c r="G4" t="s">
        <v>8</v>
      </c>
      <c r="H4">
        <f>COUNT(Sheet1!A2:A6)*(COUNT(Sheet1!A2:A6)-1)/2</f>
        <v>10</v>
      </c>
      <c r="I4" t="s">
        <v>9</v>
      </c>
    </row>
    <row r="5" spans="1:9" x14ac:dyDescent="0.35">
      <c r="A5" t="s">
        <v>4</v>
      </c>
      <c r="B5">
        <v>5</v>
      </c>
      <c r="C5" t="s">
        <v>7</v>
      </c>
      <c r="D5">
        <v>1</v>
      </c>
    </row>
    <row r="6" spans="1:9" x14ac:dyDescent="0.35">
      <c r="A6" t="s">
        <v>4</v>
      </c>
      <c r="B6">
        <v>2</v>
      </c>
      <c r="C6" t="s">
        <v>7</v>
      </c>
      <c r="D6">
        <v>3</v>
      </c>
    </row>
    <row r="7" spans="1:9" x14ac:dyDescent="0.35">
      <c r="A7" t="s">
        <v>4</v>
      </c>
      <c r="B7">
        <v>2</v>
      </c>
      <c r="C7" t="s">
        <v>7</v>
      </c>
      <c r="D7">
        <v>4</v>
      </c>
    </row>
    <row r="8" spans="1:9" x14ac:dyDescent="0.35">
      <c r="A8" t="s">
        <v>4</v>
      </c>
      <c r="B8">
        <v>2</v>
      </c>
      <c r="C8" t="s">
        <v>7</v>
      </c>
      <c r="D8">
        <v>5</v>
      </c>
    </row>
    <row r="9" spans="1:9" x14ac:dyDescent="0.35">
      <c r="A9" t="s">
        <v>4</v>
      </c>
      <c r="B9">
        <v>4</v>
      </c>
      <c r="C9" t="s">
        <v>7</v>
      </c>
      <c r="D9">
        <v>3</v>
      </c>
    </row>
    <row r="10" spans="1:9" x14ac:dyDescent="0.35">
      <c r="A10" t="s">
        <v>4</v>
      </c>
      <c r="B10">
        <v>3</v>
      </c>
      <c r="C10" t="s">
        <v>7</v>
      </c>
      <c r="D10">
        <v>5</v>
      </c>
    </row>
    <row r="11" spans="1:9" x14ac:dyDescent="0.35">
      <c r="A11" t="s">
        <v>4</v>
      </c>
      <c r="B11">
        <v>4</v>
      </c>
      <c r="C11" t="s">
        <v>7</v>
      </c>
      <c r="D1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G8" sqref="G8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</row>
    <row r="2" spans="1:23" x14ac:dyDescent="0.35">
      <c r="A2">
        <v>1</v>
      </c>
      <c r="B2">
        <v>1.5</v>
      </c>
      <c r="C2">
        <v>12</v>
      </c>
      <c r="K2" t="s">
        <v>45</v>
      </c>
      <c r="L2" t="s">
        <v>50</v>
      </c>
      <c r="M2">
        <f>SUM(K10:T10)</f>
        <v>0.2499999999999995</v>
      </c>
    </row>
    <row r="3" spans="1:23" x14ac:dyDescent="0.35">
      <c r="A3">
        <v>2</v>
      </c>
      <c r="B3">
        <v>10</v>
      </c>
      <c r="C3">
        <v>8</v>
      </c>
    </row>
    <row r="4" spans="1:23" x14ac:dyDescent="0.35">
      <c r="A4">
        <v>3</v>
      </c>
      <c r="B4">
        <v>2.2999999999999998</v>
      </c>
      <c r="C4">
        <v>4</v>
      </c>
    </row>
    <row r="5" spans="1:23" x14ac:dyDescent="0.35">
      <c r="A5">
        <v>4</v>
      </c>
      <c r="B5">
        <v>1</v>
      </c>
      <c r="C5">
        <v>7</v>
      </c>
    </row>
    <row r="6" spans="1:23" x14ac:dyDescent="0.35">
      <c r="A6">
        <v>5</v>
      </c>
      <c r="B6">
        <v>9</v>
      </c>
      <c r="C6">
        <v>1</v>
      </c>
      <c r="G6" t="s">
        <v>48</v>
      </c>
      <c r="H6" t="s">
        <v>49</v>
      </c>
    </row>
    <row r="7" spans="1:23" x14ac:dyDescent="0.35">
      <c r="G7">
        <f>I10/G10</f>
        <v>5.6336740921574631</v>
      </c>
      <c r="H7">
        <f>J10/H10</f>
        <v>6.6786049128070495</v>
      </c>
    </row>
    <row r="9" spans="1:23" x14ac:dyDescent="0.35">
      <c r="G9" t="s">
        <v>31</v>
      </c>
      <c r="H9" t="s">
        <v>32</v>
      </c>
      <c r="I9" t="s">
        <v>33</v>
      </c>
      <c r="J9" t="s">
        <v>34</v>
      </c>
      <c r="K9" t="s">
        <v>35</v>
      </c>
      <c r="L9" t="s">
        <v>36</v>
      </c>
      <c r="M9" t="s">
        <v>37</v>
      </c>
      <c r="N9" t="s">
        <v>38</v>
      </c>
      <c r="O9" t="s">
        <v>39</v>
      </c>
      <c r="P9" t="s">
        <v>40</v>
      </c>
      <c r="Q9" t="s">
        <v>41</v>
      </c>
      <c r="R9" t="s">
        <v>42</v>
      </c>
      <c r="S9" t="s">
        <v>43</v>
      </c>
      <c r="T9" t="s">
        <v>44</v>
      </c>
    </row>
    <row r="10" spans="1:23" x14ac:dyDescent="0.35">
      <c r="G10">
        <v>6.767685612606684E-3</v>
      </c>
      <c r="H10">
        <v>9.9123773679671394E-3</v>
      </c>
      <c r="I10">
        <v>3.8126935099609086E-2</v>
      </c>
      <c r="J10">
        <v>6.6200852187302747E-2</v>
      </c>
      <c r="K10">
        <v>0.2499999999999995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2" spans="1:23" x14ac:dyDescent="0.35">
      <c r="C12" t="s">
        <v>23</v>
      </c>
      <c r="D12" t="s">
        <v>24</v>
      </c>
      <c r="E12" t="s">
        <v>23</v>
      </c>
      <c r="F12" t="s">
        <v>24</v>
      </c>
      <c r="G12" t="s">
        <v>27</v>
      </c>
      <c r="H12" t="s">
        <v>28</v>
      </c>
      <c r="I12" t="s">
        <v>29</v>
      </c>
      <c r="J12" t="s">
        <v>30</v>
      </c>
    </row>
    <row r="13" spans="1:23" x14ac:dyDescent="0.35">
      <c r="B13" t="s">
        <v>10</v>
      </c>
      <c r="C13" t="s">
        <v>11</v>
      </c>
      <c r="D13" t="s">
        <v>12</v>
      </c>
      <c r="E13">
        <f>VLOOKUP(PairWiseChoices!D2,Optimization!$A$2:$C$6,2,FALSE)</f>
        <v>10</v>
      </c>
      <c r="F13">
        <f>VLOOKUP(PairWiseChoices!B2,Optimization!$A$2:$C$6,2,FALSE)</f>
        <v>1.5</v>
      </c>
      <c r="G13">
        <f>VLOOKUP(PairWiseChoices!D2,Optimization!$A$2:$C$6,2,FALSE)^2-VLOOKUP(PairWiseChoices!B2,Optimization!$A$2:$C$6,2,FALSE)^2</f>
        <v>97.75</v>
      </c>
      <c r="H13">
        <f>VLOOKUP(PairWiseChoices!D2,Optimization!$A$2:$C$6,3,FALSE)^2-VLOOKUP(PairWiseChoices!B2,Optimization!$A$2:$C$6,3,FALSE)^2</f>
        <v>-80</v>
      </c>
      <c r="I13">
        <f>-2*(VLOOKUP(PairWiseChoices!D2,Optimization!$A$2:$C$6,2,FALSE)-VLOOKUP(PairWiseChoices!B2,Optimization!$A$2:$C$6,2,FALSE))</f>
        <v>-17</v>
      </c>
      <c r="J13">
        <f>-2*(VLOOKUP(PairWiseChoices!D2,Optimization!$A$2:$C$6,3,FALSE)-VLOOKUP(PairWiseChoices!B2,Optimization!$A$2:$C$6,3,FALSE))</f>
        <v>8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SUMPRODUCT(G13:T13,$G$10:$T$10)</f>
        <v>-8.3266726846886741E-16</v>
      </c>
      <c r="V13" t="s">
        <v>46</v>
      </c>
      <c r="W13">
        <v>0</v>
      </c>
    </row>
    <row r="14" spans="1:23" x14ac:dyDescent="0.35">
      <c r="B14" t="s">
        <v>13</v>
      </c>
      <c r="C14" t="s">
        <v>12</v>
      </c>
      <c r="D14" t="s">
        <v>22</v>
      </c>
      <c r="E14">
        <f>VLOOKUP(PairWiseChoices!D3,Optimization!$A$2:$C$6,2,FALSE)</f>
        <v>1.5</v>
      </c>
      <c r="F14">
        <f>VLOOKUP(PairWiseChoices!B3,Optimization!$A$2:$C$6,2,FALSE)</f>
        <v>2.2999999999999998</v>
      </c>
      <c r="G14">
        <f>VLOOKUP(PairWiseChoices!D3,Optimization!$A$2:$C$6,2,FALSE)^2-VLOOKUP(PairWiseChoices!B3,Optimization!$A$2:$C$6,2,FALSE)^2</f>
        <v>-3.0399999999999991</v>
      </c>
      <c r="H14">
        <f>VLOOKUP(PairWiseChoices!D3,Optimization!$A$2:$C$6,3,FALSE)^2-VLOOKUP(PairWiseChoices!B3,Optimization!$A$2:$C$6,3,FALSE)^2</f>
        <v>128</v>
      </c>
      <c r="I14">
        <f>-2*(VLOOKUP(PairWiseChoices!D3,Optimization!$A$2:$C$6,2,FALSE)-VLOOKUP(PairWiseChoices!B3,Optimization!$A$2:$C$6,2,FALSE))</f>
        <v>1.5999999999999996</v>
      </c>
      <c r="J14">
        <f>-2*(VLOOKUP(PairWiseChoices!D3,Optimization!$A$2:$C$6,3,FALSE)-VLOOKUP(PairWiseChoices!B3,Optimization!$A$2:$C$6,3,FALSE))</f>
        <v>-16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SUMPRODUCT(G14:T14,$G$10:$T$10)</f>
        <v>0.25000000000000022</v>
      </c>
      <c r="V14" t="s">
        <v>46</v>
      </c>
      <c r="W14">
        <v>0</v>
      </c>
    </row>
    <row r="15" spans="1:23" x14ac:dyDescent="0.35">
      <c r="B15" t="s">
        <v>14</v>
      </c>
      <c r="C15" t="s">
        <v>12</v>
      </c>
      <c r="D15" t="s">
        <v>25</v>
      </c>
      <c r="E15">
        <f>VLOOKUP(PairWiseChoices!D4,Optimization!$A$2:$C$6,2,FALSE)</f>
        <v>1.5</v>
      </c>
      <c r="F15">
        <f>VLOOKUP(PairWiseChoices!B4,Optimization!$A$2:$C$6,2,FALSE)</f>
        <v>1</v>
      </c>
      <c r="G15">
        <f>VLOOKUP(PairWiseChoices!D4,Optimization!$A$2:$C$6,2,FALSE)^2-VLOOKUP(PairWiseChoices!B4,Optimization!$A$2:$C$6,2,FALSE)^2</f>
        <v>1.25</v>
      </c>
      <c r="H15">
        <f>VLOOKUP(PairWiseChoices!D4,Optimization!$A$2:$C$6,3,FALSE)^2-VLOOKUP(PairWiseChoices!B4,Optimization!$A$2:$C$6,3,FALSE)^2</f>
        <v>95</v>
      </c>
      <c r="I15">
        <f>-2*(VLOOKUP(PairWiseChoices!D4,Optimization!$A$2:$C$6,2,FALSE)-VLOOKUP(PairWiseChoices!B4,Optimization!$A$2:$C$6,2,FALSE))</f>
        <v>-1</v>
      </c>
      <c r="J15">
        <f>-2*(VLOOKUP(PairWiseChoices!D4,Optimization!$A$2:$C$6,3,FALSE)-VLOOKUP(PairWiseChoices!B4,Optimization!$A$2:$C$6,3,FALSE))</f>
        <v>-10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SUMPRODUCT(G15:T15,$G$10:$T$10)</f>
        <v>0.25</v>
      </c>
      <c r="V15" t="s">
        <v>46</v>
      </c>
      <c r="W15">
        <v>0</v>
      </c>
    </row>
    <row r="16" spans="1:23" x14ac:dyDescent="0.35">
      <c r="B16" t="s">
        <v>15</v>
      </c>
      <c r="C16" t="s">
        <v>12</v>
      </c>
      <c r="D16" t="s">
        <v>26</v>
      </c>
      <c r="E16">
        <f>VLOOKUP(PairWiseChoices!D5,Optimization!$A$2:$C$6,2,FALSE)</f>
        <v>1.5</v>
      </c>
      <c r="F16">
        <f>VLOOKUP(PairWiseChoices!B5,Optimization!$A$2:$C$6,2,FALSE)</f>
        <v>9</v>
      </c>
      <c r="G16">
        <f>VLOOKUP(PairWiseChoices!D5,Optimization!$A$2:$C$6,2,FALSE)^2-VLOOKUP(PairWiseChoices!B5,Optimization!$A$2:$C$6,2,FALSE)^2</f>
        <v>-78.75</v>
      </c>
      <c r="H16">
        <f>VLOOKUP(PairWiseChoices!D5,Optimization!$A$2:$C$6,3,FALSE)^2-VLOOKUP(PairWiseChoices!B5,Optimization!$A$2:$C$6,3,FALSE)^2</f>
        <v>143</v>
      </c>
      <c r="I16">
        <f>-2*(VLOOKUP(PairWiseChoices!D5,Optimization!$A$2:$C$6,2,FALSE)-VLOOKUP(PairWiseChoices!B5,Optimization!$A$2:$C$6,2,FALSE))</f>
        <v>15</v>
      </c>
      <c r="J16">
        <f>-2*(VLOOKUP(PairWiseChoices!D5,Optimization!$A$2:$C$6,3,FALSE)-VLOOKUP(PairWiseChoices!B5,Optimization!$A$2:$C$6,3,FALSE))</f>
        <v>-22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SUMPRODUCT(G16:T16,$G$10:$T$10)</f>
        <v>2.2204460492503131E-16</v>
      </c>
      <c r="V16" t="s">
        <v>46</v>
      </c>
      <c r="W16">
        <v>0</v>
      </c>
    </row>
    <row r="17" spans="2:23" x14ac:dyDescent="0.35">
      <c r="B17" t="s">
        <v>16</v>
      </c>
      <c r="C17" t="s">
        <v>22</v>
      </c>
      <c r="D17" t="s">
        <v>11</v>
      </c>
      <c r="E17">
        <f>VLOOKUP(PairWiseChoices!D6,Optimization!$A$2:$C$6,2,FALSE)</f>
        <v>2.2999999999999998</v>
      </c>
      <c r="F17">
        <f>VLOOKUP(PairWiseChoices!B6,Optimization!$A$2:$C$6,2,FALSE)</f>
        <v>10</v>
      </c>
      <c r="G17">
        <f>VLOOKUP(PairWiseChoices!D6,Optimization!$A$2:$C$6,2,FALSE)^2-VLOOKUP(PairWiseChoices!B6,Optimization!$A$2:$C$6,2,FALSE)^2</f>
        <v>-94.710000000000008</v>
      </c>
      <c r="H17">
        <f>VLOOKUP(PairWiseChoices!D6,Optimization!$A$2:$C$6,3,FALSE)^2-VLOOKUP(PairWiseChoices!B6,Optimization!$A$2:$C$6,3,FALSE)^2</f>
        <v>-48</v>
      </c>
      <c r="I17">
        <f>-2*(VLOOKUP(PairWiseChoices!D6,Optimization!$A$2:$C$6,2,FALSE)-VLOOKUP(PairWiseChoices!B6,Optimization!$A$2:$C$6,2,FALSE))</f>
        <v>15.4</v>
      </c>
      <c r="J17">
        <f>-2*(VLOOKUP(PairWiseChoices!D6,Optimization!$A$2:$C$6,3,FALSE)-VLOOKUP(PairWiseChoices!B6,Optimization!$A$2:$C$6,3,FALSE))</f>
        <v>8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f>SUMPRODUCT(G17:T17,$G$10:$T$10)</f>
        <v>1.1102230246251565E-16</v>
      </c>
      <c r="V17" t="s">
        <v>46</v>
      </c>
      <c r="W17">
        <v>0</v>
      </c>
    </row>
    <row r="18" spans="2:23" x14ac:dyDescent="0.35">
      <c r="B18" t="s">
        <v>17</v>
      </c>
      <c r="C18" t="s">
        <v>25</v>
      </c>
      <c r="D18" t="s">
        <v>11</v>
      </c>
      <c r="E18">
        <f>VLOOKUP(PairWiseChoices!D7,Optimization!$A$2:$C$6,2,FALSE)</f>
        <v>1</v>
      </c>
      <c r="F18">
        <f>VLOOKUP(PairWiseChoices!B7,Optimization!$A$2:$C$6,2,FALSE)</f>
        <v>10</v>
      </c>
      <c r="G18">
        <f>VLOOKUP(PairWiseChoices!D7,Optimization!$A$2:$C$6,2,FALSE)^2-VLOOKUP(PairWiseChoices!B7,Optimization!$A$2:$C$6,2,FALSE)^2</f>
        <v>-99</v>
      </c>
      <c r="H18">
        <f>VLOOKUP(PairWiseChoices!D7,Optimization!$A$2:$C$6,3,FALSE)^2-VLOOKUP(PairWiseChoices!B7,Optimization!$A$2:$C$6,3,FALSE)^2</f>
        <v>-15</v>
      </c>
      <c r="I18">
        <f>-2*(VLOOKUP(PairWiseChoices!D7,Optimization!$A$2:$C$6,2,FALSE)-VLOOKUP(PairWiseChoices!B7,Optimization!$A$2:$C$6,2,FALSE))</f>
        <v>18</v>
      </c>
      <c r="J18">
        <f>-2*(VLOOKUP(PairWiseChoices!D7,Optimization!$A$2:$C$6,3,FALSE)-VLOOKUP(PairWiseChoices!B7,Optimization!$A$2:$C$6,3,FALSE))</f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f>SUMPRODUCT(G18:T18,$G$10:$T$10)</f>
        <v>1.9428902930940239E-16</v>
      </c>
      <c r="V18" t="s">
        <v>46</v>
      </c>
      <c r="W18">
        <v>0</v>
      </c>
    </row>
    <row r="19" spans="2:23" x14ac:dyDescent="0.35">
      <c r="B19" t="s">
        <v>18</v>
      </c>
      <c r="C19" t="s">
        <v>26</v>
      </c>
      <c r="D19" t="s">
        <v>11</v>
      </c>
      <c r="E19">
        <f>VLOOKUP(PairWiseChoices!D8,Optimization!$A$2:$C$6,2,FALSE)</f>
        <v>9</v>
      </c>
      <c r="F19">
        <f>VLOOKUP(PairWiseChoices!B8,Optimization!$A$2:$C$6,2,FALSE)</f>
        <v>10</v>
      </c>
      <c r="G19">
        <f>VLOOKUP(PairWiseChoices!D8,Optimization!$A$2:$C$6,2,FALSE)^2-VLOOKUP(PairWiseChoices!B8,Optimization!$A$2:$C$6,2,FALSE)^2</f>
        <v>-19</v>
      </c>
      <c r="H19">
        <f>VLOOKUP(PairWiseChoices!D8,Optimization!$A$2:$C$6,3,FALSE)^2-VLOOKUP(PairWiseChoices!B8,Optimization!$A$2:$C$6,3,FALSE)^2</f>
        <v>-63</v>
      </c>
      <c r="I19">
        <f>-2*(VLOOKUP(PairWiseChoices!D8,Optimization!$A$2:$C$6,2,FALSE)-VLOOKUP(PairWiseChoices!B8,Optimization!$A$2:$C$6,2,FALSE))</f>
        <v>2</v>
      </c>
      <c r="J19">
        <f>-2*(VLOOKUP(PairWiseChoices!D8,Optimization!$A$2:$C$6,3,FALSE)-VLOOKUP(PairWiseChoices!B8,Optimization!$A$2:$C$6,3,FALSE))</f>
        <v>14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f>SUMPRODUCT(G19:T19,$G$10:$T$10)</f>
        <v>0.24999999999999978</v>
      </c>
      <c r="V19" t="s">
        <v>46</v>
      </c>
      <c r="W19">
        <v>0</v>
      </c>
    </row>
    <row r="20" spans="2:23" x14ac:dyDescent="0.35">
      <c r="B20" t="s">
        <v>19</v>
      </c>
      <c r="C20" t="s">
        <v>22</v>
      </c>
      <c r="D20" t="s">
        <v>25</v>
      </c>
      <c r="E20">
        <f>VLOOKUP(PairWiseChoices!D9,Optimization!$A$2:$C$6,2,FALSE)</f>
        <v>2.2999999999999998</v>
      </c>
      <c r="F20">
        <f>VLOOKUP(PairWiseChoices!B9,Optimization!$A$2:$C$6,2,FALSE)</f>
        <v>1</v>
      </c>
      <c r="G20">
        <f>VLOOKUP(PairWiseChoices!D9,Optimization!$A$2:$C$6,2,FALSE)^2-VLOOKUP(PairWiseChoices!B9,Optimization!$A$2:$C$6,2,FALSE)^2</f>
        <v>4.2899999999999991</v>
      </c>
      <c r="H20">
        <f>VLOOKUP(PairWiseChoices!D9,Optimization!$A$2:$C$6,3,FALSE)^2-VLOOKUP(PairWiseChoices!B9,Optimization!$A$2:$C$6,3,FALSE)^2</f>
        <v>-33</v>
      </c>
      <c r="I20">
        <f>-2*(VLOOKUP(PairWiseChoices!D9,Optimization!$A$2:$C$6,2,FALSE)-VLOOKUP(PairWiseChoices!B9,Optimization!$A$2:$C$6,2,FALSE))</f>
        <v>-2.5999999999999996</v>
      </c>
      <c r="J20">
        <f>-2*(VLOOKUP(PairWiseChoices!D9,Optimization!$A$2:$C$6,3,FALSE)-VLOOKUP(PairWiseChoices!B9,Optimization!$A$2:$C$6,3,FALSE))</f>
        <v>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f>SUMPRODUCT(G20:T20,$G$10:$T$10)</f>
        <v>-1.1102230246251565E-16</v>
      </c>
      <c r="V20" t="s">
        <v>46</v>
      </c>
      <c r="W20">
        <v>0</v>
      </c>
    </row>
    <row r="21" spans="2:23" x14ac:dyDescent="0.35">
      <c r="B21" t="s">
        <v>20</v>
      </c>
      <c r="C21" t="s">
        <v>26</v>
      </c>
      <c r="D21" t="s">
        <v>22</v>
      </c>
      <c r="E21">
        <f>VLOOKUP(PairWiseChoices!D10,Optimization!$A$2:$C$6,2,FALSE)</f>
        <v>9</v>
      </c>
      <c r="F21">
        <f>VLOOKUP(PairWiseChoices!B10,Optimization!$A$2:$C$6,2,FALSE)</f>
        <v>2.2999999999999998</v>
      </c>
      <c r="G21">
        <f>VLOOKUP(PairWiseChoices!D10,Optimization!$A$2:$C$6,2,FALSE)^2-VLOOKUP(PairWiseChoices!B10,Optimization!$A$2:$C$6,2,FALSE)^2</f>
        <v>75.710000000000008</v>
      </c>
      <c r="H21">
        <f>VLOOKUP(PairWiseChoices!D10,Optimization!$A$2:$C$6,3,FALSE)^2-VLOOKUP(PairWiseChoices!B10,Optimization!$A$2:$C$6,3,FALSE)^2</f>
        <v>-15</v>
      </c>
      <c r="I21">
        <f>-2*(VLOOKUP(PairWiseChoices!D10,Optimization!$A$2:$C$6,2,FALSE)-VLOOKUP(PairWiseChoices!B10,Optimization!$A$2:$C$6,2,FALSE))</f>
        <v>-13.4</v>
      </c>
      <c r="J21">
        <f>-2*(VLOOKUP(PairWiseChoices!D10,Optimization!$A$2:$C$6,3,FALSE)-VLOOKUP(PairWiseChoices!B10,Optimization!$A$2:$C$6,3,FALSE))</f>
        <v>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f>SUMPRODUCT(G21:T21,$G$10:$T$10)</f>
        <v>0.24999999999999961</v>
      </c>
      <c r="V21" t="s">
        <v>46</v>
      </c>
      <c r="W21">
        <v>0</v>
      </c>
    </row>
    <row r="22" spans="2:23" x14ac:dyDescent="0.35">
      <c r="B22" t="s">
        <v>21</v>
      </c>
      <c r="C22" t="s">
        <v>26</v>
      </c>
      <c r="D22" t="s">
        <v>25</v>
      </c>
      <c r="E22">
        <f>VLOOKUP(PairWiseChoices!D11,Optimization!$A$2:$C$6,2,FALSE)</f>
        <v>9</v>
      </c>
      <c r="F22">
        <f>VLOOKUP(PairWiseChoices!B11,Optimization!$A$2:$C$6,2,FALSE)</f>
        <v>1</v>
      </c>
      <c r="G22">
        <f>VLOOKUP(PairWiseChoices!D11,Optimization!$A$2:$C$6,2,FALSE)^2-VLOOKUP(PairWiseChoices!B11,Optimization!$A$2:$C$6,2,FALSE)^2</f>
        <v>80</v>
      </c>
      <c r="H22">
        <f>VLOOKUP(PairWiseChoices!D11,Optimization!$A$2:$C$6,3,FALSE)^2-VLOOKUP(PairWiseChoices!B11,Optimization!$A$2:$C$6,3,FALSE)^2</f>
        <v>-48</v>
      </c>
      <c r="I22">
        <f>-2*(VLOOKUP(PairWiseChoices!D11,Optimization!$A$2:$C$6,2,FALSE)-VLOOKUP(PairWiseChoices!B11,Optimization!$A$2:$C$6,2,FALSE))</f>
        <v>-16</v>
      </c>
      <c r="J22">
        <f>-2*(VLOOKUP(PairWiseChoices!D11,Optimization!$A$2:$C$6,3,FALSE)-VLOOKUP(PairWiseChoices!B11,Optimization!$A$2:$C$6,3,FALSE))</f>
        <v>12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f>SUMPRODUCT(G22:T22,$G$10:$T$10)</f>
        <v>0.24999999999999956</v>
      </c>
      <c r="V22" t="s">
        <v>46</v>
      </c>
      <c r="W22">
        <v>0</v>
      </c>
    </row>
    <row r="23" spans="2:23" x14ac:dyDescent="0.35">
      <c r="G23">
        <f>SUM(G13:G22)</f>
        <v>-35.5</v>
      </c>
      <c r="H23">
        <f>SUM(H13:H22)</f>
        <v>64</v>
      </c>
      <c r="I23">
        <f t="shared" ref="I23:J23" si="0">SUM(I13:I22)</f>
        <v>2</v>
      </c>
      <c r="J23">
        <f t="shared" si="0"/>
        <v>8</v>
      </c>
      <c r="U23">
        <f>SUMPRODUCT(G23:J23,G10:J10)</f>
        <v>0.99999999999999978</v>
      </c>
      <c r="V23" t="s">
        <v>47</v>
      </c>
      <c r="W23">
        <v>1</v>
      </c>
    </row>
    <row r="24" spans="2:23" x14ac:dyDescent="0.35">
      <c r="G24" t="s">
        <v>51</v>
      </c>
      <c r="H24" t="s">
        <v>52</v>
      </c>
      <c r="I24" t="s">
        <v>53</v>
      </c>
      <c r="J2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PairWiseChoices</vt:lpstr>
      <vt:lpstr>Optimization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2024-04-24T19:12:26Z</dcterms:modified>
</cp:coreProperties>
</file>