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bookViews>
    <workbookView xWindow="-120" yWindow="-120" windowWidth="20730" windowHeight="11160" firstSheet="4" activeTab="10"/>
  </bookViews>
  <sheets>
    <sheet name="Sheet1" sheetId="7" r:id="rId1"/>
    <sheet name="Question1" sheetId="8" r:id="rId2"/>
    <sheet name="Question2" sheetId="9" r:id="rId3"/>
    <sheet name="Question3" sheetId="10" r:id="rId4"/>
    <sheet name="Question4" sheetId="11" r:id="rId5"/>
    <sheet name="Question5" sheetId="12" r:id="rId6"/>
    <sheet name="Question6" sheetId="17" r:id="rId7"/>
    <sheet name="Question7" sheetId="16" r:id="rId8"/>
    <sheet name="Question8" sheetId="15" r:id="rId9"/>
    <sheet name="Question9" sheetId="14" r:id="rId10"/>
    <sheet name="Question10" sheetId="13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2" roundtripDataSignature="AMtx7mgzT1jw7vk62+ljQemQJ7nc5CJPGA=="/>
    </ext>
  </extLst>
</workbook>
</file>

<file path=xl/calcChain.xml><?xml version="1.0" encoding="utf-8"?>
<calcChain xmlns="http://schemas.openxmlformats.org/spreadsheetml/2006/main">
  <c r="I19" i="15" l="1"/>
  <c r="I18" i="15"/>
  <c r="K33" i="17"/>
  <c r="K25" i="17"/>
  <c r="K32" i="17"/>
  <c r="K24" i="17"/>
  <c r="K13" i="17"/>
  <c r="K14" i="17"/>
  <c r="E12" i="17" s="1"/>
  <c r="G12" i="17" s="1"/>
  <c r="F15" i="17"/>
  <c r="E16" i="17"/>
  <c r="G16" i="17" s="1"/>
  <c r="F18" i="17"/>
  <c r="F34" i="17"/>
  <c r="E10" i="17"/>
  <c r="G10" i="17" s="1"/>
  <c r="E11" i="17"/>
  <c r="G11" i="17" s="1"/>
  <c r="E19" i="17"/>
  <c r="G19" i="17" s="1"/>
  <c r="E20" i="17"/>
  <c r="G20" i="17" s="1"/>
  <c r="E21" i="17"/>
  <c r="G21" i="17" s="1"/>
  <c r="E23" i="17"/>
  <c r="G23" i="17" s="1"/>
  <c r="E24" i="17"/>
  <c r="G24" i="17" s="1"/>
  <c r="E25" i="17"/>
  <c r="G25" i="17" s="1"/>
  <c r="E27" i="17"/>
  <c r="G27" i="17" s="1"/>
  <c r="E28" i="17"/>
  <c r="G28" i="17" s="1"/>
  <c r="E29" i="17"/>
  <c r="G29" i="17" s="1"/>
  <c r="E31" i="17"/>
  <c r="G31" i="17" s="1"/>
  <c r="E32" i="17"/>
  <c r="G32" i="17" s="1"/>
  <c r="E33" i="17"/>
  <c r="G33" i="17" s="1"/>
  <c r="E35" i="17"/>
  <c r="G35" i="17" s="1"/>
  <c r="E36" i="17"/>
  <c r="G36" i="17" s="1"/>
  <c r="E37" i="17"/>
  <c r="G37" i="17" s="1"/>
  <c r="E39" i="17"/>
  <c r="G39" i="17" s="1"/>
  <c r="E40" i="17"/>
  <c r="G40" i="17" s="1"/>
  <c r="E41" i="17"/>
  <c r="G41" i="17" s="1"/>
  <c r="E43" i="17"/>
  <c r="G43" i="17" s="1"/>
  <c r="E44" i="17"/>
  <c r="G44" i="17" s="1"/>
  <c r="E45" i="17"/>
  <c r="G45" i="17" s="1"/>
  <c r="E47" i="17"/>
  <c r="G47" i="17" s="1"/>
  <c r="E48" i="17"/>
  <c r="G48" i="17" s="1"/>
  <c r="E9" i="17"/>
  <c r="G9" i="17" s="1"/>
  <c r="D10" i="17"/>
  <c r="D11" i="17"/>
  <c r="D12" i="17"/>
  <c r="F12" i="17" s="1"/>
  <c r="D13" i="17"/>
  <c r="F13" i="17" s="1"/>
  <c r="D14" i="17"/>
  <c r="D15" i="17"/>
  <c r="D16" i="17"/>
  <c r="F16" i="17" s="1"/>
  <c r="D17" i="17"/>
  <c r="F17" i="17" s="1"/>
  <c r="D18" i="17"/>
  <c r="D19" i="17"/>
  <c r="H19" i="17" s="1"/>
  <c r="D20" i="17"/>
  <c r="H20" i="17" s="1"/>
  <c r="D21" i="17"/>
  <c r="H21" i="17" s="1"/>
  <c r="D22" i="17"/>
  <c r="D23" i="17"/>
  <c r="H23" i="17" s="1"/>
  <c r="D24" i="17"/>
  <c r="H24" i="17" s="1"/>
  <c r="D25" i="17"/>
  <c r="H25" i="17" s="1"/>
  <c r="D26" i="17"/>
  <c r="F26" i="17" s="1"/>
  <c r="D27" i="17"/>
  <c r="H27" i="17" s="1"/>
  <c r="D28" i="17"/>
  <c r="H28" i="17" s="1"/>
  <c r="D29" i="17"/>
  <c r="H29" i="17" s="1"/>
  <c r="D30" i="17"/>
  <c r="D31" i="17"/>
  <c r="H31" i="17" s="1"/>
  <c r="D32" i="17"/>
  <c r="H32" i="17" s="1"/>
  <c r="D33" i="17"/>
  <c r="F33" i="17" s="1"/>
  <c r="D34" i="17"/>
  <c r="D35" i="17"/>
  <c r="H35" i="17" s="1"/>
  <c r="D36" i="17"/>
  <c r="H36" i="17" s="1"/>
  <c r="D37" i="17"/>
  <c r="H37" i="17" s="1"/>
  <c r="D38" i="17"/>
  <c r="D39" i="17"/>
  <c r="H39" i="17" s="1"/>
  <c r="D40" i="17"/>
  <c r="H40" i="17" s="1"/>
  <c r="D41" i="17"/>
  <c r="H41" i="17" s="1"/>
  <c r="D42" i="17"/>
  <c r="F42" i="17" s="1"/>
  <c r="D43" i="17"/>
  <c r="H43" i="17" s="1"/>
  <c r="D44" i="17"/>
  <c r="H44" i="17" s="1"/>
  <c r="D45" i="17"/>
  <c r="H45" i="17" s="1"/>
  <c r="D46" i="17"/>
  <c r="D47" i="17"/>
  <c r="H47" i="17" s="1"/>
  <c r="D48" i="17"/>
  <c r="H48" i="17" s="1"/>
  <c r="D9" i="17"/>
  <c r="F9" i="17" s="1"/>
  <c r="I17" i="15"/>
  <c r="J17" i="10"/>
  <c r="J15" i="10"/>
  <c r="H23" i="9"/>
  <c r="H21" i="9"/>
  <c r="H22" i="9" s="1"/>
  <c r="H13" i="9"/>
  <c r="H11" i="9"/>
  <c r="H12" i="9" s="1"/>
  <c r="K24" i="16"/>
  <c r="K22" i="16"/>
  <c r="K21" i="16"/>
  <c r="K15" i="16"/>
  <c r="K14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7" i="16"/>
  <c r="K13" i="16"/>
  <c r="K12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7" i="16"/>
  <c r="K11" i="16"/>
  <c r="K10" i="16"/>
  <c r="K9" i="16"/>
  <c r="I16" i="15"/>
  <c r="I13" i="15"/>
  <c r="I9" i="15"/>
  <c r="F23" i="15"/>
  <c r="I8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6" i="15"/>
  <c r="H15" i="14"/>
  <c r="H14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8" i="14"/>
  <c r="H13" i="14"/>
  <c r="H12" i="14"/>
  <c r="H11" i="14"/>
  <c r="H9" i="14"/>
  <c r="H8" i="14"/>
  <c r="H22" i="13"/>
  <c r="H21" i="13"/>
  <c r="H20" i="13"/>
  <c r="H19" i="13"/>
  <c r="H18" i="13"/>
  <c r="H17" i="13"/>
  <c r="H16" i="13"/>
  <c r="H15" i="13"/>
  <c r="H14" i="13"/>
  <c r="I11" i="13"/>
  <c r="H11" i="13"/>
  <c r="I10" i="13"/>
  <c r="H10" i="13"/>
  <c r="H21" i="12"/>
  <c r="H20" i="12"/>
  <c r="H19" i="12"/>
  <c r="H18" i="12"/>
  <c r="H17" i="12"/>
  <c r="H16" i="12"/>
  <c r="H15" i="12"/>
  <c r="H14" i="12"/>
  <c r="H13" i="12"/>
  <c r="I11" i="12"/>
  <c r="H11" i="12"/>
  <c r="I10" i="12"/>
  <c r="H10" i="12"/>
  <c r="J10" i="12" s="1"/>
  <c r="H9" i="12"/>
  <c r="J9" i="12" s="1"/>
  <c r="I9" i="12"/>
  <c r="G14" i="11"/>
  <c r="G11" i="11"/>
  <c r="G13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6" i="11"/>
  <c r="G12" i="11"/>
  <c r="G10" i="11"/>
  <c r="G8" i="11"/>
  <c r="G7" i="11"/>
  <c r="J11" i="10"/>
  <c r="J7" i="10"/>
  <c r="J14" i="10" s="1"/>
  <c r="F17" i="10"/>
  <c r="F6" i="10"/>
  <c r="F7" i="10"/>
  <c r="F8" i="10"/>
  <c r="F9" i="10"/>
  <c r="F10" i="10"/>
  <c r="F11" i="10"/>
  <c r="F12" i="10"/>
  <c r="F13" i="10"/>
  <c r="F14" i="10"/>
  <c r="F15" i="10"/>
  <c r="F16" i="10"/>
  <c r="F5" i="10"/>
  <c r="E6" i="10"/>
  <c r="E7" i="10"/>
  <c r="E8" i="10"/>
  <c r="E9" i="10"/>
  <c r="E10" i="10"/>
  <c r="E11" i="10"/>
  <c r="E12" i="10"/>
  <c r="E13" i="10"/>
  <c r="E14" i="10"/>
  <c r="E15" i="10"/>
  <c r="E16" i="10"/>
  <c r="E5" i="10"/>
  <c r="H20" i="9"/>
  <c r="H17" i="9"/>
  <c r="H10" i="9"/>
  <c r="H7" i="9"/>
  <c r="F41" i="17" l="1"/>
  <c r="F25" i="17"/>
  <c r="H9" i="17"/>
  <c r="H33" i="17"/>
  <c r="H11" i="17"/>
  <c r="H30" i="17"/>
  <c r="E46" i="17"/>
  <c r="G46" i="17" s="1"/>
  <c r="E42" i="17"/>
  <c r="E38" i="17"/>
  <c r="G38" i="17" s="1"/>
  <c r="E34" i="17"/>
  <c r="E30" i="17"/>
  <c r="G30" i="17" s="1"/>
  <c r="E26" i="17"/>
  <c r="E22" i="17"/>
  <c r="G22" i="17" s="1"/>
  <c r="E18" i="17"/>
  <c r="E17" i="17"/>
  <c r="G17" i="17" s="1"/>
  <c r="H15" i="17"/>
  <c r="H16" i="17"/>
  <c r="E15" i="17"/>
  <c r="G15" i="17" s="1"/>
  <c r="F14" i="17"/>
  <c r="H12" i="17"/>
  <c r="H10" i="17"/>
  <c r="F46" i="17"/>
  <c r="F38" i="17"/>
  <c r="F30" i="17"/>
  <c r="F22" i="17"/>
  <c r="E14" i="17"/>
  <c r="G14" i="17" s="1"/>
  <c r="F45" i="17"/>
  <c r="F37" i="17"/>
  <c r="F29" i="17"/>
  <c r="F21" i="17"/>
  <c r="E13" i="17"/>
  <c r="F47" i="17"/>
  <c r="F43" i="17"/>
  <c r="F39" i="17"/>
  <c r="F35" i="17"/>
  <c r="F31" i="17"/>
  <c r="F27" i="17"/>
  <c r="F23" i="17"/>
  <c r="F19" i="17"/>
  <c r="F11" i="17"/>
  <c r="F48" i="17"/>
  <c r="F44" i="17"/>
  <c r="F40" i="17"/>
  <c r="F36" i="17"/>
  <c r="F32" i="17"/>
  <c r="F28" i="17"/>
  <c r="F24" i="17"/>
  <c r="F20" i="17"/>
  <c r="F10" i="17"/>
  <c r="K15" i="17" s="1"/>
  <c r="K23" i="16"/>
  <c r="J16" i="10"/>
  <c r="I12" i="13"/>
  <c r="J11" i="13"/>
  <c r="J10" i="13"/>
  <c r="H12" i="13"/>
  <c r="L16" i="8"/>
  <c r="G26" i="17" l="1"/>
  <c r="H26" i="17"/>
  <c r="G42" i="17"/>
  <c r="H42" i="17"/>
  <c r="H38" i="17"/>
  <c r="H46" i="17"/>
  <c r="G18" i="17"/>
  <c r="H18" i="17"/>
  <c r="G34" i="17"/>
  <c r="H34" i="17"/>
  <c r="H22" i="17"/>
  <c r="H17" i="17"/>
  <c r="H14" i="17"/>
  <c r="G13" i="17"/>
  <c r="H13" i="17"/>
  <c r="K17" i="17" l="1"/>
  <c r="K16" i="17"/>
  <c r="K18" i="17" l="1"/>
  <c r="K31" i="17" l="1"/>
  <c r="K23" i="17"/>
  <c r="K26" i="17" s="1"/>
  <c r="C17" i="8"/>
  <c r="B17" i="8"/>
  <c r="K5" i="8"/>
  <c r="K34" i="17" l="1"/>
  <c r="K7" i="8"/>
  <c r="E5" i="8" s="1"/>
  <c r="G5" i="8" s="1"/>
  <c r="K6" i="8"/>
  <c r="E10" i="8"/>
  <c r="E15" i="8"/>
  <c r="G15" i="8" s="1"/>
  <c r="E6" i="8"/>
  <c r="E14" i="8" l="1"/>
  <c r="E13" i="8"/>
  <c r="G13" i="8" s="1"/>
  <c r="E8" i="8"/>
  <c r="G8" i="8" s="1"/>
  <c r="E4" i="8"/>
  <c r="G4" i="8" s="1"/>
  <c r="E11" i="8"/>
  <c r="G11" i="8" s="1"/>
  <c r="E9" i="8"/>
  <c r="G9" i="8" s="1"/>
  <c r="E12" i="8"/>
  <c r="G12" i="8" s="1"/>
  <c r="E7" i="8"/>
  <c r="G7" i="8" s="1"/>
  <c r="D7" i="8"/>
  <c r="D11" i="8"/>
  <c r="D15" i="8"/>
  <c r="F15" i="8" s="1"/>
  <c r="D8" i="8"/>
  <c r="F8" i="8" s="1"/>
  <c r="D12" i="8"/>
  <c r="F12" i="8" s="1"/>
  <c r="D4" i="8"/>
  <c r="D5" i="8"/>
  <c r="D9" i="8"/>
  <c r="D13" i="8"/>
  <c r="F13" i="8" s="1"/>
  <c r="D6" i="8"/>
  <c r="F6" i="8" s="1"/>
  <c r="D10" i="8"/>
  <c r="F10" i="8" s="1"/>
  <c r="D14" i="8"/>
  <c r="F14" i="8" s="1"/>
  <c r="G14" i="8"/>
  <c r="G10" i="8"/>
  <c r="G6" i="8"/>
  <c r="E17" i="8" l="1"/>
  <c r="H8" i="8"/>
  <c r="H13" i="8"/>
  <c r="H14" i="8"/>
  <c r="H10" i="8"/>
  <c r="H6" i="8"/>
  <c r="H12" i="8"/>
  <c r="H15" i="8"/>
  <c r="F9" i="8"/>
  <c r="H9" i="8"/>
  <c r="F5" i="8"/>
  <c r="H5" i="8"/>
  <c r="F4" i="8"/>
  <c r="D17" i="8"/>
  <c r="H4" i="8"/>
  <c r="F11" i="8"/>
  <c r="H11" i="8"/>
  <c r="F7" i="8"/>
  <c r="H7" i="8"/>
  <c r="G17" i="8"/>
  <c r="K9" i="8" s="1"/>
  <c r="F17" i="8" l="1"/>
  <c r="K8" i="8" s="1"/>
  <c r="H17" i="8"/>
  <c r="K10" i="8" s="1"/>
  <c r="K11" i="8" l="1"/>
</calcChain>
</file>

<file path=xl/sharedStrings.xml><?xml version="1.0" encoding="utf-8"?>
<sst xmlns="http://schemas.openxmlformats.org/spreadsheetml/2006/main" count="1961" uniqueCount="146">
  <si>
    <t>iso_code</t>
  </si>
  <si>
    <t>location</t>
  </si>
  <si>
    <t>date</t>
  </si>
  <si>
    <t>new_cases</t>
  </si>
  <si>
    <t>new_deaths</t>
  </si>
  <si>
    <t>new_vaccinations</t>
  </si>
  <si>
    <t>BRA</t>
  </si>
  <si>
    <t>Brazil</t>
  </si>
  <si>
    <t>OWID_EUR</t>
  </si>
  <si>
    <t>Europe</t>
  </si>
  <si>
    <t>IND</t>
  </si>
  <si>
    <t>India</t>
  </si>
  <si>
    <t>ISR</t>
  </si>
  <si>
    <t>Israel</t>
  </si>
  <si>
    <t>JPN</t>
  </si>
  <si>
    <t>Japan</t>
  </si>
  <si>
    <t>CORRELATION MATRIX</t>
  </si>
  <si>
    <t>The average share price of two companies over the past 12 months are shown in table.Calculate the Pearson Correlation coefficient.</t>
  </si>
  <si>
    <t>X</t>
  </si>
  <si>
    <t>Y</t>
  </si>
  <si>
    <t>Xmean</t>
  </si>
  <si>
    <t>X-Xmean</t>
  </si>
  <si>
    <t>Ymean</t>
  </si>
  <si>
    <t>Y-Ymean</t>
  </si>
  <si>
    <t>(X-Xmean)*(Y-Ymean)</t>
  </si>
  <si>
    <t>Correlation Coefficient</t>
  </si>
  <si>
    <t>Xstd</t>
  </si>
  <si>
    <t>(X-Xmean)^2</t>
  </si>
  <si>
    <t>(Y-Ymean)^2</t>
  </si>
  <si>
    <t>Ystd</t>
  </si>
  <si>
    <t>No.of observation</t>
  </si>
  <si>
    <t>TOTAL</t>
  </si>
  <si>
    <t>The average share price of two companies over the past 12 months are shown in table.Conduct two hypothesis tests at α = 0.05.</t>
  </si>
  <si>
    <t>a) The correlation between the share prices of two companies is zero.</t>
  </si>
  <si>
    <t>b) The correlation between the share prices of two companies is atleast 0.5.</t>
  </si>
  <si>
    <t>Null Hypotheses</t>
  </si>
  <si>
    <t>Alternate Hypothesss</t>
  </si>
  <si>
    <r>
      <rPr>
        <sz val="11"/>
        <color theme="1"/>
        <rFont val="Calibri"/>
        <family val="2"/>
      </rPr>
      <t>ρ</t>
    </r>
    <r>
      <rPr>
        <sz val="11"/>
        <color theme="1"/>
        <rFont val="Arial"/>
        <family val="2"/>
      </rPr>
      <t xml:space="preserve"> = 0</t>
    </r>
  </si>
  <si>
    <r>
      <t xml:space="preserve">ρ </t>
    </r>
    <r>
      <rPr>
        <sz val="11"/>
        <color theme="1"/>
        <rFont val="Calibri"/>
        <family val="2"/>
      </rPr>
      <t>≠</t>
    </r>
    <r>
      <rPr>
        <sz val="11"/>
        <color theme="1"/>
        <rFont val="Arial"/>
        <family val="2"/>
      </rPr>
      <t xml:space="preserve"> 0</t>
    </r>
  </si>
  <si>
    <t>Calculated t statistic</t>
  </si>
  <si>
    <t>Tabulated t-statistic</t>
  </si>
  <si>
    <t>Degree of Freedom</t>
  </si>
  <si>
    <t>Pearson Correlation Coefficient</t>
  </si>
  <si>
    <t>∑(Xi-Xmean)(Yi-Ymean)/n*(∑(Xi-Xmean)^2)^0.5*(∑(Yi-Ymean)^2))^0.5</t>
  </si>
  <si>
    <t>Calculated t-statistic</t>
  </si>
  <si>
    <t>(r - ρ)*((n-2)/(1-r^2))^0.5</t>
  </si>
  <si>
    <t>Result</t>
  </si>
  <si>
    <t>p-value</t>
  </si>
  <si>
    <r>
      <rPr>
        <sz val="11"/>
        <color theme="1"/>
        <rFont val="Calibri"/>
        <family val="2"/>
      </rPr>
      <t>ρ</t>
    </r>
    <r>
      <rPr>
        <sz val="11"/>
        <color theme="1"/>
        <rFont val="Arial"/>
        <family val="2"/>
      </rPr>
      <t xml:space="preserve"> &lt;= 0.5</t>
    </r>
  </si>
  <si>
    <t>The ranks of 12 countries under corruption and Gini index are shown in table.Calculate the Spearman correlation coefficient for the two indexes and test the hypotheses</t>
  </si>
  <si>
    <t>Country</t>
  </si>
  <si>
    <t>Corruption Index(Xi)</t>
  </si>
  <si>
    <t>Gini Index(Yi)</t>
  </si>
  <si>
    <t>D = Xi-Yi</t>
  </si>
  <si>
    <t>(Xi-Yi)^2</t>
  </si>
  <si>
    <t>Spearman Correlation Coefficient</t>
  </si>
  <si>
    <t>No. of observation</t>
  </si>
  <si>
    <t>Alternative Hypothesis</t>
  </si>
  <si>
    <r>
      <t>1-6*</t>
    </r>
    <r>
      <rPr>
        <sz val="11"/>
        <color theme="1"/>
        <rFont val="Calibri"/>
        <family val="2"/>
      </rPr>
      <t>∑</t>
    </r>
    <r>
      <rPr>
        <sz val="11"/>
        <color theme="1"/>
        <rFont val="Arial"/>
        <family val="2"/>
      </rPr>
      <t>di^2/(n(n^2-1))</t>
    </r>
  </si>
  <si>
    <t>ρ &gt; 0.2</t>
  </si>
  <si>
    <t>ρ &lt;= 0.2</t>
  </si>
  <si>
    <r>
      <t xml:space="preserve">that correlation is atleast 0.2 at </t>
    </r>
    <r>
      <rPr>
        <sz val="11"/>
        <color theme="0"/>
        <rFont val="Calibri"/>
        <family val="2"/>
      </rPr>
      <t>α</t>
    </r>
    <r>
      <rPr>
        <sz val="11"/>
        <color theme="0"/>
        <rFont val="Arial"/>
        <family val="2"/>
      </rPr>
      <t>=0.02.</t>
    </r>
  </si>
  <si>
    <t>Degree of freedom</t>
  </si>
  <si>
    <t>Ms. Sandra Ruth, a data scientist at Airmobile, is interested in finding the correlation between the average call duration and gender.</t>
  </si>
  <si>
    <t xml:space="preserve">Table provides the average call duration (measured in seconds) and gender of 30 customers of Airmobile.In table male is coded </t>
  </si>
  <si>
    <t>as 0 and female coded as 1. Calculate the point bi-serial correlation.</t>
  </si>
  <si>
    <t>Gender</t>
  </si>
  <si>
    <t>n0</t>
  </si>
  <si>
    <t>n1</t>
  </si>
  <si>
    <t>X0mean</t>
  </si>
  <si>
    <t>X1mean</t>
  </si>
  <si>
    <t>n</t>
  </si>
  <si>
    <t>Point Bi-Serial Correlation</t>
  </si>
  <si>
    <t>Call Duration (X)</t>
  </si>
  <si>
    <t>((X0mean-X1mean)/Xstd)*(n0*n1/(n*(n-1))^0.5</t>
  </si>
  <si>
    <t>Joy Finance is a company that provides gold loan (in which gold is used as guarantee against the loan).Mr Grorgekutty,Managing</t>
  </si>
  <si>
    <t>Director of JF, collected data tomunderstand the relationship between the loan default status (variable Y) and maritial status of the</t>
  </si>
  <si>
    <t xml:space="preserve">customer (variable X). Data is collected on past 40 loans and shown in table.Calculate the Phi-coefficient.Y=0 implies non-defaulter </t>
  </si>
  <si>
    <t>,Y=1 is defaulter,X=0 is single and X=1 is married.</t>
  </si>
  <si>
    <t>Total</t>
  </si>
  <si>
    <t>Phi-Coefficient</t>
  </si>
  <si>
    <t>(N11*N00 - N10 * N01)/(NX0 * NX1 * NY0 * Ny1)^0.5</t>
  </si>
  <si>
    <t>N00</t>
  </si>
  <si>
    <t>N11</t>
  </si>
  <si>
    <t>N01</t>
  </si>
  <si>
    <t>N10</t>
  </si>
  <si>
    <t>NX0</t>
  </si>
  <si>
    <t>NX1</t>
  </si>
  <si>
    <t>NY0</t>
  </si>
  <si>
    <t>NY1</t>
  </si>
  <si>
    <t xml:space="preserve">Telepower is a telephone service provider which collects data on customer churn and the number of mobile headsetsused by each </t>
  </si>
  <si>
    <t>customer.Table shows the data in which Y denotes churn (Y = 1 implies churn and Y = 0 implies no churn),and variable X denotes</t>
  </si>
  <si>
    <t xml:space="preserve">the number of handsets used by the customer where X = 0 implies the customer uses single handset and X = 1 implies the customer </t>
  </si>
  <si>
    <t>uses more than one handset for making phone calls.Calculate the Phi-coefficient for the data.</t>
  </si>
  <si>
    <t xml:space="preserve">Harrison Seth, Dean of a Business School, believes the outgoing salary of his MBA students may be correlated with their </t>
  </si>
  <si>
    <t>undergraduate specialization. Harrison believes students with engineering specialization in undergrad received higher salary</t>
  </si>
  <si>
    <t xml:space="preserve">compares to those with other degrees. Table shows the outgoing salary (in millions of rupees) of MBA graduates and their </t>
  </si>
  <si>
    <t xml:space="preserve">discipline in undergraduate (1 = engineering and 0 = non-engineering). Calculate the correlation between salary and enginnering </t>
  </si>
  <si>
    <t>discipline.</t>
  </si>
  <si>
    <t>Degree</t>
  </si>
  <si>
    <t>Salary(X)</t>
  </si>
  <si>
    <t>Table provides ranking of Indian states based on corruption and provides ranking based on literacy rank.Calculate</t>
  </si>
  <si>
    <t>State</t>
  </si>
  <si>
    <t>Bihar</t>
  </si>
  <si>
    <t>Jammu and Kashmir</t>
  </si>
  <si>
    <t>Madhya Pradesh</t>
  </si>
  <si>
    <t>Uttar Pradesh</t>
  </si>
  <si>
    <t>Karnataka</t>
  </si>
  <si>
    <t>Rajasthan</t>
  </si>
  <si>
    <t>Tamil Nadu</t>
  </si>
  <si>
    <t>Chattisgarh</t>
  </si>
  <si>
    <t>Delhi</t>
  </si>
  <si>
    <t>Gujarat</t>
  </si>
  <si>
    <t>Jharkhand</t>
  </si>
  <si>
    <t>Kerala</t>
  </si>
  <si>
    <t>Orissa</t>
  </si>
  <si>
    <t>Andhra Pradesh</t>
  </si>
  <si>
    <t>Haryana</t>
  </si>
  <si>
    <t>Himachal Pradesh</t>
  </si>
  <si>
    <t>the Spearman rank correlation between corruption rank and literacy rank. Conduct a hypothesis test to check whether</t>
  </si>
  <si>
    <r>
      <t xml:space="preserve">corruption and literacy rate are negatively correlated at </t>
    </r>
    <r>
      <rPr>
        <sz val="11"/>
        <color theme="0"/>
        <rFont val="Calibri"/>
        <family val="2"/>
      </rPr>
      <t>α</t>
    </r>
    <r>
      <rPr>
        <sz val="11"/>
        <color theme="0"/>
        <rFont val="Arial"/>
        <family val="2"/>
      </rPr>
      <t xml:space="preserve"> = 0.05.</t>
    </r>
  </si>
  <si>
    <t>Corruption rank(X)</t>
  </si>
  <si>
    <t>Literacy rank(Y)</t>
  </si>
  <si>
    <t xml:space="preserve"> D = Xi - Yi</t>
  </si>
  <si>
    <t>ρ &lt; 0</t>
  </si>
  <si>
    <t>ρ &gt; 0.5</t>
  </si>
  <si>
    <t>Mr. Chellappa is the founder of Oho Productions, which produces movies in various Indian languages. Mr. Chellappa believes</t>
  </si>
  <si>
    <t>the length of the movie (measured in minutes) is related to its box office collections. Table shows length of the movie (in minutes)</t>
  </si>
  <si>
    <t xml:space="preserve">and box office collections (in millions of rupees). Use an appropriate hypothesis test to check whether there is any correlation </t>
  </si>
  <si>
    <t>between the length of the movie and box office collection (in millions of rupees) at a siginificance level of 0.05.</t>
  </si>
  <si>
    <t>length (X)</t>
  </si>
  <si>
    <t>collection (Y)</t>
  </si>
  <si>
    <t>No. of Observation</t>
  </si>
  <si>
    <t>(X-Xmean)</t>
  </si>
  <si>
    <t>(Y-Ymean)</t>
  </si>
  <si>
    <t xml:space="preserve">Professor Bell at Bellandur University believes that the Cumulative Grade Point Average (CGPA) of students is negatively </t>
  </si>
  <si>
    <t xml:space="preserve">correlated with usage (measured in average minutes per day) of smartphones. Table shows the CGPA and smartphone usage </t>
  </si>
  <si>
    <t>in minutes per day of 40 students.</t>
  </si>
  <si>
    <t>a) Calculate the Pearson Correlation coefficient between CGPA and mobile phone usage of students.</t>
  </si>
  <si>
    <t>b) Conduct a hypothesis test at α = 0.01 to check whether CGPA and mobile phone usage are negatively correlated.</t>
  </si>
  <si>
    <t>CGPA (X)</t>
  </si>
  <si>
    <t>Phone Usage (Y)</t>
  </si>
  <si>
    <r>
      <t xml:space="preserve">c) Professor Bell believes the correlation is less than -0.4.Conduct a hypothesis test at </t>
    </r>
    <r>
      <rPr>
        <sz val="11"/>
        <color theme="0"/>
        <rFont val="Calibri"/>
        <family val="2"/>
      </rPr>
      <t>α</t>
    </r>
    <r>
      <rPr>
        <sz val="11"/>
        <color theme="0"/>
        <rFont val="Arial"/>
        <family val="2"/>
      </rPr>
      <t xml:space="preserve"> = 0.1 to check whether the claim is correct.</t>
    </r>
  </si>
  <si>
    <t>ρ &lt; -0.4</t>
  </si>
  <si>
    <r>
      <rPr>
        <sz val="11"/>
        <color theme="1"/>
        <rFont val="Calibri"/>
        <family val="2"/>
      </rPr>
      <t>ρ</t>
    </r>
    <r>
      <rPr>
        <sz val="11"/>
        <color theme="1"/>
        <rFont val="Arial"/>
        <family val="2"/>
      </rPr>
      <t xml:space="preserve"> &gt;= -0.4</t>
    </r>
  </si>
  <si>
    <t>ρ 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</si>
</sst>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2" fontId="0" fillId="0" borderId="2" xfId="0" applyNumberFormat="1" applyFill="1" applyBorder="1" applyAlignment="1"/>
    <xf numFmtId="0" fontId="3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/>
    <xf numFmtId="0" fontId="0" fillId="0" borderId="2" xfId="0" applyFont="1" applyBorder="1" applyAlignment="1"/>
    <xf numFmtId="0" fontId="3" fillId="0" borderId="2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NumberFormat="1" applyFill="1" applyBorder="1" applyAlignment="1"/>
    <xf numFmtId="0" fontId="5" fillId="0" borderId="0" xfId="0" applyFont="1" applyAlignment="1"/>
    <xf numFmtId="0" fontId="6" fillId="2" borderId="0" xfId="0" applyFont="1" applyFill="1" applyBorder="1" applyAlignment="1"/>
    <xf numFmtId="0" fontId="0" fillId="2" borderId="0" xfId="0" applyFont="1" applyFill="1" applyAlignment="1"/>
    <xf numFmtId="0" fontId="6" fillId="2" borderId="0" xfId="0" applyFont="1" applyFill="1" applyAlignment="1"/>
    <xf numFmtId="0" fontId="3" fillId="3" borderId="0" xfId="0" applyFont="1" applyFill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/>
    <xf numFmtId="0" fontId="6" fillId="4" borderId="0" xfId="0" applyFont="1" applyFill="1" applyAlignment="1"/>
    <xf numFmtId="0" fontId="0" fillId="3" borderId="0" xfId="0" applyFont="1" applyFill="1" applyAlignment="1"/>
    <xf numFmtId="0" fontId="3" fillId="0" borderId="0" xfId="0" applyFont="1" applyFill="1" applyBorder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</a:t>
            </a:r>
            <a:r>
              <a:rPr lang="en-US" baseline="0"/>
              <a:t> </a:t>
            </a:r>
            <a:r>
              <a:rPr lang="en-US"/>
              <a:t>new_deaths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43105420995629E-2"/>
          <c:y val="0.15319444444444447"/>
          <c:w val="0.894857659505292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new_deaths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Sheet1!$D$2:$D$844</c:f>
              <c:numCache>
                <c:formatCode>General</c:formatCode>
                <c:ptCount val="843"/>
                <c:pt idx="0">
                  <c:v>33040</c:v>
                </c:pt>
                <c:pt idx="1">
                  <c:v>23671</c:v>
                </c:pt>
                <c:pt idx="2">
                  <c:v>62094</c:v>
                </c:pt>
                <c:pt idx="3">
                  <c:v>64385</c:v>
                </c:pt>
                <c:pt idx="4">
                  <c:v>59119</c:v>
                </c:pt>
                <c:pt idx="5">
                  <c:v>56552</c:v>
                </c:pt>
                <c:pt idx="6">
                  <c:v>62334</c:v>
                </c:pt>
                <c:pt idx="7">
                  <c:v>28323</c:v>
                </c:pt>
                <c:pt idx="8">
                  <c:v>26816</c:v>
                </c:pt>
                <c:pt idx="9">
                  <c:v>61963</c:v>
                </c:pt>
                <c:pt idx="10">
                  <c:v>63520</c:v>
                </c:pt>
                <c:pt idx="11">
                  <c:v>61811</c:v>
                </c:pt>
                <c:pt idx="12">
                  <c:v>59826</c:v>
                </c:pt>
                <c:pt idx="13">
                  <c:v>58462</c:v>
                </c:pt>
                <c:pt idx="14">
                  <c:v>27756</c:v>
                </c:pt>
                <c:pt idx="15">
                  <c:v>24591</c:v>
                </c:pt>
                <c:pt idx="16">
                  <c:v>54096</c:v>
                </c:pt>
                <c:pt idx="17">
                  <c:v>56002</c:v>
                </c:pt>
                <c:pt idx="18">
                  <c:v>56873</c:v>
                </c:pt>
                <c:pt idx="19">
                  <c:v>50872</c:v>
                </c:pt>
                <c:pt idx="20">
                  <c:v>0</c:v>
                </c:pt>
                <c:pt idx="21">
                  <c:v>77475</c:v>
                </c:pt>
                <c:pt idx="22">
                  <c:v>0</c:v>
                </c:pt>
                <c:pt idx="23">
                  <c:v>74925</c:v>
                </c:pt>
                <c:pt idx="24">
                  <c:v>59602</c:v>
                </c:pt>
                <c:pt idx="25">
                  <c:v>54742</c:v>
                </c:pt>
                <c:pt idx="26">
                  <c:v>51546</c:v>
                </c:pt>
                <c:pt idx="27">
                  <c:v>44299</c:v>
                </c:pt>
                <c:pt idx="28">
                  <c:v>24759</c:v>
                </c:pt>
                <c:pt idx="29">
                  <c:v>32197</c:v>
                </c:pt>
                <c:pt idx="30">
                  <c:v>55271</c:v>
                </c:pt>
                <c:pt idx="31">
                  <c:v>56766</c:v>
                </c:pt>
                <c:pt idx="32">
                  <c:v>51879</c:v>
                </c:pt>
                <c:pt idx="33">
                  <c:v>53582</c:v>
                </c:pt>
                <c:pt idx="34">
                  <c:v>54940</c:v>
                </c:pt>
                <c:pt idx="35">
                  <c:v>29026</c:v>
                </c:pt>
                <c:pt idx="36">
                  <c:v>26986</c:v>
                </c:pt>
                <c:pt idx="37">
                  <c:v>62715</c:v>
                </c:pt>
                <c:pt idx="38">
                  <c:v>66588</c:v>
                </c:pt>
                <c:pt idx="39">
                  <c:v>65998</c:v>
                </c:pt>
                <c:pt idx="40">
                  <c:v>65169</c:v>
                </c:pt>
                <c:pt idx="41">
                  <c:v>61602</c:v>
                </c:pt>
                <c:pt idx="42">
                  <c:v>34027</c:v>
                </c:pt>
                <c:pt idx="43">
                  <c:v>35742</c:v>
                </c:pt>
                <c:pt idx="44">
                  <c:v>59925</c:v>
                </c:pt>
                <c:pt idx="45">
                  <c:v>71704</c:v>
                </c:pt>
                <c:pt idx="46">
                  <c:v>75102</c:v>
                </c:pt>
                <c:pt idx="47">
                  <c:v>75495</c:v>
                </c:pt>
                <c:pt idx="48">
                  <c:v>75412</c:v>
                </c:pt>
                <c:pt idx="49">
                  <c:v>85663</c:v>
                </c:pt>
                <c:pt idx="50">
                  <c:v>76178</c:v>
                </c:pt>
                <c:pt idx="51">
                  <c:v>43812</c:v>
                </c:pt>
                <c:pt idx="52">
                  <c:v>36239</c:v>
                </c:pt>
                <c:pt idx="53">
                  <c:v>86982</c:v>
                </c:pt>
                <c:pt idx="54">
                  <c:v>90570</c:v>
                </c:pt>
                <c:pt idx="55">
                  <c:v>79069</c:v>
                </c:pt>
                <c:pt idx="56">
                  <c:v>47774</c:v>
                </c:pt>
                <c:pt idx="57">
                  <c:v>49293</c:v>
                </c:pt>
                <c:pt idx="58">
                  <c:v>82493</c:v>
                </c:pt>
                <c:pt idx="59">
                  <c:v>89992</c:v>
                </c:pt>
                <c:pt idx="60">
                  <c:v>100158</c:v>
                </c:pt>
                <c:pt idx="61">
                  <c:v>84245</c:v>
                </c:pt>
                <c:pt idx="62">
                  <c:v>85948</c:v>
                </c:pt>
                <c:pt idx="63">
                  <c:v>44326</c:v>
                </c:pt>
                <c:pt idx="64">
                  <c:v>38927</c:v>
                </c:pt>
                <c:pt idx="65">
                  <c:v>84494</c:v>
                </c:pt>
                <c:pt idx="66">
                  <c:v>90638</c:v>
                </c:pt>
                <c:pt idx="67">
                  <c:v>43515</c:v>
                </c:pt>
                <c:pt idx="68">
                  <c:v>31359</c:v>
                </c:pt>
                <c:pt idx="69">
                  <c:v>28645</c:v>
                </c:pt>
                <c:pt idx="70">
                  <c:v>86979</c:v>
                </c:pt>
                <c:pt idx="71">
                  <c:v>92625</c:v>
                </c:pt>
                <c:pt idx="72">
                  <c:v>86652</c:v>
                </c:pt>
                <c:pt idx="73">
                  <c:v>93317</c:v>
                </c:pt>
                <c:pt idx="74">
                  <c:v>71832</c:v>
                </c:pt>
                <c:pt idx="75">
                  <c:v>37017</c:v>
                </c:pt>
                <c:pt idx="76">
                  <c:v>35785</c:v>
                </c:pt>
                <c:pt idx="77">
                  <c:v>82186</c:v>
                </c:pt>
                <c:pt idx="78">
                  <c:v>73513</c:v>
                </c:pt>
                <c:pt idx="79">
                  <c:v>30624</c:v>
                </c:pt>
                <c:pt idx="80">
                  <c:v>69381</c:v>
                </c:pt>
                <c:pt idx="81">
                  <c:v>79719</c:v>
                </c:pt>
                <c:pt idx="82">
                  <c:v>45178</c:v>
                </c:pt>
                <c:pt idx="83">
                  <c:v>69105</c:v>
                </c:pt>
                <c:pt idx="84">
                  <c:v>71137</c:v>
                </c:pt>
                <c:pt idx="85">
                  <c:v>32572</c:v>
                </c:pt>
                <c:pt idx="86">
                  <c:v>28636</c:v>
                </c:pt>
                <c:pt idx="87">
                  <c:v>72140</c:v>
                </c:pt>
                <c:pt idx="88">
                  <c:v>79726</c:v>
                </c:pt>
                <c:pt idx="89">
                  <c:v>69389</c:v>
                </c:pt>
                <c:pt idx="90">
                  <c:v>68333</c:v>
                </c:pt>
                <c:pt idx="91">
                  <c:v>66964</c:v>
                </c:pt>
                <c:pt idx="92">
                  <c:v>28935</c:v>
                </c:pt>
                <c:pt idx="93">
                  <c:v>24619</c:v>
                </c:pt>
                <c:pt idx="94">
                  <c:v>77359</c:v>
                </c:pt>
                <c:pt idx="95">
                  <c:v>73295</c:v>
                </c:pt>
                <c:pt idx="96">
                  <c:v>73380</c:v>
                </c:pt>
                <c:pt idx="97">
                  <c:v>78886</c:v>
                </c:pt>
                <c:pt idx="98">
                  <c:v>72715</c:v>
                </c:pt>
                <c:pt idx="99">
                  <c:v>76692</c:v>
                </c:pt>
                <c:pt idx="100">
                  <c:v>74592</c:v>
                </c:pt>
                <c:pt idx="101">
                  <c:v>85536</c:v>
                </c:pt>
                <c:pt idx="102">
                  <c:v>67009</c:v>
                </c:pt>
                <c:pt idx="103">
                  <c:v>40709</c:v>
                </c:pt>
                <c:pt idx="104">
                  <c:v>30148</c:v>
                </c:pt>
                <c:pt idx="105">
                  <c:v>75445</c:v>
                </c:pt>
                <c:pt idx="106">
                  <c:v>79219</c:v>
                </c:pt>
                <c:pt idx="107">
                  <c:v>82039</c:v>
                </c:pt>
                <c:pt idx="108">
                  <c:v>80486</c:v>
                </c:pt>
                <c:pt idx="109">
                  <c:v>67467</c:v>
                </c:pt>
                <c:pt idx="110">
                  <c:v>49768</c:v>
                </c:pt>
                <c:pt idx="111">
                  <c:v>79670</c:v>
                </c:pt>
                <c:pt idx="112">
                  <c:v>43520</c:v>
                </c:pt>
                <c:pt idx="113">
                  <c:v>30434</c:v>
                </c:pt>
                <c:pt idx="114">
                  <c:v>78926</c:v>
                </c:pt>
                <c:pt idx="115">
                  <c:v>95601</c:v>
                </c:pt>
                <c:pt idx="116">
                  <c:v>83391</c:v>
                </c:pt>
                <c:pt idx="117">
                  <c:v>37936</c:v>
                </c:pt>
                <c:pt idx="118">
                  <c:v>66017</c:v>
                </c:pt>
                <c:pt idx="119">
                  <c:v>39637</c:v>
                </c:pt>
                <c:pt idx="120">
                  <c:v>88092</c:v>
                </c:pt>
                <c:pt idx="121">
                  <c:v>85149</c:v>
                </c:pt>
                <c:pt idx="122">
                  <c:v>39846</c:v>
                </c:pt>
                <c:pt idx="123">
                  <c:v>80609</c:v>
                </c:pt>
                <c:pt idx="124">
                  <c:v>95367</c:v>
                </c:pt>
                <c:pt idx="125">
                  <c:v>74042</c:v>
                </c:pt>
                <c:pt idx="126">
                  <c:v>98832</c:v>
                </c:pt>
                <c:pt idx="127">
                  <c:v>82288</c:v>
                </c:pt>
                <c:pt idx="128">
                  <c:v>44178</c:v>
                </c:pt>
                <c:pt idx="129">
                  <c:v>38903</c:v>
                </c:pt>
                <c:pt idx="130">
                  <c:v>87822</c:v>
                </c:pt>
                <c:pt idx="131">
                  <c:v>115228</c:v>
                </c:pt>
                <c:pt idx="132">
                  <c:v>73602</c:v>
                </c:pt>
                <c:pt idx="133">
                  <c:v>27804</c:v>
                </c:pt>
                <c:pt idx="134">
                  <c:v>64903</c:v>
                </c:pt>
                <c:pt idx="135">
                  <c:v>22703</c:v>
                </c:pt>
                <c:pt idx="136">
                  <c:v>62504</c:v>
                </c:pt>
                <c:pt idx="137">
                  <c:v>54022</c:v>
                </c:pt>
                <c:pt idx="138">
                  <c:v>53725</c:v>
                </c:pt>
                <c:pt idx="139">
                  <c:v>57737</c:v>
                </c:pt>
                <c:pt idx="140">
                  <c:v>224458</c:v>
                </c:pt>
                <c:pt idx="141">
                  <c:v>214924</c:v>
                </c:pt>
                <c:pt idx="142">
                  <c:v>200056</c:v>
                </c:pt>
                <c:pt idx="143">
                  <c:v>162418</c:v>
                </c:pt>
                <c:pt idx="144">
                  <c:v>151955</c:v>
                </c:pt>
                <c:pt idx="145">
                  <c:v>198981</c:v>
                </c:pt>
                <c:pt idx="146">
                  <c:v>212636</c:v>
                </c:pt>
                <c:pt idx="147">
                  <c:v>238058</c:v>
                </c:pt>
                <c:pt idx="148">
                  <c:v>231133</c:v>
                </c:pt>
                <c:pt idx="149">
                  <c:v>201934</c:v>
                </c:pt>
                <c:pt idx="150">
                  <c:v>169487</c:v>
                </c:pt>
                <c:pt idx="151">
                  <c:v>158835</c:v>
                </c:pt>
                <c:pt idx="152">
                  <c:v>213495</c:v>
                </c:pt>
                <c:pt idx="153">
                  <c:v>241622</c:v>
                </c:pt>
                <c:pt idx="154">
                  <c:v>254399</c:v>
                </c:pt>
                <c:pt idx="155">
                  <c:v>244541</c:v>
                </c:pt>
                <c:pt idx="156">
                  <c:v>202237</c:v>
                </c:pt>
                <c:pt idx="157">
                  <c:v>169971</c:v>
                </c:pt>
                <c:pt idx="158">
                  <c:v>187077</c:v>
                </c:pt>
                <c:pt idx="159">
                  <c:v>236518</c:v>
                </c:pt>
                <c:pt idx="160">
                  <c:v>248010</c:v>
                </c:pt>
                <c:pt idx="161">
                  <c:v>249867</c:v>
                </c:pt>
                <c:pt idx="162">
                  <c:v>180519</c:v>
                </c:pt>
                <c:pt idx="163">
                  <c:v>139750</c:v>
                </c:pt>
                <c:pt idx="164">
                  <c:v>135410</c:v>
                </c:pt>
                <c:pt idx="165">
                  <c:v>172625</c:v>
                </c:pt>
                <c:pt idx="166">
                  <c:v>244659</c:v>
                </c:pt>
                <c:pt idx="167">
                  <c:v>296006</c:v>
                </c:pt>
                <c:pt idx="168">
                  <c:v>269948</c:v>
                </c:pt>
                <c:pt idx="169">
                  <c:v>209555</c:v>
                </c:pt>
                <c:pt idx="170">
                  <c:v>159491</c:v>
                </c:pt>
                <c:pt idx="171">
                  <c:v>168042</c:v>
                </c:pt>
                <c:pt idx="172">
                  <c:v>203764</c:v>
                </c:pt>
                <c:pt idx="173">
                  <c:v>275691</c:v>
                </c:pt>
                <c:pt idx="174">
                  <c:v>269592</c:v>
                </c:pt>
                <c:pt idx="175">
                  <c:v>320755</c:v>
                </c:pt>
                <c:pt idx="176">
                  <c:v>274846</c:v>
                </c:pt>
                <c:pt idx="177">
                  <c:v>227717</c:v>
                </c:pt>
                <c:pt idx="178">
                  <c:v>182934</c:v>
                </c:pt>
                <c:pt idx="179">
                  <c:v>212771</c:v>
                </c:pt>
                <c:pt idx="180">
                  <c:v>237197</c:v>
                </c:pt>
                <c:pt idx="181">
                  <c:v>262816</c:v>
                </c:pt>
                <c:pt idx="182">
                  <c:v>257236</c:v>
                </c:pt>
                <c:pt idx="183">
                  <c:v>245856</c:v>
                </c:pt>
                <c:pt idx="184">
                  <c:v>185204</c:v>
                </c:pt>
                <c:pt idx="185">
                  <c:v>155921</c:v>
                </c:pt>
                <c:pt idx="186">
                  <c:v>209320</c:v>
                </c:pt>
                <c:pt idx="187">
                  <c:v>202598</c:v>
                </c:pt>
                <c:pt idx="188">
                  <c:v>248228</c:v>
                </c:pt>
                <c:pt idx="189">
                  <c:v>225089</c:v>
                </c:pt>
                <c:pt idx="190">
                  <c:v>230014</c:v>
                </c:pt>
                <c:pt idx="191">
                  <c:v>169427</c:v>
                </c:pt>
                <c:pt idx="192">
                  <c:v>139630</c:v>
                </c:pt>
                <c:pt idx="193">
                  <c:v>194468</c:v>
                </c:pt>
                <c:pt idx="194">
                  <c:v>179078</c:v>
                </c:pt>
                <c:pt idx="195">
                  <c:v>216411</c:v>
                </c:pt>
                <c:pt idx="196">
                  <c:v>210481</c:v>
                </c:pt>
                <c:pt idx="197">
                  <c:v>203998</c:v>
                </c:pt>
                <c:pt idx="198">
                  <c:v>155901</c:v>
                </c:pt>
                <c:pt idx="199">
                  <c:v>115693</c:v>
                </c:pt>
                <c:pt idx="200">
                  <c:v>170705</c:v>
                </c:pt>
                <c:pt idx="201">
                  <c:v>159485</c:v>
                </c:pt>
                <c:pt idx="202">
                  <c:v>186316</c:v>
                </c:pt>
                <c:pt idx="203">
                  <c:v>159317</c:v>
                </c:pt>
                <c:pt idx="204">
                  <c:v>196844</c:v>
                </c:pt>
                <c:pt idx="205">
                  <c:v>130722</c:v>
                </c:pt>
                <c:pt idx="206">
                  <c:v>109040</c:v>
                </c:pt>
                <c:pt idx="207">
                  <c:v>125972</c:v>
                </c:pt>
                <c:pt idx="208">
                  <c:v>129190</c:v>
                </c:pt>
                <c:pt idx="209">
                  <c:v>156265</c:v>
                </c:pt>
                <c:pt idx="210">
                  <c:v>154852</c:v>
                </c:pt>
                <c:pt idx="211">
                  <c:v>148303</c:v>
                </c:pt>
                <c:pt idx="212">
                  <c:v>121070</c:v>
                </c:pt>
                <c:pt idx="213">
                  <c:v>93956</c:v>
                </c:pt>
                <c:pt idx="214">
                  <c:v>102066</c:v>
                </c:pt>
                <c:pt idx="215">
                  <c:v>123071</c:v>
                </c:pt>
                <c:pt idx="216">
                  <c:v>148007</c:v>
                </c:pt>
                <c:pt idx="217">
                  <c:v>154514</c:v>
                </c:pt>
                <c:pt idx="218">
                  <c:v>155066</c:v>
                </c:pt>
                <c:pt idx="219">
                  <c:v>128859</c:v>
                </c:pt>
                <c:pt idx="220">
                  <c:v>111977</c:v>
                </c:pt>
                <c:pt idx="221">
                  <c:v>103446</c:v>
                </c:pt>
                <c:pt idx="222">
                  <c:v>134703</c:v>
                </c:pt>
                <c:pt idx="223">
                  <c:v>171962</c:v>
                </c:pt>
                <c:pt idx="224">
                  <c:v>170099</c:v>
                </c:pt>
                <c:pt idx="225">
                  <c:v>165531</c:v>
                </c:pt>
                <c:pt idx="226">
                  <c:v>145522</c:v>
                </c:pt>
                <c:pt idx="227">
                  <c:v>118228</c:v>
                </c:pt>
                <c:pt idx="228">
                  <c:v>101692</c:v>
                </c:pt>
                <c:pt idx="229">
                  <c:v>68329</c:v>
                </c:pt>
                <c:pt idx="230">
                  <c:v>175427</c:v>
                </c:pt>
                <c:pt idx="231">
                  <c:v>175445</c:v>
                </c:pt>
                <c:pt idx="232">
                  <c:v>175256</c:v>
                </c:pt>
                <c:pt idx="233">
                  <c:v>155384</c:v>
                </c:pt>
                <c:pt idx="234">
                  <c:v>128502</c:v>
                </c:pt>
                <c:pt idx="235">
                  <c:v>101514</c:v>
                </c:pt>
                <c:pt idx="236">
                  <c:v>151742</c:v>
                </c:pt>
                <c:pt idx="237">
                  <c:v>194070</c:v>
                </c:pt>
                <c:pt idx="238">
                  <c:v>185777</c:v>
                </c:pt>
                <c:pt idx="239">
                  <c:v>191773</c:v>
                </c:pt>
                <c:pt idx="240">
                  <c:v>183640</c:v>
                </c:pt>
                <c:pt idx="241">
                  <c:v>147095</c:v>
                </c:pt>
                <c:pt idx="242">
                  <c:v>122172</c:v>
                </c:pt>
                <c:pt idx="243">
                  <c:v>186319</c:v>
                </c:pt>
                <c:pt idx="244">
                  <c:v>207595</c:v>
                </c:pt>
                <c:pt idx="245">
                  <c:v>231578</c:v>
                </c:pt>
                <c:pt idx="246">
                  <c:v>215710</c:v>
                </c:pt>
                <c:pt idx="247">
                  <c:v>194385</c:v>
                </c:pt>
                <c:pt idx="248">
                  <c:v>161266</c:v>
                </c:pt>
                <c:pt idx="249">
                  <c:v>152047</c:v>
                </c:pt>
                <c:pt idx="250">
                  <c:v>179728</c:v>
                </c:pt>
                <c:pt idx="251">
                  <c:v>256192</c:v>
                </c:pt>
                <c:pt idx="252">
                  <c:v>252982</c:v>
                </c:pt>
                <c:pt idx="253">
                  <c:v>239119</c:v>
                </c:pt>
                <c:pt idx="254">
                  <c:v>218498</c:v>
                </c:pt>
                <c:pt idx="255">
                  <c:v>163075</c:v>
                </c:pt>
                <c:pt idx="256">
                  <c:v>139257</c:v>
                </c:pt>
                <c:pt idx="257">
                  <c:v>204845</c:v>
                </c:pt>
                <c:pt idx="258">
                  <c:v>255985</c:v>
                </c:pt>
                <c:pt idx="259">
                  <c:v>251149</c:v>
                </c:pt>
                <c:pt idx="260">
                  <c:v>216832</c:v>
                </c:pt>
                <c:pt idx="261">
                  <c:v>153012</c:v>
                </c:pt>
                <c:pt idx="262">
                  <c:v>199224</c:v>
                </c:pt>
                <c:pt idx="263">
                  <c:v>107614</c:v>
                </c:pt>
                <c:pt idx="264">
                  <c:v>131033</c:v>
                </c:pt>
                <c:pt idx="265">
                  <c:v>162184</c:v>
                </c:pt>
                <c:pt idx="266">
                  <c:v>282881</c:v>
                </c:pt>
                <c:pt idx="267">
                  <c:v>175476</c:v>
                </c:pt>
                <c:pt idx="268">
                  <c:v>145711</c:v>
                </c:pt>
                <c:pt idx="269">
                  <c:v>221257</c:v>
                </c:pt>
                <c:pt idx="270">
                  <c:v>127172</c:v>
                </c:pt>
                <c:pt idx="271">
                  <c:v>193193</c:v>
                </c:pt>
                <c:pt idx="272">
                  <c:v>212385</c:v>
                </c:pt>
                <c:pt idx="273">
                  <c:v>201003</c:v>
                </c:pt>
                <c:pt idx="274">
                  <c:v>194718</c:v>
                </c:pt>
                <c:pt idx="275">
                  <c:v>158080</c:v>
                </c:pt>
                <c:pt idx="276">
                  <c:v>112683</c:v>
                </c:pt>
                <c:pt idx="277">
                  <c:v>110364</c:v>
                </c:pt>
                <c:pt idx="278">
                  <c:v>177235</c:v>
                </c:pt>
                <c:pt idx="279">
                  <c:v>186878</c:v>
                </c:pt>
                <c:pt idx="280">
                  <c:v>189894</c:v>
                </c:pt>
                <c:pt idx="281">
                  <c:v>171796</c:v>
                </c:pt>
                <c:pt idx="282">
                  <c:v>133725</c:v>
                </c:pt>
                <c:pt idx="283">
                  <c:v>109116</c:v>
                </c:pt>
                <c:pt idx="284">
                  <c:v>90912</c:v>
                </c:pt>
                <c:pt idx="285">
                  <c:v>149875</c:v>
                </c:pt>
                <c:pt idx="286">
                  <c:v>161802</c:v>
                </c:pt>
                <c:pt idx="287">
                  <c:v>155986</c:v>
                </c:pt>
                <c:pt idx="288">
                  <c:v>131930</c:v>
                </c:pt>
                <c:pt idx="289">
                  <c:v>114638</c:v>
                </c:pt>
                <c:pt idx="290">
                  <c:v>69658</c:v>
                </c:pt>
                <c:pt idx="291">
                  <c:v>74865</c:v>
                </c:pt>
                <c:pt idx="292">
                  <c:v>121559</c:v>
                </c:pt>
                <c:pt idx="293">
                  <c:v>125074</c:v>
                </c:pt>
                <c:pt idx="294">
                  <c:v>126528</c:v>
                </c:pt>
                <c:pt idx="295">
                  <c:v>118314</c:v>
                </c:pt>
                <c:pt idx="296">
                  <c:v>96615</c:v>
                </c:pt>
                <c:pt idx="297">
                  <c:v>59796</c:v>
                </c:pt>
                <c:pt idx="298">
                  <c:v>69099</c:v>
                </c:pt>
                <c:pt idx="299">
                  <c:v>108217</c:v>
                </c:pt>
                <c:pt idx="300">
                  <c:v>98176</c:v>
                </c:pt>
                <c:pt idx="301">
                  <c:v>93044</c:v>
                </c:pt>
                <c:pt idx="302">
                  <c:v>89157</c:v>
                </c:pt>
                <c:pt idx="303">
                  <c:v>71100</c:v>
                </c:pt>
                <c:pt idx="304">
                  <c:v>60558</c:v>
                </c:pt>
                <c:pt idx="305">
                  <c:v>53702</c:v>
                </c:pt>
                <c:pt idx="306">
                  <c:v>76862</c:v>
                </c:pt>
                <c:pt idx="307">
                  <c:v>90112</c:v>
                </c:pt>
                <c:pt idx="308">
                  <c:v>67487</c:v>
                </c:pt>
                <c:pt idx="309">
                  <c:v>72861</c:v>
                </c:pt>
                <c:pt idx="310">
                  <c:v>59290</c:v>
                </c:pt>
                <c:pt idx="311">
                  <c:v>46092</c:v>
                </c:pt>
                <c:pt idx="312">
                  <c:v>41240</c:v>
                </c:pt>
                <c:pt idx="313">
                  <c:v>50746</c:v>
                </c:pt>
                <c:pt idx="314">
                  <c:v>61391</c:v>
                </c:pt>
                <c:pt idx="315">
                  <c:v>66718</c:v>
                </c:pt>
                <c:pt idx="316">
                  <c:v>61884</c:v>
                </c:pt>
                <c:pt idx="317">
                  <c:v>49789</c:v>
                </c:pt>
                <c:pt idx="318">
                  <c:v>40702</c:v>
                </c:pt>
                <c:pt idx="319">
                  <c:v>37598</c:v>
                </c:pt>
                <c:pt idx="320">
                  <c:v>48049</c:v>
                </c:pt>
                <c:pt idx="321">
                  <c:v>44233</c:v>
                </c:pt>
                <c:pt idx="322">
                  <c:v>65430</c:v>
                </c:pt>
                <c:pt idx="323">
                  <c:v>48340</c:v>
                </c:pt>
                <c:pt idx="324">
                  <c:v>38409</c:v>
                </c:pt>
                <c:pt idx="325">
                  <c:v>32749</c:v>
                </c:pt>
                <c:pt idx="326">
                  <c:v>36634</c:v>
                </c:pt>
                <c:pt idx="327">
                  <c:v>43182</c:v>
                </c:pt>
                <c:pt idx="328">
                  <c:v>46288</c:v>
                </c:pt>
                <c:pt idx="329">
                  <c:v>54820</c:v>
                </c:pt>
                <c:pt idx="330">
                  <c:v>43049</c:v>
                </c:pt>
                <c:pt idx="331">
                  <c:v>36832</c:v>
                </c:pt>
                <c:pt idx="332">
                  <c:v>33875</c:v>
                </c:pt>
                <c:pt idx="333">
                  <c:v>38020</c:v>
                </c:pt>
                <c:pt idx="334">
                  <c:v>39728</c:v>
                </c:pt>
                <c:pt idx="335">
                  <c:v>40673</c:v>
                </c:pt>
                <c:pt idx="336">
                  <c:v>41741</c:v>
                </c:pt>
                <c:pt idx="337">
                  <c:v>43979</c:v>
                </c:pt>
                <c:pt idx="338">
                  <c:v>39480</c:v>
                </c:pt>
                <c:pt idx="339">
                  <c:v>34791</c:v>
                </c:pt>
                <c:pt idx="340">
                  <c:v>41270</c:v>
                </c:pt>
                <c:pt idx="341">
                  <c:v>44653</c:v>
                </c:pt>
                <c:pt idx="342">
                  <c:v>50674</c:v>
                </c:pt>
                <c:pt idx="343">
                  <c:v>52402</c:v>
                </c:pt>
                <c:pt idx="344">
                  <c:v>51121</c:v>
                </c:pt>
                <c:pt idx="345">
                  <c:v>49299</c:v>
                </c:pt>
                <c:pt idx="346">
                  <c:v>42642</c:v>
                </c:pt>
                <c:pt idx="347">
                  <c:v>61480</c:v>
                </c:pt>
                <c:pt idx="348">
                  <c:v>60736</c:v>
                </c:pt>
                <c:pt idx="349">
                  <c:v>68084</c:v>
                </c:pt>
                <c:pt idx="350">
                  <c:v>78388</c:v>
                </c:pt>
                <c:pt idx="351">
                  <c:v>76997</c:v>
                </c:pt>
                <c:pt idx="352">
                  <c:v>62740</c:v>
                </c:pt>
                <c:pt idx="353">
                  <c:v>60331</c:v>
                </c:pt>
                <c:pt idx="354">
                  <c:v>95792</c:v>
                </c:pt>
                <c:pt idx="355">
                  <c:v>84329</c:v>
                </c:pt>
                <c:pt idx="356">
                  <c:v>96513</c:v>
                </c:pt>
                <c:pt idx="357">
                  <c:v>99385</c:v>
                </c:pt>
                <c:pt idx="358">
                  <c:v>110454</c:v>
                </c:pt>
                <c:pt idx="359">
                  <c:v>85170</c:v>
                </c:pt>
                <c:pt idx="360">
                  <c:v>15144</c:v>
                </c:pt>
                <c:pt idx="361">
                  <c:v>13788</c:v>
                </c:pt>
                <c:pt idx="362">
                  <c:v>10050</c:v>
                </c:pt>
                <c:pt idx="363">
                  <c:v>13816</c:v>
                </c:pt>
                <c:pt idx="364">
                  <c:v>15244</c:v>
                </c:pt>
                <c:pt idx="365">
                  <c:v>14545</c:v>
                </c:pt>
                <c:pt idx="366">
                  <c:v>14256</c:v>
                </c:pt>
                <c:pt idx="367">
                  <c:v>14849</c:v>
                </c:pt>
                <c:pt idx="368">
                  <c:v>13203</c:v>
                </c:pt>
                <c:pt idx="369">
                  <c:v>9102</c:v>
                </c:pt>
                <c:pt idx="370">
                  <c:v>12689</c:v>
                </c:pt>
                <c:pt idx="371">
                  <c:v>11666</c:v>
                </c:pt>
                <c:pt idx="372">
                  <c:v>18855</c:v>
                </c:pt>
                <c:pt idx="373">
                  <c:v>13082</c:v>
                </c:pt>
                <c:pt idx="374">
                  <c:v>13044</c:v>
                </c:pt>
                <c:pt idx="375">
                  <c:v>11436</c:v>
                </c:pt>
                <c:pt idx="376">
                  <c:v>8635</c:v>
                </c:pt>
                <c:pt idx="377">
                  <c:v>11039</c:v>
                </c:pt>
                <c:pt idx="378">
                  <c:v>12899</c:v>
                </c:pt>
                <c:pt idx="379">
                  <c:v>12408</c:v>
                </c:pt>
                <c:pt idx="380">
                  <c:v>11713</c:v>
                </c:pt>
                <c:pt idx="381">
                  <c:v>12059</c:v>
                </c:pt>
                <c:pt idx="382">
                  <c:v>11831</c:v>
                </c:pt>
                <c:pt idx="383">
                  <c:v>9110</c:v>
                </c:pt>
                <c:pt idx="384">
                  <c:v>11067</c:v>
                </c:pt>
                <c:pt idx="385">
                  <c:v>12923</c:v>
                </c:pt>
                <c:pt idx="386">
                  <c:v>9309</c:v>
                </c:pt>
                <c:pt idx="387">
                  <c:v>12143</c:v>
                </c:pt>
                <c:pt idx="388">
                  <c:v>12194</c:v>
                </c:pt>
                <c:pt idx="389">
                  <c:v>11610</c:v>
                </c:pt>
                <c:pt idx="390">
                  <c:v>12881</c:v>
                </c:pt>
                <c:pt idx="391">
                  <c:v>13193</c:v>
                </c:pt>
                <c:pt idx="392">
                  <c:v>13993</c:v>
                </c:pt>
                <c:pt idx="393">
                  <c:v>14264</c:v>
                </c:pt>
                <c:pt idx="394">
                  <c:v>14199</c:v>
                </c:pt>
                <c:pt idx="395">
                  <c:v>10584</c:v>
                </c:pt>
                <c:pt idx="396">
                  <c:v>13742</c:v>
                </c:pt>
                <c:pt idx="397">
                  <c:v>16738</c:v>
                </c:pt>
                <c:pt idx="398">
                  <c:v>16577</c:v>
                </c:pt>
                <c:pt idx="399">
                  <c:v>16488</c:v>
                </c:pt>
                <c:pt idx="400">
                  <c:v>16752</c:v>
                </c:pt>
                <c:pt idx="401">
                  <c:v>15510</c:v>
                </c:pt>
                <c:pt idx="402">
                  <c:v>12286</c:v>
                </c:pt>
                <c:pt idx="403">
                  <c:v>14989</c:v>
                </c:pt>
                <c:pt idx="404">
                  <c:v>17407</c:v>
                </c:pt>
                <c:pt idx="405">
                  <c:v>16838</c:v>
                </c:pt>
                <c:pt idx="406">
                  <c:v>18284</c:v>
                </c:pt>
                <c:pt idx="407">
                  <c:v>18754</c:v>
                </c:pt>
                <c:pt idx="408">
                  <c:v>18599</c:v>
                </c:pt>
                <c:pt idx="409">
                  <c:v>15388</c:v>
                </c:pt>
                <c:pt idx="410">
                  <c:v>17921</c:v>
                </c:pt>
                <c:pt idx="411">
                  <c:v>22854</c:v>
                </c:pt>
                <c:pt idx="412">
                  <c:v>23285</c:v>
                </c:pt>
                <c:pt idx="413">
                  <c:v>24882</c:v>
                </c:pt>
                <c:pt idx="414">
                  <c:v>25320</c:v>
                </c:pt>
                <c:pt idx="415">
                  <c:v>26291</c:v>
                </c:pt>
                <c:pt idx="416">
                  <c:v>24492</c:v>
                </c:pt>
                <c:pt idx="417">
                  <c:v>28903</c:v>
                </c:pt>
                <c:pt idx="418">
                  <c:v>35871</c:v>
                </c:pt>
                <c:pt idx="419">
                  <c:v>39726</c:v>
                </c:pt>
                <c:pt idx="420">
                  <c:v>40953</c:v>
                </c:pt>
                <c:pt idx="421">
                  <c:v>43846</c:v>
                </c:pt>
                <c:pt idx="422">
                  <c:v>46951</c:v>
                </c:pt>
                <c:pt idx="423">
                  <c:v>40715</c:v>
                </c:pt>
                <c:pt idx="424">
                  <c:v>47262</c:v>
                </c:pt>
                <c:pt idx="425">
                  <c:v>53476</c:v>
                </c:pt>
                <c:pt idx="426">
                  <c:v>59118</c:v>
                </c:pt>
                <c:pt idx="427">
                  <c:v>62258</c:v>
                </c:pt>
                <c:pt idx="428">
                  <c:v>62714</c:v>
                </c:pt>
                <c:pt idx="429">
                  <c:v>68020</c:v>
                </c:pt>
                <c:pt idx="430">
                  <c:v>56211</c:v>
                </c:pt>
                <c:pt idx="431">
                  <c:v>53480</c:v>
                </c:pt>
                <c:pt idx="432">
                  <c:v>72330</c:v>
                </c:pt>
                <c:pt idx="433">
                  <c:v>81466</c:v>
                </c:pt>
                <c:pt idx="434">
                  <c:v>89129</c:v>
                </c:pt>
                <c:pt idx="435">
                  <c:v>93249</c:v>
                </c:pt>
                <c:pt idx="436">
                  <c:v>103558</c:v>
                </c:pt>
                <c:pt idx="437">
                  <c:v>96982</c:v>
                </c:pt>
                <c:pt idx="438">
                  <c:v>115736</c:v>
                </c:pt>
                <c:pt idx="439">
                  <c:v>126789</c:v>
                </c:pt>
                <c:pt idx="440">
                  <c:v>131968</c:v>
                </c:pt>
                <c:pt idx="441">
                  <c:v>145384</c:v>
                </c:pt>
                <c:pt idx="442">
                  <c:v>152879</c:v>
                </c:pt>
                <c:pt idx="443">
                  <c:v>168912</c:v>
                </c:pt>
                <c:pt idx="444">
                  <c:v>161736</c:v>
                </c:pt>
                <c:pt idx="445">
                  <c:v>184372</c:v>
                </c:pt>
                <c:pt idx="446">
                  <c:v>200739</c:v>
                </c:pt>
                <c:pt idx="447">
                  <c:v>217353</c:v>
                </c:pt>
                <c:pt idx="448">
                  <c:v>234692</c:v>
                </c:pt>
                <c:pt idx="449">
                  <c:v>261394</c:v>
                </c:pt>
                <c:pt idx="450">
                  <c:v>273802</c:v>
                </c:pt>
                <c:pt idx="451">
                  <c:v>259167</c:v>
                </c:pt>
                <c:pt idx="452">
                  <c:v>332921</c:v>
                </c:pt>
                <c:pt idx="453">
                  <c:v>323023</c:v>
                </c:pt>
                <c:pt idx="454">
                  <c:v>360927</c:v>
                </c:pt>
                <c:pt idx="455">
                  <c:v>379308</c:v>
                </c:pt>
                <c:pt idx="456">
                  <c:v>386555</c:v>
                </c:pt>
                <c:pt idx="457">
                  <c:v>401993</c:v>
                </c:pt>
                <c:pt idx="458">
                  <c:v>392488</c:v>
                </c:pt>
                <c:pt idx="459">
                  <c:v>368060</c:v>
                </c:pt>
                <c:pt idx="460">
                  <c:v>357316</c:v>
                </c:pt>
                <c:pt idx="461">
                  <c:v>382146</c:v>
                </c:pt>
                <c:pt idx="462">
                  <c:v>412431</c:v>
                </c:pt>
                <c:pt idx="463">
                  <c:v>414188</c:v>
                </c:pt>
                <c:pt idx="464">
                  <c:v>401078</c:v>
                </c:pt>
                <c:pt idx="465">
                  <c:v>403405</c:v>
                </c:pt>
                <c:pt idx="466">
                  <c:v>366494</c:v>
                </c:pt>
                <c:pt idx="467">
                  <c:v>329942</c:v>
                </c:pt>
                <c:pt idx="468">
                  <c:v>348421</c:v>
                </c:pt>
                <c:pt idx="469">
                  <c:v>362727</c:v>
                </c:pt>
                <c:pt idx="470">
                  <c:v>343144</c:v>
                </c:pt>
                <c:pt idx="471">
                  <c:v>326098</c:v>
                </c:pt>
                <c:pt idx="472">
                  <c:v>311170</c:v>
                </c:pt>
                <c:pt idx="473">
                  <c:v>281386</c:v>
                </c:pt>
                <c:pt idx="474">
                  <c:v>263533</c:v>
                </c:pt>
                <c:pt idx="475">
                  <c:v>267334</c:v>
                </c:pt>
                <c:pt idx="476">
                  <c:v>276110</c:v>
                </c:pt>
                <c:pt idx="477">
                  <c:v>259551</c:v>
                </c:pt>
                <c:pt idx="478">
                  <c:v>222315</c:v>
                </c:pt>
                <c:pt idx="479">
                  <c:v>196427</c:v>
                </c:pt>
                <c:pt idx="480">
                  <c:v>208921</c:v>
                </c:pt>
                <c:pt idx="481">
                  <c:v>211298</c:v>
                </c:pt>
                <c:pt idx="482">
                  <c:v>186364</c:v>
                </c:pt>
                <c:pt idx="483">
                  <c:v>173790</c:v>
                </c:pt>
                <c:pt idx="484">
                  <c:v>165553</c:v>
                </c:pt>
                <c:pt idx="485">
                  <c:v>152734</c:v>
                </c:pt>
                <c:pt idx="486">
                  <c:v>127510</c:v>
                </c:pt>
                <c:pt idx="487">
                  <c:v>132788</c:v>
                </c:pt>
                <c:pt idx="488">
                  <c:v>134154</c:v>
                </c:pt>
                <c:pt idx="489">
                  <c:v>132364</c:v>
                </c:pt>
                <c:pt idx="490">
                  <c:v>120529</c:v>
                </c:pt>
                <c:pt idx="491">
                  <c:v>114460</c:v>
                </c:pt>
                <c:pt idx="492">
                  <c:v>100636</c:v>
                </c:pt>
                <c:pt idx="493">
                  <c:v>86498</c:v>
                </c:pt>
                <c:pt idx="494">
                  <c:v>92596</c:v>
                </c:pt>
                <c:pt idx="495">
                  <c:v>93463</c:v>
                </c:pt>
                <c:pt idx="496">
                  <c:v>92291</c:v>
                </c:pt>
                <c:pt idx="497">
                  <c:v>84332</c:v>
                </c:pt>
                <c:pt idx="498">
                  <c:v>80834</c:v>
                </c:pt>
                <c:pt idx="499">
                  <c:v>70421</c:v>
                </c:pt>
                <c:pt idx="500">
                  <c:v>60471</c:v>
                </c:pt>
                <c:pt idx="501">
                  <c:v>62224</c:v>
                </c:pt>
                <c:pt idx="502">
                  <c:v>67208</c:v>
                </c:pt>
                <c:pt idx="503">
                  <c:v>62480</c:v>
                </c:pt>
                <c:pt idx="504">
                  <c:v>60753</c:v>
                </c:pt>
                <c:pt idx="505">
                  <c:v>58226</c:v>
                </c:pt>
                <c:pt idx="506">
                  <c:v>53449</c:v>
                </c:pt>
                <c:pt idx="507">
                  <c:v>42640</c:v>
                </c:pt>
                <c:pt idx="508">
                  <c:v>50848</c:v>
                </c:pt>
                <c:pt idx="509">
                  <c:v>54069</c:v>
                </c:pt>
                <c:pt idx="510">
                  <c:v>51667</c:v>
                </c:pt>
                <c:pt idx="511">
                  <c:v>48698</c:v>
                </c:pt>
                <c:pt idx="512">
                  <c:v>50040</c:v>
                </c:pt>
                <c:pt idx="513">
                  <c:v>46148</c:v>
                </c:pt>
                <c:pt idx="514">
                  <c:v>37566</c:v>
                </c:pt>
                <c:pt idx="515">
                  <c:v>45951</c:v>
                </c:pt>
                <c:pt idx="516">
                  <c:v>48786</c:v>
                </c:pt>
                <c:pt idx="517">
                  <c:v>46617</c:v>
                </c:pt>
                <c:pt idx="518">
                  <c:v>44111</c:v>
                </c:pt>
                <c:pt idx="519">
                  <c:v>43071</c:v>
                </c:pt>
                <c:pt idx="520">
                  <c:v>39796</c:v>
                </c:pt>
                <c:pt idx="521">
                  <c:v>34703</c:v>
                </c:pt>
                <c:pt idx="522">
                  <c:v>43733</c:v>
                </c:pt>
                <c:pt idx="523">
                  <c:v>45892</c:v>
                </c:pt>
                <c:pt idx="524">
                  <c:v>43393</c:v>
                </c:pt>
                <c:pt idx="525">
                  <c:v>1874</c:v>
                </c:pt>
                <c:pt idx="526">
                  <c:v>3499</c:v>
                </c:pt>
                <c:pt idx="527">
                  <c:v>4228</c:v>
                </c:pt>
                <c:pt idx="528">
                  <c:v>2535</c:v>
                </c:pt>
                <c:pt idx="529">
                  <c:v>4656</c:v>
                </c:pt>
                <c:pt idx="530">
                  <c:v>4713</c:v>
                </c:pt>
                <c:pt idx="531">
                  <c:v>4273</c:v>
                </c:pt>
                <c:pt idx="532">
                  <c:v>2806</c:v>
                </c:pt>
                <c:pt idx="533">
                  <c:v>5815</c:v>
                </c:pt>
                <c:pt idx="534">
                  <c:v>5113</c:v>
                </c:pt>
                <c:pt idx="535">
                  <c:v>4186</c:v>
                </c:pt>
                <c:pt idx="536">
                  <c:v>6678</c:v>
                </c:pt>
                <c:pt idx="537">
                  <c:v>5248</c:v>
                </c:pt>
                <c:pt idx="538">
                  <c:v>6289</c:v>
                </c:pt>
                <c:pt idx="539">
                  <c:v>6743</c:v>
                </c:pt>
                <c:pt idx="540">
                  <c:v>6631</c:v>
                </c:pt>
                <c:pt idx="541">
                  <c:v>7966</c:v>
                </c:pt>
                <c:pt idx="542">
                  <c:v>7309</c:v>
                </c:pt>
                <c:pt idx="543">
                  <c:v>7600</c:v>
                </c:pt>
                <c:pt idx="544">
                  <c:v>6309</c:v>
                </c:pt>
                <c:pt idx="545">
                  <c:v>8077</c:v>
                </c:pt>
                <c:pt idx="546">
                  <c:v>5885</c:v>
                </c:pt>
                <c:pt idx="547">
                  <c:v>9754</c:v>
                </c:pt>
                <c:pt idx="548">
                  <c:v>8990</c:v>
                </c:pt>
                <c:pt idx="549">
                  <c:v>9997</c:v>
                </c:pt>
                <c:pt idx="550">
                  <c:v>9754</c:v>
                </c:pt>
                <c:pt idx="551">
                  <c:v>5235</c:v>
                </c:pt>
                <c:pt idx="552">
                  <c:v>8450</c:v>
                </c:pt>
                <c:pt idx="553">
                  <c:v>8190</c:v>
                </c:pt>
                <c:pt idx="554">
                  <c:v>6560</c:v>
                </c:pt>
                <c:pt idx="555">
                  <c:v>7380</c:v>
                </c:pt>
                <c:pt idx="556">
                  <c:v>10213</c:v>
                </c:pt>
                <c:pt idx="557">
                  <c:v>7027</c:v>
                </c:pt>
                <c:pt idx="558">
                  <c:v>6159</c:v>
                </c:pt>
                <c:pt idx="559">
                  <c:v>4933</c:v>
                </c:pt>
                <c:pt idx="560">
                  <c:v>3442</c:v>
                </c:pt>
                <c:pt idx="561">
                  <c:v>3666</c:v>
                </c:pt>
                <c:pt idx="562">
                  <c:v>8587</c:v>
                </c:pt>
                <c:pt idx="563">
                  <c:v>11934</c:v>
                </c:pt>
                <c:pt idx="564">
                  <c:v>7305</c:v>
                </c:pt>
                <c:pt idx="565">
                  <c:v>5096</c:v>
                </c:pt>
                <c:pt idx="566">
                  <c:v>4798</c:v>
                </c:pt>
                <c:pt idx="567">
                  <c:v>4646</c:v>
                </c:pt>
                <c:pt idx="568">
                  <c:v>8811</c:v>
                </c:pt>
                <c:pt idx="569">
                  <c:v>7732</c:v>
                </c:pt>
                <c:pt idx="570">
                  <c:v>8896</c:v>
                </c:pt>
                <c:pt idx="571">
                  <c:v>6744</c:v>
                </c:pt>
                <c:pt idx="572">
                  <c:v>5238</c:v>
                </c:pt>
                <c:pt idx="573">
                  <c:v>4727</c:v>
                </c:pt>
                <c:pt idx="574">
                  <c:v>6518</c:v>
                </c:pt>
                <c:pt idx="575">
                  <c:v>4427</c:v>
                </c:pt>
                <c:pt idx="576">
                  <c:v>7191</c:v>
                </c:pt>
                <c:pt idx="577">
                  <c:v>6010</c:v>
                </c:pt>
                <c:pt idx="578">
                  <c:v>5083</c:v>
                </c:pt>
                <c:pt idx="579">
                  <c:v>3934</c:v>
                </c:pt>
                <c:pt idx="580">
                  <c:v>3100</c:v>
                </c:pt>
                <c:pt idx="581">
                  <c:v>2534</c:v>
                </c:pt>
                <c:pt idx="582">
                  <c:v>5913</c:v>
                </c:pt>
                <c:pt idx="583">
                  <c:v>4282</c:v>
                </c:pt>
                <c:pt idx="584">
                  <c:v>4054</c:v>
                </c:pt>
                <c:pt idx="585">
                  <c:v>3305</c:v>
                </c:pt>
                <c:pt idx="586">
                  <c:v>2579</c:v>
                </c:pt>
                <c:pt idx="587">
                  <c:v>0</c:v>
                </c:pt>
                <c:pt idx="588">
                  <c:v>5530</c:v>
                </c:pt>
                <c:pt idx="589">
                  <c:v>4955</c:v>
                </c:pt>
                <c:pt idx="590">
                  <c:v>4574</c:v>
                </c:pt>
                <c:pt idx="591">
                  <c:v>4184</c:v>
                </c:pt>
                <c:pt idx="592">
                  <c:v>3970</c:v>
                </c:pt>
                <c:pt idx="593">
                  <c:v>3054</c:v>
                </c:pt>
                <c:pt idx="594">
                  <c:v>2555</c:v>
                </c:pt>
                <c:pt idx="595">
                  <c:v>2472</c:v>
                </c:pt>
                <c:pt idx="596">
                  <c:v>4151</c:v>
                </c:pt>
                <c:pt idx="597">
                  <c:v>5260</c:v>
                </c:pt>
                <c:pt idx="598">
                  <c:v>4267</c:v>
                </c:pt>
                <c:pt idx="599">
                  <c:v>3922</c:v>
                </c:pt>
                <c:pt idx="600">
                  <c:v>3058</c:v>
                </c:pt>
                <c:pt idx="601">
                  <c:v>3262</c:v>
                </c:pt>
                <c:pt idx="602">
                  <c:v>1848</c:v>
                </c:pt>
                <c:pt idx="603">
                  <c:v>3541</c:v>
                </c:pt>
                <c:pt idx="604">
                  <c:v>3146</c:v>
                </c:pt>
                <c:pt idx="605">
                  <c:v>3230</c:v>
                </c:pt>
                <c:pt idx="606">
                  <c:v>2758</c:v>
                </c:pt>
                <c:pt idx="607">
                  <c:v>1948</c:v>
                </c:pt>
                <c:pt idx="608">
                  <c:v>1601</c:v>
                </c:pt>
                <c:pt idx="609">
                  <c:v>1178</c:v>
                </c:pt>
                <c:pt idx="610">
                  <c:v>1936</c:v>
                </c:pt>
                <c:pt idx="611">
                  <c:v>1790</c:v>
                </c:pt>
                <c:pt idx="612">
                  <c:v>1475</c:v>
                </c:pt>
                <c:pt idx="613">
                  <c:v>1384</c:v>
                </c:pt>
                <c:pt idx="614">
                  <c:v>1047</c:v>
                </c:pt>
                <c:pt idx="615">
                  <c:v>611</c:v>
                </c:pt>
                <c:pt idx="616">
                  <c:v>552</c:v>
                </c:pt>
                <c:pt idx="617">
                  <c:v>992</c:v>
                </c:pt>
                <c:pt idx="618">
                  <c:v>925</c:v>
                </c:pt>
                <c:pt idx="619">
                  <c:v>339</c:v>
                </c:pt>
                <c:pt idx="620">
                  <c:v>817</c:v>
                </c:pt>
                <c:pt idx="621">
                  <c:v>538</c:v>
                </c:pt>
                <c:pt idx="622">
                  <c:v>0</c:v>
                </c:pt>
                <c:pt idx="623">
                  <c:v>541</c:v>
                </c:pt>
                <c:pt idx="624">
                  <c:v>201</c:v>
                </c:pt>
                <c:pt idx="625">
                  <c:v>514</c:v>
                </c:pt>
                <c:pt idx="626">
                  <c:v>466</c:v>
                </c:pt>
                <c:pt idx="627">
                  <c:v>351</c:v>
                </c:pt>
                <c:pt idx="628">
                  <c:v>251</c:v>
                </c:pt>
                <c:pt idx="629">
                  <c:v>363</c:v>
                </c:pt>
                <c:pt idx="630">
                  <c:v>177</c:v>
                </c:pt>
                <c:pt idx="631">
                  <c:v>356</c:v>
                </c:pt>
                <c:pt idx="632">
                  <c:v>317</c:v>
                </c:pt>
                <c:pt idx="633">
                  <c:v>296</c:v>
                </c:pt>
                <c:pt idx="634">
                  <c:v>270</c:v>
                </c:pt>
                <c:pt idx="635">
                  <c:v>188</c:v>
                </c:pt>
                <c:pt idx="636">
                  <c:v>139</c:v>
                </c:pt>
                <c:pt idx="637">
                  <c:v>120</c:v>
                </c:pt>
                <c:pt idx="638">
                  <c:v>225</c:v>
                </c:pt>
                <c:pt idx="639">
                  <c:v>176</c:v>
                </c:pt>
                <c:pt idx="640">
                  <c:v>256</c:v>
                </c:pt>
                <c:pt idx="641">
                  <c:v>312</c:v>
                </c:pt>
                <c:pt idx="642">
                  <c:v>34</c:v>
                </c:pt>
                <c:pt idx="643">
                  <c:v>-53</c:v>
                </c:pt>
                <c:pt idx="644">
                  <c:v>164</c:v>
                </c:pt>
                <c:pt idx="645">
                  <c:v>171</c:v>
                </c:pt>
                <c:pt idx="646">
                  <c:v>139</c:v>
                </c:pt>
                <c:pt idx="647">
                  <c:v>135</c:v>
                </c:pt>
                <c:pt idx="648">
                  <c:v>315</c:v>
                </c:pt>
                <c:pt idx="649">
                  <c:v>85</c:v>
                </c:pt>
                <c:pt idx="650">
                  <c:v>82</c:v>
                </c:pt>
                <c:pt idx="651">
                  <c:v>50</c:v>
                </c:pt>
                <c:pt idx="652">
                  <c:v>83</c:v>
                </c:pt>
                <c:pt idx="653">
                  <c:v>110</c:v>
                </c:pt>
                <c:pt idx="654">
                  <c:v>106</c:v>
                </c:pt>
                <c:pt idx="655">
                  <c:v>84</c:v>
                </c:pt>
                <c:pt idx="656">
                  <c:v>74</c:v>
                </c:pt>
                <c:pt idx="657">
                  <c:v>0</c:v>
                </c:pt>
                <c:pt idx="658">
                  <c:v>73</c:v>
                </c:pt>
                <c:pt idx="659">
                  <c:v>67</c:v>
                </c:pt>
                <c:pt idx="660">
                  <c:v>76</c:v>
                </c:pt>
                <c:pt idx="661">
                  <c:v>70</c:v>
                </c:pt>
                <c:pt idx="662">
                  <c:v>61</c:v>
                </c:pt>
                <c:pt idx="663">
                  <c:v>30</c:v>
                </c:pt>
                <c:pt idx="664">
                  <c:v>28</c:v>
                </c:pt>
                <c:pt idx="665">
                  <c:v>8</c:v>
                </c:pt>
                <c:pt idx="666">
                  <c:v>63</c:v>
                </c:pt>
                <c:pt idx="667">
                  <c:v>43</c:v>
                </c:pt>
                <c:pt idx="668">
                  <c:v>30</c:v>
                </c:pt>
                <c:pt idx="669">
                  <c:v>29</c:v>
                </c:pt>
                <c:pt idx="670">
                  <c:v>20</c:v>
                </c:pt>
                <c:pt idx="671">
                  <c:v>39</c:v>
                </c:pt>
                <c:pt idx="672">
                  <c:v>1</c:v>
                </c:pt>
                <c:pt idx="673">
                  <c:v>40</c:v>
                </c:pt>
                <c:pt idx="674">
                  <c:v>8</c:v>
                </c:pt>
                <c:pt idx="675">
                  <c:v>54</c:v>
                </c:pt>
                <c:pt idx="676">
                  <c:v>42</c:v>
                </c:pt>
                <c:pt idx="677">
                  <c:v>27</c:v>
                </c:pt>
                <c:pt idx="678">
                  <c:v>18</c:v>
                </c:pt>
                <c:pt idx="679">
                  <c:v>11</c:v>
                </c:pt>
                <c:pt idx="680">
                  <c:v>48</c:v>
                </c:pt>
                <c:pt idx="681">
                  <c:v>22</c:v>
                </c:pt>
                <c:pt idx="682">
                  <c:v>19</c:v>
                </c:pt>
                <c:pt idx="683">
                  <c:v>12</c:v>
                </c:pt>
                <c:pt idx="684">
                  <c:v>13</c:v>
                </c:pt>
                <c:pt idx="685">
                  <c:v>20</c:v>
                </c:pt>
                <c:pt idx="686">
                  <c:v>5</c:v>
                </c:pt>
                <c:pt idx="687">
                  <c:v>17</c:v>
                </c:pt>
                <c:pt idx="688">
                  <c:v>36</c:v>
                </c:pt>
                <c:pt idx="689">
                  <c:v>6</c:v>
                </c:pt>
                <c:pt idx="690">
                  <c:v>15</c:v>
                </c:pt>
                <c:pt idx="691">
                  <c:v>7</c:v>
                </c:pt>
                <c:pt idx="692">
                  <c:v>27</c:v>
                </c:pt>
                <c:pt idx="693">
                  <c:v>5</c:v>
                </c:pt>
                <c:pt idx="694">
                  <c:v>14</c:v>
                </c:pt>
                <c:pt idx="695">
                  <c:v>0</c:v>
                </c:pt>
                <c:pt idx="696">
                  <c:v>0</c:v>
                </c:pt>
                <c:pt idx="697">
                  <c:v>45</c:v>
                </c:pt>
                <c:pt idx="698">
                  <c:v>23</c:v>
                </c:pt>
                <c:pt idx="699">
                  <c:v>8</c:v>
                </c:pt>
                <c:pt idx="700">
                  <c:v>5</c:v>
                </c:pt>
                <c:pt idx="701">
                  <c:v>24</c:v>
                </c:pt>
                <c:pt idx="702">
                  <c:v>11</c:v>
                </c:pt>
                <c:pt idx="703">
                  <c:v>19</c:v>
                </c:pt>
                <c:pt idx="704">
                  <c:v>27</c:v>
                </c:pt>
                <c:pt idx="705">
                  <c:v>22</c:v>
                </c:pt>
                <c:pt idx="706">
                  <c:v>61</c:v>
                </c:pt>
                <c:pt idx="707">
                  <c:v>37</c:v>
                </c:pt>
                <c:pt idx="708">
                  <c:v>123</c:v>
                </c:pt>
                <c:pt idx="709">
                  <c:v>89</c:v>
                </c:pt>
                <c:pt idx="710">
                  <c:v>146</c:v>
                </c:pt>
                <c:pt idx="711">
                  <c:v>219</c:v>
                </c:pt>
                <c:pt idx="712">
                  <c:v>194</c:v>
                </c:pt>
                <c:pt idx="713">
                  <c:v>185</c:v>
                </c:pt>
                <c:pt idx="714">
                  <c:v>65</c:v>
                </c:pt>
                <c:pt idx="715">
                  <c:v>308</c:v>
                </c:pt>
                <c:pt idx="716">
                  <c:v>290</c:v>
                </c:pt>
                <c:pt idx="717">
                  <c:v>291</c:v>
                </c:pt>
                <c:pt idx="718">
                  <c:v>290</c:v>
                </c:pt>
                <c:pt idx="719">
                  <c:v>304</c:v>
                </c:pt>
                <c:pt idx="720">
                  <c:v>277</c:v>
                </c:pt>
                <c:pt idx="721">
                  <c:v>321</c:v>
                </c:pt>
                <c:pt idx="722">
                  <c:v>496</c:v>
                </c:pt>
                <c:pt idx="723">
                  <c:v>427</c:v>
                </c:pt>
                <c:pt idx="724">
                  <c:v>486</c:v>
                </c:pt>
                <c:pt idx="725">
                  <c:v>611</c:v>
                </c:pt>
                <c:pt idx="726">
                  <c:v>390</c:v>
                </c:pt>
                <c:pt idx="727">
                  <c:v>432</c:v>
                </c:pt>
                <c:pt idx="728">
                  <c:v>1525</c:v>
                </c:pt>
                <c:pt idx="729">
                  <c:v>1297</c:v>
                </c:pt>
                <c:pt idx="730">
                  <c:v>1084</c:v>
                </c:pt>
                <c:pt idx="731">
                  <c:v>1057</c:v>
                </c:pt>
                <c:pt idx="732">
                  <c:v>922</c:v>
                </c:pt>
                <c:pt idx="733">
                  <c:v>1244</c:v>
                </c:pt>
                <c:pt idx="734">
                  <c:v>1149</c:v>
                </c:pt>
                <c:pt idx="735">
                  <c:v>1129</c:v>
                </c:pt>
                <c:pt idx="736">
                  <c:v>1175</c:v>
                </c:pt>
                <c:pt idx="737">
                  <c:v>1259</c:v>
                </c:pt>
                <c:pt idx="738">
                  <c:v>1303</c:v>
                </c:pt>
                <c:pt idx="739">
                  <c:v>1263</c:v>
                </c:pt>
                <c:pt idx="740">
                  <c:v>1142</c:v>
                </c:pt>
                <c:pt idx="741">
                  <c:v>1545</c:v>
                </c:pt>
                <c:pt idx="742">
                  <c:v>1460</c:v>
                </c:pt>
                <c:pt idx="743">
                  <c:v>1469</c:v>
                </c:pt>
                <c:pt idx="744">
                  <c:v>1517</c:v>
                </c:pt>
                <c:pt idx="745">
                  <c:v>1974</c:v>
                </c:pt>
                <c:pt idx="746">
                  <c:v>1911</c:v>
                </c:pt>
                <c:pt idx="747">
                  <c:v>1977</c:v>
                </c:pt>
                <c:pt idx="748">
                  <c:v>2141</c:v>
                </c:pt>
                <c:pt idx="749">
                  <c:v>2864</c:v>
                </c:pt>
                <c:pt idx="750">
                  <c:v>2598</c:v>
                </c:pt>
                <c:pt idx="751">
                  <c:v>2714</c:v>
                </c:pt>
                <c:pt idx="752">
                  <c:v>2615</c:v>
                </c:pt>
                <c:pt idx="753">
                  <c:v>3453</c:v>
                </c:pt>
                <c:pt idx="754">
                  <c:v>3491</c:v>
                </c:pt>
                <c:pt idx="755">
                  <c:v>3480</c:v>
                </c:pt>
                <c:pt idx="756">
                  <c:v>3449</c:v>
                </c:pt>
                <c:pt idx="757">
                  <c:v>5482</c:v>
                </c:pt>
                <c:pt idx="758">
                  <c:v>4515</c:v>
                </c:pt>
                <c:pt idx="759">
                  <c:v>4511</c:v>
                </c:pt>
                <c:pt idx="760">
                  <c:v>4802</c:v>
                </c:pt>
                <c:pt idx="761">
                  <c:v>4111</c:v>
                </c:pt>
                <c:pt idx="762">
                  <c:v>2274</c:v>
                </c:pt>
                <c:pt idx="763">
                  <c:v>4973</c:v>
                </c:pt>
                <c:pt idx="764">
                  <c:v>5369</c:v>
                </c:pt>
                <c:pt idx="765">
                  <c:v>5526</c:v>
                </c:pt>
                <c:pt idx="766">
                  <c:v>5014</c:v>
                </c:pt>
                <c:pt idx="767">
                  <c:v>5622</c:v>
                </c:pt>
                <c:pt idx="768">
                  <c:v>4623</c:v>
                </c:pt>
                <c:pt idx="769">
                  <c:v>3283</c:v>
                </c:pt>
                <c:pt idx="770">
                  <c:v>4966</c:v>
                </c:pt>
                <c:pt idx="771">
                  <c:v>3796</c:v>
                </c:pt>
                <c:pt idx="772">
                  <c:v>7914</c:v>
                </c:pt>
                <c:pt idx="773">
                  <c:v>4684</c:v>
                </c:pt>
                <c:pt idx="774">
                  <c:v>5989</c:v>
                </c:pt>
                <c:pt idx="775">
                  <c:v>5897</c:v>
                </c:pt>
                <c:pt idx="776">
                  <c:v>4475</c:v>
                </c:pt>
                <c:pt idx="777">
                  <c:v>4197</c:v>
                </c:pt>
                <c:pt idx="778">
                  <c:v>4068</c:v>
                </c:pt>
                <c:pt idx="779">
                  <c:v>4383</c:v>
                </c:pt>
                <c:pt idx="780">
                  <c:v>6046</c:v>
                </c:pt>
                <c:pt idx="781">
                  <c:v>7249</c:v>
                </c:pt>
                <c:pt idx="782">
                  <c:v>6578</c:v>
                </c:pt>
                <c:pt idx="783">
                  <c:v>4857</c:v>
                </c:pt>
                <c:pt idx="784">
                  <c:v>6360</c:v>
                </c:pt>
                <c:pt idx="785">
                  <c:v>7521</c:v>
                </c:pt>
                <c:pt idx="786">
                  <c:v>6367</c:v>
                </c:pt>
                <c:pt idx="787">
                  <c:v>6288</c:v>
                </c:pt>
                <c:pt idx="788">
                  <c:v>6331</c:v>
                </c:pt>
                <c:pt idx="789">
                  <c:v>5265</c:v>
                </c:pt>
                <c:pt idx="790">
                  <c:v>3738</c:v>
                </c:pt>
                <c:pt idx="791">
                  <c:v>5204</c:v>
                </c:pt>
                <c:pt idx="792">
                  <c:v>5854</c:v>
                </c:pt>
                <c:pt idx="793">
                  <c:v>5710</c:v>
                </c:pt>
                <c:pt idx="794">
                  <c:v>5254</c:v>
                </c:pt>
                <c:pt idx="795">
                  <c:v>4985</c:v>
                </c:pt>
                <c:pt idx="796">
                  <c:v>4045</c:v>
                </c:pt>
                <c:pt idx="797">
                  <c:v>2743</c:v>
                </c:pt>
                <c:pt idx="798">
                  <c:v>3918</c:v>
                </c:pt>
                <c:pt idx="799">
                  <c:v>4485</c:v>
                </c:pt>
                <c:pt idx="800">
                  <c:v>4163</c:v>
                </c:pt>
                <c:pt idx="801">
                  <c:v>3701</c:v>
                </c:pt>
                <c:pt idx="802">
                  <c:v>3604</c:v>
                </c:pt>
                <c:pt idx="803">
                  <c:v>2853</c:v>
                </c:pt>
                <c:pt idx="804">
                  <c:v>1796</c:v>
                </c:pt>
                <c:pt idx="805">
                  <c:v>2641</c:v>
                </c:pt>
                <c:pt idx="806">
                  <c:v>3036</c:v>
                </c:pt>
                <c:pt idx="807">
                  <c:v>2848</c:v>
                </c:pt>
                <c:pt idx="808">
                  <c:v>2577</c:v>
                </c:pt>
                <c:pt idx="809">
                  <c:v>2663</c:v>
                </c:pt>
                <c:pt idx="810">
                  <c:v>2027</c:v>
                </c:pt>
                <c:pt idx="811">
                  <c:v>1205</c:v>
                </c:pt>
                <c:pt idx="812">
                  <c:v>1883</c:v>
                </c:pt>
                <c:pt idx="813">
                  <c:v>2245</c:v>
                </c:pt>
                <c:pt idx="814">
                  <c:v>2044</c:v>
                </c:pt>
                <c:pt idx="815">
                  <c:v>1936</c:v>
                </c:pt>
                <c:pt idx="816">
                  <c:v>1947</c:v>
                </c:pt>
                <c:pt idx="817">
                  <c:v>1384</c:v>
                </c:pt>
                <c:pt idx="818">
                  <c:v>941</c:v>
                </c:pt>
                <c:pt idx="819">
                  <c:v>1414</c:v>
                </c:pt>
                <c:pt idx="820">
                  <c:v>1717</c:v>
                </c:pt>
                <c:pt idx="821">
                  <c:v>1545</c:v>
                </c:pt>
                <c:pt idx="822">
                  <c:v>1636</c:v>
                </c:pt>
                <c:pt idx="823">
                  <c:v>1507</c:v>
                </c:pt>
                <c:pt idx="824">
                  <c:v>1318</c:v>
                </c:pt>
                <c:pt idx="825">
                  <c:v>864</c:v>
                </c:pt>
                <c:pt idx="826">
                  <c:v>1443</c:v>
                </c:pt>
                <c:pt idx="827">
                  <c:v>1778</c:v>
                </c:pt>
                <c:pt idx="828">
                  <c:v>1665</c:v>
                </c:pt>
                <c:pt idx="829">
                  <c:v>1727</c:v>
                </c:pt>
                <c:pt idx="830">
                  <c:v>1626</c:v>
                </c:pt>
                <c:pt idx="831">
                  <c:v>1272</c:v>
                </c:pt>
                <c:pt idx="832">
                  <c:v>1007</c:v>
                </c:pt>
                <c:pt idx="833">
                  <c:v>1401</c:v>
                </c:pt>
                <c:pt idx="834">
                  <c:v>1820</c:v>
                </c:pt>
                <c:pt idx="835">
                  <c:v>1733</c:v>
                </c:pt>
                <c:pt idx="836">
                  <c:v>1774</c:v>
                </c:pt>
                <c:pt idx="837">
                  <c:v>1884</c:v>
                </c:pt>
                <c:pt idx="838">
                  <c:v>1484</c:v>
                </c:pt>
                <c:pt idx="839">
                  <c:v>1040</c:v>
                </c:pt>
                <c:pt idx="840">
                  <c:v>1689</c:v>
                </c:pt>
                <c:pt idx="841">
                  <c:v>2180</c:v>
                </c:pt>
                <c:pt idx="842">
                  <c:v>2230</c:v>
                </c:pt>
              </c:numCache>
            </c:numRef>
          </c:xVal>
          <c:yVal>
            <c:numRef>
              <c:f>Sheet1!$F$2:$F$844</c:f>
              <c:numCache>
                <c:formatCode>General</c:formatCode>
                <c:ptCount val="843"/>
                <c:pt idx="0">
                  <c:v>551</c:v>
                </c:pt>
                <c:pt idx="1">
                  <c:v>452</c:v>
                </c:pt>
                <c:pt idx="2">
                  <c:v>1192</c:v>
                </c:pt>
                <c:pt idx="3">
                  <c:v>1340</c:v>
                </c:pt>
                <c:pt idx="4">
                  <c:v>1316</c:v>
                </c:pt>
                <c:pt idx="5">
                  <c:v>1096</c:v>
                </c:pt>
                <c:pt idx="6">
                  <c:v>1202</c:v>
                </c:pt>
                <c:pt idx="7">
                  <c:v>592</c:v>
                </c:pt>
                <c:pt idx="8">
                  <c:v>627</c:v>
                </c:pt>
                <c:pt idx="9">
                  <c:v>1214</c:v>
                </c:pt>
                <c:pt idx="10">
                  <c:v>1283</c:v>
                </c:pt>
                <c:pt idx="11">
                  <c:v>1386</c:v>
                </c:pt>
                <c:pt idx="12">
                  <c:v>1119</c:v>
                </c:pt>
                <c:pt idx="13">
                  <c:v>1279</c:v>
                </c:pt>
                <c:pt idx="14">
                  <c:v>559</c:v>
                </c:pt>
                <c:pt idx="15">
                  <c:v>595</c:v>
                </c:pt>
                <c:pt idx="16">
                  <c:v>1210</c:v>
                </c:pt>
                <c:pt idx="17">
                  <c:v>1254</c:v>
                </c:pt>
                <c:pt idx="18">
                  <c:v>1232</c:v>
                </c:pt>
                <c:pt idx="19">
                  <c:v>1239</c:v>
                </c:pt>
                <c:pt idx="20">
                  <c:v>0</c:v>
                </c:pt>
                <c:pt idx="21">
                  <c:v>1500</c:v>
                </c:pt>
                <c:pt idx="22">
                  <c:v>0</c:v>
                </c:pt>
                <c:pt idx="23">
                  <c:v>1986</c:v>
                </c:pt>
                <c:pt idx="24">
                  <c:v>1330</c:v>
                </c:pt>
                <c:pt idx="25">
                  <c:v>1351</c:v>
                </c:pt>
                <c:pt idx="26">
                  <c:v>1288</c:v>
                </c:pt>
                <c:pt idx="27">
                  <c:v>1043</c:v>
                </c:pt>
                <c:pt idx="28">
                  <c:v>713</c:v>
                </c:pt>
                <c:pt idx="29">
                  <c:v>528</c:v>
                </c:pt>
                <c:pt idx="30">
                  <c:v>1167</c:v>
                </c:pt>
                <c:pt idx="31">
                  <c:v>1150</c:v>
                </c:pt>
                <c:pt idx="32">
                  <c:v>1367</c:v>
                </c:pt>
                <c:pt idx="33">
                  <c:v>1280</c:v>
                </c:pt>
                <c:pt idx="34">
                  <c:v>1240</c:v>
                </c:pt>
                <c:pt idx="35">
                  <c:v>527</c:v>
                </c:pt>
                <c:pt idx="36">
                  <c:v>639</c:v>
                </c:pt>
                <c:pt idx="37">
                  <c:v>1386</c:v>
                </c:pt>
                <c:pt idx="38">
                  <c:v>1428</c:v>
                </c:pt>
                <c:pt idx="39">
                  <c:v>1541</c:v>
                </c:pt>
                <c:pt idx="40">
                  <c:v>1337</c:v>
                </c:pt>
                <c:pt idx="41">
                  <c:v>1386</c:v>
                </c:pt>
                <c:pt idx="42">
                  <c:v>721</c:v>
                </c:pt>
                <c:pt idx="43">
                  <c:v>778</c:v>
                </c:pt>
                <c:pt idx="44">
                  <c:v>1641</c:v>
                </c:pt>
                <c:pt idx="45">
                  <c:v>1910</c:v>
                </c:pt>
                <c:pt idx="46">
                  <c:v>1699</c:v>
                </c:pt>
                <c:pt idx="47">
                  <c:v>1800</c:v>
                </c:pt>
                <c:pt idx="48">
                  <c:v>2233</c:v>
                </c:pt>
                <c:pt idx="49">
                  <c:v>2216</c:v>
                </c:pt>
                <c:pt idx="50">
                  <c:v>1997</c:v>
                </c:pt>
                <c:pt idx="51">
                  <c:v>1127</c:v>
                </c:pt>
                <c:pt idx="52">
                  <c:v>1057</c:v>
                </c:pt>
                <c:pt idx="53">
                  <c:v>2724</c:v>
                </c:pt>
                <c:pt idx="54">
                  <c:v>2815</c:v>
                </c:pt>
                <c:pt idx="55">
                  <c:v>2438</c:v>
                </c:pt>
                <c:pt idx="56">
                  <c:v>1290</c:v>
                </c:pt>
                <c:pt idx="57">
                  <c:v>1383</c:v>
                </c:pt>
                <c:pt idx="58">
                  <c:v>3251</c:v>
                </c:pt>
                <c:pt idx="59">
                  <c:v>2009</c:v>
                </c:pt>
                <c:pt idx="60">
                  <c:v>2777</c:v>
                </c:pt>
                <c:pt idx="61">
                  <c:v>3650</c:v>
                </c:pt>
                <c:pt idx="62">
                  <c:v>3438</c:v>
                </c:pt>
                <c:pt idx="63">
                  <c:v>1656</c:v>
                </c:pt>
                <c:pt idx="64">
                  <c:v>1660</c:v>
                </c:pt>
                <c:pt idx="65">
                  <c:v>3780</c:v>
                </c:pt>
                <c:pt idx="66">
                  <c:v>3869</c:v>
                </c:pt>
                <c:pt idx="67">
                  <c:v>1987</c:v>
                </c:pt>
                <c:pt idx="68">
                  <c:v>1240</c:v>
                </c:pt>
                <c:pt idx="69">
                  <c:v>1319</c:v>
                </c:pt>
                <c:pt idx="70">
                  <c:v>4195</c:v>
                </c:pt>
                <c:pt idx="71">
                  <c:v>3829</c:v>
                </c:pt>
                <c:pt idx="72">
                  <c:v>4249</c:v>
                </c:pt>
                <c:pt idx="73">
                  <c:v>3693</c:v>
                </c:pt>
                <c:pt idx="74">
                  <c:v>2616</c:v>
                </c:pt>
                <c:pt idx="75">
                  <c:v>1803</c:v>
                </c:pt>
                <c:pt idx="76">
                  <c:v>1480</c:v>
                </c:pt>
                <c:pt idx="77">
                  <c:v>3808</c:v>
                </c:pt>
                <c:pt idx="78">
                  <c:v>3459</c:v>
                </c:pt>
                <c:pt idx="79">
                  <c:v>1347</c:v>
                </c:pt>
                <c:pt idx="80">
                  <c:v>3321</c:v>
                </c:pt>
                <c:pt idx="81">
                  <c:v>3472</c:v>
                </c:pt>
                <c:pt idx="82">
                  <c:v>2027</c:v>
                </c:pt>
                <c:pt idx="83">
                  <c:v>2914</c:v>
                </c:pt>
                <c:pt idx="84">
                  <c:v>3076</c:v>
                </c:pt>
                <c:pt idx="85">
                  <c:v>1305</c:v>
                </c:pt>
                <c:pt idx="86">
                  <c:v>1139</c:v>
                </c:pt>
                <c:pt idx="87">
                  <c:v>3086</c:v>
                </c:pt>
                <c:pt idx="88">
                  <c:v>3163</c:v>
                </c:pt>
                <c:pt idx="89">
                  <c:v>3001</c:v>
                </c:pt>
                <c:pt idx="90">
                  <c:v>2595</c:v>
                </c:pt>
                <c:pt idx="91">
                  <c:v>2656</c:v>
                </c:pt>
                <c:pt idx="92">
                  <c:v>1202</c:v>
                </c:pt>
                <c:pt idx="93">
                  <c:v>983</c:v>
                </c:pt>
                <c:pt idx="94">
                  <c:v>2966</c:v>
                </c:pt>
                <c:pt idx="95">
                  <c:v>2811</c:v>
                </c:pt>
                <c:pt idx="96">
                  <c:v>2550</c:v>
                </c:pt>
                <c:pt idx="97">
                  <c:v>2165</c:v>
                </c:pt>
                <c:pt idx="98">
                  <c:v>2311</c:v>
                </c:pt>
                <c:pt idx="99">
                  <c:v>2494</c:v>
                </c:pt>
                <c:pt idx="100">
                  <c:v>2383</c:v>
                </c:pt>
                <c:pt idx="101">
                  <c:v>2211</c:v>
                </c:pt>
                <c:pt idx="102">
                  <c:v>2087</c:v>
                </c:pt>
                <c:pt idx="103">
                  <c:v>1036</c:v>
                </c:pt>
                <c:pt idx="104">
                  <c:v>786</c:v>
                </c:pt>
                <c:pt idx="105">
                  <c:v>2513</c:v>
                </c:pt>
                <c:pt idx="106">
                  <c:v>2641</c:v>
                </c:pt>
                <c:pt idx="107">
                  <c:v>2403</c:v>
                </c:pt>
                <c:pt idx="108">
                  <c:v>2398</c:v>
                </c:pt>
                <c:pt idx="109">
                  <c:v>2245</c:v>
                </c:pt>
                <c:pt idx="110">
                  <c:v>2371</c:v>
                </c:pt>
                <c:pt idx="111">
                  <c:v>2012</c:v>
                </c:pt>
                <c:pt idx="112">
                  <c:v>874</c:v>
                </c:pt>
                <c:pt idx="113">
                  <c:v>860</c:v>
                </c:pt>
                <c:pt idx="114">
                  <c:v>2408</c:v>
                </c:pt>
                <c:pt idx="115">
                  <c:v>2507</c:v>
                </c:pt>
                <c:pt idx="116">
                  <c:v>1682</c:v>
                </c:pt>
                <c:pt idx="117">
                  <c:v>1454</c:v>
                </c:pt>
                <c:pt idx="118">
                  <c:v>1689</c:v>
                </c:pt>
                <c:pt idx="119">
                  <c:v>873</c:v>
                </c:pt>
                <c:pt idx="120">
                  <c:v>2504</c:v>
                </c:pt>
                <c:pt idx="121">
                  <c:v>2216</c:v>
                </c:pt>
                <c:pt idx="122">
                  <c:v>827</c:v>
                </c:pt>
                <c:pt idx="123">
                  <c:v>2468</c:v>
                </c:pt>
                <c:pt idx="124">
                  <c:v>2997</c:v>
                </c:pt>
                <c:pt idx="125">
                  <c:v>2311</c:v>
                </c:pt>
                <c:pt idx="126">
                  <c:v>2495</c:v>
                </c:pt>
                <c:pt idx="127">
                  <c:v>2301</c:v>
                </c:pt>
                <c:pt idx="128">
                  <c:v>1025</c:v>
                </c:pt>
                <c:pt idx="129">
                  <c:v>761</c:v>
                </c:pt>
                <c:pt idx="130">
                  <c:v>2131</c:v>
                </c:pt>
                <c:pt idx="131">
                  <c:v>2392</c:v>
                </c:pt>
                <c:pt idx="132">
                  <c:v>2032</c:v>
                </c:pt>
                <c:pt idx="133">
                  <c:v>618</c:v>
                </c:pt>
                <c:pt idx="134">
                  <c:v>1893</c:v>
                </c:pt>
                <c:pt idx="135">
                  <c:v>695</c:v>
                </c:pt>
                <c:pt idx="136">
                  <c:v>1780</c:v>
                </c:pt>
                <c:pt idx="137">
                  <c:v>1648</c:v>
                </c:pt>
                <c:pt idx="138">
                  <c:v>1639</c:v>
                </c:pt>
                <c:pt idx="139">
                  <c:v>1509</c:v>
                </c:pt>
                <c:pt idx="140">
                  <c:v>5489</c:v>
                </c:pt>
                <c:pt idx="141">
                  <c:v>5652</c:v>
                </c:pt>
                <c:pt idx="142">
                  <c:v>4184</c:v>
                </c:pt>
                <c:pt idx="143">
                  <c:v>3165</c:v>
                </c:pt>
                <c:pt idx="144">
                  <c:v>3970</c:v>
                </c:pt>
                <c:pt idx="145">
                  <c:v>5452</c:v>
                </c:pt>
                <c:pt idx="146">
                  <c:v>5270</c:v>
                </c:pt>
                <c:pt idx="147">
                  <c:v>5470</c:v>
                </c:pt>
                <c:pt idx="148">
                  <c:v>5713</c:v>
                </c:pt>
                <c:pt idx="149">
                  <c:v>4370</c:v>
                </c:pt>
                <c:pt idx="150">
                  <c:v>3108</c:v>
                </c:pt>
                <c:pt idx="151">
                  <c:v>4083</c:v>
                </c:pt>
                <c:pt idx="152">
                  <c:v>6307</c:v>
                </c:pt>
                <c:pt idx="153">
                  <c:v>5950</c:v>
                </c:pt>
                <c:pt idx="154">
                  <c:v>5458</c:v>
                </c:pt>
                <c:pt idx="155">
                  <c:v>5713</c:v>
                </c:pt>
                <c:pt idx="156">
                  <c:v>4329</c:v>
                </c:pt>
                <c:pt idx="157">
                  <c:v>2984</c:v>
                </c:pt>
                <c:pt idx="158">
                  <c:v>4161</c:v>
                </c:pt>
                <c:pt idx="159">
                  <c:v>6147</c:v>
                </c:pt>
                <c:pt idx="160">
                  <c:v>5708</c:v>
                </c:pt>
                <c:pt idx="161">
                  <c:v>4540</c:v>
                </c:pt>
                <c:pt idx="162">
                  <c:v>3511</c:v>
                </c:pt>
                <c:pt idx="163">
                  <c:v>2759</c:v>
                </c:pt>
                <c:pt idx="164">
                  <c:v>2833</c:v>
                </c:pt>
                <c:pt idx="165">
                  <c:v>4195</c:v>
                </c:pt>
                <c:pt idx="166">
                  <c:v>6406</c:v>
                </c:pt>
                <c:pt idx="167">
                  <c:v>6392</c:v>
                </c:pt>
                <c:pt idx="168">
                  <c:v>5160</c:v>
                </c:pt>
                <c:pt idx="169">
                  <c:v>3769</c:v>
                </c:pt>
                <c:pt idx="170">
                  <c:v>2796</c:v>
                </c:pt>
                <c:pt idx="171">
                  <c:v>2914</c:v>
                </c:pt>
                <c:pt idx="172">
                  <c:v>4328</c:v>
                </c:pt>
                <c:pt idx="173">
                  <c:v>6599</c:v>
                </c:pt>
                <c:pt idx="174">
                  <c:v>5542</c:v>
                </c:pt>
                <c:pt idx="175">
                  <c:v>5624</c:v>
                </c:pt>
                <c:pt idx="176">
                  <c:v>6125</c:v>
                </c:pt>
                <c:pt idx="177">
                  <c:v>4327</c:v>
                </c:pt>
                <c:pt idx="178">
                  <c:v>3134</c:v>
                </c:pt>
                <c:pt idx="179">
                  <c:v>4278</c:v>
                </c:pt>
                <c:pt idx="180">
                  <c:v>6716</c:v>
                </c:pt>
                <c:pt idx="181">
                  <c:v>6646</c:v>
                </c:pt>
                <c:pt idx="182">
                  <c:v>6057</c:v>
                </c:pt>
                <c:pt idx="183">
                  <c:v>5669</c:v>
                </c:pt>
                <c:pt idx="184">
                  <c:v>4944</c:v>
                </c:pt>
                <c:pt idx="185">
                  <c:v>3221</c:v>
                </c:pt>
                <c:pt idx="186">
                  <c:v>3878</c:v>
                </c:pt>
                <c:pt idx="187">
                  <c:v>7554</c:v>
                </c:pt>
                <c:pt idx="188">
                  <c:v>7161</c:v>
                </c:pt>
                <c:pt idx="189">
                  <c:v>6098</c:v>
                </c:pt>
                <c:pt idx="190">
                  <c:v>6243</c:v>
                </c:pt>
                <c:pt idx="191">
                  <c:v>4464</c:v>
                </c:pt>
                <c:pt idx="192">
                  <c:v>3144</c:v>
                </c:pt>
                <c:pt idx="193">
                  <c:v>4594</c:v>
                </c:pt>
                <c:pt idx="194">
                  <c:v>6549</c:v>
                </c:pt>
                <c:pt idx="195">
                  <c:v>6535</c:v>
                </c:pt>
                <c:pt idx="196">
                  <c:v>6421</c:v>
                </c:pt>
                <c:pt idx="197">
                  <c:v>5704</c:v>
                </c:pt>
                <c:pt idx="198">
                  <c:v>4788</c:v>
                </c:pt>
                <c:pt idx="199">
                  <c:v>2669</c:v>
                </c:pt>
                <c:pt idx="200">
                  <c:v>4497</c:v>
                </c:pt>
                <c:pt idx="201">
                  <c:v>6755</c:v>
                </c:pt>
                <c:pt idx="202">
                  <c:v>5976</c:v>
                </c:pt>
                <c:pt idx="203">
                  <c:v>4959</c:v>
                </c:pt>
                <c:pt idx="204">
                  <c:v>5929</c:v>
                </c:pt>
                <c:pt idx="205">
                  <c:v>3567</c:v>
                </c:pt>
                <c:pt idx="206">
                  <c:v>2383</c:v>
                </c:pt>
                <c:pt idx="207">
                  <c:v>3936</c:v>
                </c:pt>
                <c:pt idx="208">
                  <c:v>5994</c:v>
                </c:pt>
                <c:pt idx="209">
                  <c:v>5234</c:v>
                </c:pt>
                <c:pt idx="210">
                  <c:v>4713</c:v>
                </c:pt>
                <c:pt idx="211">
                  <c:v>4716</c:v>
                </c:pt>
                <c:pt idx="212">
                  <c:v>3145</c:v>
                </c:pt>
                <c:pt idx="213">
                  <c:v>2014</c:v>
                </c:pt>
                <c:pt idx="214">
                  <c:v>3013</c:v>
                </c:pt>
                <c:pt idx="215">
                  <c:v>4708</c:v>
                </c:pt>
                <c:pt idx="216">
                  <c:v>4685</c:v>
                </c:pt>
                <c:pt idx="217">
                  <c:v>3887</c:v>
                </c:pt>
                <c:pt idx="218">
                  <c:v>4128</c:v>
                </c:pt>
                <c:pt idx="219">
                  <c:v>2621</c:v>
                </c:pt>
                <c:pt idx="220">
                  <c:v>1836</c:v>
                </c:pt>
                <c:pt idx="221">
                  <c:v>2857</c:v>
                </c:pt>
                <c:pt idx="222">
                  <c:v>4146</c:v>
                </c:pt>
                <c:pt idx="223">
                  <c:v>3741</c:v>
                </c:pt>
                <c:pt idx="224">
                  <c:v>3149</c:v>
                </c:pt>
                <c:pt idx="225">
                  <c:v>3843</c:v>
                </c:pt>
                <c:pt idx="226">
                  <c:v>2608</c:v>
                </c:pt>
                <c:pt idx="227">
                  <c:v>1792</c:v>
                </c:pt>
                <c:pt idx="228">
                  <c:v>2750</c:v>
                </c:pt>
                <c:pt idx="229">
                  <c:v>3725</c:v>
                </c:pt>
                <c:pt idx="230">
                  <c:v>4021</c:v>
                </c:pt>
                <c:pt idx="231">
                  <c:v>3341</c:v>
                </c:pt>
                <c:pt idx="232">
                  <c:v>3784</c:v>
                </c:pt>
                <c:pt idx="233">
                  <c:v>2454</c:v>
                </c:pt>
                <c:pt idx="234">
                  <c:v>1765</c:v>
                </c:pt>
                <c:pt idx="235">
                  <c:v>2786</c:v>
                </c:pt>
                <c:pt idx="236">
                  <c:v>3476</c:v>
                </c:pt>
                <c:pt idx="237">
                  <c:v>3599</c:v>
                </c:pt>
                <c:pt idx="238">
                  <c:v>3433</c:v>
                </c:pt>
                <c:pt idx="239">
                  <c:v>3370</c:v>
                </c:pt>
                <c:pt idx="240">
                  <c:v>2627</c:v>
                </c:pt>
                <c:pt idx="241">
                  <c:v>2041</c:v>
                </c:pt>
                <c:pt idx="242">
                  <c:v>2910</c:v>
                </c:pt>
                <c:pt idx="243">
                  <c:v>3689</c:v>
                </c:pt>
                <c:pt idx="244">
                  <c:v>3382</c:v>
                </c:pt>
                <c:pt idx="245">
                  <c:v>3603</c:v>
                </c:pt>
                <c:pt idx="246">
                  <c:v>3364</c:v>
                </c:pt>
                <c:pt idx="247">
                  <c:v>2725</c:v>
                </c:pt>
                <c:pt idx="248">
                  <c:v>2039</c:v>
                </c:pt>
                <c:pt idx="249">
                  <c:v>3337</c:v>
                </c:pt>
                <c:pt idx="250">
                  <c:v>3965</c:v>
                </c:pt>
                <c:pt idx="251">
                  <c:v>3699</c:v>
                </c:pt>
                <c:pt idx="252">
                  <c:v>4092</c:v>
                </c:pt>
                <c:pt idx="253">
                  <c:v>4516</c:v>
                </c:pt>
                <c:pt idx="254">
                  <c:v>2896</c:v>
                </c:pt>
                <c:pt idx="255">
                  <c:v>2062</c:v>
                </c:pt>
                <c:pt idx="256">
                  <c:v>2962</c:v>
                </c:pt>
                <c:pt idx="257">
                  <c:v>3971</c:v>
                </c:pt>
                <c:pt idx="258">
                  <c:v>4041</c:v>
                </c:pt>
                <c:pt idx="259">
                  <c:v>3880</c:v>
                </c:pt>
                <c:pt idx="260">
                  <c:v>3620</c:v>
                </c:pt>
                <c:pt idx="261">
                  <c:v>3012</c:v>
                </c:pt>
                <c:pt idx="262">
                  <c:v>2487</c:v>
                </c:pt>
                <c:pt idx="263">
                  <c:v>2628</c:v>
                </c:pt>
                <c:pt idx="264">
                  <c:v>3118</c:v>
                </c:pt>
                <c:pt idx="265">
                  <c:v>4467</c:v>
                </c:pt>
                <c:pt idx="266">
                  <c:v>4868</c:v>
                </c:pt>
                <c:pt idx="267">
                  <c:v>4158</c:v>
                </c:pt>
                <c:pt idx="268">
                  <c:v>3082</c:v>
                </c:pt>
                <c:pt idx="269">
                  <c:v>2851</c:v>
                </c:pt>
                <c:pt idx="270">
                  <c:v>3198</c:v>
                </c:pt>
                <c:pt idx="271">
                  <c:v>4061</c:v>
                </c:pt>
                <c:pt idx="272">
                  <c:v>4327</c:v>
                </c:pt>
                <c:pt idx="273">
                  <c:v>3853</c:v>
                </c:pt>
                <c:pt idx="274">
                  <c:v>3782</c:v>
                </c:pt>
                <c:pt idx="275">
                  <c:v>2975</c:v>
                </c:pt>
                <c:pt idx="276">
                  <c:v>2177</c:v>
                </c:pt>
                <c:pt idx="277">
                  <c:v>3107</c:v>
                </c:pt>
                <c:pt idx="278">
                  <c:v>3771</c:v>
                </c:pt>
                <c:pt idx="279">
                  <c:v>3963</c:v>
                </c:pt>
                <c:pt idx="280">
                  <c:v>3638</c:v>
                </c:pt>
                <c:pt idx="281">
                  <c:v>3641</c:v>
                </c:pt>
                <c:pt idx="282">
                  <c:v>2862</c:v>
                </c:pt>
                <c:pt idx="283">
                  <c:v>1929</c:v>
                </c:pt>
                <c:pt idx="284">
                  <c:v>2816</c:v>
                </c:pt>
                <c:pt idx="285">
                  <c:v>3517</c:v>
                </c:pt>
                <c:pt idx="286">
                  <c:v>3508</c:v>
                </c:pt>
                <c:pt idx="287">
                  <c:v>3282</c:v>
                </c:pt>
                <c:pt idx="288">
                  <c:v>2937</c:v>
                </c:pt>
                <c:pt idx="289">
                  <c:v>2434</c:v>
                </c:pt>
                <c:pt idx="290">
                  <c:v>1527</c:v>
                </c:pt>
                <c:pt idx="291">
                  <c:v>2180</c:v>
                </c:pt>
                <c:pt idx="292">
                  <c:v>2478</c:v>
                </c:pt>
                <c:pt idx="293">
                  <c:v>2825</c:v>
                </c:pt>
                <c:pt idx="294">
                  <c:v>2937</c:v>
                </c:pt>
                <c:pt idx="295">
                  <c:v>2740</c:v>
                </c:pt>
                <c:pt idx="296">
                  <c:v>2256</c:v>
                </c:pt>
                <c:pt idx="297">
                  <c:v>1480</c:v>
                </c:pt>
                <c:pt idx="298">
                  <c:v>2006</c:v>
                </c:pt>
                <c:pt idx="299">
                  <c:v>2477</c:v>
                </c:pt>
                <c:pt idx="300">
                  <c:v>2334</c:v>
                </c:pt>
                <c:pt idx="301">
                  <c:v>2413</c:v>
                </c:pt>
                <c:pt idx="302">
                  <c:v>2158</c:v>
                </c:pt>
                <c:pt idx="303">
                  <c:v>1730</c:v>
                </c:pt>
                <c:pt idx="304">
                  <c:v>1175</c:v>
                </c:pt>
                <c:pt idx="305">
                  <c:v>1587</c:v>
                </c:pt>
                <c:pt idx="306">
                  <c:v>2185</c:v>
                </c:pt>
                <c:pt idx="307">
                  <c:v>2020</c:v>
                </c:pt>
                <c:pt idx="308">
                  <c:v>1848</c:v>
                </c:pt>
                <c:pt idx="309">
                  <c:v>1695</c:v>
                </c:pt>
                <c:pt idx="310">
                  <c:v>1392</c:v>
                </c:pt>
                <c:pt idx="311">
                  <c:v>960</c:v>
                </c:pt>
                <c:pt idx="312">
                  <c:v>1022</c:v>
                </c:pt>
                <c:pt idx="313">
                  <c:v>1980</c:v>
                </c:pt>
                <c:pt idx="314">
                  <c:v>1807</c:v>
                </c:pt>
                <c:pt idx="315">
                  <c:v>1554</c:v>
                </c:pt>
                <c:pt idx="316">
                  <c:v>1431</c:v>
                </c:pt>
                <c:pt idx="317">
                  <c:v>1143</c:v>
                </c:pt>
                <c:pt idx="318">
                  <c:v>792</c:v>
                </c:pt>
                <c:pt idx="319">
                  <c:v>1109</c:v>
                </c:pt>
                <c:pt idx="320">
                  <c:v>1359</c:v>
                </c:pt>
                <c:pt idx="321">
                  <c:v>1273</c:v>
                </c:pt>
                <c:pt idx="322">
                  <c:v>1294</c:v>
                </c:pt>
                <c:pt idx="323">
                  <c:v>1296</c:v>
                </c:pt>
                <c:pt idx="324">
                  <c:v>1008</c:v>
                </c:pt>
                <c:pt idx="325">
                  <c:v>721</c:v>
                </c:pt>
                <c:pt idx="326">
                  <c:v>928</c:v>
                </c:pt>
                <c:pt idx="327">
                  <c:v>1490</c:v>
                </c:pt>
                <c:pt idx="328">
                  <c:v>1228</c:v>
                </c:pt>
                <c:pt idx="329">
                  <c:v>1259</c:v>
                </c:pt>
                <c:pt idx="330">
                  <c:v>1126</c:v>
                </c:pt>
                <c:pt idx="331">
                  <c:v>842</c:v>
                </c:pt>
                <c:pt idx="332">
                  <c:v>563</c:v>
                </c:pt>
                <c:pt idx="333">
                  <c:v>759</c:v>
                </c:pt>
                <c:pt idx="334">
                  <c:v>1105</c:v>
                </c:pt>
                <c:pt idx="335">
                  <c:v>1081</c:v>
                </c:pt>
                <c:pt idx="336">
                  <c:v>986</c:v>
                </c:pt>
                <c:pt idx="337">
                  <c:v>986</c:v>
                </c:pt>
                <c:pt idx="338">
                  <c:v>806</c:v>
                </c:pt>
                <c:pt idx="339">
                  <c:v>595</c:v>
                </c:pt>
                <c:pt idx="340">
                  <c:v>816</c:v>
                </c:pt>
                <c:pt idx="341">
                  <c:v>1010</c:v>
                </c:pt>
                <c:pt idx="342">
                  <c:v>1086</c:v>
                </c:pt>
                <c:pt idx="343">
                  <c:v>1043</c:v>
                </c:pt>
                <c:pt idx="344">
                  <c:v>1105</c:v>
                </c:pt>
                <c:pt idx="345">
                  <c:v>1066</c:v>
                </c:pt>
                <c:pt idx="346">
                  <c:v>787</c:v>
                </c:pt>
                <c:pt idx="347">
                  <c:v>898</c:v>
                </c:pt>
                <c:pt idx="348">
                  <c:v>1273</c:v>
                </c:pt>
                <c:pt idx="349">
                  <c:v>1153</c:v>
                </c:pt>
                <c:pt idx="350">
                  <c:v>1061</c:v>
                </c:pt>
                <c:pt idx="351">
                  <c:v>977</c:v>
                </c:pt>
                <c:pt idx="352">
                  <c:v>885</c:v>
                </c:pt>
                <c:pt idx="353">
                  <c:v>744</c:v>
                </c:pt>
                <c:pt idx="354">
                  <c:v>934</c:v>
                </c:pt>
                <c:pt idx="355">
                  <c:v>1032</c:v>
                </c:pt>
                <c:pt idx="356">
                  <c:v>1044</c:v>
                </c:pt>
                <c:pt idx="357">
                  <c:v>1077</c:v>
                </c:pt>
                <c:pt idx="358">
                  <c:v>950</c:v>
                </c:pt>
                <c:pt idx="359">
                  <c:v>892</c:v>
                </c:pt>
                <c:pt idx="360">
                  <c:v>181</c:v>
                </c:pt>
                <c:pt idx="361">
                  <c:v>145</c:v>
                </c:pt>
                <c:pt idx="362">
                  <c:v>137</c:v>
                </c:pt>
                <c:pt idx="363">
                  <c:v>162</c:v>
                </c:pt>
                <c:pt idx="364">
                  <c:v>151</c:v>
                </c:pt>
                <c:pt idx="365">
                  <c:v>163</c:v>
                </c:pt>
                <c:pt idx="366">
                  <c:v>152</c:v>
                </c:pt>
                <c:pt idx="367">
                  <c:v>155</c:v>
                </c:pt>
                <c:pt idx="368">
                  <c:v>131</c:v>
                </c:pt>
                <c:pt idx="369">
                  <c:v>117</c:v>
                </c:pt>
                <c:pt idx="370">
                  <c:v>137</c:v>
                </c:pt>
                <c:pt idx="371">
                  <c:v>123</c:v>
                </c:pt>
                <c:pt idx="372">
                  <c:v>163</c:v>
                </c:pt>
                <c:pt idx="373">
                  <c:v>137</c:v>
                </c:pt>
                <c:pt idx="374">
                  <c:v>127</c:v>
                </c:pt>
                <c:pt idx="375">
                  <c:v>118</c:v>
                </c:pt>
                <c:pt idx="376">
                  <c:v>94</c:v>
                </c:pt>
                <c:pt idx="377">
                  <c:v>110</c:v>
                </c:pt>
                <c:pt idx="378">
                  <c:v>107</c:v>
                </c:pt>
                <c:pt idx="379">
                  <c:v>120</c:v>
                </c:pt>
                <c:pt idx="380">
                  <c:v>95</c:v>
                </c:pt>
                <c:pt idx="381">
                  <c:v>78</c:v>
                </c:pt>
                <c:pt idx="382">
                  <c:v>84</c:v>
                </c:pt>
                <c:pt idx="383">
                  <c:v>78</c:v>
                </c:pt>
                <c:pt idx="384">
                  <c:v>94</c:v>
                </c:pt>
                <c:pt idx="385">
                  <c:v>108</c:v>
                </c:pt>
                <c:pt idx="386">
                  <c:v>87</c:v>
                </c:pt>
                <c:pt idx="387">
                  <c:v>103</c:v>
                </c:pt>
                <c:pt idx="388">
                  <c:v>92</c:v>
                </c:pt>
                <c:pt idx="389">
                  <c:v>100</c:v>
                </c:pt>
                <c:pt idx="390">
                  <c:v>101</c:v>
                </c:pt>
                <c:pt idx="391">
                  <c:v>97</c:v>
                </c:pt>
                <c:pt idx="392">
                  <c:v>101</c:v>
                </c:pt>
                <c:pt idx="393">
                  <c:v>90</c:v>
                </c:pt>
                <c:pt idx="394">
                  <c:v>83</c:v>
                </c:pt>
                <c:pt idx="395">
                  <c:v>78</c:v>
                </c:pt>
                <c:pt idx="396">
                  <c:v>104</c:v>
                </c:pt>
                <c:pt idx="397">
                  <c:v>138</c:v>
                </c:pt>
                <c:pt idx="398">
                  <c:v>120</c:v>
                </c:pt>
                <c:pt idx="399">
                  <c:v>113</c:v>
                </c:pt>
                <c:pt idx="400">
                  <c:v>113</c:v>
                </c:pt>
                <c:pt idx="401">
                  <c:v>106</c:v>
                </c:pt>
                <c:pt idx="402">
                  <c:v>91</c:v>
                </c:pt>
                <c:pt idx="403">
                  <c:v>98</c:v>
                </c:pt>
                <c:pt idx="404">
                  <c:v>89</c:v>
                </c:pt>
                <c:pt idx="405">
                  <c:v>113</c:v>
                </c:pt>
                <c:pt idx="406">
                  <c:v>108</c:v>
                </c:pt>
                <c:pt idx="407">
                  <c:v>100</c:v>
                </c:pt>
                <c:pt idx="408">
                  <c:v>97</c:v>
                </c:pt>
                <c:pt idx="409">
                  <c:v>77</c:v>
                </c:pt>
                <c:pt idx="410">
                  <c:v>133</c:v>
                </c:pt>
                <c:pt idx="411">
                  <c:v>126</c:v>
                </c:pt>
                <c:pt idx="412">
                  <c:v>117</c:v>
                </c:pt>
                <c:pt idx="413">
                  <c:v>140</c:v>
                </c:pt>
                <c:pt idx="414">
                  <c:v>161</c:v>
                </c:pt>
                <c:pt idx="415">
                  <c:v>118</c:v>
                </c:pt>
                <c:pt idx="416">
                  <c:v>131</c:v>
                </c:pt>
                <c:pt idx="417">
                  <c:v>188</c:v>
                </c:pt>
                <c:pt idx="418">
                  <c:v>172</c:v>
                </c:pt>
                <c:pt idx="419">
                  <c:v>154</c:v>
                </c:pt>
                <c:pt idx="420">
                  <c:v>188</c:v>
                </c:pt>
                <c:pt idx="421">
                  <c:v>197</c:v>
                </c:pt>
                <c:pt idx="422">
                  <c:v>212</c:v>
                </c:pt>
                <c:pt idx="423">
                  <c:v>199</c:v>
                </c:pt>
                <c:pt idx="424">
                  <c:v>275</c:v>
                </c:pt>
                <c:pt idx="425">
                  <c:v>251</c:v>
                </c:pt>
                <c:pt idx="426">
                  <c:v>257</c:v>
                </c:pt>
                <c:pt idx="427">
                  <c:v>291</c:v>
                </c:pt>
                <c:pt idx="428">
                  <c:v>312</c:v>
                </c:pt>
                <c:pt idx="429">
                  <c:v>291</c:v>
                </c:pt>
                <c:pt idx="430">
                  <c:v>271</c:v>
                </c:pt>
                <c:pt idx="431">
                  <c:v>354</c:v>
                </c:pt>
                <c:pt idx="432">
                  <c:v>459</c:v>
                </c:pt>
                <c:pt idx="433">
                  <c:v>469</c:v>
                </c:pt>
                <c:pt idx="434">
                  <c:v>714</c:v>
                </c:pt>
                <c:pt idx="435">
                  <c:v>513</c:v>
                </c:pt>
                <c:pt idx="436">
                  <c:v>478</c:v>
                </c:pt>
                <c:pt idx="437">
                  <c:v>446</c:v>
                </c:pt>
                <c:pt idx="438">
                  <c:v>630</c:v>
                </c:pt>
                <c:pt idx="439">
                  <c:v>685</c:v>
                </c:pt>
                <c:pt idx="440">
                  <c:v>780</c:v>
                </c:pt>
                <c:pt idx="441">
                  <c:v>794</c:v>
                </c:pt>
                <c:pt idx="442">
                  <c:v>839</c:v>
                </c:pt>
                <c:pt idx="443">
                  <c:v>904</c:v>
                </c:pt>
                <c:pt idx="444">
                  <c:v>879</c:v>
                </c:pt>
                <c:pt idx="445">
                  <c:v>1027</c:v>
                </c:pt>
                <c:pt idx="446">
                  <c:v>1038</c:v>
                </c:pt>
                <c:pt idx="447">
                  <c:v>1185</c:v>
                </c:pt>
                <c:pt idx="448">
                  <c:v>1341</c:v>
                </c:pt>
                <c:pt idx="449">
                  <c:v>1501</c:v>
                </c:pt>
                <c:pt idx="450">
                  <c:v>1619</c:v>
                </c:pt>
                <c:pt idx="451">
                  <c:v>1761</c:v>
                </c:pt>
                <c:pt idx="452">
                  <c:v>2263</c:v>
                </c:pt>
                <c:pt idx="453">
                  <c:v>2771</c:v>
                </c:pt>
                <c:pt idx="454">
                  <c:v>3293</c:v>
                </c:pt>
                <c:pt idx="455">
                  <c:v>3645</c:v>
                </c:pt>
                <c:pt idx="456">
                  <c:v>3498</c:v>
                </c:pt>
                <c:pt idx="457">
                  <c:v>3523</c:v>
                </c:pt>
                <c:pt idx="458">
                  <c:v>3689</c:v>
                </c:pt>
                <c:pt idx="459">
                  <c:v>3417</c:v>
                </c:pt>
                <c:pt idx="460">
                  <c:v>3449</c:v>
                </c:pt>
                <c:pt idx="461">
                  <c:v>3780</c:v>
                </c:pt>
                <c:pt idx="462">
                  <c:v>3980</c:v>
                </c:pt>
                <c:pt idx="463">
                  <c:v>3915</c:v>
                </c:pt>
                <c:pt idx="464">
                  <c:v>4187</c:v>
                </c:pt>
                <c:pt idx="465">
                  <c:v>4077</c:v>
                </c:pt>
                <c:pt idx="466">
                  <c:v>3769</c:v>
                </c:pt>
                <c:pt idx="467">
                  <c:v>3876</c:v>
                </c:pt>
                <c:pt idx="468">
                  <c:v>4205</c:v>
                </c:pt>
                <c:pt idx="469">
                  <c:v>4120</c:v>
                </c:pt>
                <c:pt idx="470">
                  <c:v>4000</c:v>
                </c:pt>
                <c:pt idx="471">
                  <c:v>3890</c:v>
                </c:pt>
                <c:pt idx="472">
                  <c:v>4077</c:v>
                </c:pt>
                <c:pt idx="473">
                  <c:v>4106</c:v>
                </c:pt>
                <c:pt idx="474">
                  <c:v>4329</c:v>
                </c:pt>
                <c:pt idx="475">
                  <c:v>4529</c:v>
                </c:pt>
                <c:pt idx="476">
                  <c:v>3874</c:v>
                </c:pt>
                <c:pt idx="477">
                  <c:v>4209</c:v>
                </c:pt>
                <c:pt idx="478">
                  <c:v>4454</c:v>
                </c:pt>
                <c:pt idx="479">
                  <c:v>3511</c:v>
                </c:pt>
                <c:pt idx="480">
                  <c:v>4157</c:v>
                </c:pt>
                <c:pt idx="481">
                  <c:v>3847</c:v>
                </c:pt>
                <c:pt idx="482">
                  <c:v>3660</c:v>
                </c:pt>
                <c:pt idx="483">
                  <c:v>3617</c:v>
                </c:pt>
                <c:pt idx="484">
                  <c:v>3460</c:v>
                </c:pt>
                <c:pt idx="485">
                  <c:v>3128</c:v>
                </c:pt>
                <c:pt idx="486">
                  <c:v>2795</c:v>
                </c:pt>
                <c:pt idx="487">
                  <c:v>3207</c:v>
                </c:pt>
                <c:pt idx="488">
                  <c:v>2887</c:v>
                </c:pt>
                <c:pt idx="489">
                  <c:v>2713</c:v>
                </c:pt>
                <c:pt idx="490">
                  <c:v>3380</c:v>
                </c:pt>
                <c:pt idx="491">
                  <c:v>2677</c:v>
                </c:pt>
                <c:pt idx="492">
                  <c:v>2427</c:v>
                </c:pt>
                <c:pt idx="493">
                  <c:v>2123</c:v>
                </c:pt>
                <c:pt idx="494">
                  <c:v>2219</c:v>
                </c:pt>
                <c:pt idx="495">
                  <c:v>2177</c:v>
                </c:pt>
                <c:pt idx="496">
                  <c:v>7374</c:v>
                </c:pt>
                <c:pt idx="497">
                  <c:v>4002</c:v>
                </c:pt>
                <c:pt idx="498">
                  <c:v>3303</c:v>
                </c:pt>
                <c:pt idx="499">
                  <c:v>3921</c:v>
                </c:pt>
                <c:pt idx="500">
                  <c:v>2726</c:v>
                </c:pt>
                <c:pt idx="501">
                  <c:v>2542</c:v>
                </c:pt>
                <c:pt idx="502">
                  <c:v>2330</c:v>
                </c:pt>
                <c:pt idx="503">
                  <c:v>1587</c:v>
                </c:pt>
                <c:pt idx="504">
                  <c:v>1647</c:v>
                </c:pt>
                <c:pt idx="505">
                  <c:v>1571</c:v>
                </c:pt>
                <c:pt idx="506">
                  <c:v>1427</c:v>
                </c:pt>
                <c:pt idx="507">
                  <c:v>1167</c:v>
                </c:pt>
                <c:pt idx="508">
                  <c:v>1358</c:v>
                </c:pt>
                <c:pt idx="509">
                  <c:v>1321</c:v>
                </c:pt>
                <c:pt idx="510">
                  <c:v>1329</c:v>
                </c:pt>
                <c:pt idx="511">
                  <c:v>1183</c:v>
                </c:pt>
                <c:pt idx="512">
                  <c:v>1258</c:v>
                </c:pt>
                <c:pt idx="513">
                  <c:v>979</c:v>
                </c:pt>
                <c:pt idx="514">
                  <c:v>907</c:v>
                </c:pt>
                <c:pt idx="515">
                  <c:v>817</c:v>
                </c:pt>
                <c:pt idx="516">
                  <c:v>1005</c:v>
                </c:pt>
                <c:pt idx="517">
                  <c:v>853</c:v>
                </c:pt>
                <c:pt idx="518">
                  <c:v>738</c:v>
                </c:pt>
                <c:pt idx="519">
                  <c:v>955</c:v>
                </c:pt>
                <c:pt idx="520">
                  <c:v>723</c:v>
                </c:pt>
                <c:pt idx="521">
                  <c:v>553</c:v>
                </c:pt>
                <c:pt idx="522">
                  <c:v>930</c:v>
                </c:pt>
                <c:pt idx="523">
                  <c:v>817</c:v>
                </c:pt>
                <c:pt idx="524">
                  <c:v>911</c:v>
                </c:pt>
                <c:pt idx="525">
                  <c:v>25</c:v>
                </c:pt>
                <c:pt idx="526">
                  <c:v>12</c:v>
                </c:pt>
                <c:pt idx="527">
                  <c:v>25</c:v>
                </c:pt>
                <c:pt idx="528">
                  <c:v>14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16</c:v>
                </c:pt>
                <c:pt idx="533">
                  <c:v>30</c:v>
                </c:pt>
                <c:pt idx="534">
                  <c:v>36</c:v>
                </c:pt>
                <c:pt idx="535">
                  <c:v>15</c:v>
                </c:pt>
                <c:pt idx="536">
                  <c:v>18</c:v>
                </c:pt>
                <c:pt idx="537">
                  <c:v>31</c:v>
                </c:pt>
                <c:pt idx="538">
                  <c:v>36</c:v>
                </c:pt>
                <c:pt idx="539">
                  <c:v>24</c:v>
                </c:pt>
                <c:pt idx="540">
                  <c:v>29</c:v>
                </c:pt>
                <c:pt idx="541">
                  <c:v>51</c:v>
                </c:pt>
                <c:pt idx="542">
                  <c:v>33</c:v>
                </c:pt>
                <c:pt idx="543">
                  <c:v>23</c:v>
                </c:pt>
                <c:pt idx="544">
                  <c:v>44</c:v>
                </c:pt>
                <c:pt idx="545">
                  <c:v>49</c:v>
                </c:pt>
                <c:pt idx="546">
                  <c:v>26</c:v>
                </c:pt>
                <c:pt idx="547">
                  <c:v>33</c:v>
                </c:pt>
                <c:pt idx="548">
                  <c:v>67</c:v>
                </c:pt>
                <c:pt idx="549">
                  <c:v>46</c:v>
                </c:pt>
                <c:pt idx="550">
                  <c:v>53</c:v>
                </c:pt>
                <c:pt idx="551">
                  <c:v>40</c:v>
                </c:pt>
                <c:pt idx="552">
                  <c:v>49</c:v>
                </c:pt>
                <c:pt idx="553">
                  <c:v>46</c:v>
                </c:pt>
                <c:pt idx="554">
                  <c:v>39</c:v>
                </c:pt>
                <c:pt idx="555">
                  <c:v>36</c:v>
                </c:pt>
                <c:pt idx="556">
                  <c:v>101</c:v>
                </c:pt>
                <c:pt idx="557">
                  <c:v>64</c:v>
                </c:pt>
                <c:pt idx="558">
                  <c:v>21</c:v>
                </c:pt>
                <c:pt idx="559">
                  <c:v>75</c:v>
                </c:pt>
                <c:pt idx="560">
                  <c:v>78</c:v>
                </c:pt>
                <c:pt idx="561">
                  <c:v>79</c:v>
                </c:pt>
                <c:pt idx="562">
                  <c:v>15</c:v>
                </c:pt>
                <c:pt idx="563">
                  <c:v>92</c:v>
                </c:pt>
                <c:pt idx="564">
                  <c:v>64</c:v>
                </c:pt>
                <c:pt idx="565">
                  <c:v>31</c:v>
                </c:pt>
                <c:pt idx="566">
                  <c:v>38</c:v>
                </c:pt>
                <c:pt idx="567">
                  <c:v>58</c:v>
                </c:pt>
                <c:pt idx="568">
                  <c:v>20</c:v>
                </c:pt>
                <c:pt idx="569">
                  <c:v>71</c:v>
                </c:pt>
                <c:pt idx="570">
                  <c:v>61</c:v>
                </c:pt>
                <c:pt idx="571">
                  <c:v>53</c:v>
                </c:pt>
                <c:pt idx="572">
                  <c:v>19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45</c:v>
                </c:pt>
                <c:pt idx="577">
                  <c:v>41</c:v>
                </c:pt>
                <c:pt idx="578">
                  <c:v>26</c:v>
                </c:pt>
                <c:pt idx="579">
                  <c:v>21</c:v>
                </c:pt>
                <c:pt idx="580">
                  <c:v>47</c:v>
                </c:pt>
                <c:pt idx="581">
                  <c:v>37</c:v>
                </c:pt>
                <c:pt idx="582">
                  <c:v>26</c:v>
                </c:pt>
                <c:pt idx="583">
                  <c:v>27</c:v>
                </c:pt>
                <c:pt idx="584">
                  <c:v>32</c:v>
                </c:pt>
                <c:pt idx="585">
                  <c:v>36</c:v>
                </c:pt>
                <c:pt idx="586">
                  <c:v>17</c:v>
                </c:pt>
                <c:pt idx="587">
                  <c:v>0</c:v>
                </c:pt>
                <c:pt idx="588">
                  <c:v>51</c:v>
                </c:pt>
                <c:pt idx="589">
                  <c:v>19</c:v>
                </c:pt>
                <c:pt idx="590">
                  <c:v>38</c:v>
                </c:pt>
                <c:pt idx="591">
                  <c:v>26</c:v>
                </c:pt>
                <c:pt idx="592">
                  <c:v>27</c:v>
                </c:pt>
                <c:pt idx="593">
                  <c:v>10</c:v>
                </c:pt>
                <c:pt idx="594">
                  <c:v>35</c:v>
                </c:pt>
                <c:pt idx="595">
                  <c:v>20</c:v>
                </c:pt>
                <c:pt idx="596">
                  <c:v>8</c:v>
                </c:pt>
                <c:pt idx="597">
                  <c:v>30</c:v>
                </c:pt>
                <c:pt idx="598">
                  <c:v>13</c:v>
                </c:pt>
                <c:pt idx="599">
                  <c:v>19</c:v>
                </c:pt>
                <c:pt idx="600">
                  <c:v>12</c:v>
                </c:pt>
                <c:pt idx="601">
                  <c:v>22</c:v>
                </c:pt>
                <c:pt idx="602">
                  <c:v>35</c:v>
                </c:pt>
                <c:pt idx="603">
                  <c:v>26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13</c:v>
                </c:pt>
                <c:pt idx="608">
                  <c:v>8</c:v>
                </c:pt>
                <c:pt idx="609">
                  <c:v>23</c:v>
                </c:pt>
                <c:pt idx="610">
                  <c:v>19</c:v>
                </c:pt>
                <c:pt idx="611">
                  <c:v>18</c:v>
                </c:pt>
                <c:pt idx="612">
                  <c:v>9</c:v>
                </c:pt>
                <c:pt idx="613">
                  <c:v>12</c:v>
                </c:pt>
                <c:pt idx="614">
                  <c:v>4</c:v>
                </c:pt>
                <c:pt idx="615">
                  <c:v>9</c:v>
                </c:pt>
                <c:pt idx="616">
                  <c:v>10</c:v>
                </c:pt>
                <c:pt idx="617">
                  <c:v>17</c:v>
                </c:pt>
                <c:pt idx="618">
                  <c:v>13</c:v>
                </c:pt>
                <c:pt idx="619">
                  <c:v>32</c:v>
                </c:pt>
                <c:pt idx="620">
                  <c:v>9</c:v>
                </c:pt>
                <c:pt idx="621">
                  <c:v>2</c:v>
                </c:pt>
                <c:pt idx="622">
                  <c:v>0</c:v>
                </c:pt>
                <c:pt idx="623">
                  <c:v>20</c:v>
                </c:pt>
                <c:pt idx="624">
                  <c:v>12</c:v>
                </c:pt>
                <c:pt idx="625">
                  <c:v>-4</c:v>
                </c:pt>
                <c:pt idx="626">
                  <c:v>16</c:v>
                </c:pt>
                <c:pt idx="627">
                  <c:v>11</c:v>
                </c:pt>
                <c:pt idx="628">
                  <c:v>0</c:v>
                </c:pt>
                <c:pt idx="629">
                  <c:v>16</c:v>
                </c:pt>
                <c:pt idx="630">
                  <c:v>7</c:v>
                </c:pt>
                <c:pt idx="631">
                  <c:v>5</c:v>
                </c:pt>
                <c:pt idx="632">
                  <c:v>9</c:v>
                </c:pt>
                <c:pt idx="633">
                  <c:v>9</c:v>
                </c:pt>
                <c:pt idx="634">
                  <c:v>13</c:v>
                </c:pt>
                <c:pt idx="635">
                  <c:v>1</c:v>
                </c:pt>
                <c:pt idx="636">
                  <c:v>12</c:v>
                </c:pt>
                <c:pt idx="637">
                  <c:v>4</c:v>
                </c:pt>
                <c:pt idx="638">
                  <c:v>8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15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76</c:v>
                </c:pt>
                <c:pt idx="729">
                  <c:v>66</c:v>
                </c:pt>
                <c:pt idx="730">
                  <c:v>74</c:v>
                </c:pt>
                <c:pt idx="731">
                  <c:v>80</c:v>
                </c:pt>
                <c:pt idx="732">
                  <c:v>65</c:v>
                </c:pt>
                <c:pt idx="733">
                  <c:v>63</c:v>
                </c:pt>
                <c:pt idx="734">
                  <c:v>67</c:v>
                </c:pt>
                <c:pt idx="735">
                  <c:v>55</c:v>
                </c:pt>
                <c:pt idx="736">
                  <c:v>58</c:v>
                </c:pt>
                <c:pt idx="737">
                  <c:v>53</c:v>
                </c:pt>
                <c:pt idx="738">
                  <c:v>45</c:v>
                </c:pt>
                <c:pt idx="739">
                  <c:v>58</c:v>
                </c:pt>
                <c:pt idx="740">
                  <c:v>57</c:v>
                </c:pt>
                <c:pt idx="741">
                  <c:v>36</c:v>
                </c:pt>
                <c:pt idx="742">
                  <c:v>32</c:v>
                </c:pt>
                <c:pt idx="743">
                  <c:v>33</c:v>
                </c:pt>
                <c:pt idx="744">
                  <c:v>51</c:v>
                </c:pt>
                <c:pt idx="745">
                  <c:v>21</c:v>
                </c:pt>
                <c:pt idx="746">
                  <c:v>27</c:v>
                </c:pt>
                <c:pt idx="747">
                  <c:v>33</c:v>
                </c:pt>
                <c:pt idx="748">
                  <c:v>33</c:v>
                </c:pt>
                <c:pt idx="749">
                  <c:v>43</c:v>
                </c:pt>
                <c:pt idx="750">
                  <c:v>18</c:v>
                </c:pt>
                <c:pt idx="751">
                  <c:v>18</c:v>
                </c:pt>
                <c:pt idx="752">
                  <c:v>22</c:v>
                </c:pt>
                <c:pt idx="753">
                  <c:v>35</c:v>
                </c:pt>
                <c:pt idx="754">
                  <c:v>25</c:v>
                </c:pt>
                <c:pt idx="755">
                  <c:v>14</c:v>
                </c:pt>
                <c:pt idx="756">
                  <c:v>29</c:v>
                </c:pt>
                <c:pt idx="757">
                  <c:v>49</c:v>
                </c:pt>
                <c:pt idx="758">
                  <c:v>35</c:v>
                </c:pt>
                <c:pt idx="759">
                  <c:v>46</c:v>
                </c:pt>
                <c:pt idx="760">
                  <c:v>41</c:v>
                </c:pt>
                <c:pt idx="761">
                  <c:v>17</c:v>
                </c:pt>
                <c:pt idx="762">
                  <c:v>19</c:v>
                </c:pt>
                <c:pt idx="763">
                  <c:v>53</c:v>
                </c:pt>
                <c:pt idx="764">
                  <c:v>55</c:v>
                </c:pt>
                <c:pt idx="765">
                  <c:v>41</c:v>
                </c:pt>
                <c:pt idx="766">
                  <c:v>56</c:v>
                </c:pt>
                <c:pt idx="767">
                  <c:v>56</c:v>
                </c:pt>
                <c:pt idx="768">
                  <c:v>49</c:v>
                </c:pt>
                <c:pt idx="769">
                  <c:v>29</c:v>
                </c:pt>
                <c:pt idx="770">
                  <c:v>63</c:v>
                </c:pt>
                <c:pt idx="771">
                  <c:v>21</c:v>
                </c:pt>
                <c:pt idx="772">
                  <c:v>108</c:v>
                </c:pt>
                <c:pt idx="773">
                  <c:v>39</c:v>
                </c:pt>
                <c:pt idx="774">
                  <c:v>82</c:v>
                </c:pt>
                <c:pt idx="775">
                  <c:v>61</c:v>
                </c:pt>
                <c:pt idx="776">
                  <c:v>49</c:v>
                </c:pt>
                <c:pt idx="777">
                  <c:v>50</c:v>
                </c:pt>
                <c:pt idx="778">
                  <c:v>60</c:v>
                </c:pt>
                <c:pt idx="779">
                  <c:v>65</c:v>
                </c:pt>
                <c:pt idx="780">
                  <c:v>146</c:v>
                </c:pt>
                <c:pt idx="781">
                  <c:v>84</c:v>
                </c:pt>
                <c:pt idx="782">
                  <c:v>64</c:v>
                </c:pt>
                <c:pt idx="783">
                  <c:v>71</c:v>
                </c:pt>
                <c:pt idx="784">
                  <c:v>114</c:v>
                </c:pt>
                <c:pt idx="785">
                  <c:v>103</c:v>
                </c:pt>
                <c:pt idx="786">
                  <c:v>101</c:v>
                </c:pt>
                <c:pt idx="787">
                  <c:v>81</c:v>
                </c:pt>
                <c:pt idx="788">
                  <c:v>94</c:v>
                </c:pt>
                <c:pt idx="789">
                  <c:v>47</c:v>
                </c:pt>
                <c:pt idx="790">
                  <c:v>116</c:v>
                </c:pt>
                <c:pt idx="791">
                  <c:v>216</c:v>
                </c:pt>
                <c:pt idx="792">
                  <c:v>97</c:v>
                </c:pt>
                <c:pt idx="793">
                  <c:v>106</c:v>
                </c:pt>
                <c:pt idx="794">
                  <c:v>113</c:v>
                </c:pt>
                <c:pt idx="795">
                  <c:v>84</c:v>
                </c:pt>
                <c:pt idx="796">
                  <c:v>62</c:v>
                </c:pt>
                <c:pt idx="797">
                  <c:v>86</c:v>
                </c:pt>
                <c:pt idx="798">
                  <c:v>106</c:v>
                </c:pt>
                <c:pt idx="799">
                  <c:v>116</c:v>
                </c:pt>
                <c:pt idx="800">
                  <c:v>118</c:v>
                </c:pt>
                <c:pt idx="801">
                  <c:v>95</c:v>
                </c:pt>
                <c:pt idx="802">
                  <c:v>91</c:v>
                </c:pt>
                <c:pt idx="803">
                  <c:v>49</c:v>
                </c:pt>
                <c:pt idx="804">
                  <c:v>80</c:v>
                </c:pt>
                <c:pt idx="805">
                  <c:v>101</c:v>
                </c:pt>
                <c:pt idx="806">
                  <c:v>113</c:v>
                </c:pt>
                <c:pt idx="807">
                  <c:v>111</c:v>
                </c:pt>
                <c:pt idx="808">
                  <c:v>86</c:v>
                </c:pt>
                <c:pt idx="809">
                  <c:v>64</c:v>
                </c:pt>
                <c:pt idx="810">
                  <c:v>50</c:v>
                </c:pt>
                <c:pt idx="811">
                  <c:v>75</c:v>
                </c:pt>
                <c:pt idx="812">
                  <c:v>99</c:v>
                </c:pt>
                <c:pt idx="813">
                  <c:v>96</c:v>
                </c:pt>
                <c:pt idx="814">
                  <c:v>71</c:v>
                </c:pt>
                <c:pt idx="815">
                  <c:v>64</c:v>
                </c:pt>
                <c:pt idx="816">
                  <c:v>55</c:v>
                </c:pt>
                <c:pt idx="817">
                  <c:v>32</c:v>
                </c:pt>
                <c:pt idx="818">
                  <c:v>60</c:v>
                </c:pt>
                <c:pt idx="819">
                  <c:v>67</c:v>
                </c:pt>
                <c:pt idx="820">
                  <c:v>80</c:v>
                </c:pt>
                <c:pt idx="821">
                  <c:v>47</c:v>
                </c:pt>
                <c:pt idx="822">
                  <c:v>48</c:v>
                </c:pt>
                <c:pt idx="823">
                  <c:v>28</c:v>
                </c:pt>
                <c:pt idx="824">
                  <c:v>20</c:v>
                </c:pt>
                <c:pt idx="825">
                  <c:v>35</c:v>
                </c:pt>
                <c:pt idx="826">
                  <c:v>43</c:v>
                </c:pt>
                <c:pt idx="827">
                  <c:v>58</c:v>
                </c:pt>
                <c:pt idx="828">
                  <c:v>42</c:v>
                </c:pt>
                <c:pt idx="829">
                  <c:v>31</c:v>
                </c:pt>
                <c:pt idx="830">
                  <c:v>29</c:v>
                </c:pt>
                <c:pt idx="831">
                  <c:v>10</c:v>
                </c:pt>
                <c:pt idx="832">
                  <c:v>38</c:v>
                </c:pt>
                <c:pt idx="833">
                  <c:v>30</c:v>
                </c:pt>
                <c:pt idx="834">
                  <c:v>41</c:v>
                </c:pt>
                <c:pt idx="835">
                  <c:v>24</c:v>
                </c:pt>
                <c:pt idx="836">
                  <c:v>25</c:v>
                </c:pt>
                <c:pt idx="837">
                  <c:v>9</c:v>
                </c:pt>
                <c:pt idx="838">
                  <c:v>5</c:v>
                </c:pt>
                <c:pt idx="839">
                  <c:v>19</c:v>
                </c:pt>
                <c:pt idx="840">
                  <c:v>22</c:v>
                </c:pt>
                <c:pt idx="841">
                  <c:v>14</c:v>
                </c:pt>
                <c:pt idx="842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FC-4AC7-BD86-F855AE3B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72600"/>
        <c:axId val="384671424"/>
      </c:scatterChart>
      <c:valAx>
        <c:axId val="38467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1424"/>
        <c:crosses val="autoZero"/>
        <c:crossBetween val="midCat"/>
      </c:valAx>
      <c:valAx>
        <c:axId val="38467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Deaths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new_vaccinations</a:t>
            </a:r>
            <a:r>
              <a:rPr lang="en-US" baseline="0"/>
              <a:t> vs </a:t>
            </a:r>
            <a:r>
              <a:rPr lang="en-US"/>
              <a:t>new_deaths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new_deaths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Sheet1!$E$2:$E$844</c:f>
              <c:numCache>
                <c:formatCode>General</c:formatCode>
                <c:ptCount val="843"/>
                <c:pt idx="0">
                  <c:v>112</c:v>
                </c:pt>
                <c:pt idx="1">
                  <c:v>997</c:v>
                </c:pt>
                <c:pt idx="2">
                  <c:v>10361</c:v>
                </c:pt>
                <c:pt idx="3">
                  <c:v>17073</c:v>
                </c:pt>
                <c:pt idx="4">
                  <c:v>107976</c:v>
                </c:pt>
                <c:pt idx="5">
                  <c:v>109358</c:v>
                </c:pt>
                <c:pt idx="6">
                  <c:v>291897</c:v>
                </c:pt>
                <c:pt idx="7">
                  <c:v>66948</c:v>
                </c:pt>
                <c:pt idx="8">
                  <c:v>95886</c:v>
                </c:pt>
                <c:pt idx="9">
                  <c:v>148275</c:v>
                </c:pt>
                <c:pt idx="10">
                  <c:v>281002</c:v>
                </c:pt>
                <c:pt idx="11">
                  <c:v>321015</c:v>
                </c:pt>
                <c:pt idx="12">
                  <c:v>217132</c:v>
                </c:pt>
                <c:pt idx="13">
                  <c:v>335179</c:v>
                </c:pt>
                <c:pt idx="14">
                  <c:v>70848</c:v>
                </c:pt>
                <c:pt idx="15">
                  <c:v>50248</c:v>
                </c:pt>
                <c:pt idx="16">
                  <c:v>168244</c:v>
                </c:pt>
                <c:pt idx="17">
                  <c:v>229153</c:v>
                </c:pt>
                <c:pt idx="18">
                  <c:v>551353</c:v>
                </c:pt>
                <c:pt idx="19">
                  <c:v>1849</c:v>
                </c:pt>
                <c:pt idx="20">
                  <c:v>326477</c:v>
                </c:pt>
                <c:pt idx="21">
                  <c:v>152298</c:v>
                </c:pt>
                <c:pt idx="22">
                  <c:v>51857</c:v>
                </c:pt>
                <c:pt idx="23">
                  <c:v>214669</c:v>
                </c:pt>
                <c:pt idx="24">
                  <c:v>300125</c:v>
                </c:pt>
                <c:pt idx="25">
                  <c:v>286503</c:v>
                </c:pt>
                <c:pt idx="26">
                  <c:v>289301</c:v>
                </c:pt>
                <c:pt idx="27">
                  <c:v>429070</c:v>
                </c:pt>
                <c:pt idx="28">
                  <c:v>111737</c:v>
                </c:pt>
                <c:pt idx="29">
                  <c:v>57036</c:v>
                </c:pt>
                <c:pt idx="30">
                  <c:v>315958</c:v>
                </c:pt>
                <c:pt idx="31">
                  <c:v>273602</c:v>
                </c:pt>
                <c:pt idx="32">
                  <c:v>323141</c:v>
                </c:pt>
                <c:pt idx="33">
                  <c:v>328476</c:v>
                </c:pt>
                <c:pt idx="34">
                  <c:v>278012</c:v>
                </c:pt>
                <c:pt idx="35">
                  <c:v>137634</c:v>
                </c:pt>
                <c:pt idx="36">
                  <c:v>77554</c:v>
                </c:pt>
                <c:pt idx="37">
                  <c:v>268705</c:v>
                </c:pt>
                <c:pt idx="38">
                  <c:v>254615</c:v>
                </c:pt>
                <c:pt idx="39">
                  <c:v>247324</c:v>
                </c:pt>
                <c:pt idx="40">
                  <c:v>302787</c:v>
                </c:pt>
                <c:pt idx="41">
                  <c:v>220255</c:v>
                </c:pt>
                <c:pt idx="42">
                  <c:v>111526</c:v>
                </c:pt>
                <c:pt idx="43">
                  <c:v>31835</c:v>
                </c:pt>
                <c:pt idx="44">
                  <c:v>375624</c:v>
                </c:pt>
                <c:pt idx="45">
                  <c:v>436295</c:v>
                </c:pt>
                <c:pt idx="46">
                  <c:v>462354</c:v>
                </c:pt>
                <c:pt idx="47">
                  <c:v>429484</c:v>
                </c:pt>
                <c:pt idx="48">
                  <c:v>378372</c:v>
                </c:pt>
                <c:pt idx="49">
                  <c:v>408671</c:v>
                </c:pt>
                <c:pt idx="50">
                  <c:v>212660</c:v>
                </c:pt>
                <c:pt idx="51">
                  <c:v>60476</c:v>
                </c:pt>
                <c:pt idx="52">
                  <c:v>472894</c:v>
                </c:pt>
                <c:pt idx="53">
                  <c:v>331041</c:v>
                </c:pt>
                <c:pt idx="54">
                  <c:v>322397</c:v>
                </c:pt>
                <c:pt idx="55">
                  <c:v>143437</c:v>
                </c:pt>
                <c:pt idx="56">
                  <c:v>83011</c:v>
                </c:pt>
                <c:pt idx="57">
                  <c:v>554384</c:v>
                </c:pt>
                <c:pt idx="58">
                  <c:v>1092641</c:v>
                </c:pt>
                <c:pt idx="59">
                  <c:v>734763</c:v>
                </c:pt>
                <c:pt idx="60">
                  <c:v>613107</c:v>
                </c:pt>
                <c:pt idx="61">
                  <c:v>475797</c:v>
                </c:pt>
                <c:pt idx="62">
                  <c:v>486215</c:v>
                </c:pt>
                <c:pt idx="63">
                  <c:v>187900</c:v>
                </c:pt>
                <c:pt idx="64">
                  <c:v>375170</c:v>
                </c:pt>
                <c:pt idx="65">
                  <c:v>140406</c:v>
                </c:pt>
                <c:pt idx="66">
                  <c:v>933422</c:v>
                </c:pt>
                <c:pt idx="67">
                  <c:v>323893</c:v>
                </c:pt>
                <c:pt idx="68">
                  <c:v>113358</c:v>
                </c:pt>
                <c:pt idx="69">
                  <c:v>890825</c:v>
                </c:pt>
                <c:pt idx="70">
                  <c:v>889838</c:v>
                </c:pt>
                <c:pt idx="71">
                  <c:v>1347205</c:v>
                </c:pt>
                <c:pt idx="72">
                  <c:v>783203</c:v>
                </c:pt>
                <c:pt idx="73">
                  <c:v>754115</c:v>
                </c:pt>
                <c:pt idx="74">
                  <c:v>813531</c:v>
                </c:pt>
                <c:pt idx="75">
                  <c:v>192416</c:v>
                </c:pt>
                <c:pt idx="76">
                  <c:v>691733</c:v>
                </c:pt>
                <c:pt idx="77">
                  <c:v>3368729</c:v>
                </c:pt>
                <c:pt idx="78">
                  <c:v>902244</c:v>
                </c:pt>
                <c:pt idx="79">
                  <c:v>808163</c:v>
                </c:pt>
                <c:pt idx="80">
                  <c:v>51903</c:v>
                </c:pt>
                <c:pt idx="81">
                  <c:v>251508</c:v>
                </c:pt>
                <c:pt idx="82">
                  <c:v>966317</c:v>
                </c:pt>
                <c:pt idx="83">
                  <c:v>2087876</c:v>
                </c:pt>
                <c:pt idx="84">
                  <c:v>617818</c:v>
                </c:pt>
                <c:pt idx="85">
                  <c:v>296462</c:v>
                </c:pt>
                <c:pt idx="86">
                  <c:v>959765</c:v>
                </c:pt>
                <c:pt idx="87">
                  <c:v>1181921</c:v>
                </c:pt>
                <c:pt idx="88">
                  <c:v>834860</c:v>
                </c:pt>
                <c:pt idx="89">
                  <c:v>986298</c:v>
                </c:pt>
                <c:pt idx="90">
                  <c:v>708905</c:v>
                </c:pt>
                <c:pt idx="91">
                  <c:v>337317</c:v>
                </c:pt>
                <c:pt idx="92">
                  <c:v>137177</c:v>
                </c:pt>
                <c:pt idx="93">
                  <c:v>788803</c:v>
                </c:pt>
                <c:pt idx="94">
                  <c:v>1311666</c:v>
                </c:pt>
                <c:pt idx="95">
                  <c:v>911864</c:v>
                </c:pt>
                <c:pt idx="96">
                  <c:v>356703</c:v>
                </c:pt>
                <c:pt idx="97">
                  <c:v>333068</c:v>
                </c:pt>
                <c:pt idx="98">
                  <c:v>828124</c:v>
                </c:pt>
                <c:pt idx="99">
                  <c:v>995136</c:v>
                </c:pt>
                <c:pt idx="100">
                  <c:v>1119498</c:v>
                </c:pt>
                <c:pt idx="101">
                  <c:v>1785136</c:v>
                </c:pt>
                <c:pt idx="102">
                  <c:v>548341</c:v>
                </c:pt>
                <c:pt idx="103">
                  <c:v>130085</c:v>
                </c:pt>
                <c:pt idx="104">
                  <c:v>852660</c:v>
                </c:pt>
                <c:pt idx="105">
                  <c:v>707912</c:v>
                </c:pt>
                <c:pt idx="106">
                  <c:v>766673</c:v>
                </c:pt>
                <c:pt idx="107">
                  <c:v>861239</c:v>
                </c:pt>
                <c:pt idx="108">
                  <c:v>828052</c:v>
                </c:pt>
                <c:pt idx="109">
                  <c:v>699967</c:v>
                </c:pt>
                <c:pt idx="110">
                  <c:v>1163765</c:v>
                </c:pt>
                <c:pt idx="111">
                  <c:v>502022</c:v>
                </c:pt>
                <c:pt idx="112">
                  <c:v>153683</c:v>
                </c:pt>
                <c:pt idx="113">
                  <c:v>394684</c:v>
                </c:pt>
                <c:pt idx="114">
                  <c:v>761486</c:v>
                </c:pt>
                <c:pt idx="115">
                  <c:v>675644</c:v>
                </c:pt>
                <c:pt idx="116">
                  <c:v>1410440</c:v>
                </c:pt>
                <c:pt idx="117">
                  <c:v>413231</c:v>
                </c:pt>
                <c:pt idx="118">
                  <c:v>685726</c:v>
                </c:pt>
                <c:pt idx="119">
                  <c:v>261880</c:v>
                </c:pt>
                <c:pt idx="120">
                  <c:v>1077303</c:v>
                </c:pt>
                <c:pt idx="121">
                  <c:v>868490</c:v>
                </c:pt>
                <c:pt idx="122">
                  <c:v>772287</c:v>
                </c:pt>
                <c:pt idx="123">
                  <c:v>1361982</c:v>
                </c:pt>
                <c:pt idx="124">
                  <c:v>1272395</c:v>
                </c:pt>
                <c:pt idx="125">
                  <c:v>2561553</c:v>
                </c:pt>
                <c:pt idx="126">
                  <c:v>1288841</c:v>
                </c:pt>
                <c:pt idx="127">
                  <c:v>1084846</c:v>
                </c:pt>
                <c:pt idx="128">
                  <c:v>484728</c:v>
                </c:pt>
                <c:pt idx="129">
                  <c:v>1392493</c:v>
                </c:pt>
                <c:pt idx="130">
                  <c:v>1723948</c:v>
                </c:pt>
                <c:pt idx="131">
                  <c:v>1516957</c:v>
                </c:pt>
                <c:pt idx="132">
                  <c:v>1323306</c:v>
                </c:pt>
                <c:pt idx="133">
                  <c:v>109265</c:v>
                </c:pt>
                <c:pt idx="134">
                  <c:v>1913556</c:v>
                </c:pt>
                <c:pt idx="135">
                  <c:v>1607612</c:v>
                </c:pt>
                <c:pt idx="136">
                  <c:v>718954</c:v>
                </c:pt>
                <c:pt idx="137">
                  <c:v>2473652</c:v>
                </c:pt>
                <c:pt idx="138">
                  <c:v>1375862</c:v>
                </c:pt>
                <c:pt idx="139">
                  <c:v>1296611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86465</c:v>
                </c:pt>
                <c:pt idx="151">
                  <c:v>0</c:v>
                </c:pt>
                <c:pt idx="152">
                  <c:v>28500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588824</c:v>
                </c:pt>
                <c:pt idx="158">
                  <c:v>1</c:v>
                </c:pt>
                <c:pt idx="159">
                  <c:v>23511</c:v>
                </c:pt>
                <c:pt idx="160">
                  <c:v>8</c:v>
                </c:pt>
                <c:pt idx="161">
                  <c:v>9</c:v>
                </c:pt>
                <c:pt idx="162">
                  <c:v>0</c:v>
                </c:pt>
                <c:pt idx="163">
                  <c:v>1</c:v>
                </c:pt>
                <c:pt idx="164">
                  <c:v>385877</c:v>
                </c:pt>
                <c:pt idx="165">
                  <c:v>38586</c:v>
                </c:pt>
                <c:pt idx="166">
                  <c:v>90925</c:v>
                </c:pt>
                <c:pt idx="167">
                  <c:v>148786</c:v>
                </c:pt>
                <c:pt idx="168">
                  <c:v>106839</c:v>
                </c:pt>
                <c:pt idx="169">
                  <c:v>40808</c:v>
                </c:pt>
                <c:pt idx="170">
                  <c:v>849420</c:v>
                </c:pt>
                <c:pt idx="171">
                  <c:v>459750</c:v>
                </c:pt>
                <c:pt idx="172">
                  <c:v>272024</c:v>
                </c:pt>
                <c:pt idx="173">
                  <c:v>311299</c:v>
                </c:pt>
                <c:pt idx="174">
                  <c:v>257203</c:v>
                </c:pt>
                <c:pt idx="175">
                  <c:v>391126</c:v>
                </c:pt>
                <c:pt idx="176">
                  <c:v>379137</c:v>
                </c:pt>
                <c:pt idx="177">
                  <c:v>193609</c:v>
                </c:pt>
                <c:pt idx="178">
                  <c:v>1519652</c:v>
                </c:pt>
                <c:pt idx="179">
                  <c:v>604492</c:v>
                </c:pt>
                <c:pt idx="180">
                  <c:v>685202</c:v>
                </c:pt>
                <c:pt idx="181">
                  <c:v>1090614</c:v>
                </c:pt>
                <c:pt idx="182">
                  <c:v>863298</c:v>
                </c:pt>
                <c:pt idx="183">
                  <c:v>869328</c:v>
                </c:pt>
                <c:pt idx="184">
                  <c:v>513977</c:v>
                </c:pt>
                <c:pt idx="185">
                  <c:v>475935</c:v>
                </c:pt>
                <c:pt idx="186">
                  <c:v>823670</c:v>
                </c:pt>
                <c:pt idx="187">
                  <c:v>915350</c:v>
                </c:pt>
                <c:pt idx="188">
                  <c:v>1024488</c:v>
                </c:pt>
                <c:pt idx="189">
                  <c:v>1095554</c:v>
                </c:pt>
                <c:pt idx="190">
                  <c:v>1056839</c:v>
                </c:pt>
                <c:pt idx="191">
                  <c:v>819271</c:v>
                </c:pt>
                <c:pt idx="192">
                  <c:v>921145</c:v>
                </c:pt>
                <c:pt idx="193">
                  <c:v>842357</c:v>
                </c:pt>
                <c:pt idx="194">
                  <c:v>1022074</c:v>
                </c:pt>
                <c:pt idx="195">
                  <c:v>1026541</c:v>
                </c:pt>
                <c:pt idx="196">
                  <c:v>1190924</c:v>
                </c:pt>
                <c:pt idx="197">
                  <c:v>1144317</c:v>
                </c:pt>
                <c:pt idx="198">
                  <c:v>978482</c:v>
                </c:pt>
                <c:pt idx="199">
                  <c:v>981807</c:v>
                </c:pt>
                <c:pt idx="200">
                  <c:v>920607</c:v>
                </c:pt>
                <c:pt idx="201">
                  <c:v>1147530</c:v>
                </c:pt>
                <c:pt idx="202">
                  <c:v>1322265</c:v>
                </c:pt>
                <c:pt idx="203">
                  <c:v>1392152</c:v>
                </c:pt>
                <c:pt idx="204">
                  <c:v>1215161</c:v>
                </c:pt>
                <c:pt idx="205">
                  <c:v>898727</c:v>
                </c:pt>
                <c:pt idx="206">
                  <c:v>907979</c:v>
                </c:pt>
                <c:pt idx="207">
                  <c:v>839777</c:v>
                </c:pt>
                <c:pt idx="208">
                  <c:v>1158472</c:v>
                </c:pt>
                <c:pt idx="209">
                  <c:v>1277930</c:v>
                </c:pt>
                <c:pt idx="210">
                  <c:v>1561144</c:v>
                </c:pt>
                <c:pt idx="211">
                  <c:v>1525281</c:v>
                </c:pt>
                <c:pt idx="212">
                  <c:v>923135</c:v>
                </c:pt>
                <c:pt idx="213">
                  <c:v>1076761</c:v>
                </c:pt>
                <c:pt idx="214">
                  <c:v>886492</c:v>
                </c:pt>
                <c:pt idx="215">
                  <c:v>1098293</c:v>
                </c:pt>
                <c:pt idx="216">
                  <c:v>1437399</c:v>
                </c:pt>
                <c:pt idx="217">
                  <c:v>1611755</c:v>
                </c:pt>
                <c:pt idx="218">
                  <c:v>1278497</c:v>
                </c:pt>
                <c:pt idx="219">
                  <c:v>850230</c:v>
                </c:pt>
                <c:pt idx="220">
                  <c:v>991274</c:v>
                </c:pt>
                <c:pt idx="221">
                  <c:v>925179</c:v>
                </c:pt>
                <c:pt idx="222">
                  <c:v>1475645</c:v>
                </c:pt>
                <c:pt idx="223">
                  <c:v>1737396</c:v>
                </c:pt>
                <c:pt idx="224">
                  <c:v>1641136</c:v>
                </c:pt>
                <c:pt idx="225">
                  <c:v>1794234</c:v>
                </c:pt>
                <c:pt idx="226">
                  <c:v>1121764</c:v>
                </c:pt>
                <c:pt idx="227">
                  <c:v>1290957</c:v>
                </c:pt>
                <c:pt idx="228">
                  <c:v>1150362</c:v>
                </c:pt>
                <c:pt idx="229">
                  <c:v>5599306</c:v>
                </c:pt>
                <c:pt idx="230">
                  <c:v>2026085</c:v>
                </c:pt>
                <c:pt idx="231">
                  <c:v>2682876</c:v>
                </c:pt>
                <c:pt idx="232">
                  <c:v>2117125</c:v>
                </c:pt>
                <c:pt idx="233">
                  <c:v>1831543</c:v>
                </c:pt>
                <c:pt idx="234">
                  <c:v>1528703</c:v>
                </c:pt>
                <c:pt idx="235">
                  <c:v>1416679</c:v>
                </c:pt>
                <c:pt idx="236">
                  <c:v>1659443</c:v>
                </c:pt>
                <c:pt idx="237">
                  <c:v>2122769</c:v>
                </c:pt>
                <c:pt idx="238">
                  <c:v>2478340</c:v>
                </c:pt>
                <c:pt idx="239">
                  <c:v>2111860</c:v>
                </c:pt>
                <c:pt idx="240">
                  <c:v>1646892</c:v>
                </c:pt>
                <c:pt idx="241">
                  <c:v>1418337</c:v>
                </c:pt>
                <c:pt idx="242">
                  <c:v>1671652</c:v>
                </c:pt>
                <c:pt idx="243">
                  <c:v>1619719</c:v>
                </c:pt>
                <c:pt idx="244">
                  <c:v>2447957</c:v>
                </c:pt>
                <c:pt idx="245">
                  <c:v>2171011</c:v>
                </c:pt>
                <c:pt idx="246">
                  <c:v>2442432</c:v>
                </c:pt>
                <c:pt idx="247">
                  <c:v>1950154</c:v>
                </c:pt>
                <c:pt idx="248">
                  <c:v>1409234</c:v>
                </c:pt>
                <c:pt idx="249">
                  <c:v>1847443</c:v>
                </c:pt>
                <c:pt idx="250">
                  <c:v>2050073</c:v>
                </c:pt>
                <c:pt idx="251">
                  <c:v>2485977</c:v>
                </c:pt>
                <c:pt idx="252">
                  <c:v>2452680</c:v>
                </c:pt>
                <c:pt idx="253">
                  <c:v>3123767</c:v>
                </c:pt>
                <c:pt idx="254">
                  <c:v>1766831</c:v>
                </c:pt>
                <c:pt idx="255">
                  <c:v>1780557</c:v>
                </c:pt>
                <c:pt idx="256">
                  <c:v>4805750</c:v>
                </c:pt>
                <c:pt idx="257">
                  <c:v>2684535</c:v>
                </c:pt>
                <c:pt idx="258">
                  <c:v>3040786</c:v>
                </c:pt>
                <c:pt idx="259">
                  <c:v>3221301</c:v>
                </c:pt>
                <c:pt idx="260">
                  <c:v>2200862</c:v>
                </c:pt>
                <c:pt idx="261">
                  <c:v>1838245</c:v>
                </c:pt>
                <c:pt idx="262">
                  <c:v>1558732</c:v>
                </c:pt>
                <c:pt idx="263">
                  <c:v>1240647</c:v>
                </c:pt>
                <c:pt idx="264">
                  <c:v>2497323</c:v>
                </c:pt>
                <c:pt idx="265">
                  <c:v>3981020</c:v>
                </c:pt>
                <c:pt idx="266">
                  <c:v>3969766</c:v>
                </c:pt>
                <c:pt idx="267">
                  <c:v>3896619</c:v>
                </c:pt>
                <c:pt idx="268">
                  <c:v>2947907</c:v>
                </c:pt>
                <c:pt idx="269">
                  <c:v>2321775</c:v>
                </c:pt>
                <c:pt idx="270">
                  <c:v>2768863</c:v>
                </c:pt>
                <c:pt idx="271">
                  <c:v>3260951</c:v>
                </c:pt>
                <c:pt idx="272">
                  <c:v>3663085</c:v>
                </c:pt>
                <c:pt idx="273">
                  <c:v>4100644</c:v>
                </c:pt>
                <c:pt idx="274">
                  <c:v>3719316</c:v>
                </c:pt>
                <c:pt idx="275">
                  <c:v>2593316</c:v>
                </c:pt>
                <c:pt idx="276">
                  <c:v>3062737</c:v>
                </c:pt>
                <c:pt idx="277">
                  <c:v>3177065</c:v>
                </c:pt>
                <c:pt idx="278">
                  <c:v>3198553</c:v>
                </c:pt>
                <c:pt idx="279">
                  <c:v>4065656</c:v>
                </c:pt>
                <c:pt idx="280">
                  <c:v>4198644</c:v>
                </c:pt>
                <c:pt idx="281">
                  <c:v>4157172</c:v>
                </c:pt>
                <c:pt idx="282">
                  <c:v>2839953</c:v>
                </c:pt>
                <c:pt idx="283">
                  <c:v>3353637</c:v>
                </c:pt>
                <c:pt idx="284">
                  <c:v>2670883</c:v>
                </c:pt>
                <c:pt idx="285">
                  <c:v>4079711</c:v>
                </c:pt>
                <c:pt idx="286">
                  <c:v>5134102</c:v>
                </c:pt>
                <c:pt idx="287">
                  <c:v>5091475</c:v>
                </c:pt>
                <c:pt idx="288">
                  <c:v>3985251</c:v>
                </c:pt>
                <c:pt idx="289">
                  <c:v>2650109</c:v>
                </c:pt>
                <c:pt idx="290">
                  <c:v>3375680</c:v>
                </c:pt>
                <c:pt idx="291">
                  <c:v>2611805</c:v>
                </c:pt>
                <c:pt idx="292">
                  <c:v>3677911</c:v>
                </c:pt>
                <c:pt idx="293">
                  <c:v>5911702</c:v>
                </c:pt>
                <c:pt idx="294">
                  <c:v>5614346</c:v>
                </c:pt>
                <c:pt idx="295">
                  <c:v>4699945</c:v>
                </c:pt>
                <c:pt idx="296">
                  <c:v>3334623</c:v>
                </c:pt>
                <c:pt idx="297">
                  <c:v>3769383</c:v>
                </c:pt>
                <c:pt idx="298">
                  <c:v>3627766</c:v>
                </c:pt>
                <c:pt idx="299">
                  <c:v>4619931</c:v>
                </c:pt>
                <c:pt idx="300">
                  <c:v>5666248</c:v>
                </c:pt>
                <c:pt idx="301">
                  <c:v>4751541</c:v>
                </c:pt>
                <c:pt idx="302">
                  <c:v>4660167</c:v>
                </c:pt>
                <c:pt idx="303">
                  <c:v>3822822</c:v>
                </c:pt>
                <c:pt idx="304">
                  <c:v>4015453</c:v>
                </c:pt>
                <c:pt idx="305">
                  <c:v>3541987</c:v>
                </c:pt>
                <c:pt idx="306">
                  <c:v>4766443</c:v>
                </c:pt>
                <c:pt idx="307">
                  <c:v>5019432</c:v>
                </c:pt>
                <c:pt idx="308">
                  <c:v>5816119</c:v>
                </c:pt>
                <c:pt idx="309">
                  <c:v>4841805</c:v>
                </c:pt>
                <c:pt idx="310">
                  <c:v>4165548</c:v>
                </c:pt>
                <c:pt idx="311">
                  <c:v>4526963</c:v>
                </c:pt>
                <c:pt idx="312">
                  <c:v>3080990</c:v>
                </c:pt>
                <c:pt idx="313">
                  <c:v>4457100</c:v>
                </c:pt>
                <c:pt idx="314">
                  <c:v>5707632</c:v>
                </c:pt>
                <c:pt idx="315">
                  <c:v>5203721</c:v>
                </c:pt>
                <c:pt idx="316">
                  <c:v>4774597</c:v>
                </c:pt>
                <c:pt idx="317">
                  <c:v>3303430</c:v>
                </c:pt>
                <c:pt idx="318">
                  <c:v>4154878</c:v>
                </c:pt>
                <c:pt idx="319">
                  <c:v>3224658</c:v>
                </c:pt>
                <c:pt idx="320">
                  <c:v>5347107</c:v>
                </c:pt>
                <c:pt idx="321">
                  <c:v>5943768</c:v>
                </c:pt>
                <c:pt idx="322">
                  <c:v>4880198</c:v>
                </c:pt>
                <c:pt idx="323">
                  <c:v>4797688</c:v>
                </c:pt>
                <c:pt idx="324">
                  <c:v>3596091</c:v>
                </c:pt>
                <c:pt idx="325">
                  <c:v>5252874</c:v>
                </c:pt>
                <c:pt idx="326">
                  <c:v>4120133</c:v>
                </c:pt>
                <c:pt idx="327">
                  <c:v>4985630</c:v>
                </c:pt>
                <c:pt idx="328">
                  <c:v>6612702</c:v>
                </c:pt>
                <c:pt idx="329">
                  <c:v>5663187</c:v>
                </c:pt>
                <c:pt idx="330">
                  <c:v>4875074</c:v>
                </c:pt>
                <c:pt idx="331">
                  <c:v>3667962</c:v>
                </c:pt>
                <c:pt idx="332">
                  <c:v>5573254</c:v>
                </c:pt>
                <c:pt idx="333">
                  <c:v>3651339</c:v>
                </c:pt>
                <c:pt idx="334">
                  <c:v>4299474</c:v>
                </c:pt>
                <c:pt idx="335">
                  <c:v>5964859</c:v>
                </c:pt>
                <c:pt idx="336">
                  <c:v>5893990</c:v>
                </c:pt>
                <c:pt idx="337">
                  <c:v>4787070</c:v>
                </c:pt>
                <c:pt idx="338">
                  <c:v>3374550</c:v>
                </c:pt>
                <c:pt idx="339">
                  <c:v>6167796</c:v>
                </c:pt>
                <c:pt idx="340">
                  <c:v>3533706</c:v>
                </c:pt>
                <c:pt idx="341">
                  <c:v>5506947</c:v>
                </c:pt>
                <c:pt idx="342">
                  <c:v>5290655</c:v>
                </c:pt>
                <c:pt idx="343">
                  <c:v>5371780</c:v>
                </c:pt>
                <c:pt idx="344">
                  <c:v>4647582</c:v>
                </c:pt>
                <c:pt idx="345">
                  <c:v>3807349</c:v>
                </c:pt>
                <c:pt idx="346">
                  <c:v>5862415</c:v>
                </c:pt>
                <c:pt idx="347">
                  <c:v>4041432</c:v>
                </c:pt>
                <c:pt idx="348">
                  <c:v>4967859</c:v>
                </c:pt>
                <c:pt idx="349">
                  <c:v>5403041</c:v>
                </c:pt>
                <c:pt idx="350">
                  <c:v>5447589</c:v>
                </c:pt>
                <c:pt idx="351">
                  <c:v>4657881</c:v>
                </c:pt>
                <c:pt idx="352">
                  <c:v>3199690</c:v>
                </c:pt>
                <c:pt idx="353">
                  <c:v>4801753</c:v>
                </c:pt>
                <c:pt idx="354">
                  <c:v>4330195</c:v>
                </c:pt>
                <c:pt idx="355">
                  <c:v>5888241</c:v>
                </c:pt>
                <c:pt idx="356">
                  <c:v>5429214</c:v>
                </c:pt>
                <c:pt idx="357">
                  <c:v>4917491</c:v>
                </c:pt>
                <c:pt idx="358">
                  <c:v>6407771</c:v>
                </c:pt>
                <c:pt idx="359">
                  <c:v>2079206</c:v>
                </c:pt>
                <c:pt idx="360">
                  <c:v>191181</c:v>
                </c:pt>
                <c:pt idx="361">
                  <c:v>33120</c:v>
                </c:pt>
                <c:pt idx="362">
                  <c:v>229748</c:v>
                </c:pt>
                <c:pt idx="363">
                  <c:v>220786</c:v>
                </c:pt>
                <c:pt idx="364">
                  <c:v>131649</c:v>
                </c:pt>
                <c:pt idx="365">
                  <c:v>237050</c:v>
                </c:pt>
                <c:pt idx="366">
                  <c:v>347058</c:v>
                </c:pt>
                <c:pt idx="367">
                  <c:v>191609</c:v>
                </c:pt>
                <c:pt idx="368">
                  <c:v>33303</c:v>
                </c:pt>
                <c:pt idx="369">
                  <c:v>408305</c:v>
                </c:pt>
                <c:pt idx="370">
                  <c:v>5671</c:v>
                </c:pt>
                <c:pt idx="371">
                  <c:v>326499</c:v>
                </c:pt>
                <c:pt idx="372">
                  <c:v>572074</c:v>
                </c:pt>
                <c:pt idx="373">
                  <c:v>571974</c:v>
                </c:pt>
                <c:pt idx="374">
                  <c:v>244307</c:v>
                </c:pt>
                <c:pt idx="375">
                  <c:v>14509</c:v>
                </c:pt>
                <c:pt idx="376">
                  <c:v>191313</c:v>
                </c:pt>
                <c:pt idx="377">
                  <c:v>188762</c:v>
                </c:pt>
                <c:pt idx="378">
                  <c:v>310634</c:v>
                </c:pt>
                <c:pt idx="379">
                  <c:v>509893</c:v>
                </c:pt>
                <c:pt idx="380">
                  <c:v>457404</c:v>
                </c:pt>
                <c:pt idx="381">
                  <c:v>358473</c:v>
                </c:pt>
                <c:pt idx="382">
                  <c:v>37040</c:v>
                </c:pt>
                <c:pt idx="383">
                  <c:v>446646</c:v>
                </c:pt>
                <c:pt idx="384">
                  <c:v>352553</c:v>
                </c:pt>
                <c:pt idx="385">
                  <c:v>405553</c:v>
                </c:pt>
                <c:pt idx="386">
                  <c:v>487896</c:v>
                </c:pt>
                <c:pt idx="387">
                  <c:v>462637</c:v>
                </c:pt>
                <c:pt idx="388">
                  <c:v>84807</c:v>
                </c:pt>
                <c:pt idx="389">
                  <c:v>340570</c:v>
                </c:pt>
                <c:pt idx="390">
                  <c:v>329416</c:v>
                </c:pt>
                <c:pt idx="391">
                  <c:v>659766</c:v>
                </c:pt>
                <c:pt idx="392">
                  <c:v>603419</c:v>
                </c:pt>
                <c:pt idx="393">
                  <c:v>388381</c:v>
                </c:pt>
                <c:pt idx="394">
                  <c:v>246850</c:v>
                </c:pt>
                <c:pt idx="395">
                  <c:v>338921</c:v>
                </c:pt>
                <c:pt idx="396">
                  <c:v>483298</c:v>
                </c:pt>
                <c:pt idx="397">
                  <c:v>459241</c:v>
                </c:pt>
                <c:pt idx="398">
                  <c:v>700414</c:v>
                </c:pt>
                <c:pt idx="399">
                  <c:v>689893</c:v>
                </c:pt>
                <c:pt idx="400">
                  <c:v>485607</c:v>
                </c:pt>
                <c:pt idx="401">
                  <c:v>58719</c:v>
                </c:pt>
                <c:pt idx="402">
                  <c:v>552870</c:v>
                </c:pt>
                <c:pt idx="403">
                  <c:v>766613</c:v>
                </c:pt>
                <c:pt idx="404">
                  <c:v>995299</c:v>
                </c:pt>
                <c:pt idx="405">
                  <c:v>1389455</c:v>
                </c:pt>
                <c:pt idx="406">
                  <c:v>1492201</c:v>
                </c:pt>
                <c:pt idx="407">
                  <c:v>1424640</c:v>
                </c:pt>
                <c:pt idx="408">
                  <c:v>66666</c:v>
                </c:pt>
                <c:pt idx="409">
                  <c:v>2019723</c:v>
                </c:pt>
                <c:pt idx="410">
                  <c:v>1359173</c:v>
                </c:pt>
                <c:pt idx="411">
                  <c:v>1317105</c:v>
                </c:pt>
                <c:pt idx="412">
                  <c:v>479909</c:v>
                </c:pt>
                <c:pt idx="413">
                  <c:v>2053537</c:v>
                </c:pt>
                <c:pt idx="414">
                  <c:v>1519952</c:v>
                </c:pt>
                <c:pt idx="415">
                  <c:v>169629</c:v>
                </c:pt>
                <c:pt idx="416">
                  <c:v>3039394</c:v>
                </c:pt>
                <c:pt idx="417">
                  <c:v>2117104</c:v>
                </c:pt>
                <c:pt idx="418">
                  <c:v>2078719</c:v>
                </c:pt>
                <c:pt idx="419">
                  <c:v>2196562</c:v>
                </c:pt>
                <c:pt idx="420">
                  <c:v>2723575</c:v>
                </c:pt>
                <c:pt idx="421">
                  <c:v>2540449</c:v>
                </c:pt>
                <c:pt idx="422">
                  <c:v>462157</c:v>
                </c:pt>
                <c:pt idx="423">
                  <c:v>3428596</c:v>
                </c:pt>
                <c:pt idx="424">
                  <c:v>2346692</c:v>
                </c:pt>
                <c:pt idx="425">
                  <c:v>2304423</c:v>
                </c:pt>
                <c:pt idx="426">
                  <c:v>2358731</c:v>
                </c:pt>
                <c:pt idx="427">
                  <c:v>2605333</c:v>
                </c:pt>
                <c:pt idx="428">
                  <c:v>2160009</c:v>
                </c:pt>
                <c:pt idx="429">
                  <c:v>260653</c:v>
                </c:pt>
                <c:pt idx="430">
                  <c:v>582919</c:v>
                </c:pt>
                <c:pt idx="431">
                  <c:v>1940999</c:v>
                </c:pt>
                <c:pt idx="432">
                  <c:v>2063543</c:v>
                </c:pt>
                <c:pt idx="433">
                  <c:v>3671242</c:v>
                </c:pt>
                <c:pt idx="434">
                  <c:v>4265157</c:v>
                </c:pt>
                <c:pt idx="435">
                  <c:v>2925356</c:v>
                </c:pt>
                <c:pt idx="436">
                  <c:v>3125512</c:v>
                </c:pt>
                <c:pt idx="437">
                  <c:v>4005763</c:v>
                </c:pt>
                <c:pt idx="438">
                  <c:v>3966548</c:v>
                </c:pt>
                <c:pt idx="439">
                  <c:v>3121199</c:v>
                </c:pt>
                <c:pt idx="440">
                  <c:v>4135589</c:v>
                </c:pt>
                <c:pt idx="441">
                  <c:v>3740898</c:v>
                </c:pt>
                <c:pt idx="442">
                  <c:v>3519987</c:v>
                </c:pt>
                <c:pt idx="443">
                  <c:v>2933418</c:v>
                </c:pt>
                <c:pt idx="444">
                  <c:v>4004520</c:v>
                </c:pt>
                <c:pt idx="445">
                  <c:v>2646493</c:v>
                </c:pt>
                <c:pt idx="446">
                  <c:v>3313660</c:v>
                </c:pt>
                <c:pt idx="447">
                  <c:v>2730271</c:v>
                </c:pt>
                <c:pt idx="448">
                  <c:v>2714132</c:v>
                </c:pt>
                <c:pt idx="449">
                  <c:v>2684949</c:v>
                </c:pt>
                <c:pt idx="450">
                  <c:v>1229976</c:v>
                </c:pt>
                <c:pt idx="451">
                  <c:v>3276547</c:v>
                </c:pt>
                <c:pt idx="452">
                  <c:v>3108503</c:v>
                </c:pt>
                <c:pt idx="453">
                  <c:v>3339774</c:v>
                </c:pt>
                <c:pt idx="454">
                  <c:v>2354286</c:v>
                </c:pt>
                <c:pt idx="455">
                  <c:v>2174159</c:v>
                </c:pt>
                <c:pt idx="456">
                  <c:v>2215380</c:v>
                </c:pt>
                <c:pt idx="457">
                  <c:v>2729335</c:v>
                </c:pt>
                <c:pt idx="458">
                  <c:v>1628218</c:v>
                </c:pt>
                <c:pt idx="459">
                  <c:v>585186</c:v>
                </c:pt>
                <c:pt idx="460">
                  <c:v>1870625</c:v>
                </c:pt>
                <c:pt idx="461">
                  <c:v>1668616</c:v>
                </c:pt>
                <c:pt idx="462">
                  <c:v>2180486</c:v>
                </c:pt>
                <c:pt idx="463">
                  <c:v>2672365</c:v>
                </c:pt>
                <c:pt idx="464">
                  <c:v>2586397</c:v>
                </c:pt>
                <c:pt idx="465">
                  <c:v>2303857</c:v>
                </c:pt>
                <c:pt idx="466">
                  <c:v>811011</c:v>
                </c:pt>
                <c:pt idx="467">
                  <c:v>2794050</c:v>
                </c:pt>
                <c:pt idx="468">
                  <c:v>2763725</c:v>
                </c:pt>
                <c:pt idx="469">
                  <c:v>2182934</c:v>
                </c:pt>
                <c:pt idx="470">
                  <c:v>2316269</c:v>
                </c:pt>
                <c:pt idx="471">
                  <c:v>1284567</c:v>
                </c:pt>
                <c:pt idx="472">
                  <c:v>1898123</c:v>
                </c:pt>
                <c:pt idx="473">
                  <c:v>706470</c:v>
                </c:pt>
                <c:pt idx="474">
                  <c:v>1566198</c:v>
                </c:pt>
                <c:pt idx="475">
                  <c:v>1374398</c:v>
                </c:pt>
                <c:pt idx="476">
                  <c:v>1218998</c:v>
                </c:pt>
                <c:pt idx="477">
                  <c:v>1476285</c:v>
                </c:pt>
                <c:pt idx="478">
                  <c:v>876743</c:v>
                </c:pt>
                <c:pt idx="479">
                  <c:v>2446471</c:v>
                </c:pt>
                <c:pt idx="480">
                  <c:v>1341068</c:v>
                </c:pt>
                <c:pt idx="481">
                  <c:v>2918836</c:v>
                </c:pt>
                <c:pt idx="482">
                  <c:v>2777551</c:v>
                </c:pt>
                <c:pt idx="483">
                  <c:v>1963636</c:v>
                </c:pt>
                <c:pt idx="484">
                  <c:v>3922151</c:v>
                </c:pt>
                <c:pt idx="485">
                  <c:v>1576170</c:v>
                </c:pt>
                <c:pt idx="486">
                  <c:v>1784772</c:v>
                </c:pt>
                <c:pt idx="487">
                  <c:v>2685843</c:v>
                </c:pt>
                <c:pt idx="488">
                  <c:v>2542428</c:v>
                </c:pt>
                <c:pt idx="489">
                  <c:v>2666218</c:v>
                </c:pt>
                <c:pt idx="490">
                  <c:v>5263384</c:v>
                </c:pt>
                <c:pt idx="491">
                  <c:v>1963376</c:v>
                </c:pt>
                <c:pt idx="492">
                  <c:v>2469901</c:v>
                </c:pt>
                <c:pt idx="493">
                  <c:v>2449607</c:v>
                </c:pt>
                <c:pt idx="494">
                  <c:v>3190277</c:v>
                </c:pt>
                <c:pt idx="495">
                  <c:v>3175576</c:v>
                </c:pt>
                <c:pt idx="496">
                  <c:v>3425398</c:v>
                </c:pt>
                <c:pt idx="497">
                  <c:v>3421339</c:v>
                </c:pt>
                <c:pt idx="498">
                  <c:v>2484825</c:v>
                </c:pt>
                <c:pt idx="499">
                  <c:v>3242349</c:v>
                </c:pt>
                <c:pt idx="500">
                  <c:v>3329948</c:v>
                </c:pt>
                <c:pt idx="501">
                  <c:v>2545002</c:v>
                </c:pt>
                <c:pt idx="502">
                  <c:v>3020534</c:v>
                </c:pt>
                <c:pt idx="503">
                  <c:v>4644350</c:v>
                </c:pt>
                <c:pt idx="504">
                  <c:v>3385690</c:v>
                </c:pt>
                <c:pt idx="505">
                  <c:v>4552372</c:v>
                </c:pt>
                <c:pt idx="506">
                  <c:v>3378287</c:v>
                </c:pt>
                <c:pt idx="507">
                  <c:v>9027343</c:v>
                </c:pt>
                <c:pt idx="508">
                  <c:v>6541514</c:v>
                </c:pt>
                <c:pt idx="509">
                  <c:v>3514882</c:v>
                </c:pt>
                <c:pt idx="510">
                  <c:v>6683689</c:v>
                </c:pt>
                <c:pt idx="511">
                  <c:v>6607501</c:v>
                </c:pt>
                <c:pt idx="512">
                  <c:v>8179856</c:v>
                </c:pt>
                <c:pt idx="513">
                  <c:v>3189028</c:v>
                </c:pt>
                <c:pt idx="514">
                  <c:v>3393166</c:v>
                </c:pt>
                <c:pt idx="515">
                  <c:v>6000335</c:v>
                </c:pt>
                <c:pt idx="516">
                  <c:v>1734226</c:v>
                </c:pt>
                <c:pt idx="517">
                  <c:v>5583510</c:v>
                </c:pt>
                <c:pt idx="518">
                  <c:v>930145</c:v>
                </c:pt>
                <c:pt idx="519">
                  <c:v>8628796</c:v>
                </c:pt>
                <c:pt idx="520">
                  <c:v>3077960</c:v>
                </c:pt>
                <c:pt idx="521">
                  <c:v>3850947</c:v>
                </c:pt>
                <c:pt idx="522">
                  <c:v>3078149</c:v>
                </c:pt>
                <c:pt idx="523">
                  <c:v>3763117</c:v>
                </c:pt>
                <c:pt idx="524">
                  <c:v>10920459</c:v>
                </c:pt>
                <c:pt idx="525">
                  <c:v>7374</c:v>
                </c:pt>
                <c:pt idx="526">
                  <c:v>24884</c:v>
                </c:pt>
                <c:pt idx="527">
                  <c:v>44614</c:v>
                </c:pt>
                <c:pt idx="528">
                  <c:v>62830</c:v>
                </c:pt>
                <c:pt idx="529">
                  <c:v>73328</c:v>
                </c:pt>
                <c:pt idx="530">
                  <c:v>38450</c:v>
                </c:pt>
                <c:pt idx="531">
                  <c:v>32573</c:v>
                </c:pt>
                <c:pt idx="532">
                  <c:v>104370</c:v>
                </c:pt>
                <c:pt idx="533">
                  <c:v>134805</c:v>
                </c:pt>
                <c:pt idx="534">
                  <c:v>155946</c:v>
                </c:pt>
                <c:pt idx="535">
                  <c:v>152726</c:v>
                </c:pt>
                <c:pt idx="536">
                  <c:v>158174</c:v>
                </c:pt>
                <c:pt idx="537">
                  <c:v>71234</c:v>
                </c:pt>
                <c:pt idx="538">
                  <c:v>71626</c:v>
                </c:pt>
                <c:pt idx="539">
                  <c:v>149402</c:v>
                </c:pt>
                <c:pt idx="540">
                  <c:v>151838</c:v>
                </c:pt>
                <c:pt idx="541">
                  <c:v>124854</c:v>
                </c:pt>
                <c:pt idx="542">
                  <c:v>103074</c:v>
                </c:pt>
                <c:pt idx="543">
                  <c:v>115827</c:v>
                </c:pt>
                <c:pt idx="544">
                  <c:v>66298</c:v>
                </c:pt>
                <c:pt idx="545">
                  <c:v>44477</c:v>
                </c:pt>
                <c:pt idx="546">
                  <c:v>43523</c:v>
                </c:pt>
                <c:pt idx="547">
                  <c:v>40250</c:v>
                </c:pt>
                <c:pt idx="548">
                  <c:v>59543</c:v>
                </c:pt>
                <c:pt idx="549">
                  <c:v>108731</c:v>
                </c:pt>
                <c:pt idx="550">
                  <c:v>125057</c:v>
                </c:pt>
                <c:pt idx="551">
                  <c:v>66497</c:v>
                </c:pt>
                <c:pt idx="552">
                  <c:v>55344</c:v>
                </c:pt>
                <c:pt idx="553">
                  <c:v>152711</c:v>
                </c:pt>
                <c:pt idx="554">
                  <c:v>189739</c:v>
                </c:pt>
                <c:pt idx="555">
                  <c:v>210102</c:v>
                </c:pt>
                <c:pt idx="556">
                  <c:v>219930</c:v>
                </c:pt>
                <c:pt idx="557">
                  <c:v>233538</c:v>
                </c:pt>
                <c:pt idx="558">
                  <c:v>108637</c:v>
                </c:pt>
                <c:pt idx="559">
                  <c:v>93324</c:v>
                </c:pt>
                <c:pt idx="560">
                  <c:v>209276</c:v>
                </c:pt>
                <c:pt idx="561">
                  <c:v>219905</c:v>
                </c:pt>
                <c:pt idx="562">
                  <c:v>204546</c:v>
                </c:pt>
                <c:pt idx="563">
                  <c:v>202412</c:v>
                </c:pt>
                <c:pt idx="564">
                  <c:v>209701</c:v>
                </c:pt>
                <c:pt idx="565">
                  <c:v>101132</c:v>
                </c:pt>
                <c:pt idx="566">
                  <c:v>76948</c:v>
                </c:pt>
                <c:pt idx="567">
                  <c:v>132519</c:v>
                </c:pt>
                <c:pt idx="568">
                  <c:v>117479</c:v>
                </c:pt>
                <c:pt idx="569">
                  <c:v>100811</c:v>
                </c:pt>
                <c:pt idx="570">
                  <c:v>111341</c:v>
                </c:pt>
                <c:pt idx="571">
                  <c:v>130306</c:v>
                </c:pt>
                <c:pt idx="572">
                  <c:v>62433</c:v>
                </c:pt>
                <c:pt idx="573">
                  <c:v>43673</c:v>
                </c:pt>
                <c:pt idx="574">
                  <c:v>122483</c:v>
                </c:pt>
                <c:pt idx="575">
                  <c:v>123683</c:v>
                </c:pt>
                <c:pt idx="576">
                  <c:v>133397</c:v>
                </c:pt>
                <c:pt idx="577">
                  <c:v>142283</c:v>
                </c:pt>
                <c:pt idx="578">
                  <c:v>152425</c:v>
                </c:pt>
                <c:pt idx="579">
                  <c:v>76346</c:v>
                </c:pt>
                <c:pt idx="580">
                  <c:v>57734</c:v>
                </c:pt>
                <c:pt idx="581">
                  <c:v>143599</c:v>
                </c:pt>
                <c:pt idx="582">
                  <c:v>156808</c:v>
                </c:pt>
                <c:pt idx="583">
                  <c:v>161358</c:v>
                </c:pt>
                <c:pt idx="584">
                  <c:v>137133</c:v>
                </c:pt>
                <c:pt idx="585">
                  <c:v>148469</c:v>
                </c:pt>
                <c:pt idx="586">
                  <c:v>77551</c:v>
                </c:pt>
                <c:pt idx="587">
                  <c:v>60226</c:v>
                </c:pt>
                <c:pt idx="588">
                  <c:v>157658</c:v>
                </c:pt>
                <c:pt idx="589">
                  <c:v>165227</c:v>
                </c:pt>
                <c:pt idx="590">
                  <c:v>147421</c:v>
                </c:pt>
                <c:pt idx="591">
                  <c:v>123745</c:v>
                </c:pt>
                <c:pt idx="592">
                  <c:v>116047</c:v>
                </c:pt>
                <c:pt idx="593">
                  <c:v>57640</c:v>
                </c:pt>
                <c:pt idx="594">
                  <c:v>39383</c:v>
                </c:pt>
                <c:pt idx="595">
                  <c:v>95876</c:v>
                </c:pt>
                <c:pt idx="596">
                  <c:v>106774</c:v>
                </c:pt>
                <c:pt idx="597">
                  <c:v>105525</c:v>
                </c:pt>
                <c:pt idx="598">
                  <c:v>108342</c:v>
                </c:pt>
                <c:pt idx="599">
                  <c:v>118322</c:v>
                </c:pt>
                <c:pt idx="600">
                  <c:v>57488</c:v>
                </c:pt>
                <c:pt idx="601">
                  <c:v>35844</c:v>
                </c:pt>
                <c:pt idx="602">
                  <c:v>103643</c:v>
                </c:pt>
                <c:pt idx="603">
                  <c:v>100241</c:v>
                </c:pt>
                <c:pt idx="604">
                  <c:v>102977</c:v>
                </c:pt>
                <c:pt idx="605">
                  <c:v>81594</c:v>
                </c:pt>
                <c:pt idx="606">
                  <c:v>91940</c:v>
                </c:pt>
                <c:pt idx="607">
                  <c:v>52391</c:v>
                </c:pt>
                <c:pt idx="608">
                  <c:v>33029</c:v>
                </c:pt>
                <c:pt idx="609">
                  <c:v>94656</c:v>
                </c:pt>
                <c:pt idx="610">
                  <c:v>97953</c:v>
                </c:pt>
                <c:pt idx="611">
                  <c:v>89885</c:v>
                </c:pt>
                <c:pt idx="612">
                  <c:v>76334</c:v>
                </c:pt>
                <c:pt idx="613">
                  <c:v>73788</c:v>
                </c:pt>
                <c:pt idx="614">
                  <c:v>34620</c:v>
                </c:pt>
                <c:pt idx="615">
                  <c:v>20343</c:v>
                </c:pt>
                <c:pt idx="616">
                  <c:v>53393</c:v>
                </c:pt>
                <c:pt idx="617">
                  <c:v>53724</c:v>
                </c:pt>
                <c:pt idx="618">
                  <c:v>9755</c:v>
                </c:pt>
                <c:pt idx="619">
                  <c:v>57136</c:v>
                </c:pt>
                <c:pt idx="620">
                  <c:v>45289</c:v>
                </c:pt>
                <c:pt idx="621">
                  <c:v>17221</c:v>
                </c:pt>
                <c:pt idx="622">
                  <c:v>5910</c:v>
                </c:pt>
                <c:pt idx="623">
                  <c:v>6587</c:v>
                </c:pt>
                <c:pt idx="624">
                  <c:v>36631</c:v>
                </c:pt>
                <c:pt idx="625">
                  <c:v>29889</c:v>
                </c:pt>
                <c:pt idx="626">
                  <c:v>27198</c:v>
                </c:pt>
                <c:pt idx="627">
                  <c:v>26411</c:v>
                </c:pt>
                <c:pt idx="628">
                  <c:v>10732</c:v>
                </c:pt>
                <c:pt idx="629">
                  <c:v>4217</c:v>
                </c:pt>
                <c:pt idx="630">
                  <c:v>32254</c:v>
                </c:pt>
                <c:pt idx="631">
                  <c:v>31252</c:v>
                </c:pt>
                <c:pt idx="632">
                  <c:v>25323</c:v>
                </c:pt>
                <c:pt idx="633">
                  <c:v>23763</c:v>
                </c:pt>
                <c:pt idx="634">
                  <c:v>25907</c:v>
                </c:pt>
                <c:pt idx="635">
                  <c:v>9422</c:v>
                </c:pt>
                <c:pt idx="636">
                  <c:v>4920</c:v>
                </c:pt>
                <c:pt idx="637">
                  <c:v>22988</c:v>
                </c:pt>
                <c:pt idx="638">
                  <c:v>21724</c:v>
                </c:pt>
                <c:pt idx="639">
                  <c:v>10377</c:v>
                </c:pt>
                <c:pt idx="640">
                  <c:v>8535</c:v>
                </c:pt>
                <c:pt idx="641">
                  <c:v>863</c:v>
                </c:pt>
                <c:pt idx="642">
                  <c:v>9647</c:v>
                </c:pt>
                <c:pt idx="643">
                  <c:v>2655</c:v>
                </c:pt>
                <c:pt idx="644">
                  <c:v>14315</c:v>
                </c:pt>
                <c:pt idx="645">
                  <c:v>13172</c:v>
                </c:pt>
                <c:pt idx="646">
                  <c:v>12728</c:v>
                </c:pt>
                <c:pt idx="647">
                  <c:v>13050</c:v>
                </c:pt>
                <c:pt idx="648">
                  <c:v>13209</c:v>
                </c:pt>
                <c:pt idx="649">
                  <c:v>5816</c:v>
                </c:pt>
                <c:pt idx="650">
                  <c:v>1890</c:v>
                </c:pt>
                <c:pt idx="651">
                  <c:v>11541</c:v>
                </c:pt>
                <c:pt idx="652">
                  <c:v>13055</c:v>
                </c:pt>
                <c:pt idx="653">
                  <c:v>10761</c:v>
                </c:pt>
                <c:pt idx="654">
                  <c:v>11404</c:v>
                </c:pt>
                <c:pt idx="655">
                  <c:v>11275</c:v>
                </c:pt>
                <c:pt idx="656">
                  <c:v>4731</c:v>
                </c:pt>
                <c:pt idx="657">
                  <c:v>1202</c:v>
                </c:pt>
                <c:pt idx="658">
                  <c:v>9107</c:v>
                </c:pt>
                <c:pt idx="659">
                  <c:v>9029</c:v>
                </c:pt>
                <c:pt idx="660">
                  <c:v>7910</c:v>
                </c:pt>
                <c:pt idx="661">
                  <c:v>6973</c:v>
                </c:pt>
                <c:pt idx="662">
                  <c:v>6358</c:v>
                </c:pt>
                <c:pt idx="663">
                  <c:v>3943</c:v>
                </c:pt>
                <c:pt idx="664">
                  <c:v>598</c:v>
                </c:pt>
                <c:pt idx="665">
                  <c:v>7388</c:v>
                </c:pt>
                <c:pt idx="666">
                  <c:v>7285</c:v>
                </c:pt>
                <c:pt idx="667">
                  <c:v>6053</c:v>
                </c:pt>
                <c:pt idx="668">
                  <c:v>4909</c:v>
                </c:pt>
                <c:pt idx="669">
                  <c:v>5288</c:v>
                </c:pt>
                <c:pt idx="670">
                  <c:v>2103</c:v>
                </c:pt>
                <c:pt idx="671">
                  <c:v>305</c:v>
                </c:pt>
                <c:pt idx="672">
                  <c:v>1559</c:v>
                </c:pt>
                <c:pt idx="673">
                  <c:v>945</c:v>
                </c:pt>
                <c:pt idx="674">
                  <c:v>6613</c:v>
                </c:pt>
                <c:pt idx="675">
                  <c:v>6905</c:v>
                </c:pt>
                <c:pt idx="676">
                  <c:v>5808</c:v>
                </c:pt>
                <c:pt idx="677">
                  <c:v>2230</c:v>
                </c:pt>
                <c:pt idx="678">
                  <c:v>462</c:v>
                </c:pt>
                <c:pt idx="679">
                  <c:v>5317</c:v>
                </c:pt>
                <c:pt idx="680">
                  <c:v>5438</c:v>
                </c:pt>
                <c:pt idx="681">
                  <c:v>4086</c:v>
                </c:pt>
                <c:pt idx="682">
                  <c:v>3542</c:v>
                </c:pt>
                <c:pt idx="683">
                  <c:v>4576</c:v>
                </c:pt>
                <c:pt idx="684">
                  <c:v>1856</c:v>
                </c:pt>
                <c:pt idx="685">
                  <c:v>265</c:v>
                </c:pt>
                <c:pt idx="686">
                  <c:v>3391</c:v>
                </c:pt>
                <c:pt idx="687">
                  <c:v>3469</c:v>
                </c:pt>
                <c:pt idx="688">
                  <c:v>2841</c:v>
                </c:pt>
                <c:pt idx="689">
                  <c:v>2715</c:v>
                </c:pt>
                <c:pt idx="690">
                  <c:v>2793</c:v>
                </c:pt>
                <c:pt idx="691">
                  <c:v>1471</c:v>
                </c:pt>
                <c:pt idx="692">
                  <c:v>169</c:v>
                </c:pt>
                <c:pt idx="693">
                  <c:v>5052</c:v>
                </c:pt>
                <c:pt idx="694">
                  <c:v>4882</c:v>
                </c:pt>
                <c:pt idx="695">
                  <c:v>4568</c:v>
                </c:pt>
                <c:pt idx="696">
                  <c:v>4581</c:v>
                </c:pt>
                <c:pt idx="697">
                  <c:v>4306</c:v>
                </c:pt>
                <c:pt idx="698">
                  <c:v>1644</c:v>
                </c:pt>
                <c:pt idx="699">
                  <c:v>227</c:v>
                </c:pt>
                <c:pt idx="700">
                  <c:v>4196</c:v>
                </c:pt>
                <c:pt idx="701">
                  <c:v>4226</c:v>
                </c:pt>
                <c:pt idx="702">
                  <c:v>4128</c:v>
                </c:pt>
                <c:pt idx="703">
                  <c:v>3389</c:v>
                </c:pt>
                <c:pt idx="704">
                  <c:v>3557</c:v>
                </c:pt>
                <c:pt idx="705">
                  <c:v>1413</c:v>
                </c:pt>
                <c:pt idx="706">
                  <c:v>219</c:v>
                </c:pt>
                <c:pt idx="707">
                  <c:v>4427</c:v>
                </c:pt>
                <c:pt idx="708">
                  <c:v>6084</c:v>
                </c:pt>
                <c:pt idx="709">
                  <c:v>7619</c:v>
                </c:pt>
                <c:pt idx="710">
                  <c:v>11671</c:v>
                </c:pt>
                <c:pt idx="711">
                  <c:v>13143</c:v>
                </c:pt>
                <c:pt idx="712">
                  <c:v>7681</c:v>
                </c:pt>
                <c:pt idx="713">
                  <c:v>2295</c:v>
                </c:pt>
                <c:pt idx="714">
                  <c:v>16802</c:v>
                </c:pt>
                <c:pt idx="715">
                  <c:v>17785</c:v>
                </c:pt>
                <c:pt idx="716">
                  <c:v>20010</c:v>
                </c:pt>
                <c:pt idx="717">
                  <c:v>19454</c:v>
                </c:pt>
                <c:pt idx="718">
                  <c:v>19848</c:v>
                </c:pt>
                <c:pt idx="719">
                  <c:v>11051</c:v>
                </c:pt>
                <c:pt idx="720">
                  <c:v>2826</c:v>
                </c:pt>
                <c:pt idx="721">
                  <c:v>20687</c:v>
                </c:pt>
                <c:pt idx="722">
                  <c:v>20473</c:v>
                </c:pt>
                <c:pt idx="723">
                  <c:v>20858</c:v>
                </c:pt>
                <c:pt idx="724">
                  <c:v>17737</c:v>
                </c:pt>
                <c:pt idx="725">
                  <c:v>19015</c:v>
                </c:pt>
                <c:pt idx="726">
                  <c:v>12280</c:v>
                </c:pt>
                <c:pt idx="727">
                  <c:v>5176</c:v>
                </c:pt>
                <c:pt idx="728">
                  <c:v>486</c:v>
                </c:pt>
                <c:pt idx="729">
                  <c:v>4428</c:v>
                </c:pt>
                <c:pt idx="730">
                  <c:v>4008</c:v>
                </c:pt>
                <c:pt idx="731">
                  <c:v>6634</c:v>
                </c:pt>
                <c:pt idx="732">
                  <c:v>2987</c:v>
                </c:pt>
                <c:pt idx="733">
                  <c:v>2531</c:v>
                </c:pt>
                <c:pt idx="734">
                  <c:v>1871</c:v>
                </c:pt>
                <c:pt idx="735">
                  <c:v>7295</c:v>
                </c:pt>
                <c:pt idx="736">
                  <c:v>36762</c:v>
                </c:pt>
                <c:pt idx="737">
                  <c:v>41392</c:v>
                </c:pt>
                <c:pt idx="738">
                  <c:v>32234</c:v>
                </c:pt>
                <c:pt idx="739">
                  <c:v>49358</c:v>
                </c:pt>
                <c:pt idx="740">
                  <c:v>68916</c:v>
                </c:pt>
                <c:pt idx="741">
                  <c:v>78294</c:v>
                </c:pt>
                <c:pt idx="742">
                  <c:v>71217</c:v>
                </c:pt>
                <c:pt idx="743">
                  <c:v>70133</c:v>
                </c:pt>
                <c:pt idx="744">
                  <c:v>46428</c:v>
                </c:pt>
                <c:pt idx="745">
                  <c:v>42054</c:v>
                </c:pt>
                <c:pt idx="746">
                  <c:v>33942</c:v>
                </c:pt>
                <c:pt idx="747">
                  <c:v>47747</c:v>
                </c:pt>
                <c:pt idx="748">
                  <c:v>59069</c:v>
                </c:pt>
                <c:pt idx="749">
                  <c:v>53008</c:v>
                </c:pt>
                <c:pt idx="750">
                  <c:v>47373</c:v>
                </c:pt>
                <c:pt idx="751">
                  <c:v>46586</c:v>
                </c:pt>
                <c:pt idx="752">
                  <c:v>91682</c:v>
                </c:pt>
                <c:pt idx="753">
                  <c:v>104542</c:v>
                </c:pt>
                <c:pt idx="754">
                  <c:v>94498</c:v>
                </c:pt>
                <c:pt idx="755">
                  <c:v>104911</c:v>
                </c:pt>
                <c:pt idx="756">
                  <c:v>58059</c:v>
                </c:pt>
                <c:pt idx="757">
                  <c:v>55749</c:v>
                </c:pt>
                <c:pt idx="758">
                  <c:v>61060</c:v>
                </c:pt>
                <c:pt idx="759">
                  <c:v>79383</c:v>
                </c:pt>
                <c:pt idx="760">
                  <c:v>7660</c:v>
                </c:pt>
                <c:pt idx="761">
                  <c:v>8271</c:v>
                </c:pt>
                <c:pt idx="762">
                  <c:v>148608</c:v>
                </c:pt>
                <c:pt idx="763">
                  <c:v>170958</c:v>
                </c:pt>
                <c:pt idx="764">
                  <c:v>205245</c:v>
                </c:pt>
                <c:pt idx="765">
                  <c:v>201667</c:v>
                </c:pt>
                <c:pt idx="766">
                  <c:v>225006</c:v>
                </c:pt>
                <c:pt idx="767">
                  <c:v>30842</c:v>
                </c:pt>
                <c:pt idx="768">
                  <c:v>21558</c:v>
                </c:pt>
                <c:pt idx="769">
                  <c:v>315588</c:v>
                </c:pt>
                <c:pt idx="770">
                  <c:v>272409</c:v>
                </c:pt>
                <c:pt idx="771">
                  <c:v>312973</c:v>
                </c:pt>
                <c:pt idx="772">
                  <c:v>17814</c:v>
                </c:pt>
                <c:pt idx="773">
                  <c:v>331519</c:v>
                </c:pt>
                <c:pt idx="774">
                  <c:v>35501</c:v>
                </c:pt>
                <c:pt idx="775">
                  <c:v>22686</c:v>
                </c:pt>
                <c:pt idx="776">
                  <c:v>7729</c:v>
                </c:pt>
                <c:pt idx="777">
                  <c:v>8564</c:v>
                </c:pt>
                <c:pt idx="778">
                  <c:v>10017</c:v>
                </c:pt>
                <c:pt idx="779">
                  <c:v>379182</c:v>
                </c:pt>
                <c:pt idx="780">
                  <c:v>188103</c:v>
                </c:pt>
                <c:pt idx="781">
                  <c:v>63216</c:v>
                </c:pt>
                <c:pt idx="782">
                  <c:v>77310</c:v>
                </c:pt>
                <c:pt idx="783">
                  <c:v>340351</c:v>
                </c:pt>
                <c:pt idx="784">
                  <c:v>320942</c:v>
                </c:pt>
                <c:pt idx="785">
                  <c:v>370399</c:v>
                </c:pt>
                <c:pt idx="786">
                  <c:v>404269</c:v>
                </c:pt>
                <c:pt idx="787">
                  <c:v>400881</c:v>
                </c:pt>
                <c:pt idx="788">
                  <c:v>158695</c:v>
                </c:pt>
                <c:pt idx="789">
                  <c:v>202965</c:v>
                </c:pt>
                <c:pt idx="790">
                  <c:v>589003</c:v>
                </c:pt>
                <c:pt idx="791">
                  <c:v>541496</c:v>
                </c:pt>
                <c:pt idx="792">
                  <c:v>614058</c:v>
                </c:pt>
                <c:pt idx="793">
                  <c:v>517838</c:v>
                </c:pt>
                <c:pt idx="794">
                  <c:v>554760</c:v>
                </c:pt>
                <c:pt idx="795">
                  <c:v>310859</c:v>
                </c:pt>
                <c:pt idx="796">
                  <c:v>343376</c:v>
                </c:pt>
                <c:pt idx="797">
                  <c:v>768193</c:v>
                </c:pt>
                <c:pt idx="798">
                  <c:v>643606</c:v>
                </c:pt>
                <c:pt idx="799">
                  <c:v>704291</c:v>
                </c:pt>
                <c:pt idx="800">
                  <c:v>716395</c:v>
                </c:pt>
                <c:pt idx="801">
                  <c:v>709290</c:v>
                </c:pt>
                <c:pt idx="802">
                  <c:v>512316</c:v>
                </c:pt>
                <c:pt idx="803">
                  <c:v>516374</c:v>
                </c:pt>
                <c:pt idx="804">
                  <c:v>876306</c:v>
                </c:pt>
                <c:pt idx="805">
                  <c:v>869546</c:v>
                </c:pt>
                <c:pt idx="806">
                  <c:v>917609</c:v>
                </c:pt>
                <c:pt idx="807">
                  <c:v>903845</c:v>
                </c:pt>
                <c:pt idx="808">
                  <c:v>881614</c:v>
                </c:pt>
                <c:pt idx="809">
                  <c:v>711938</c:v>
                </c:pt>
                <c:pt idx="810">
                  <c:v>724889</c:v>
                </c:pt>
                <c:pt idx="811">
                  <c:v>1041687</c:v>
                </c:pt>
                <c:pt idx="812">
                  <c:v>1051513</c:v>
                </c:pt>
                <c:pt idx="813">
                  <c:v>1092722</c:v>
                </c:pt>
                <c:pt idx="814">
                  <c:v>1061861</c:v>
                </c:pt>
                <c:pt idx="815">
                  <c:v>1043148</c:v>
                </c:pt>
                <c:pt idx="816">
                  <c:v>889236</c:v>
                </c:pt>
                <c:pt idx="817">
                  <c:v>887429</c:v>
                </c:pt>
                <c:pt idx="818">
                  <c:v>1161756</c:v>
                </c:pt>
                <c:pt idx="819">
                  <c:v>1162522</c:v>
                </c:pt>
                <c:pt idx="820">
                  <c:v>1202895</c:v>
                </c:pt>
                <c:pt idx="821">
                  <c:v>1210624</c:v>
                </c:pt>
                <c:pt idx="822">
                  <c:v>1152721</c:v>
                </c:pt>
                <c:pt idx="823">
                  <c:v>1035752</c:v>
                </c:pt>
                <c:pt idx="824">
                  <c:v>1047545</c:v>
                </c:pt>
                <c:pt idx="825">
                  <c:v>1257001</c:v>
                </c:pt>
                <c:pt idx="826">
                  <c:v>1258745</c:v>
                </c:pt>
                <c:pt idx="827">
                  <c:v>1299619</c:v>
                </c:pt>
                <c:pt idx="828">
                  <c:v>1286792</c:v>
                </c:pt>
                <c:pt idx="829">
                  <c:v>1314877</c:v>
                </c:pt>
                <c:pt idx="830">
                  <c:v>1184117</c:v>
                </c:pt>
                <c:pt idx="831">
                  <c:v>1184712</c:v>
                </c:pt>
                <c:pt idx="832">
                  <c:v>1272917</c:v>
                </c:pt>
                <c:pt idx="833">
                  <c:v>1288180</c:v>
                </c:pt>
                <c:pt idx="834">
                  <c:v>1280465</c:v>
                </c:pt>
                <c:pt idx="835">
                  <c:v>1054779</c:v>
                </c:pt>
                <c:pt idx="836">
                  <c:v>977859</c:v>
                </c:pt>
                <c:pt idx="837">
                  <c:v>1172599</c:v>
                </c:pt>
                <c:pt idx="838">
                  <c:v>1112143</c:v>
                </c:pt>
                <c:pt idx="839">
                  <c:v>1170029</c:v>
                </c:pt>
                <c:pt idx="840">
                  <c:v>1131465</c:v>
                </c:pt>
                <c:pt idx="841">
                  <c:v>1055753</c:v>
                </c:pt>
                <c:pt idx="842">
                  <c:v>869813</c:v>
                </c:pt>
              </c:numCache>
            </c:numRef>
          </c:xVal>
          <c:yVal>
            <c:numRef>
              <c:f>Sheet1!$F$2:$F$844</c:f>
              <c:numCache>
                <c:formatCode>General</c:formatCode>
                <c:ptCount val="843"/>
                <c:pt idx="0">
                  <c:v>551</c:v>
                </c:pt>
                <c:pt idx="1">
                  <c:v>452</c:v>
                </c:pt>
                <c:pt idx="2">
                  <c:v>1192</c:v>
                </c:pt>
                <c:pt idx="3">
                  <c:v>1340</c:v>
                </c:pt>
                <c:pt idx="4">
                  <c:v>1316</c:v>
                </c:pt>
                <c:pt idx="5">
                  <c:v>1096</c:v>
                </c:pt>
                <c:pt idx="6">
                  <c:v>1202</c:v>
                </c:pt>
                <c:pt idx="7">
                  <c:v>592</c:v>
                </c:pt>
                <c:pt idx="8">
                  <c:v>627</c:v>
                </c:pt>
                <c:pt idx="9">
                  <c:v>1214</c:v>
                </c:pt>
                <c:pt idx="10">
                  <c:v>1283</c:v>
                </c:pt>
                <c:pt idx="11">
                  <c:v>1386</c:v>
                </c:pt>
                <c:pt idx="12">
                  <c:v>1119</c:v>
                </c:pt>
                <c:pt idx="13">
                  <c:v>1279</c:v>
                </c:pt>
                <c:pt idx="14">
                  <c:v>559</c:v>
                </c:pt>
                <c:pt idx="15">
                  <c:v>595</c:v>
                </c:pt>
                <c:pt idx="16">
                  <c:v>1210</c:v>
                </c:pt>
                <c:pt idx="17">
                  <c:v>1254</c:v>
                </c:pt>
                <c:pt idx="18">
                  <c:v>1232</c:v>
                </c:pt>
                <c:pt idx="19">
                  <c:v>1239</c:v>
                </c:pt>
                <c:pt idx="20">
                  <c:v>0</c:v>
                </c:pt>
                <c:pt idx="21">
                  <c:v>1500</c:v>
                </c:pt>
                <c:pt idx="22">
                  <c:v>0</c:v>
                </c:pt>
                <c:pt idx="23">
                  <c:v>1986</c:v>
                </c:pt>
                <c:pt idx="24">
                  <c:v>1330</c:v>
                </c:pt>
                <c:pt idx="25">
                  <c:v>1351</c:v>
                </c:pt>
                <c:pt idx="26">
                  <c:v>1288</c:v>
                </c:pt>
                <c:pt idx="27">
                  <c:v>1043</c:v>
                </c:pt>
                <c:pt idx="28">
                  <c:v>713</c:v>
                </c:pt>
                <c:pt idx="29">
                  <c:v>528</c:v>
                </c:pt>
                <c:pt idx="30">
                  <c:v>1167</c:v>
                </c:pt>
                <c:pt idx="31">
                  <c:v>1150</c:v>
                </c:pt>
                <c:pt idx="32">
                  <c:v>1367</c:v>
                </c:pt>
                <c:pt idx="33">
                  <c:v>1280</c:v>
                </c:pt>
                <c:pt idx="34">
                  <c:v>1240</c:v>
                </c:pt>
                <c:pt idx="35">
                  <c:v>527</c:v>
                </c:pt>
                <c:pt idx="36">
                  <c:v>639</c:v>
                </c:pt>
                <c:pt idx="37">
                  <c:v>1386</c:v>
                </c:pt>
                <c:pt idx="38">
                  <c:v>1428</c:v>
                </c:pt>
                <c:pt idx="39">
                  <c:v>1541</c:v>
                </c:pt>
                <c:pt idx="40">
                  <c:v>1337</c:v>
                </c:pt>
                <c:pt idx="41">
                  <c:v>1386</c:v>
                </c:pt>
                <c:pt idx="42">
                  <c:v>721</c:v>
                </c:pt>
                <c:pt idx="43">
                  <c:v>778</c:v>
                </c:pt>
                <c:pt idx="44">
                  <c:v>1641</c:v>
                </c:pt>
                <c:pt idx="45">
                  <c:v>1910</c:v>
                </c:pt>
                <c:pt idx="46">
                  <c:v>1699</c:v>
                </c:pt>
                <c:pt idx="47">
                  <c:v>1800</c:v>
                </c:pt>
                <c:pt idx="48">
                  <c:v>2233</c:v>
                </c:pt>
                <c:pt idx="49">
                  <c:v>2216</c:v>
                </c:pt>
                <c:pt idx="50">
                  <c:v>1997</c:v>
                </c:pt>
                <c:pt idx="51">
                  <c:v>1127</c:v>
                </c:pt>
                <c:pt idx="52">
                  <c:v>1057</c:v>
                </c:pt>
                <c:pt idx="53">
                  <c:v>2724</c:v>
                </c:pt>
                <c:pt idx="54">
                  <c:v>2815</c:v>
                </c:pt>
                <c:pt idx="55">
                  <c:v>2438</c:v>
                </c:pt>
                <c:pt idx="56">
                  <c:v>1290</c:v>
                </c:pt>
                <c:pt idx="57">
                  <c:v>1383</c:v>
                </c:pt>
                <c:pt idx="58">
                  <c:v>3251</c:v>
                </c:pt>
                <c:pt idx="59">
                  <c:v>2009</c:v>
                </c:pt>
                <c:pt idx="60">
                  <c:v>2777</c:v>
                </c:pt>
                <c:pt idx="61">
                  <c:v>3650</c:v>
                </c:pt>
                <c:pt idx="62">
                  <c:v>3438</c:v>
                </c:pt>
                <c:pt idx="63">
                  <c:v>1656</c:v>
                </c:pt>
                <c:pt idx="64">
                  <c:v>1660</c:v>
                </c:pt>
                <c:pt idx="65">
                  <c:v>3780</c:v>
                </c:pt>
                <c:pt idx="66">
                  <c:v>3869</c:v>
                </c:pt>
                <c:pt idx="67">
                  <c:v>1987</c:v>
                </c:pt>
                <c:pt idx="68">
                  <c:v>1240</c:v>
                </c:pt>
                <c:pt idx="69">
                  <c:v>1319</c:v>
                </c:pt>
                <c:pt idx="70">
                  <c:v>4195</c:v>
                </c:pt>
                <c:pt idx="71">
                  <c:v>3829</c:v>
                </c:pt>
                <c:pt idx="72">
                  <c:v>4249</c:v>
                </c:pt>
                <c:pt idx="73">
                  <c:v>3693</c:v>
                </c:pt>
                <c:pt idx="74">
                  <c:v>2616</c:v>
                </c:pt>
                <c:pt idx="75">
                  <c:v>1803</c:v>
                </c:pt>
                <c:pt idx="76">
                  <c:v>1480</c:v>
                </c:pt>
                <c:pt idx="77">
                  <c:v>3808</c:v>
                </c:pt>
                <c:pt idx="78">
                  <c:v>3459</c:v>
                </c:pt>
                <c:pt idx="79">
                  <c:v>1347</c:v>
                </c:pt>
                <c:pt idx="80">
                  <c:v>3321</c:v>
                </c:pt>
                <c:pt idx="81">
                  <c:v>3472</c:v>
                </c:pt>
                <c:pt idx="82">
                  <c:v>2027</c:v>
                </c:pt>
                <c:pt idx="83">
                  <c:v>2914</c:v>
                </c:pt>
                <c:pt idx="84">
                  <c:v>3076</c:v>
                </c:pt>
                <c:pt idx="85">
                  <c:v>1305</c:v>
                </c:pt>
                <c:pt idx="86">
                  <c:v>1139</c:v>
                </c:pt>
                <c:pt idx="87">
                  <c:v>3086</c:v>
                </c:pt>
                <c:pt idx="88">
                  <c:v>3163</c:v>
                </c:pt>
                <c:pt idx="89">
                  <c:v>3001</c:v>
                </c:pt>
                <c:pt idx="90">
                  <c:v>2595</c:v>
                </c:pt>
                <c:pt idx="91">
                  <c:v>2656</c:v>
                </c:pt>
                <c:pt idx="92">
                  <c:v>1202</c:v>
                </c:pt>
                <c:pt idx="93">
                  <c:v>983</c:v>
                </c:pt>
                <c:pt idx="94">
                  <c:v>2966</c:v>
                </c:pt>
                <c:pt idx="95">
                  <c:v>2811</c:v>
                </c:pt>
                <c:pt idx="96">
                  <c:v>2550</c:v>
                </c:pt>
                <c:pt idx="97">
                  <c:v>2165</c:v>
                </c:pt>
                <c:pt idx="98">
                  <c:v>2311</c:v>
                </c:pt>
                <c:pt idx="99">
                  <c:v>2494</c:v>
                </c:pt>
                <c:pt idx="100">
                  <c:v>2383</c:v>
                </c:pt>
                <c:pt idx="101">
                  <c:v>2211</c:v>
                </c:pt>
                <c:pt idx="102">
                  <c:v>2087</c:v>
                </c:pt>
                <c:pt idx="103">
                  <c:v>1036</c:v>
                </c:pt>
                <c:pt idx="104">
                  <c:v>786</c:v>
                </c:pt>
                <c:pt idx="105">
                  <c:v>2513</c:v>
                </c:pt>
                <c:pt idx="106">
                  <c:v>2641</c:v>
                </c:pt>
                <c:pt idx="107">
                  <c:v>2403</c:v>
                </c:pt>
                <c:pt idx="108">
                  <c:v>2398</c:v>
                </c:pt>
                <c:pt idx="109">
                  <c:v>2245</c:v>
                </c:pt>
                <c:pt idx="110">
                  <c:v>2371</c:v>
                </c:pt>
                <c:pt idx="111">
                  <c:v>2012</c:v>
                </c:pt>
                <c:pt idx="112">
                  <c:v>874</c:v>
                </c:pt>
                <c:pt idx="113">
                  <c:v>860</c:v>
                </c:pt>
                <c:pt idx="114">
                  <c:v>2408</c:v>
                </c:pt>
                <c:pt idx="115">
                  <c:v>2507</c:v>
                </c:pt>
                <c:pt idx="116">
                  <c:v>1682</c:v>
                </c:pt>
                <c:pt idx="117">
                  <c:v>1454</c:v>
                </c:pt>
                <c:pt idx="118">
                  <c:v>1689</c:v>
                </c:pt>
                <c:pt idx="119">
                  <c:v>873</c:v>
                </c:pt>
                <c:pt idx="120">
                  <c:v>2504</c:v>
                </c:pt>
                <c:pt idx="121">
                  <c:v>2216</c:v>
                </c:pt>
                <c:pt idx="122">
                  <c:v>827</c:v>
                </c:pt>
                <c:pt idx="123">
                  <c:v>2468</c:v>
                </c:pt>
                <c:pt idx="124">
                  <c:v>2997</c:v>
                </c:pt>
                <c:pt idx="125">
                  <c:v>2311</c:v>
                </c:pt>
                <c:pt idx="126">
                  <c:v>2495</c:v>
                </c:pt>
                <c:pt idx="127">
                  <c:v>2301</c:v>
                </c:pt>
                <c:pt idx="128">
                  <c:v>1025</c:v>
                </c:pt>
                <c:pt idx="129">
                  <c:v>761</c:v>
                </c:pt>
                <c:pt idx="130">
                  <c:v>2131</c:v>
                </c:pt>
                <c:pt idx="131">
                  <c:v>2392</c:v>
                </c:pt>
                <c:pt idx="132">
                  <c:v>2032</c:v>
                </c:pt>
                <c:pt idx="133">
                  <c:v>618</c:v>
                </c:pt>
                <c:pt idx="134">
                  <c:v>1893</c:v>
                </c:pt>
                <c:pt idx="135">
                  <c:v>695</c:v>
                </c:pt>
                <c:pt idx="136">
                  <c:v>1780</c:v>
                </c:pt>
                <c:pt idx="137">
                  <c:v>1648</c:v>
                </c:pt>
                <c:pt idx="138">
                  <c:v>1639</c:v>
                </c:pt>
                <c:pt idx="139">
                  <c:v>1509</c:v>
                </c:pt>
                <c:pt idx="140">
                  <c:v>5489</c:v>
                </c:pt>
                <c:pt idx="141">
                  <c:v>5652</c:v>
                </c:pt>
                <c:pt idx="142">
                  <c:v>4184</c:v>
                </c:pt>
                <c:pt idx="143">
                  <c:v>3165</c:v>
                </c:pt>
                <c:pt idx="144">
                  <c:v>3970</c:v>
                </c:pt>
                <c:pt idx="145">
                  <c:v>5452</c:v>
                </c:pt>
                <c:pt idx="146">
                  <c:v>5270</c:v>
                </c:pt>
                <c:pt idx="147">
                  <c:v>5470</c:v>
                </c:pt>
                <c:pt idx="148">
                  <c:v>5713</c:v>
                </c:pt>
                <c:pt idx="149">
                  <c:v>4370</c:v>
                </c:pt>
                <c:pt idx="150">
                  <c:v>3108</c:v>
                </c:pt>
                <c:pt idx="151">
                  <c:v>4083</c:v>
                </c:pt>
                <c:pt idx="152">
                  <c:v>6307</c:v>
                </c:pt>
                <c:pt idx="153">
                  <c:v>5950</c:v>
                </c:pt>
                <c:pt idx="154">
                  <c:v>5458</c:v>
                </c:pt>
                <c:pt idx="155">
                  <c:v>5713</c:v>
                </c:pt>
                <c:pt idx="156">
                  <c:v>4329</c:v>
                </c:pt>
                <c:pt idx="157">
                  <c:v>2984</c:v>
                </c:pt>
                <c:pt idx="158">
                  <c:v>4161</c:v>
                </c:pt>
                <c:pt idx="159">
                  <c:v>6147</c:v>
                </c:pt>
                <c:pt idx="160">
                  <c:v>5708</c:v>
                </c:pt>
                <c:pt idx="161">
                  <c:v>4540</c:v>
                </c:pt>
                <c:pt idx="162">
                  <c:v>3511</c:v>
                </c:pt>
                <c:pt idx="163">
                  <c:v>2759</c:v>
                </c:pt>
                <c:pt idx="164">
                  <c:v>2833</c:v>
                </c:pt>
                <c:pt idx="165">
                  <c:v>4195</c:v>
                </c:pt>
                <c:pt idx="166">
                  <c:v>6406</c:v>
                </c:pt>
                <c:pt idx="167">
                  <c:v>6392</c:v>
                </c:pt>
                <c:pt idx="168">
                  <c:v>5160</c:v>
                </c:pt>
                <c:pt idx="169">
                  <c:v>3769</c:v>
                </c:pt>
                <c:pt idx="170">
                  <c:v>2796</c:v>
                </c:pt>
                <c:pt idx="171">
                  <c:v>2914</c:v>
                </c:pt>
                <c:pt idx="172">
                  <c:v>4328</c:v>
                </c:pt>
                <c:pt idx="173">
                  <c:v>6599</c:v>
                </c:pt>
                <c:pt idx="174">
                  <c:v>5542</c:v>
                </c:pt>
                <c:pt idx="175">
                  <c:v>5624</c:v>
                </c:pt>
                <c:pt idx="176">
                  <c:v>6125</c:v>
                </c:pt>
                <c:pt idx="177">
                  <c:v>4327</c:v>
                </c:pt>
                <c:pt idx="178">
                  <c:v>3134</c:v>
                </c:pt>
                <c:pt idx="179">
                  <c:v>4278</c:v>
                </c:pt>
                <c:pt idx="180">
                  <c:v>6716</c:v>
                </c:pt>
                <c:pt idx="181">
                  <c:v>6646</c:v>
                </c:pt>
                <c:pt idx="182">
                  <c:v>6057</c:v>
                </c:pt>
                <c:pt idx="183">
                  <c:v>5669</c:v>
                </c:pt>
                <c:pt idx="184">
                  <c:v>4944</c:v>
                </c:pt>
                <c:pt idx="185">
                  <c:v>3221</c:v>
                </c:pt>
                <c:pt idx="186">
                  <c:v>3878</c:v>
                </c:pt>
                <c:pt idx="187">
                  <c:v>7554</c:v>
                </c:pt>
                <c:pt idx="188">
                  <c:v>7161</c:v>
                </c:pt>
                <c:pt idx="189">
                  <c:v>6098</c:v>
                </c:pt>
                <c:pt idx="190">
                  <c:v>6243</c:v>
                </c:pt>
                <c:pt idx="191">
                  <c:v>4464</c:v>
                </c:pt>
                <c:pt idx="192">
                  <c:v>3144</c:v>
                </c:pt>
                <c:pt idx="193">
                  <c:v>4594</c:v>
                </c:pt>
                <c:pt idx="194">
                  <c:v>6549</c:v>
                </c:pt>
                <c:pt idx="195">
                  <c:v>6535</c:v>
                </c:pt>
                <c:pt idx="196">
                  <c:v>6421</c:v>
                </c:pt>
                <c:pt idx="197">
                  <c:v>5704</c:v>
                </c:pt>
                <c:pt idx="198">
                  <c:v>4788</c:v>
                </c:pt>
                <c:pt idx="199">
                  <c:v>2669</c:v>
                </c:pt>
                <c:pt idx="200">
                  <c:v>4497</c:v>
                </c:pt>
                <c:pt idx="201">
                  <c:v>6755</c:v>
                </c:pt>
                <c:pt idx="202">
                  <c:v>5976</c:v>
                </c:pt>
                <c:pt idx="203">
                  <c:v>4959</c:v>
                </c:pt>
                <c:pt idx="204">
                  <c:v>5929</c:v>
                </c:pt>
                <c:pt idx="205">
                  <c:v>3567</c:v>
                </c:pt>
                <c:pt idx="206">
                  <c:v>2383</c:v>
                </c:pt>
                <c:pt idx="207">
                  <c:v>3936</c:v>
                </c:pt>
                <c:pt idx="208">
                  <c:v>5994</c:v>
                </c:pt>
                <c:pt idx="209">
                  <c:v>5234</c:v>
                </c:pt>
                <c:pt idx="210">
                  <c:v>4713</c:v>
                </c:pt>
                <c:pt idx="211">
                  <c:v>4716</c:v>
                </c:pt>
                <c:pt idx="212">
                  <c:v>3145</c:v>
                </c:pt>
                <c:pt idx="213">
                  <c:v>2014</c:v>
                </c:pt>
                <c:pt idx="214">
                  <c:v>3013</c:v>
                </c:pt>
                <c:pt idx="215">
                  <c:v>4708</c:v>
                </c:pt>
                <c:pt idx="216">
                  <c:v>4685</c:v>
                </c:pt>
                <c:pt idx="217">
                  <c:v>3887</c:v>
                </c:pt>
                <c:pt idx="218">
                  <c:v>4128</c:v>
                </c:pt>
                <c:pt idx="219">
                  <c:v>2621</c:v>
                </c:pt>
                <c:pt idx="220">
                  <c:v>1836</c:v>
                </c:pt>
                <c:pt idx="221">
                  <c:v>2857</c:v>
                </c:pt>
                <c:pt idx="222">
                  <c:v>4146</c:v>
                </c:pt>
                <c:pt idx="223">
                  <c:v>3741</c:v>
                </c:pt>
                <c:pt idx="224">
                  <c:v>3149</c:v>
                </c:pt>
                <c:pt idx="225">
                  <c:v>3843</c:v>
                </c:pt>
                <c:pt idx="226">
                  <c:v>2608</c:v>
                </c:pt>
                <c:pt idx="227">
                  <c:v>1792</c:v>
                </c:pt>
                <c:pt idx="228">
                  <c:v>2750</c:v>
                </c:pt>
                <c:pt idx="229">
                  <c:v>3725</c:v>
                </c:pt>
                <c:pt idx="230">
                  <c:v>4021</c:v>
                </c:pt>
                <c:pt idx="231">
                  <c:v>3341</c:v>
                </c:pt>
                <c:pt idx="232">
                  <c:v>3784</c:v>
                </c:pt>
                <c:pt idx="233">
                  <c:v>2454</c:v>
                </c:pt>
                <c:pt idx="234">
                  <c:v>1765</c:v>
                </c:pt>
                <c:pt idx="235">
                  <c:v>2786</c:v>
                </c:pt>
                <c:pt idx="236">
                  <c:v>3476</c:v>
                </c:pt>
                <c:pt idx="237">
                  <c:v>3599</c:v>
                </c:pt>
                <c:pt idx="238">
                  <c:v>3433</c:v>
                </c:pt>
                <c:pt idx="239">
                  <c:v>3370</c:v>
                </c:pt>
                <c:pt idx="240">
                  <c:v>2627</c:v>
                </c:pt>
                <c:pt idx="241">
                  <c:v>2041</c:v>
                </c:pt>
                <c:pt idx="242">
                  <c:v>2910</c:v>
                </c:pt>
                <c:pt idx="243">
                  <c:v>3689</c:v>
                </c:pt>
                <c:pt idx="244">
                  <c:v>3382</c:v>
                </c:pt>
                <c:pt idx="245">
                  <c:v>3603</c:v>
                </c:pt>
                <c:pt idx="246">
                  <c:v>3364</c:v>
                </c:pt>
                <c:pt idx="247">
                  <c:v>2725</c:v>
                </c:pt>
                <c:pt idx="248">
                  <c:v>2039</c:v>
                </c:pt>
                <c:pt idx="249">
                  <c:v>3337</c:v>
                </c:pt>
                <c:pt idx="250">
                  <c:v>3965</c:v>
                </c:pt>
                <c:pt idx="251">
                  <c:v>3699</c:v>
                </c:pt>
                <c:pt idx="252">
                  <c:v>4092</c:v>
                </c:pt>
                <c:pt idx="253">
                  <c:v>4516</c:v>
                </c:pt>
                <c:pt idx="254">
                  <c:v>2896</c:v>
                </c:pt>
                <c:pt idx="255">
                  <c:v>2062</c:v>
                </c:pt>
                <c:pt idx="256">
                  <c:v>2962</c:v>
                </c:pt>
                <c:pt idx="257">
                  <c:v>3971</c:v>
                </c:pt>
                <c:pt idx="258">
                  <c:v>4041</c:v>
                </c:pt>
                <c:pt idx="259">
                  <c:v>3880</c:v>
                </c:pt>
                <c:pt idx="260">
                  <c:v>3620</c:v>
                </c:pt>
                <c:pt idx="261">
                  <c:v>3012</c:v>
                </c:pt>
                <c:pt idx="262">
                  <c:v>2487</c:v>
                </c:pt>
                <c:pt idx="263">
                  <c:v>2628</c:v>
                </c:pt>
                <c:pt idx="264">
                  <c:v>3118</c:v>
                </c:pt>
                <c:pt idx="265">
                  <c:v>4467</c:v>
                </c:pt>
                <c:pt idx="266">
                  <c:v>4868</c:v>
                </c:pt>
                <c:pt idx="267">
                  <c:v>4158</c:v>
                </c:pt>
                <c:pt idx="268">
                  <c:v>3082</c:v>
                </c:pt>
                <c:pt idx="269">
                  <c:v>2851</c:v>
                </c:pt>
                <c:pt idx="270">
                  <c:v>3198</c:v>
                </c:pt>
                <c:pt idx="271">
                  <c:v>4061</c:v>
                </c:pt>
                <c:pt idx="272">
                  <c:v>4327</c:v>
                </c:pt>
                <c:pt idx="273">
                  <c:v>3853</c:v>
                </c:pt>
                <c:pt idx="274">
                  <c:v>3782</c:v>
                </c:pt>
                <c:pt idx="275">
                  <c:v>2975</c:v>
                </c:pt>
                <c:pt idx="276">
                  <c:v>2177</c:v>
                </c:pt>
                <c:pt idx="277">
                  <c:v>3107</c:v>
                </c:pt>
                <c:pt idx="278">
                  <c:v>3771</c:v>
                </c:pt>
                <c:pt idx="279">
                  <c:v>3963</c:v>
                </c:pt>
                <c:pt idx="280">
                  <c:v>3638</c:v>
                </c:pt>
                <c:pt idx="281">
                  <c:v>3641</c:v>
                </c:pt>
                <c:pt idx="282">
                  <c:v>2862</c:v>
                </c:pt>
                <c:pt idx="283">
                  <c:v>1929</c:v>
                </c:pt>
                <c:pt idx="284">
                  <c:v>2816</c:v>
                </c:pt>
                <c:pt idx="285">
                  <c:v>3517</c:v>
                </c:pt>
                <c:pt idx="286">
                  <c:v>3508</c:v>
                </c:pt>
                <c:pt idx="287">
                  <c:v>3282</c:v>
                </c:pt>
                <c:pt idx="288">
                  <c:v>2937</c:v>
                </c:pt>
                <c:pt idx="289">
                  <c:v>2434</c:v>
                </c:pt>
                <c:pt idx="290">
                  <c:v>1527</c:v>
                </c:pt>
                <c:pt idx="291">
                  <c:v>2180</c:v>
                </c:pt>
                <c:pt idx="292">
                  <c:v>2478</c:v>
                </c:pt>
                <c:pt idx="293">
                  <c:v>2825</c:v>
                </c:pt>
                <c:pt idx="294">
                  <c:v>2937</c:v>
                </c:pt>
                <c:pt idx="295">
                  <c:v>2740</c:v>
                </c:pt>
                <c:pt idx="296">
                  <c:v>2256</c:v>
                </c:pt>
                <c:pt idx="297">
                  <c:v>1480</c:v>
                </c:pt>
                <c:pt idx="298">
                  <c:v>2006</c:v>
                </c:pt>
                <c:pt idx="299">
                  <c:v>2477</c:v>
                </c:pt>
                <c:pt idx="300">
                  <c:v>2334</c:v>
                </c:pt>
                <c:pt idx="301">
                  <c:v>2413</c:v>
                </c:pt>
                <c:pt idx="302">
                  <c:v>2158</c:v>
                </c:pt>
                <c:pt idx="303">
                  <c:v>1730</c:v>
                </c:pt>
                <c:pt idx="304">
                  <c:v>1175</c:v>
                </c:pt>
                <c:pt idx="305">
                  <c:v>1587</c:v>
                </c:pt>
                <c:pt idx="306">
                  <c:v>2185</c:v>
                </c:pt>
                <c:pt idx="307">
                  <c:v>2020</c:v>
                </c:pt>
                <c:pt idx="308">
                  <c:v>1848</c:v>
                </c:pt>
                <c:pt idx="309">
                  <c:v>1695</c:v>
                </c:pt>
                <c:pt idx="310">
                  <c:v>1392</c:v>
                </c:pt>
                <c:pt idx="311">
                  <c:v>960</c:v>
                </c:pt>
                <c:pt idx="312">
                  <c:v>1022</c:v>
                </c:pt>
                <c:pt idx="313">
                  <c:v>1980</c:v>
                </c:pt>
                <c:pt idx="314">
                  <c:v>1807</c:v>
                </c:pt>
                <c:pt idx="315">
                  <c:v>1554</c:v>
                </c:pt>
                <c:pt idx="316">
                  <c:v>1431</c:v>
                </c:pt>
                <c:pt idx="317">
                  <c:v>1143</c:v>
                </c:pt>
                <c:pt idx="318">
                  <c:v>792</c:v>
                </c:pt>
                <c:pt idx="319">
                  <c:v>1109</c:v>
                </c:pt>
                <c:pt idx="320">
                  <c:v>1359</c:v>
                </c:pt>
                <c:pt idx="321">
                  <c:v>1273</c:v>
                </c:pt>
                <c:pt idx="322">
                  <c:v>1294</c:v>
                </c:pt>
                <c:pt idx="323">
                  <c:v>1296</c:v>
                </c:pt>
                <c:pt idx="324">
                  <c:v>1008</c:v>
                </c:pt>
                <c:pt idx="325">
                  <c:v>721</c:v>
                </c:pt>
                <c:pt idx="326">
                  <c:v>928</c:v>
                </c:pt>
                <c:pt idx="327">
                  <c:v>1490</c:v>
                </c:pt>
                <c:pt idx="328">
                  <c:v>1228</c:v>
                </c:pt>
                <c:pt idx="329">
                  <c:v>1259</c:v>
                </c:pt>
                <c:pt idx="330">
                  <c:v>1126</c:v>
                </c:pt>
                <c:pt idx="331">
                  <c:v>842</c:v>
                </c:pt>
                <c:pt idx="332">
                  <c:v>563</c:v>
                </c:pt>
                <c:pt idx="333">
                  <c:v>759</c:v>
                </c:pt>
                <c:pt idx="334">
                  <c:v>1105</c:v>
                </c:pt>
                <c:pt idx="335">
                  <c:v>1081</c:v>
                </c:pt>
                <c:pt idx="336">
                  <c:v>986</c:v>
                </c:pt>
                <c:pt idx="337">
                  <c:v>986</c:v>
                </c:pt>
                <c:pt idx="338">
                  <c:v>806</c:v>
                </c:pt>
                <c:pt idx="339">
                  <c:v>595</c:v>
                </c:pt>
                <c:pt idx="340">
                  <c:v>816</c:v>
                </c:pt>
                <c:pt idx="341">
                  <c:v>1010</c:v>
                </c:pt>
                <c:pt idx="342">
                  <c:v>1086</c:v>
                </c:pt>
                <c:pt idx="343">
                  <c:v>1043</c:v>
                </c:pt>
                <c:pt idx="344">
                  <c:v>1105</c:v>
                </c:pt>
                <c:pt idx="345">
                  <c:v>1066</c:v>
                </c:pt>
                <c:pt idx="346">
                  <c:v>787</c:v>
                </c:pt>
                <c:pt idx="347">
                  <c:v>898</c:v>
                </c:pt>
                <c:pt idx="348">
                  <c:v>1273</c:v>
                </c:pt>
                <c:pt idx="349">
                  <c:v>1153</c:v>
                </c:pt>
                <c:pt idx="350">
                  <c:v>1061</c:v>
                </c:pt>
                <c:pt idx="351">
                  <c:v>977</c:v>
                </c:pt>
                <c:pt idx="352">
                  <c:v>885</c:v>
                </c:pt>
                <c:pt idx="353">
                  <c:v>744</c:v>
                </c:pt>
                <c:pt idx="354">
                  <c:v>934</c:v>
                </c:pt>
                <c:pt idx="355">
                  <c:v>1032</c:v>
                </c:pt>
                <c:pt idx="356">
                  <c:v>1044</c:v>
                </c:pt>
                <c:pt idx="357">
                  <c:v>1077</c:v>
                </c:pt>
                <c:pt idx="358">
                  <c:v>950</c:v>
                </c:pt>
                <c:pt idx="359">
                  <c:v>892</c:v>
                </c:pt>
                <c:pt idx="360">
                  <c:v>181</c:v>
                </c:pt>
                <c:pt idx="361">
                  <c:v>145</c:v>
                </c:pt>
                <c:pt idx="362">
                  <c:v>137</c:v>
                </c:pt>
                <c:pt idx="363">
                  <c:v>162</c:v>
                </c:pt>
                <c:pt idx="364">
                  <c:v>151</c:v>
                </c:pt>
                <c:pt idx="365">
                  <c:v>163</c:v>
                </c:pt>
                <c:pt idx="366">
                  <c:v>152</c:v>
                </c:pt>
                <c:pt idx="367">
                  <c:v>155</c:v>
                </c:pt>
                <c:pt idx="368">
                  <c:v>131</c:v>
                </c:pt>
                <c:pt idx="369">
                  <c:v>117</c:v>
                </c:pt>
                <c:pt idx="370">
                  <c:v>137</c:v>
                </c:pt>
                <c:pt idx="371">
                  <c:v>123</c:v>
                </c:pt>
                <c:pt idx="372">
                  <c:v>163</c:v>
                </c:pt>
                <c:pt idx="373">
                  <c:v>137</c:v>
                </c:pt>
                <c:pt idx="374">
                  <c:v>127</c:v>
                </c:pt>
                <c:pt idx="375">
                  <c:v>118</c:v>
                </c:pt>
                <c:pt idx="376">
                  <c:v>94</c:v>
                </c:pt>
                <c:pt idx="377">
                  <c:v>110</c:v>
                </c:pt>
                <c:pt idx="378">
                  <c:v>107</c:v>
                </c:pt>
                <c:pt idx="379">
                  <c:v>120</c:v>
                </c:pt>
                <c:pt idx="380">
                  <c:v>95</c:v>
                </c:pt>
                <c:pt idx="381">
                  <c:v>78</c:v>
                </c:pt>
                <c:pt idx="382">
                  <c:v>84</c:v>
                </c:pt>
                <c:pt idx="383">
                  <c:v>78</c:v>
                </c:pt>
                <c:pt idx="384">
                  <c:v>94</c:v>
                </c:pt>
                <c:pt idx="385">
                  <c:v>108</c:v>
                </c:pt>
                <c:pt idx="386">
                  <c:v>87</c:v>
                </c:pt>
                <c:pt idx="387">
                  <c:v>103</c:v>
                </c:pt>
                <c:pt idx="388">
                  <c:v>92</c:v>
                </c:pt>
                <c:pt idx="389">
                  <c:v>100</c:v>
                </c:pt>
                <c:pt idx="390">
                  <c:v>101</c:v>
                </c:pt>
                <c:pt idx="391">
                  <c:v>97</c:v>
                </c:pt>
                <c:pt idx="392">
                  <c:v>101</c:v>
                </c:pt>
                <c:pt idx="393">
                  <c:v>90</c:v>
                </c:pt>
                <c:pt idx="394">
                  <c:v>83</c:v>
                </c:pt>
                <c:pt idx="395">
                  <c:v>78</c:v>
                </c:pt>
                <c:pt idx="396">
                  <c:v>104</c:v>
                </c:pt>
                <c:pt idx="397">
                  <c:v>138</c:v>
                </c:pt>
                <c:pt idx="398">
                  <c:v>120</c:v>
                </c:pt>
                <c:pt idx="399">
                  <c:v>113</c:v>
                </c:pt>
                <c:pt idx="400">
                  <c:v>113</c:v>
                </c:pt>
                <c:pt idx="401">
                  <c:v>106</c:v>
                </c:pt>
                <c:pt idx="402">
                  <c:v>91</c:v>
                </c:pt>
                <c:pt idx="403">
                  <c:v>98</c:v>
                </c:pt>
                <c:pt idx="404">
                  <c:v>89</c:v>
                </c:pt>
                <c:pt idx="405">
                  <c:v>113</c:v>
                </c:pt>
                <c:pt idx="406">
                  <c:v>108</c:v>
                </c:pt>
                <c:pt idx="407">
                  <c:v>100</c:v>
                </c:pt>
                <c:pt idx="408">
                  <c:v>97</c:v>
                </c:pt>
                <c:pt idx="409">
                  <c:v>77</c:v>
                </c:pt>
                <c:pt idx="410">
                  <c:v>133</c:v>
                </c:pt>
                <c:pt idx="411">
                  <c:v>126</c:v>
                </c:pt>
                <c:pt idx="412">
                  <c:v>117</c:v>
                </c:pt>
                <c:pt idx="413">
                  <c:v>140</c:v>
                </c:pt>
                <c:pt idx="414">
                  <c:v>161</c:v>
                </c:pt>
                <c:pt idx="415">
                  <c:v>118</c:v>
                </c:pt>
                <c:pt idx="416">
                  <c:v>131</c:v>
                </c:pt>
                <c:pt idx="417">
                  <c:v>188</c:v>
                </c:pt>
                <c:pt idx="418">
                  <c:v>172</c:v>
                </c:pt>
                <c:pt idx="419">
                  <c:v>154</c:v>
                </c:pt>
                <c:pt idx="420">
                  <c:v>188</c:v>
                </c:pt>
                <c:pt idx="421">
                  <c:v>197</c:v>
                </c:pt>
                <c:pt idx="422">
                  <c:v>212</c:v>
                </c:pt>
                <c:pt idx="423">
                  <c:v>199</c:v>
                </c:pt>
                <c:pt idx="424">
                  <c:v>275</c:v>
                </c:pt>
                <c:pt idx="425">
                  <c:v>251</c:v>
                </c:pt>
                <c:pt idx="426">
                  <c:v>257</c:v>
                </c:pt>
                <c:pt idx="427">
                  <c:v>291</c:v>
                </c:pt>
                <c:pt idx="428">
                  <c:v>312</c:v>
                </c:pt>
                <c:pt idx="429">
                  <c:v>291</c:v>
                </c:pt>
                <c:pt idx="430">
                  <c:v>271</c:v>
                </c:pt>
                <c:pt idx="431">
                  <c:v>354</c:v>
                </c:pt>
                <c:pt idx="432">
                  <c:v>459</c:v>
                </c:pt>
                <c:pt idx="433">
                  <c:v>469</c:v>
                </c:pt>
                <c:pt idx="434">
                  <c:v>714</c:v>
                </c:pt>
                <c:pt idx="435">
                  <c:v>513</c:v>
                </c:pt>
                <c:pt idx="436">
                  <c:v>478</c:v>
                </c:pt>
                <c:pt idx="437">
                  <c:v>446</c:v>
                </c:pt>
                <c:pt idx="438">
                  <c:v>630</c:v>
                </c:pt>
                <c:pt idx="439">
                  <c:v>685</c:v>
                </c:pt>
                <c:pt idx="440">
                  <c:v>780</c:v>
                </c:pt>
                <c:pt idx="441">
                  <c:v>794</c:v>
                </c:pt>
                <c:pt idx="442">
                  <c:v>839</c:v>
                </c:pt>
                <c:pt idx="443">
                  <c:v>904</c:v>
                </c:pt>
                <c:pt idx="444">
                  <c:v>879</c:v>
                </c:pt>
                <c:pt idx="445">
                  <c:v>1027</c:v>
                </c:pt>
                <c:pt idx="446">
                  <c:v>1038</c:v>
                </c:pt>
                <c:pt idx="447">
                  <c:v>1185</c:v>
                </c:pt>
                <c:pt idx="448">
                  <c:v>1341</c:v>
                </c:pt>
                <c:pt idx="449">
                  <c:v>1501</c:v>
                </c:pt>
                <c:pt idx="450">
                  <c:v>1619</c:v>
                </c:pt>
                <c:pt idx="451">
                  <c:v>1761</c:v>
                </c:pt>
                <c:pt idx="452">
                  <c:v>2263</c:v>
                </c:pt>
                <c:pt idx="453">
                  <c:v>2771</c:v>
                </c:pt>
                <c:pt idx="454">
                  <c:v>3293</c:v>
                </c:pt>
                <c:pt idx="455">
                  <c:v>3645</c:v>
                </c:pt>
                <c:pt idx="456">
                  <c:v>3498</c:v>
                </c:pt>
                <c:pt idx="457">
                  <c:v>3523</c:v>
                </c:pt>
                <c:pt idx="458">
                  <c:v>3689</c:v>
                </c:pt>
                <c:pt idx="459">
                  <c:v>3417</c:v>
                </c:pt>
                <c:pt idx="460">
                  <c:v>3449</c:v>
                </c:pt>
                <c:pt idx="461">
                  <c:v>3780</c:v>
                </c:pt>
                <c:pt idx="462">
                  <c:v>3980</c:v>
                </c:pt>
                <c:pt idx="463">
                  <c:v>3915</c:v>
                </c:pt>
                <c:pt idx="464">
                  <c:v>4187</c:v>
                </c:pt>
                <c:pt idx="465">
                  <c:v>4077</c:v>
                </c:pt>
                <c:pt idx="466">
                  <c:v>3769</c:v>
                </c:pt>
                <c:pt idx="467">
                  <c:v>3876</c:v>
                </c:pt>
                <c:pt idx="468">
                  <c:v>4205</c:v>
                </c:pt>
                <c:pt idx="469">
                  <c:v>4120</c:v>
                </c:pt>
                <c:pt idx="470">
                  <c:v>4000</c:v>
                </c:pt>
                <c:pt idx="471">
                  <c:v>3890</c:v>
                </c:pt>
                <c:pt idx="472">
                  <c:v>4077</c:v>
                </c:pt>
                <c:pt idx="473">
                  <c:v>4106</c:v>
                </c:pt>
                <c:pt idx="474">
                  <c:v>4329</c:v>
                </c:pt>
                <c:pt idx="475">
                  <c:v>4529</c:v>
                </c:pt>
                <c:pt idx="476">
                  <c:v>3874</c:v>
                </c:pt>
                <c:pt idx="477">
                  <c:v>4209</c:v>
                </c:pt>
                <c:pt idx="478">
                  <c:v>4454</c:v>
                </c:pt>
                <c:pt idx="479">
                  <c:v>3511</c:v>
                </c:pt>
                <c:pt idx="480">
                  <c:v>4157</c:v>
                </c:pt>
                <c:pt idx="481">
                  <c:v>3847</c:v>
                </c:pt>
                <c:pt idx="482">
                  <c:v>3660</c:v>
                </c:pt>
                <c:pt idx="483">
                  <c:v>3617</c:v>
                </c:pt>
                <c:pt idx="484">
                  <c:v>3460</c:v>
                </c:pt>
                <c:pt idx="485">
                  <c:v>3128</c:v>
                </c:pt>
                <c:pt idx="486">
                  <c:v>2795</c:v>
                </c:pt>
                <c:pt idx="487">
                  <c:v>3207</c:v>
                </c:pt>
                <c:pt idx="488">
                  <c:v>2887</c:v>
                </c:pt>
                <c:pt idx="489">
                  <c:v>2713</c:v>
                </c:pt>
                <c:pt idx="490">
                  <c:v>3380</c:v>
                </c:pt>
                <c:pt idx="491">
                  <c:v>2677</c:v>
                </c:pt>
                <c:pt idx="492">
                  <c:v>2427</c:v>
                </c:pt>
                <c:pt idx="493">
                  <c:v>2123</c:v>
                </c:pt>
                <c:pt idx="494">
                  <c:v>2219</c:v>
                </c:pt>
                <c:pt idx="495">
                  <c:v>2177</c:v>
                </c:pt>
                <c:pt idx="496">
                  <c:v>7374</c:v>
                </c:pt>
                <c:pt idx="497">
                  <c:v>4002</c:v>
                </c:pt>
                <c:pt idx="498">
                  <c:v>3303</c:v>
                </c:pt>
                <c:pt idx="499">
                  <c:v>3921</c:v>
                </c:pt>
                <c:pt idx="500">
                  <c:v>2726</c:v>
                </c:pt>
                <c:pt idx="501">
                  <c:v>2542</c:v>
                </c:pt>
                <c:pt idx="502">
                  <c:v>2330</c:v>
                </c:pt>
                <c:pt idx="503">
                  <c:v>1587</c:v>
                </c:pt>
                <c:pt idx="504">
                  <c:v>1647</c:v>
                </c:pt>
                <c:pt idx="505">
                  <c:v>1571</c:v>
                </c:pt>
                <c:pt idx="506">
                  <c:v>1427</c:v>
                </c:pt>
                <c:pt idx="507">
                  <c:v>1167</c:v>
                </c:pt>
                <c:pt idx="508">
                  <c:v>1358</c:v>
                </c:pt>
                <c:pt idx="509">
                  <c:v>1321</c:v>
                </c:pt>
                <c:pt idx="510">
                  <c:v>1329</c:v>
                </c:pt>
                <c:pt idx="511">
                  <c:v>1183</c:v>
                </c:pt>
                <c:pt idx="512">
                  <c:v>1258</c:v>
                </c:pt>
                <c:pt idx="513">
                  <c:v>979</c:v>
                </c:pt>
                <c:pt idx="514">
                  <c:v>907</c:v>
                </c:pt>
                <c:pt idx="515">
                  <c:v>817</c:v>
                </c:pt>
                <c:pt idx="516">
                  <c:v>1005</c:v>
                </c:pt>
                <c:pt idx="517">
                  <c:v>853</c:v>
                </c:pt>
                <c:pt idx="518">
                  <c:v>738</c:v>
                </c:pt>
                <c:pt idx="519">
                  <c:v>955</c:v>
                </c:pt>
                <c:pt idx="520">
                  <c:v>723</c:v>
                </c:pt>
                <c:pt idx="521">
                  <c:v>553</c:v>
                </c:pt>
                <c:pt idx="522">
                  <c:v>930</c:v>
                </c:pt>
                <c:pt idx="523">
                  <c:v>817</c:v>
                </c:pt>
                <c:pt idx="524">
                  <c:v>911</c:v>
                </c:pt>
                <c:pt idx="525">
                  <c:v>25</c:v>
                </c:pt>
                <c:pt idx="526">
                  <c:v>12</c:v>
                </c:pt>
                <c:pt idx="527">
                  <c:v>25</c:v>
                </c:pt>
                <c:pt idx="528">
                  <c:v>14</c:v>
                </c:pt>
                <c:pt idx="529">
                  <c:v>21</c:v>
                </c:pt>
                <c:pt idx="530">
                  <c:v>15</c:v>
                </c:pt>
                <c:pt idx="531">
                  <c:v>24</c:v>
                </c:pt>
                <c:pt idx="532">
                  <c:v>16</c:v>
                </c:pt>
                <c:pt idx="533">
                  <c:v>30</c:v>
                </c:pt>
                <c:pt idx="534">
                  <c:v>36</c:v>
                </c:pt>
                <c:pt idx="535">
                  <c:v>15</c:v>
                </c:pt>
                <c:pt idx="536">
                  <c:v>18</c:v>
                </c:pt>
                <c:pt idx="537">
                  <c:v>31</c:v>
                </c:pt>
                <c:pt idx="538">
                  <c:v>36</c:v>
                </c:pt>
                <c:pt idx="539">
                  <c:v>24</c:v>
                </c:pt>
                <c:pt idx="540">
                  <c:v>29</c:v>
                </c:pt>
                <c:pt idx="541">
                  <c:v>51</c:v>
                </c:pt>
                <c:pt idx="542">
                  <c:v>33</c:v>
                </c:pt>
                <c:pt idx="543">
                  <c:v>23</c:v>
                </c:pt>
                <c:pt idx="544">
                  <c:v>44</c:v>
                </c:pt>
                <c:pt idx="545">
                  <c:v>49</c:v>
                </c:pt>
                <c:pt idx="546">
                  <c:v>26</c:v>
                </c:pt>
                <c:pt idx="547">
                  <c:v>33</c:v>
                </c:pt>
                <c:pt idx="548">
                  <c:v>67</c:v>
                </c:pt>
                <c:pt idx="549">
                  <c:v>46</c:v>
                </c:pt>
                <c:pt idx="550">
                  <c:v>53</c:v>
                </c:pt>
                <c:pt idx="551">
                  <c:v>40</c:v>
                </c:pt>
                <c:pt idx="552">
                  <c:v>49</c:v>
                </c:pt>
                <c:pt idx="553">
                  <c:v>46</c:v>
                </c:pt>
                <c:pt idx="554">
                  <c:v>39</c:v>
                </c:pt>
                <c:pt idx="555">
                  <c:v>36</c:v>
                </c:pt>
                <c:pt idx="556">
                  <c:v>101</c:v>
                </c:pt>
                <c:pt idx="557">
                  <c:v>64</c:v>
                </c:pt>
                <c:pt idx="558">
                  <c:v>21</c:v>
                </c:pt>
                <c:pt idx="559">
                  <c:v>75</c:v>
                </c:pt>
                <c:pt idx="560">
                  <c:v>78</c:v>
                </c:pt>
                <c:pt idx="561">
                  <c:v>79</c:v>
                </c:pt>
                <c:pt idx="562">
                  <c:v>15</c:v>
                </c:pt>
                <c:pt idx="563">
                  <c:v>92</c:v>
                </c:pt>
                <c:pt idx="564">
                  <c:v>64</c:v>
                </c:pt>
                <c:pt idx="565">
                  <c:v>31</c:v>
                </c:pt>
                <c:pt idx="566">
                  <c:v>38</c:v>
                </c:pt>
                <c:pt idx="567">
                  <c:v>58</c:v>
                </c:pt>
                <c:pt idx="568">
                  <c:v>20</c:v>
                </c:pt>
                <c:pt idx="569">
                  <c:v>71</c:v>
                </c:pt>
                <c:pt idx="570">
                  <c:v>61</c:v>
                </c:pt>
                <c:pt idx="571">
                  <c:v>53</c:v>
                </c:pt>
                <c:pt idx="572">
                  <c:v>19</c:v>
                </c:pt>
                <c:pt idx="573">
                  <c:v>51</c:v>
                </c:pt>
                <c:pt idx="574">
                  <c:v>50</c:v>
                </c:pt>
                <c:pt idx="575">
                  <c:v>50</c:v>
                </c:pt>
                <c:pt idx="576">
                  <c:v>45</c:v>
                </c:pt>
                <c:pt idx="577">
                  <c:v>41</c:v>
                </c:pt>
                <c:pt idx="578">
                  <c:v>26</c:v>
                </c:pt>
                <c:pt idx="579">
                  <c:v>21</c:v>
                </c:pt>
                <c:pt idx="580">
                  <c:v>47</c:v>
                </c:pt>
                <c:pt idx="581">
                  <c:v>37</c:v>
                </c:pt>
                <c:pt idx="582">
                  <c:v>26</c:v>
                </c:pt>
                <c:pt idx="583">
                  <c:v>27</c:v>
                </c:pt>
                <c:pt idx="584">
                  <c:v>32</c:v>
                </c:pt>
                <c:pt idx="585">
                  <c:v>36</c:v>
                </c:pt>
                <c:pt idx="586">
                  <c:v>17</c:v>
                </c:pt>
                <c:pt idx="587">
                  <c:v>0</c:v>
                </c:pt>
                <c:pt idx="588">
                  <c:v>51</c:v>
                </c:pt>
                <c:pt idx="589">
                  <c:v>19</c:v>
                </c:pt>
                <c:pt idx="590">
                  <c:v>38</c:v>
                </c:pt>
                <c:pt idx="591">
                  <c:v>26</c:v>
                </c:pt>
                <c:pt idx="592">
                  <c:v>27</c:v>
                </c:pt>
                <c:pt idx="593">
                  <c:v>10</c:v>
                </c:pt>
                <c:pt idx="594">
                  <c:v>35</c:v>
                </c:pt>
                <c:pt idx="595">
                  <c:v>20</c:v>
                </c:pt>
                <c:pt idx="596">
                  <c:v>8</c:v>
                </c:pt>
                <c:pt idx="597">
                  <c:v>30</c:v>
                </c:pt>
                <c:pt idx="598">
                  <c:v>13</c:v>
                </c:pt>
                <c:pt idx="599">
                  <c:v>19</c:v>
                </c:pt>
                <c:pt idx="600">
                  <c:v>12</c:v>
                </c:pt>
                <c:pt idx="601">
                  <c:v>22</c:v>
                </c:pt>
                <c:pt idx="602">
                  <c:v>35</c:v>
                </c:pt>
                <c:pt idx="603">
                  <c:v>26</c:v>
                </c:pt>
                <c:pt idx="604">
                  <c:v>16</c:v>
                </c:pt>
                <c:pt idx="605">
                  <c:v>17</c:v>
                </c:pt>
                <c:pt idx="606">
                  <c:v>17</c:v>
                </c:pt>
                <c:pt idx="607">
                  <c:v>13</c:v>
                </c:pt>
                <c:pt idx="608">
                  <c:v>8</c:v>
                </c:pt>
                <c:pt idx="609">
                  <c:v>23</c:v>
                </c:pt>
                <c:pt idx="610">
                  <c:v>19</c:v>
                </c:pt>
                <c:pt idx="611">
                  <c:v>18</c:v>
                </c:pt>
                <c:pt idx="612">
                  <c:v>9</c:v>
                </c:pt>
                <c:pt idx="613">
                  <c:v>12</c:v>
                </c:pt>
                <c:pt idx="614">
                  <c:v>4</c:v>
                </c:pt>
                <c:pt idx="615">
                  <c:v>9</c:v>
                </c:pt>
                <c:pt idx="616">
                  <c:v>10</c:v>
                </c:pt>
                <c:pt idx="617">
                  <c:v>17</c:v>
                </c:pt>
                <c:pt idx="618">
                  <c:v>13</c:v>
                </c:pt>
                <c:pt idx="619">
                  <c:v>32</c:v>
                </c:pt>
                <c:pt idx="620">
                  <c:v>9</c:v>
                </c:pt>
                <c:pt idx="621">
                  <c:v>2</c:v>
                </c:pt>
                <c:pt idx="622">
                  <c:v>0</c:v>
                </c:pt>
                <c:pt idx="623">
                  <c:v>20</c:v>
                </c:pt>
                <c:pt idx="624">
                  <c:v>12</c:v>
                </c:pt>
                <c:pt idx="625">
                  <c:v>-4</c:v>
                </c:pt>
                <c:pt idx="626">
                  <c:v>16</c:v>
                </c:pt>
                <c:pt idx="627">
                  <c:v>11</c:v>
                </c:pt>
                <c:pt idx="628">
                  <c:v>0</c:v>
                </c:pt>
                <c:pt idx="629">
                  <c:v>16</c:v>
                </c:pt>
                <c:pt idx="630">
                  <c:v>7</c:v>
                </c:pt>
                <c:pt idx="631">
                  <c:v>5</c:v>
                </c:pt>
                <c:pt idx="632">
                  <c:v>9</c:v>
                </c:pt>
                <c:pt idx="633">
                  <c:v>9</c:v>
                </c:pt>
                <c:pt idx="634">
                  <c:v>13</c:v>
                </c:pt>
                <c:pt idx="635">
                  <c:v>1</c:v>
                </c:pt>
                <c:pt idx="636">
                  <c:v>12</c:v>
                </c:pt>
                <c:pt idx="637">
                  <c:v>4</c:v>
                </c:pt>
                <c:pt idx="638">
                  <c:v>8</c:v>
                </c:pt>
                <c:pt idx="639">
                  <c:v>5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15</c:v>
                </c:pt>
                <c:pt idx="644">
                  <c:v>4</c:v>
                </c:pt>
                <c:pt idx="645">
                  <c:v>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2</c:v>
                </c:pt>
                <c:pt idx="652">
                  <c:v>1</c:v>
                </c:pt>
                <c:pt idx="653">
                  <c:v>6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4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7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7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4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</c:v>
                </c:pt>
                <c:pt idx="698">
                  <c:v>0</c:v>
                </c:pt>
                <c:pt idx="699">
                  <c:v>0</c:v>
                </c:pt>
                <c:pt idx="700">
                  <c:v>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76</c:v>
                </c:pt>
                <c:pt idx="729">
                  <c:v>66</c:v>
                </c:pt>
                <c:pt idx="730">
                  <c:v>74</c:v>
                </c:pt>
                <c:pt idx="731">
                  <c:v>80</c:v>
                </c:pt>
                <c:pt idx="732">
                  <c:v>65</c:v>
                </c:pt>
                <c:pt idx="733">
                  <c:v>63</c:v>
                </c:pt>
                <c:pt idx="734">
                  <c:v>67</c:v>
                </c:pt>
                <c:pt idx="735">
                  <c:v>55</c:v>
                </c:pt>
                <c:pt idx="736">
                  <c:v>58</c:v>
                </c:pt>
                <c:pt idx="737">
                  <c:v>53</c:v>
                </c:pt>
                <c:pt idx="738">
                  <c:v>45</c:v>
                </c:pt>
                <c:pt idx="739">
                  <c:v>58</c:v>
                </c:pt>
                <c:pt idx="740">
                  <c:v>57</c:v>
                </c:pt>
                <c:pt idx="741">
                  <c:v>36</c:v>
                </c:pt>
                <c:pt idx="742">
                  <c:v>32</c:v>
                </c:pt>
                <c:pt idx="743">
                  <c:v>33</c:v>
                </c:pt>
                <c:pt idx="744">
                  <c:v>51</c:v>
                </c:pt>
                <c:pt idx="745">
                  <c:v>21</c:v>
                </c:pt>
                <c:pt idx="746">
                  <c:v>27</c:v>
                </c:pt>
                <c:pt idx="747">
                  <c:v>33</c:v>
                </c:pt>
                <c:pt idx="748">
                  <c:v>33</c:v>
                </c:pt>
                <c:pt idx="749">
                  <c:v>43</c:v>
                </c:pt>
                <c:pt idx="750">
                  <c:v>18</c:v>
                </c:pt>
                <c:pt idx="751">
                  <c:v>18</c:v>
                </c:pt>
                <c:pt idx="752">
                  <c:v>22</c:v>
                </c:pt>
                <c:pt idx="753">
                  <c:v>35</c:v>
                </c:pt>
                <c:pt idx="754">
                  <c:v>25</c:v>
                </c:pt>
                <c:pt idx="755">
                  <c:v>14</c:v>
                </c:pt>
                <c:pt idx="756">
                  <c:v>29</c:v>
                </c:pt>
                <c:pt idx="757">
                  <c:v>49</c:v>
                </c:pt>
                <c:pt idx="758">
                  <c:v>35</c:v>
                </c:pt>
                <c:pt idx="759">
                  <c:v>46</c:v>
                </c:pt>
                <c:pt idx="760">
                  <c:v>41</c:v>
                </c:pt>
                <c:pt idx="761">
                  <c:v>17</c:v>
                </c:pt>
                <c:pt idx="762">
                  <c:v>19</c:v>
                </c:pt>
                <c:pt idx="763">
                  <c:v>53</c:v>
                </c:pt>
                <c:pt idx="764">
                  <c:v>55</c:v>
                </c:pt>
                <c:pt idx="765">
                  <c:v>41</c:v>
                </c:pt>
                <c:pt idx="766">
                  <c:v>56</c:v>
                </c:pt>
                <c:pt idx="767">
                  <c:v>56</c:v>
                </c:pt>
                <c:pt idx="768">
                  <c:v>49</c:v>
                </c:pt>
                <c:pt idx="769">
                  <c:v>29</c:v>
                </c:pt>
                <c:pt idx="770">
                  <c:v>63</c:v>
                </c:pt>
                <c:pt idx="771">
                  <c:v>21</c:v>
                </c:pt>
                <c:pt idx="772">
                  <c:v>108</c:v>
                </c:pt>
                <c:pt idx="773">
                  <c:v>39</c:v>
                </c:pt>
                <c:pt idx="774">
                  <c:v>82</c:v>
                </c:pt>
                <c:pt idx="775">
                  <c:v>61</c:v>
                </c:pt>
                <c:pt idx="776">
                  <c:v>49</c:v>
                </c:pt>
                <c:pt idx="777">
                  <c:v>50</c:v>
                </c:pt>
                <c:pt idx="778">
                  <c:v>60</c:v>
                </c:pt>
                <c:pt idx="779">
                  <c:v>65</c:v>
                </c:pt>
                <c:pt idx="780">
                  <c:v>146</c:v>
                </c:pt>
                <c:pt idx="781">
                  <c:v>84</c:v>
                </c:pt>
                <c:pt idx="782">
                  <c:v>64</c:v>
                </c:pt>
                <c:pt idx="783">
                  <c:v>71</c:v>
                </c:pt>
                <c:pt idx="784">
                  <c:v>114</c:v>
                </c:pt>
                <c:pt idx="785">
                  <c:v>103</c:v>
                </c:pt>
                <c:pt idx="786">
                  <c:v>101</c:v>
                </c:pt>
                <c:pt idx="787">
                  <c:v>81</c:v>
                </c:pt>
                <c:pt idx="788">
                  <c:v>94</c:v>
                </c:pt>
                <c:pt idx="789">
                  <c:v>47</c:v>
                </c:pt>
                <c:pt idx="790">
                  <c:v>116</c:v>
                </c:pt>
                <c:pt idx="791">
                  <c:v>216</c:v>
                </c:pt>
                <c:pt idx="792">
                  <c:v>97</c:v>
                </c:pt>
                <c:pt idx="793">
                  <c:v>106</c:v>
                </c:pt>
                <c:pt idx="794">
                  <c:v>113</c:v>
                </c:pt>
                <c:pt idx="795">
                  <c:v>84</c:v>
                </c:pt>
                <c:pt idx="796">
                  <c:v>62</c:v>
                </c:pt>
                <c:pt idx="797">
                  <c:v>86</c:v>
                </c:pt>
                <c:pt idx="798">
                  <c:v>106</c:v>
                </c:pt>
                <c:pt idx="799">
                  <c:v>116</c:v>
                </c:pt>
                <c:pt idx="800">
                  <c:v>118</c:v>
                </c:pt>
                <c:pt idx="801">
                  <c:v>95</c:v>
                </c:pt>
                <c:pt idx="802">
                  <c:v>91</c:v>
                </c:pt>
                <c:pt idx="803">
                  <c:v>49</c:v>
                </c:pt>
                <c:pt idx="804">
                  <c:v>80</c:v>
                </c:pt>
                <c:pt idx="805">
                  <c:v>101</c:v>
                </c:pt>
                <c:pt idx="806">
                  <c:v>113</c:v>
                </c:pt>
                <c:pt idx="807">
                  <c:v>111</c:v>
                </c:pt>
                <c:pt idx="808">
                  <c:v>86</c:v>
                </c:pt>
                <c:pt idx="809">
                  <c:v>64</c:v>
                </c:pt>
                <c:pt idx="810">
                  <c:v>50</c:v>
                </c:pt>
                <c:pt idx="811">
                  <c:v>75</c:v>
                </c:pt>
                <c:pt idx="812">
                  <c:v>99</c:v>
                </c:pt>
                <c:pt idx="813">
                  <c:v>96</c:v>
                </c:pt>
                <c:pt idx="814">
                  <c:v>71</c:v>
                </c:pt>
                <c:pt idx="815">
                  <c:v>64</c:v>
                </c:pt>
                <c:pt idx="816">
                  <c:v>55</c:v>
                </c:pt>
                <c:pt idx="817">
                  <c:v>32</c:v>
                </c:pt>
                <c:pt idx="818">
                  <c:v>60</c:v>
                </c:pt>
                <c:pt idx="819">
                  <c:v>67</c:v>
                </c:pt>
                <c:pt idx="820">
                  <c:v>80</c:v>
                </c:pt>
                <c:pt idx="821">
                  <c:v>47</c:v>
                </c:pt>
                <c:pt idx="822">
                  <c:v>48</c:v>
                </c:pt>
                <c:pt idx="823">
                  <c:v>28</c:v>
                </c:pt>
                <c:pt idx="824">
                  <c:v>20</c:v>
                </c:pt>
                <c:pt idx="825">
                  <c:v>35</c:v>
                </c:pt>
                <c:pt idx="826">
                  <c:v>43</c:v>
                </c:pt>
                <c:pt idx="827">
                  <c:v>58</c:v>
                </c:pt>
                <c:pt idx="828">
                  <c:v>42</c:v>
                </c:pt>
                <c:pt idx="829">
                  <c:v>31</c:v>
                </c:pt>
                <c:pt idx="830">
                  <c:v>29</c:v>
                </c:pt>
                <c:pt idx="831">
                  <c:v>10</c:v>
                </c:pt>
                <c:pt idx="832">
                  <c:v>38</c:v>
                </c:pt>
                <c:pt idx="833">
                  <c:v>30</c:v>
                </c:pt>
                <c:pt idx="834">
                  <c:v>41</c:v>
                </c:pt>
                <c:pt idx="835">
                  <c:v>24</c:v>
                </c:pt>
                <c:pt idx="836">
                  <c:v>25</c:v>
                </c:pt>
                <c:pt idx="837">
                  <c:v>9</c:v>
                </c:pt>
                <c:pt idx="838">
                  <c:v>5</c:v>
                </c:pt>
                <c:pt idx="839">
                  <c:v>19</c:v>
                </c:pt>
                <c:pt idx="840">
                  <c:v>22</c:v>
                </c:pt>
                <c:pt idx="841">
                  <c:v>14</c:v>
                </c:pt>
                <c:pt idx="842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CF-4155-953D-90D24C9D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71816"/>
        <c:axId val="384675736"/>
      </c:scatterChart>
      <c:valAx>
        <c:axId val="3846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Vaccinations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5736"/>
        <c:crosses val="autoZero"/>
        <c:crossBetween val="midCat"/>
      </c:valAx>
      <c:valAx>
        <c:axId val="384675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166687</xdr:rowOff>
    </xdr:from>
    <xdr:to>
      <xdr:col>12</xdr:col>
      <xdr:colOff>676276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25A2D33-48F0-1D05-9233-2316C42E4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685799</xdr:colOff>
      <xdr:row>26</xdr:row>
      <xdr:rowOff>0</xdr:rowOff>
    </xdr:from>
    <xdr:to>
      <xdr:col>13</xdr:col>
      <xdr:colOff>19049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98D9ECF-B48E-4198-819E-0632AD1B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4"/>
  <sheetViews>
    <sheetView topLeftCell="A2" workbookViewId="0">
      <selection activeCell="H9" sqref="H9"/>
    </sheetView>
  </sheetViews>
  <sheetFormatPr defaultRowHeight="14" x14ac:dyDescent="0.3"/>
  <cols>
    <col min="3" max="3" width="9.25" bestFit="1" customWidth="1"/>
    <col min="4" max="4" width="10.5" customWidth="1"/>
    <col min="5" max="5" width="14.5" customWidth="1"/>
    <col min="6" max="6" width="10.83203125" customWidth="1"/>
    <col min="9" max="9" width="15.5" bestFit="1" customWidth="1"/>
    <col min="10" max="11" width="11.83203125" bestFit="1" customWidth="1"/>
    <col min="12" max="12" width="15.83203125" bestFit="1" customWidth="1"/>
  </cols>
  <sheetData>
    <row r="1" spans="1:12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12" ht="15" thickBot="1" x14ac:dyDescent="0.4">
      <c r="A2" s="2" t="s">
        <v>6</v>
      </c>
      <c r="B2" s="2" t="s">
        <v>7</v>
      </c>
      <c r="C2" s="3">
        <v>44213</v>
      </c>
      <c r="D2" s="4">
        <v>33040</v>
      </c>
      <c r="E2" s="4">
        <v>112</v>
      </c>
      <c r="F2" s="4">
        <v>551</v>
      </c>
    </row>
    <row r="3" spans="1:12" ht="15" thickBot="1" x14ac:dyDescent="0.4">
      <c r="A3" s="2" t="s">
        <v>6</v>
      </c>
      <c r="B3" s="2" t="s">
        <v>7</v>
      </c>
      <c r="C3" s="3">
        <v>44214</v>
      </c>
      <c r="D3" s="4">
        <v>23671</v>
      </c>
      <c r="E3" s="4">
        <v>997</v>
      </c>
      <c r="F3" s="4">
        <v>452</v>
      </c>
    </row>
    <row r="4" spans="1:12" ht="15" thickBot="1" x14ac:dyDescent="0.4">
      <c r="A4" s="2" t="s">
        <v>6</v>
      </c>
      <c r="B4" s="2" t="s">
        <v>7</v>
      </c>
      <c r="C4" s="3">
        <v>44215</v>
      </c>
      <c r="D4" s="4">
        <v>62094</v>
      </c>
      <c r="E4" s="4">
        <v>10361</v>
      </c>
      <c r="F4" s="4">
        <v>1192</v>
      </c>
    </row>
    <row r="5" spans="1:12" ht="15" thickBot="1" x14ac:dyDescent="0.4">
      <c r="A5" s="2" t="s">
        <v>6</v>
      </c>
      <c r="B5" s="2" t="s">
        <v>7</v>
      </c>
      <c r="C5" s="3">
        <v>44216</v>
      </c>
      <c r="D5" s="4">
        <v>64385</v>
      </c>
      <c r="E5" s="4">
        <v>17073</v>
      </c>
      <c r="F5" s="4">
        <v>1340</v>
      </c>
    </row>
    <row r="6" spans="1:12" ht="15" thickBot="1" x14ac:dyDescent="0.4">
      <c r="A6" s="2" t="s">
        <v>6</v>
      </c>
      <c r="B6" s="2" t="s">
        <v>7</v>
      </c>
      <c r="C6" s="3">
        <v>44217</v>
      </c>
      <c r="D6" s="4">
        <v>59119</v>
      </c>
      <c r="E6" s="4">
        <v>107976</v>
      </c>
      <c r="F6" s="4">
        <v>1316</v>
      </c>
      <c r="I6" s="8" t="s">
        <v>16</v>
      </c>
      <c r="J6" s="9"/>
      <c r="K6" s="9"/>
      <c r="L6" s="9"/>
    </row>
    <row r="7" spans="1:12" ht="15" thickBot="1" x14ac:dyDescent="0.4">
      <c r="A7" s="2" t="s">
        <v>6</v>
      </c>
      <c r="B7" s="2" t="s">
        <v>7</v>
      </c>
      <c r="C7" s="3">
        <v>44218</v>
      </c>
      <c r="D7" s="4">
        <v>56552</v>
      </c>
      <c r="E7" s="4">
        <v>109358</v>
      </c>
      <c r="F7" s="4">
        <v>1096</v>
      </c>
      <c r="I7" s="5"/>
      <c r="J7" s="5" t="s">
        <v>3</v>
      </c>
      <c r="K7" s="5" t="s">
        <v>4</v>
      </c>
      <c r="L7" s="5" t="s">
        <v>5</v>
      </c>
    </row>
    <row r="8" spans="1:12" ht="15" thickBot="1" x14ac:dyDescent="0.4">
      <c r="A8" s="2" t="s">
        <v>6</v>
      </c>
      <c r="B8" s="2" t="s">
        <v>7</v>
      </c>
      <c r="C8" s="3">
        <v>44219</v>
      </c>
      <c r="D8" s="4">
        <v>62334</v>
      </c>
      <c r="E8" s="4">
        <v>291897</v>
      </c>
      <c r="F8" s="4">
        <v>1202</v>
      </c>
      <c r="I8" s="6" t="s">
        <v>3</v>
      </c>
      <c r="J8" s="6">
        <v>1</v>
      </c>
      <c r="K8" s="6"/>
      <c r="L8" s="6"/>
    </row>
    <row r="9" spans="1:12" ht="15" thickBot="1" x14ac:dyDescent="0.4">
      <c r="A9" s="2" t="s">
        <v>6</v>
      </c>
      <c r="B9" s="2" t="s">
        <v>7</v>
      </c>
      <c r="C9" s="3">
        <v>44220</v>
      </c>
      <c r="D9" s="4">
        <v>28323</v>
      </c>
      <c r="E9" s="4">
        <v>66948</v>
      </c>
      <c r="F9" s="4">
        <v>592</v>
      </c>
      <c r="I9" s="6" t="s">
        <v>4</v>
      </c>
      <c r="J9" s="7">
        <v>0.84531600793274875</v>
      </c>
      <c r="K9" s="6">
        <v>1</v>
      </c>
      <c r="L9" s="6"/>
    </row>
    <row r="10" spans="1:12" ht="15" thickBot="1" x14ac:dyDescent="0.4">
      <c r="A10" s="2" t="s">
        <v>6</v>
      </c>
      <c r="B10" s="2" t="s">
        <v>7</v>
      </c>
      <c r="C10" s="3">
        <v>44221</v>
      </c>
      <c r="D10" s="4">
        <v>26816</v>
      </c>
      <c r="E10" s="4">
        <v>95886</v>
      </c>
      <c r="F10" s="4">
        <v>627</v>
      </c>
      <c r="I10" s="6" t="s">
        <v>5</v>
      </c>
      <c r="J10" s="7">
        <v>0.2885544025056036</v>
      </c>
      <c r="K10" s="7">
        <v>0.23526838840461328</v>
      </c>
      <c r="L10" s="6">
        <v>1</v>
      </c>
    </row>
    <row r="11" spans="1:12" ht="15" thickBot="1" x14ac:dyDescent="0.4">
      <c r="A11" s="2" t="s">
        <v>6</v>
      </c>
      <c r="B11" s="2" t="s">
        <v>7</v>
      </c>
      <c r="C11" s="3">
        <v>44222</v>
      </c>
      <c r="D11" s="4">
        <v>61963</v>
      </c>
      <c r="E11" s="4">
        <v>148275</v>
      </c>
      <c r="F11" s="4">
        <v>1214</v>
      </c>
    </row>
    <row r="12" spans="1:12" ht="15" thickBot="1" x14ac:dyDescent="0.4">
      <c r="A12" s="2" t="s">
        <v>6</v>
      </c>
      <c r="B12" s="2" t="s">
        <v>7</v>
      </c>
      <c r="C12" s="3">
        <v>44223</v>
      </c>
      <c r="D12" s="4">
        <v>63520</v>
      </c>
      <c r="E12" s="4">
        <v>281002</v>
      </c>
      <c r="F12" s="4">
        <v>1283</v>
      </c>
    </row>
    <row r="13" spans="1:12" ht="15" thickBot="1" x14ac:dyDescent="0.4">
      <c r="A13" s="2" t="s">
        <v>6</v>
      </c>
      <c r="B13" s="2" t="s">
        <v>7</v>
      </c>
      <c r="C13" s="3">
        <v>44224</v>
      </c>
      <c r="D13" s="4">
        <v>61811</v>
      </c>
      <c r="E13" s="4">
        <v>321015</v>
      </c>
      <c r="F13" s="4">
        <v>1386</v>
      </c>
    </row>
    <row r="14" spans="1:12" ht="15" thickBot="1" x14ac:dyDescent="0.4">
      <c r="A14" s="2" t="s">
        <v>6</v>
      </c>
      <c r="B14" s="2" t="s">
        <v>7</v>
      </c>
      <c r="C14" s="3">
        <v>44225</v>
      </c>
      <c r="D14" s="4">
        <v>59826</v>
      </c>
      <c r="E14" s="4">
        <v>217132</v>
      </c>
      <c r="F14" s="4">
        <v>1119</v>
      </c>
    </row>
    <row r="15" spans="1:12" ht="15" thickBot="1" x14ac:dyDescent="0.4">
      <c r="A15" s="2" t="s">
        <v>6</v>
      </c>
      <c r="B15" s="2" t="s">
        <v>7</v>
      </c>
      <c r="C15" s="3">
        <v>44226</v>
      </c>
      <c r="D15" s="4">
        <v>58462</v>
      </c>
      <c r="E15" s="4">
        <v>335179</v>
      </c>
      <c r="F15" s="4">
        <v>1279</v>
      </c>
    </row>
    <row r="16" spans="1:12" ht="15" thickBot="1" x14ac:dyDescent="0.4">
      <c r="A16" s="2" t="s">
        <v>6</v>
      </c>
      <c r="B16" s="2" t="s">
        <v>7</v>
      </c>
      <c r="C16" s="3">
        <v>44227</v>
      </c>
      <c r="D16" s="4">
        <v>27756</v>
      </c>
      <c r="E16" s="4">
        <v>70848</v>
      </c>
      <c r="F16" s="4">
        <v>559</v>
      </c>
    </row>
    <row r="17" spans="1:6" ht="15" thickBot="1" x14ac:dyDescent="0.4">
      <c r="A17" s="2" t="s">
        <v>6</v>
      </c>
      <c r="B17" s="2" t="s">
        <v>7</v>
      </c>
      <c r="C17" s="3">
        <v>44228</v>
      </c>
      <c r="D17" s="4">
        <v>24591</v>
      </c>
      <c r="E17" s="4">
        <v>50248</v>
      </c>
      <c r="F17" s="4">
        <v>595</v>
      </c>
    </row>
    <row r="18" spans="1:6" ht="15" thickBot="1" x14ac:dyDescent="0.4">
      <c r="A18" s="2" t="s">
        <v>6</v>
      </c>
      <c r="B18" s="2" t="s">
        <v>7</v>
      </c>
      <c r="C18" s="3">
        <v>44229</v>
      </c>
      <c r="D18" s="4">
        <v>54096</v>
      </c>
      <c r="E18" s="4">
        <v>168244</v>
      </c>
      <c r="F18" s="4">
        <v>1210</v>
      </c>
    </row>
    <row r="19" spans="1:6" ht="15" thickBot="1" x14ac:dyDescent="0.4">
      <c r="A19" s="2" t="s">
        <v>6</v>
      </c>
      <c r="B19" s="2" t="s">
        <v>7</v>
      </c>
      <c r="C19" s="3">
        <v>44230</v>
      </c>
      <c r="D19" s="4">
        <v>56002</v>
      </c>
      <c r="E19" s="4">
        <v>229153</v>
      </c>
      <c r="F19" s="4">
        <v>1254</v>
      </c>
    </row>
    <row r="20" spans="1:6" ht="15" thickBot="1" x14ac:dyDescent="0.4">
      <c r="A20" s="2" t="s">
        <v>6</v>
      </c>
      <c r="B20" s="2" t="s">
        <v>7</v>
      </c>
      <c r="C20" s="3">
        <v>44231</v>
      </c>
      <c r="D20" s="4">
        <v>56873</v>
      </c>
      <c r="E20" s="4">
        <v>551353</v>
      </c>
      <c r="F20" s="4">
        <v>1232</v>
      </c>
    </row>
    <row r="21" spans="1:6" ht="15" thickBot="1" x14ac:dyDescent="0.4">
      <c r="A21" s="2" t="s">
        <v>6</v>
      </c>
      <c r="B21" s="2" t="s">
        <v>7</v>
      </c>
      <c r="C21" s="3">
        <v>44232</v>
      </c>
      <c r="D21" s="4">
        <v>50872</v>
      </c>
      <c r="E21" s="4">
        <v>1849</v>
      </c>
      <c r="F21" s="4">
        <v>1239</v>
      </c>
    </row>
    <row r="22" spans="1:6" ht="15" thickBot="1" x14ac:dyDescent="0.4">
      <c r="A22" s="2" t="s">
        <v>6</v>
      </c>
      <c r="B22" s="2" t="s">
        <v>7</v>
      </c>
      <c r="C22" s="3">
        <v>44233</v>
      </c>
      <c r="D22" s="4">
        <v>0</v>
      </c>
      <c r="E22" s="4">
        <v>326477</v>
      </c>
      <c r="F22" s="4">
        <v>0</v>
      </c>
    </row>
    <row r="23" spans="1:6" ht="15" thickBot="1" x14ac:dyDescent="0.4">
      <c r="A23" s="2" t="s">
        <v>6</v>
      </c>
      <c r="B23" s="2" t="s">
        <v>7</v>
      </c>
      <c r="C23" s="3">
        <v>44234</v>
      </c>
      <c r="D23" s="4">
        <v>77475</v>
      </c>
      <c r="E23" s="4">
        <v>152298</v>
      </c>
      <c r="F23" s="4">
        <v>1500</v>
      </c>
    </row>
    <row r="24" spans="1:6" ht="15" thickBot="1" x14ac:dyDescent="0.4">
      <c r="A24" s="2" t="s">
        <v>6</v>
      </c>
      <c r="B24" s="2" t="s">
        <v>7</v>
      </c>
      <c r="C24" s="3">
        <v>44235</v>
      </c>
      <c r="D24" s="4">
        <v>0</v>
      </c>
      <c r="E24" s="4">
        <v>51857</v>
      </c>
      <c r="F24" s="4">
        <v>0</v>
      </c>
    </row>
    <row r="25" spans="1:6" ht="15" thickBot="1" x14ac:dyDescent="0.4">
      <c r="A25" s="2" t="s">
        <v>6</v>
      </c>
      <c r="B25" s="2" t="s">
        <v>7</v>
      </c>
      <c r="C25" s="3">
        <v>44236</v>
      </c>
      <c r="D25" s="4">
        <v>74925</v>
      </c>
      <c r="E25" s="4">
        <v>214669</v>
      </c>
      <c r="F25" s="4">
        <v>1986</v>
      </c>
    </row>
    <row r="26" spans="1:6" ht="15" thickBot="1" x14ac:dyDescent="0.4">
      <c r="A26" s="2" t="s">
        <v>6</v>
      </c>
      <c r="B26" s="2" t="s">
        <v>7</v>
      </c>
      <c r="C26" s="3">
        <v>44237</v>
      </c>
      <c r="D26" s="4">
        <v>59602</v>
      </c>
      <c r="E26" s="4">
        <v>300125</v>
      </c>
      <c r="F26" s="4">
        <v>1330</v>
      </c>
    </row>
    <row r="27" spans="1:6" ht="15" thickBot="1" x14ac:dyDescent="0.4">
      <c r="A27" s="2" t="s">
        <v>6</v>
      </c>
      <c r="B27" s="2" t="s">
        <v>7</v>
      </c>
      <c r="C27" s="3">
        <v>44238</v>
      </c>
      <c r="D27" s="4">
        <v>54742</v>
      </c>
      <c r="E27" s="4">
        <v>286503</v>
      </c>
      <c r="F27" s="4">
        <v>1351</v>
      </c>
    </row>
    <row r="28" spans="1:6" ht="15" thickBot="1" x14ac:dyDescent="0.4">
      <c r="A28" s="2" t="s">
        <v>6</v>
      </c>
      <c r="B28" s="2" t="s">
        <v>7</v>
      </c>
      <c r="C28" s="3">
        <v>44239</v>
      </c>
      <c r="D28" s="4">
        <v>51546</v>
      </c>
      <c r="E28" s="4">
        <v>289301</v>
      </c>
      <c r="F28" s="4">
        <v>1288</v>
      </c>
    </row>
    <row r="29" spans="1:6" ht="15" thickBot="1" x14ac:dyDescent="0.4">
      <c r="A29" s="2" t="s">
        <v>6</v>
      </c>
      <c r="B29" s="2" t="s">
        <v>7</v>
      </c>
      <c r="C29" s="3">
        <v>44240</v>
      </c>
      <c r="D29" s="4">
        <v>44299</v>
      </c>
      <c r="E29" s="4">
        <v>429070</v>
      </c>
      <c r="F29" s="4">
        <v>1043</v>
      </c>
    </row>
    <row r="30" spans="1:6" ht="15" thickBot="1" x14ac:dyDescent="0.4">
      <c r="A30" s="2" t="s">
        <v>6</v>
      </c>
      <c r="B30" s="2" t="s">
        <v>7</v>
      </c>
      <c r="C30" s="3">
        <v>44241</v>
      </c>
      <c r="D30" s="4">
        <v>24759</v>
      </c>
      <c r="E30" s="4">
        <v>111737</v>
      </c>
      <c r="F30" s="4">
        <v>713</v>
      </c>
    </row>
    <row r="31" spans="1:6" ht="15" thickBot="1" x14ac:dyDescent="0.4">
      <c r="A31" s="2" t="s">
        <v>6</v>
      </c>
      <c r="B31" s="2" t="s">
        <v>7</v>
      </c>
      <c r="C31" s="3">
        <v>44242</v>
      </c>
      <c r="D31" s="4">
        <v>32197</v>
      </c>
      <c r="E31" s="4">
        <v>57036</v>
      </c>
      <c r="F31" s="4">
        <v>528</v>
      </c>
    </row>
    <row r="32" spans="1:6" ht="15" thickBot="1" x14ac:dyDescent="0.4">
      <c r="A32" s="2" t="s">
        <v>6</v>
      </c>
      <c r="B32" s="2" t="s">
        <v>7</v>
      </c>
      <c r="C32" s="3">
        <v>44243</v>
      </c>
      <c r="D32" s="4">
        <v>55271</v>
      </c>
      <c r="E32" s="4">
        <v>315958</v>
      </c>
      <c r="F32" s="4">
        <v>1167</v>
      </c>
    </row>
    <row r="33" spans="1:6" ht="15" thickBot="1" x14ac:dyDescent="0.4">
      <c r="A33" s="2" t="s">
        <v>6</v>
      </c>
      <c r="B33" s="2" t="s">
        <v>7</v>
      </c>
      <c r="C33" s="3">
        <v>44244</v>
      </c>
      <c r="D33" s="4">
        <v>56766</v>
      </c>
      <c r="E33" s="4">
        <v>273602</v>
      </c>
      <c r="F33" s="4">
        <v>1150</v>
      </c>
    </row>
    <row r="34" spans="1:6" ht="15" thickBot="1" x14ac:dyDescent="0.4">
      <c r="A34" s="2" t="s">
        <v>6</v>
      </c>
      <c r="B34" s="2" t="s">
        <v>7</v>
      </c>
      <c r="C34" s="3">
        <v>44245</v>
      </c>
      <c r="D34" s="4">
        <v>51879</v>
      </c>
      <c r="E34" s="4">
        <v>323141</v>
      </c>
      <c r="F34" s="4">
        <v>1367</v>
      </c>
    </row>
    <row r="35" spans="1:6" ht="15" thickBot="1" x14ac:dyDescent="0.4">
      <c r="A35" s="2" t="s">
        <v>6</v>
      </c>
      <c r="B35" s="2" t="s">
        <v>7</v>
      </c>
      <c r="C35" s="3">
        <v>44246</v>
      </c>
      <c r="D35" s="4">
        <v>53582</v>
      </c>
      <c r="E35" s="4">
        <v>328476</v>
      </c>
      <c r="F35" s="4">
        <v>1280</v>
      </c>
    </row>
    <row r="36" spans="1:6" ht="15" thickBot="1" x14ac:dyDescent="0.4">
      <c r="A36" s="2" t="s">
        <v>6</v>
      </c>
      <c r="B36" s="2" t="s">
        <v>7</v>
      </c>
      <c r="C36" s="3">
        <v>44247</v>
      </c>
      <c r="D36" s="4">
        <v>54940</v>
      </c>
      <c r="E36" s="4">
        <v>278012</v>
      </c>
      <c r="F36" s="4">
        <v>1240</v>
      </c>
    </row>
    <row r="37" spans="1:6" ht="15" thickBot="1" x14ac:dyDescent="0.4">
      <c r="A37" s="2" t="s">
        <v>6</v>
      </c>
      <c r="B37" s="2" t="s">
        <v>7</v>
      </c>
      <c r="C37" s="3">
        <v>44248</v>
      </c>
      <c r="D37" s="4">
        <v>29026</v>
      </c>
      <c r="E37" s="4">
        <v>137634</v>
      </c>
      <c r="F37" s="4">
        <v>527</v>
      </c>
    </row>
    <row r="38" spans="1:6" ht="15" thickBot="1" x14ac:dyDescent="0.4">
      <c r="A38" s="2" t="s">
        <v>6</v>
      </c>
      <c r="B38" s="2" t="s">
        <v>7</v>
      </c>
      <c r="C38" s="3">
        <v>44249</v>
      </c>
      <c r="D38" s="4">
        <v>26986</v>
      </c>
      <c r="E38" s="4">
        <v>77554</v>
      </c>
      <c r="F38" s="4">
        <v>639</v>
      </c>
    </row>
    <row r="39" spans="1:6" ht="15" thickBot="1" x14ac:dyDescent="0.4">
      <c r="A39" s="2" t="s">
        <v>6</v>
      </c>
      <c r="B39" s="2" t="s">
        <v>7</v>
      </c>
      <c r="C39" s="3">
        <v>44250</v>
      </c>
      <c r="D39" s="4">
        <v>62715</v>
      </c>
      <c r="E39" s="4">
        <v>268705</v>
      </c>
      <c r="F39" s="4">
        <v>1386</v>
      </c>
    </row>
    <row r="40" spans="1:6" ht="15" thickBot="1" x14ac:dyDescent="0.4">
      <c r="A40" s="2" t="s">
        <v>6</v>
      </c>
      <c r="B40" s="2" t="s">
        <v>7</v>
      </c>
      <c r="C40" s="3">
        <v>44251</v>
      </c>
      <c r="D40" s="4">
        <v>66588</v>
      </c>
      <c r="E40" s="4">
        <v>254615</v>
      </c>
      <c r="F40" s="4">
        <v>1428</v>
      </c>
    </row>
    <row r="41" spans="1:6" ht="15" thickBot="1" x14ac:dyDescent="0.4">
      <c r="A41" s="2" t="s">
        <v>6</v>
      </c>
      <c r="B41" s="2" t="s">
        <v>7</v>
      </c>
      <c r="C41" s="3">
        <v>44252</v>
      </c>
      <c r="D41" s="4">
        <v>65998</v>
      </c>
      <c r="E41" s="4">
        <v>247324</v>
      </c>
      <c r="F41" s="4">
        <v>1541</v>
      </c>
    </row>
    <row r="42" spans="1:6" ht="15" thickBot="1" x14ac:dyDescent="0.4">
      <c r="A42" s="2" t="s">
        <v>6</v>
      </c>
      <c r="B42" s="2" t="s">
        <v>7</v>
      </c>
      <c r="C42" s="3">
        <v>44253</v>
      </c>
      <c r="D42" s="4">
        <v>65169</v>
      </c>
      <c r="E42" s="4">
        <v>302787</v>
      </c>
      <c r="F42" s="4">
        <v>1337</v>
      </c>
    </row>
    <row r="43" spans="1:6" ht="15" thickBot="1" x14ac:dyDescent="0.4">
      <c r="A43" s="2" t="s">
        <v>6</v>
      </c>
      <c r="B43" s="2" t="s">
        <v>7</v>
      </c>
      <c r="C43" s="3">
        <v>44254</v>
      </c>
      <c r="D43" s="4">
        <v>61602</v>
      </c>
      <c r="E43" s="4">
        <v>220255</v>
      </c>
      <c r="F43" s="4">
        <v>1386</v>
      </c>
    </row>
    <row r="44" spans="1:6" ht="15" thickBot="1" x14ac:dyDescent="0.4">
      <c r="A44" s="2" t="s">
        <v>6</v>
      </c>
      <c r="B44" s="2" t="s">
        <v>7</v>
      </c>
      <c r="C44" s="3">
        <v>44255</v>
      </c>
      <c r="D44" s="4">
        <v>34027</v>
      </c>
      <c r="E44" s="4">
        <v>111526</v>
      </c>
      <c r="F44" s="4">
        <v>721</v>
      </c>
    </row>
    <row r="45" spans="1:6" ht="15" thickBot="1" x14ac:dyDescent="0.4">
      <c r="A45" s="2" t="s">
        <v>6</v>
      </c>
      <c r="B45" s="2" t="s">
        <v>7</v>
      </c>
      <c r="C45" s="3">
        <v>44256</v>
      </c>
      <c r="D45" s="4">
        <v>35742</v>
      </c>
      <c r="E45" s="4">
        <v>31835</v>
      </c>
      <c r="F45" s="4">
        <v>778</v>
      </c>
    </row>
    <row r="46" spans="1:6" ht="15" thickBot="1" x14ac:dyDescent="0.4">
      <c r="A46" s="2" t="s">
        <v>6</v>
      </c>
      <c r="B46" s="2" t="s">
        <v>7</v>
      </c>
      <c r="C46" s="3">
        <v>44257</v>
      </c>
      <c r="D46" s="4">
        <v>59925</v>
      </c>
      <c r="E46" s="4">
        <v>375624</v>
      </c>
      <c r="F46" s="4">
        <v>1641</v>
      </c>
    </row>
    <row r="47" spans="1:6" ht="15" thickBot="1" x14ac:dyDescent="0.4">
      <c r="A47" s="2" t="s">
        <v>6</v>
      </c>
      <c r="B47" s="2" t="s">
        <v>7</v>
      </c>
      <c r="C47" s="3">
        <v>44258</v>
      </c>
      <c r="D47" s="4">
        <v>71704</v>
      </c>
      <c r="E47" s="4">
        <v>436295</v>
      </c>
      <c r="F47" s="4">
        <v>1910</v>
      </c>
    </row>
    <row r="48" spans="1:6" ht="15" thickBot="1" x14ac:dyDescent="0.4">
      <c r="A48" s="2" t="s">
        <v>6</v>
      </c>
      <c r="B48" s="2" t="s">
        <v>7</v>
      </c>
      <c r="C48" s="3">
        <v>44259</v>
      </c>
      <c r="D48" s="4">
        <v>75102</v>
      </c>
      <c r="E48" s="4">
        <v>462354</v>
      </c>
      <c r="F48" s="4">
        <v>1699</v>
      </c>
    </row>
    <row r="49" spans="1:6" ht="15" thickBot="1" x14ac:dyDescent="0.4">
      <c r="A49" s="2" t="s">
        <v>6</v>
      </c>
      <c r="B49" s="2" t="s">
        <v>7</v>
      </c>
      <c r="C49" s="3">
        <v>44260</v>
      </c>
      <c r="D49" s="4">
        <v>75495</v>
      </c>
      <c r="E49" s="4">
        <v>429484</v>
      </c>
      <c r="F49" s="4">
        <v>1800</v>
      </c>
    </row>
    <row r="50" spans="1:6" ht="15" thickBot="1" x14ac:dyDescent="0.4">
      <c r="A50" s="2" t="s">
        <v>6</v>
      </c>
      <c r="B50" s="2" t="s">
        <v>7</v>
      </c>
      <c r="C50" s="3">
        <v>44266</v>
      </c>
      <c r="D50" s="4">
        <v>75412</v>
      </c>
      <c r="E50" s="4">
        <v>378372</v>
      </c>
      <c r="F50" s="4">
        <v>2233</v>
      </c>
    </row>
    <row r="51" spans="1:6" ht="15" thickBot="1" x14ac:dyDescent="0.4">
      <c r="A51" s="2" t="s">
        <v>6</v>
      </c>
      <c r="B51" s="2" t="s">
        <v>7</v>
      </c>
      <c r="C51" s="3">
        <v>44267</v>
      </c>
      <c r="D51" s="4">
        <v>85663</v>
      </c>
      <c r="E51" s="4">
        <v>408671</v>
      </c>
      <c r="F51" s="4">
        <v>2216</v>
      </c>
    </row>
    <row r="52" spans="1:6" ht="15" thickBot="1" x14ac:dyDescent="0.4">
      <c r="A52" s="2" t="s">
        <v>6</v>
      </c>
      <c r="B52" s="2" t="s">
        <v>7</v>
      </c>
      <c r="C52" s="3">
        <v>44268</v>
      </c>
      <c r="D52" s="4">
        <v>76178</v>
      </c>
      <c r="E52" s="4">
        <v>212660</v>
      </c>
      <c r="F52" s="4">
        <v>1997</v>
      </c>
    </row>
    <row r="53" spans="1:6" ht="15" thickBot="1" x14ac:dyDescent="0.4">
      <c r="A53" s="2" t="s">
        <v>6</v>
      </c>
      <c r="B53" s="2" t="s">
        <v>7</v>
      </c>
      <c r="C53" s="3">
        <v>44269</v>
      </c>
      <c r="D53" s="4">
        <v>43812</v>
      </c>
      <c r="E53" s="4">
        <v>60476</v>
      </c>
      <c r="F53" s="4">
        <v>1127</v>
      </c>
    </row>
    <row r="54" spans="1:6" ht="15" thickBot="1" x14ac:dyDescent="0.4">
      <c r="A54" s="2" t="s">
        <v>6</v>
      </c>
      <c r="B54" s="2" t="s">
        <v>7</v>
      </c>
      <c r="C54" s="3">
        <v>44270</v>
      </c>
      <c r="D54" s="4">
        <v>36239</v>
      </c>
      <c r="E54" s="4">
        <v>472894</v>
      </c>
      <c r="F54" s="4">
        <v>1057</v>
      </c>
    </row>
    <row r="55" spans="1:6" ht="15" thickBot="1" x14ac:dyDescent="0.4">
      <c r="A55" s="2" t="s">
        <v>6</v>
      </c>
      <c r="B55" s="2" t="s">
        <v>7</v>
      </c>
      <c r="C55" s="3">
        <v>44273</v>
      </c>
      <c r="D55" s="4">
        <v>86982</v>
      </c>
      <c r="E55" s="4">
        <v>331041</v>
      </c>
      <c r="F55" s="4">
        <v>2724</v>
      </c>
    </row>
    <row r="56" spans="1:6" ht="15" thickBot="1" x14ac:dyDescent="0.4">
      <c r="A56" s="2" t="s">
        <v>6</v>
      </c>
      <c r="B56" s="2" t="s">
        <v>7</v>
      </c>
      <c r="C56" s="3">
        <v>44274</v>
      </c>
      <c r="D56" s="4">
        <v>90570</v>
      </c>
      <c r="E56" s="4">
        <v>322397</v>
      </c>
      <c r="F56" s="4">
        <v>2815</v>
      </c>
    </row>
    <row r="57" spans="1:6" ht="15" thickBot="1" x14ac:dyDescent="0.4">
      <c r="A57" s="2" t="s">
        <v>6</v>
      </c>
      <c r="B57" s="2" t="s">
        <v>7</v>
      </c>
      <c r="C57" s="3">
        <v>44275</v>
      </c>
      <c r="D57" s="4">
        <v>79069</v>
      </c>
      <c r="E57" s="4">
        <v>143437</v>
      </c>
      <c r="F57" s="4">
        <v>2438</v>
      </c>
    </row>
    <row r="58" spans="1:6" ht="15" thickBot="1" x14ac:dyDescent="0.4">
      <c r="A58" s="2" t="s">
        <v>6</v>
      </c>
      <c r="B58" s="2" t="s">
        <v>7</v>
      </c>
      <c r="C58" s="3">
        <v>44276</v>
      </c>
      <c r="D58" s="4">
        <v>47774</v>
      </c>
      <c r="E58" s="4">
        <v>83011</v>
      </c>
      <c r="F58" s="4">
        <v>1290</v>
      </c>
    </row>
    <row r="59" spans="1:6" ht="15" thickBot="1" x14ac:dyDescent="0.4">
      <c r="A59" s="2" t="s">
        <v>6</v>
      </c>
      <c r="B59" s="2" t="s">
        <v>7</v>
      </c>
      <c r="C59" s="3">
        <v>44277</v>
      </c>
      <c r="D59" s="4">
        <v>49293</v>
      </c>
      <c r="E59" s="4">
        <v>554384</v>
      </c>
      <c r="F59" s="4">
        <v>1383</v>
      </c>
    </row>
    <row r="60" spans="1:6" ht="15" thickBot="1" x14ac:dyDescent="0.4">
      <c r="A60" s="2" t="s">
        <v>6</v>
      </c>
      <c r="B60" s="2" t="s">
        <v>7</v>
      </c>
      <c r="C60" s="3">
        <v>44278</v>
      </c>
      <c r="D60" s="4">
        <v>82493</v>
      </c>
      <c r="E60" s="4">
        <v>1092641</v>
      </c>
      <c r="F60" s="4">
        <v>3251</v>
      </c>
    </row>
    <row r="61" spans="1:6" ht="15" thickBot="1" x14ac:dyDescent="0.4">
      <c r="A61" s="2" t="s">
        <v>6</v>
      </c>
      <c r="B61" s="2" t="s">
        <v>7</v>
      </c>
      <c r="C61" s="3">
        <v>44279</v>
      </c>
      <c r="D61" s="4">
        <v>89992</v>
      </c>
      <c r="E61" s="4">
        <v>734763</v>
      </c>
      <c r="F61" s="4">
        <v>2009</v>
      </c>
    </row>
    <row r="62" spans="1:6" ht="15" thickBot="1" x14ac:dyDescent="0.4">
      <c r="A62" s="2" t="s">
        <v>6</v>
      </c>
      <c r="B62" s="2" t="s">
        <v>7</v>
      </c>
      <c r="C62" s="3">
        <v>44280</v>
      </c>
      <c r="D62" s="4">
        <v>100158</v>
      </c>
      <c r="E62" s="4">
        <v>613107</v>
      </c>
      <c r="F62" s="4">
        <v>2777</v>
      </c>
    </row>
    <row r="63" spans="1:6" ht="15" thickBot="1" x14ac:dyDescent="0.4">
      <c r="A63" s="2" t="s">
        <v>6</v>
      </c>
      <c r="B63" s="2" t="s">
        <v>7</v>
      </c>
      <c r="C63" s="3">
        <v>44281</v>
      </c>
      <c r="D63" s="4">
        <v>84245</v>
      </c>
      <c r="E63" s="4">
        <v>475797</v>
      </c>
      <c r="F63" s="4">
        <v>3650</v>
      </c>
    </row>
    <row r="64" spans="1:6" ht="15" thickBot="1" x14ac:dyDescent="0.4">
      <c r="A64" s="2" t="s">
        <v>6</v>
      </c>
      <c r="B64" s="2" t="s">
        <v>7</v>
      </c>
      <c r="C64" s="3">
        <v>44282</v>
      </c>
      <c r="D64" s="4">
        <v>85948</v>
      </c>
      <c r="E64" s="4">
        <v>486215</v>
      </c>
      <c r="F64" s="4">
        <v>3438</v>
      </c>
    </row>
    <row r="65" spans="1:6" ht="15" thickBot="1" x14ac:dyDescent="0.4">
      <c r="A65" s="2" t="s">
        <v>6</v>
      </c>
      <c r="B65" s="2" t="s">
        <v>7</v>
      </c>
      <c r="C65" s="3">
        <v>44283</v>
      </c>
      <c r="D65" s="4">
        <v>44326</v>
      </c>
      <c r="E65" s="4">
        <v>187900</v>
      </c>
      <c r="F65" s="4">
        <v>1656</v>
      </c>
    </row>
    <row r="66" spans="1:6" ht="15" thickBot="1" x14ac:dyDescent="0.4">
      <c r="A66" s="2" t="s">
        <v>6</v>
      </c>
      <c r="B66" s="2" t="s">
        <v>7</v>
      </c>
      <c r="C66" s="3">
        <v>44284</v>
      </c>
      <c r="D66" s="4">
        <v>38927</v>
      </c>
      <c r="E66" s="4">
        <v>375170</v>
      </c>
      <c r="F66" s="4">
        <v>1660</v>
      </c>
    </row>
    <row r="67" spans="1:6" ht="15" thickBot="1" x14ac:dyDescent="0.4">
      <c r="A67" s="2" t="s">
        <v>6</v>
      </c>
      <c r="B67" s="2" t="s">
        <v>7</v>
      </c>
      <c r="C67" s="3">
        <v>44285</v>
      </c>
      <c r="D67" s="4">
        <v>84494</v>
      </c>
      <c r="E67" s="4">
        <v>140406</v>
      </c>
      <c r="F67" s="4">
        <v>3780</v>
      </c>
    </row>
    <row r="68" spans="1:6" ht="15" thickBot="1" x14ac:dyDescent="0.4">
      <c r="A68" s="2" t="s">
        <v>6</v>
      </c>
      <c r="B68" s="2" t="s">
        <v>7</v>
      </c>
      <c r="C68" s="3">
        <v>44286</v>
      </c>
      <c r="D68" s="4">
        <v>90638</v>
      </c>
      <c r="E68" s="4">
        <v>933422</v>
      </c>
      <c r="F68" s="4">
        <v>3869</v>
      </c>
    </row>
    <row r="69" spans="1:6" ht="15" thickBot="1" x14ac:dyDescent="0.4">
      <c r="A69" s="2" t="s">
        <v>6</v>
      </c>
      <c r="B69" s="2" t="s">
        <v>7</v>
      </c>
      <c r="C69" s="3">
        <v>44289</v>
      </c>
      <c r="D69" s="4">
        <v>43515</v>
      </c>
      <c r="E69" s="4">
        <v>323893</v>
      </c>
      <c r="F69" s="4">
        <v>1987</v>
      </c>
    </row>
    <row r="70" spans="1:6" ht="15" thickBot="1" x14ac:dyDescent="0.4">
      <c r="A70" s="2" t="s">
        <v>6</v>
      </c>
      <c r="B70" s="2" t="s">
        <v>7</v>
      </c>
      <c r="C70" s="3">
        <v>44290</v>
      </c>
      <c r="D70" s="4">
        <v>31359</v>
      </c>
      <c r="E70" s="4">
        <v>113358</v>
      </c>
      <c r="F70" s="4">
        <v>1240</v>
      </c>
    </row>
    <row r="71" spans="1:6" ht="15" thickBot="1" x14ac:dyDescent="0.4">
      <c r="A71" s="2" t="s">
        <v>6</v>
      </c>
      <c r="B71" s="2" t="s">
        <v>7</v>
      </c>
      <c r="C71" s="3">
        <v>44291</v>
      </c>
      <c r="D71" s="4">
        <v>28645</v>
      </c>
      <c r="E71" s="4">
        <v>890825</v>
      </c>
      <c r="F71" s="4">
        <v>1319</v>
      </c>
    </row>
    <row r="72" spans="1:6" ht="15" thickBot="1" x14ac:dyDescent="0.4">
      <c r="A72" s="2" t="s">
        <v>6</v>
      </c>
      <c r="B72" s="2" t="s">
        <v>7</v>
      </c>
      <c r="C72" s="3">
        <v>44292</v>
      </c>
      <c r="D72" s="4">
        <v>86979</v>
      </c>
      <c r="E72" s="4">
        <v>889838</v>
      </c>
      <c r="F72" s="4">
        <v>4195</v>
      </c>
    </row>
    <row r="73" spans="1:6" ht="15" thickBot="1" x14ac:dyDescent="0.4">
      <c r="A73" s="2" t="s">
        <v>6</v>
      </c>
      <c r="B73" s="2" t="s">
        <v>7</v>
      </c>
      <c r="C73" s="3">
        <v>44293</v>
      </c>
      <c r="D73" s="4">
        <v>92625</v>
      </c>
      <c r="E73" s="4">
        <v>1347205</v>
      </c>
      <c r="F73" s="4">
        <v>3829</v>
      </c>
    </row>
    <row r="74" spans="1:6" ht="15" thickBot="1" x14ac:dyDescent="0.4">
      <c r="A74" s="2" t="s">
        <v>6</v>
      </c>
      <c r="B74" s="2" t="s">
        <v>7</v>
      </c>
      <c r="C74" s="3">
        <v>44294</v>
      </c>
      <c r="D74" s="4">
        <v>86652</v>
      </c>
      <c r="E74" s="4">
        <v>783203</v>
      </c>
      <c r="F74" s="4">
        <v>4249</v>
      </c>
    </row>
    <row r="75" spans="1:6" ht="15" thickBot="1" x14ac:dyDescent="0.4">
      <c r="A75" s="2" t="s">
        <v>6</v>
      </c>
      <c r="B75" s="2" t="s">
        <v>7</v>
      </c>
      <c r="C75" s="3">
        <v>44295</v>
      </c>
      <c r="D75" s="4">
        <v>93317</v>
      </c>
      <c r="E75" s="4">
        <v>754115</v>
      </c>
      <c r="F75" s="4">
        <v>3693</v>
      </c>
    </row>
    <row r="76" spans="1:6" ht="15" thickBot="1" x14ac:dyDescent="0.4">
      <c r="A76" s="2" t="s">
        <v>6</v>
      </c>
      <c r="B76" s="2" t="s">
        <v>7</v>
      </c>
      <c r="C76" s="3">
        <v>44296</v>
      </c>
      <c r="D76" s="4">
        <v>71832</v>
      </c>
      <c r="E76" s="4">
        <v>813531</v>
      </c>
      <c r="F76" s="4">
        <v>2616</v>
      </c>
    </row>
    <row r="77" spans="1:6" ht="15" thickBot="1" x14ac:dyDescent="0.4">
      <c r="A77" s="2" t="s">
        <v>6</v>
      </c>
      <c r="B77" s="2" t="s">
        <v>7</v>
      </c>
      <c r="C77" s="3">
        <v>44297</v>
      </c>
      <c r="D77" s="4">
        <v>37017</v>
      </c>
      <c r="E77" s="4">
        <v>192416</v>
      </c>
      <c r="F77" s="4">
        <v>1803</v>
      </c>
    </row>
    <row r="78" spans="1:6" ht="15" thickBot="1" x14ac:dyDescent="0.4">
      <c r="A78" s="2" t="s">
        <v>6</v>
      </c>
      <c r="B78" s="2" t="s">
        <v>7</v>
      </c>
      <c r="C78" s="3">
        <v>44298</v>
      </c>
      <c r="D78" s="4">
        <v>35785</v>
      </c>
      <c r="E78" s="4">
        <v>691733</v>
      </c>
      <c r="F78" s="4">
        <v>1480</v>
      </c>
    </row>
    <row r="79" spans="1:6" ht="15" thickBot="1" x14ac:dyDescent="0.4">
      <c r="A79" s="2" t="s">
        <v>6</v>
      </c>
      <c r="B79" s="2" t="s">
        <v>7</v>
      </c>
      <c r="C79" s="3">
        <v>44299</v>
      </c>
      <c r="D79" s="4">
        <v>82186</v>
      </c>
      <c r="E79" s="4">
        <v>3368729</v>
      </c>
      <c r="F79" s="4">
        <v>3808</v>
      </c>
    </row>
    <row r="80" spans="1:6" ht="15" thickBot="1" x14ac:dyDescent="0.4">
      <c r="A80" s="2" t="s">
        <v>6</v>
      </c>
      <c r="B80" s="2" t="s">
        <v>7</v>
      </c>
      <c r="C80" s="3">
        <v>44300</v>
      </c>
      <c r="D80" s="4">
        <v>73513</v>
      </c>
      <c r="E80" s="4">
        <v>902244</v>
      </c>
      <c r="F80" s="4">
        <v>3459</v>
      </c>
    </row>
    <row r="81" spans="1:6" ht="15" thickBot="1" x14ac:dyDescent="0.4">
      <c r="A81" s="2" t="s">
        <v>6</v>
      </c>
      <c r="B81" s="2" t="s">
        <v>7</v>
      </c>
      <c r="C81" s="3">
        <v>44305</v>
      </c>
      <c r="D81" s="4">
        <v>30624</v>
      </c>
      <c r="E81" s="4">
        <v>808163</v>
      </c>
      <c r="F81" s="4">
        <v>1347</v>
      </c>
    </row>
    <row r="82" spans="1:6" ht="15" thickBot="1" x14ac:dyDescent="0.4">
      <c r="A82" s="2" t="s">
        <v>6</v>
      </c>
      <c r="B82" s="2" t="s">
        <v>7</v>
      </c>
      <c r="C82" s="3">
        <v>44306</v>
      </c>
      <c r="D82" s="4">
        <v>69381</v>
      </c>
      <c r="E82" s="4">
        <v>51903</v>
      </c>
      <c r="F82" s="4">
        <v>3321</v>
      </c>
    </row>
    <row r="83" spans="1:6" ht="15" thickBot="1" x14ac:dyDescent="0.4">
      <c r="A83" s="2" t="s">
        <v>6</v>
      </c>
      <c r="B83" s="2" t="s">
        <v>7</v>
      </c>
      <c r="C83" s="3">
        <v>44307</v>
      </c>
      <c r="D83" s="4">
        <v>79719</v>
      </c>
      <c r="E83" s="4">
        <v>251508</v>
      </c>
      <c r="F83" s="4">
        <v>3472</v>
      </c>
    </row>
    <row r="84" spans="1:6" ht="15" thickBot="1" x14ac:dyDescent="0.4">
      <c r="A84" s="2" t="s">
        <v>6</v>
      </c>
      <c r="B84" s="2" t="s">
        <v>7</v>
      </c>
      <c r="C84" s="3">
        <v>44308</v>
      </c>
      <c r="D84" s="4">
        <v>45178</v>
      </c>
      <c r="E84" s="4">
        <v>966317</v>
      </c>
      <c r="F84" s="4">
        <v>2027</v>
      </c>
    </row>
    <row r="85" spans="1:6" ht="15" thickBot="1" x14ac:dyDescent="0.4">
      <c r="A85" s="2" t="s">
        <v>6</v>
      </c>
      <c r="B85" s="2" t="s">
        <v>7</v>
      </c>
      <c r="C85" s="3">
        <v>44309</v>
      </c>
      <c r="D85" s="4">
        <v>69105</v>
      </c>
      <c r="E85" s="4">
        <v>2087876</v>
      </c>
      <c r="F85" s="4">
        <v>2914</v>
      </c>
    </row>
    <row r="86" spans="1:6" ht="15" thickBot="1" x14ac:dyDescent="0.4">
      <c r="A86" s="2" t="s">
        <v>6</v>
      </c>
      <c r="B86" s="2" t="s">
        <v>7</v>
      </c>
      <c r="C86" s="3">
        <v>44310</v>
      </c>
      <c r="D86" s="4">
        <v>71137</v>
      </c>
      <c r="E86" s="4">
        <v>617818</v>
      </c>
      <c r="F86" s="4">
        <v>3076</v>
      </c>
    </row>
    <row r="87" spans="1:6" ht="15" thickBot="1" x14ac:dyDescent="0.4">
      <c r="A87" s="2" t="s">
        <v>6</v>
      </c>
      <c r="B87" s="2" t="s">
        <v>7</v>
      </c>
      <c r="C87" s="3">
        <v>44311</v>
      </c>
      <c r="D87" s="4">
        <v>32572</v>
      </c>
      <c r="E87" s="4">
        <v>296462</v>
      </c>
      <c r="F87" s="4">
        <v>1305</v>
      </c>
    </row>
    <row r="88" spans="1:6" ht="15" thickBot="1" x14ac:dyDescent="0.4">
      <c r="A88" s="2" t="s">
        <v>6</v>
      </c>
      <c r="B88" s="2" t="s">
        <v>7</v>
      </c>
      <c r="C88" s="3">
        <v>44312</v>
      </c>
      <c r="D88" s="4">
        <v>28636</v>
      </c>
      <c r="E88" s="4">
        <v>959765</v>
      </c>
      <c r="F88" s="4">
        <v>1139</v>
      </c>
    </row>
    <row r="89" spans="1:6" ht="15" thickBot="1" x14ac:dyDescent="0.4">
      <c r="A89" s="2" t="s">
        <v>6</v>
      </c>
      <c r="B89" s="2" t="s">
        <v>7</v>
      </c>
      <c r="C89" s="3">
        <v>44313</v>
      </c>
      <c r="D89" s="4">
        <v>72140</v>
      </c>
      <c r="E89" s="4">
        <v>1181921</v>
      </c>
      <c r="F89" s="4">
        <v>3086</v>
      </c>
    </row>
    <row r="90" spans="1:6" ht="15" thickBot="1" x14ac:dyDescent="0.4">
      <c r="A90" s="2" t="s">
        <v>6</v>
      </c>
      <c r="B90" s="2" t="s">
        <v>7</v>
      </c>
      <c r="C90" s="3">
        <v>44314</v>
      </c>
      <c r="D90" s="4">
        <v>79726</v>
      </c>
      <c r="E90" s="4">
        <v>834860</v>
      </c>
      <c r="F90" s="4">
        <v>3163</v>
      </c>
    </row>
    <row r="91" spans="1:6" ht="15" thickBot="1" x14ac:dyDescent="0.4">
      <c r="A91" s="2" t="s">
        <v>6</v>
      </c>
      <c r="B91" s="2" t="s">
        <v>7</v>
      </c>
      <c r="C91" s="3">
        <v>44315</v>
      </c>
      <c r="D91" s="4">
        <v>69389</v>
      </c>
      <c r="E91" s="4">
        <v>986298</v>
      </c>
      <c r="F91" s="4">
        <v>3001</v>
      </c>
    </row>
    <row r="92" spans="1:6" ht="15" thickBot="1" x14ac:dyDescent="0.4">
      <c r="A92" s="2" t="s">
        <v>6</v>
      </c>
      <c r="B92" s="2" t="s">
        <v>7</v>
      </c>
      <c r="C92" s="3">
        <v>44316</v>
      </c>
      <c r="D92" s="4">
        <v>68333</v>
      </c>
      <c r="E92" s="4">
        <v>708905</v>
      </c>
      <c r="F92" s="4">
        <v>2595</v>
      </c>
    </row>
    <row r="93" spans="1:6" ht="15" thickBot="1" x14ac:dyDescent="0.4">
      <c r="A93" s="2" t="s">
        <v>6</v>
      </c>
      <c r="B93" s="2" t="s">
        <v>7</v>
      </c>
      <c r="C93" s="3">
        <v>44317</v>
      </c>
      <c r="D93" s="4">
        <v>66964</v>
      </c>
      <c r="E93" s="4">
        <v>337317</v>
      </c>
      <c r="F93" s="4">
        <v>2656</v>
      </c>
    </row>
    <row r="94" spans="1:6" ht="15" thickBot="1" x14ac:dyDescent="0.4">
      <c r="A94" s="2" t="s">
        <v>6</v>
      </c>
      <c r="B94" s="2" t="s">
        <v>7</v>
      </c>
      <c r="C94" s="3">
        <v>44318</v>
      </c>
      <c r="D94" s="4">
        <v>28935</v>
      </c>
      <c r="E94" s="4">
        <v>137177</v>
      </c>
      <c r="F94" s="4">
        <v>1202</v>
      </c>
    </row>
    <row r="95" spans="1:6" ht="15" thickBot="1" x14ac:dyDescent="0.4">
      <c r="A95" s="2" t="s">
        <v>6</v>
      </c>
      <c r="B95" s="2" t="s">
        <v>7</v>
      </c>
      <c r="C95" s="3">
        <v>44319</v>
      </c>
      <c r="D95" s="4">
        <v>24619</v>
      </c>
      <c r="E95" s="4">
        <v>788803</v>
      </c>
      <c r="F95" s="4">
        <v>983</v>
      </c>
    </row>
    <row r="96" spans="1:6" ht="15" thickBot="1" x14ac:dyDescent="0.4">
      <c r="A96" s="2" t="s">
        <v>6</v>
      </c>
      <c r="B96" s="2" t="s">
        <v>7</v>
      </c>
      <c r="C96" s="3">
        <v>44320</v>
      </c>
      <c r="D96" s="4">
        <v>77359</v>
      </c>
      <c r="E96" s="4">
        <v>1311666</v>
      </c>
      <c r="F96" s="4">
        <v>2966</v>
      </c>
    </row>
    <row r="97" spans="1:6" ht="15" thickBot="1" x14ac:dyDescent="0.4">
      <c r="A97" s="2" t="s">
        <v>6</v>
      </c>
      <c r="B97" s="2" t="s">
        <v>7</v>
      </c>
      <c r="C97" s="3">
        <v>44321</v>
      </c>
      <c r="D97" s="4">
        <v>73295</v>
      </c>
      <c r="E97" s="4">
        <v>911864</v>
      </c>
      <c r="F97" s="4">
        <v>2811</v>
      </c>
    </row>
    <row r="98" spans="1:6" ht="15" thickBot="1" x14ac:dyDescent="0.4">
      <c r="A98" s="2" t="s">
        <v>6</v>
      </c>
      <c r="B98" s="2" t="s">
        <v>7</v>
      </c>
      <c r="C98" s="3">
        <v>44322</v>
      </c>
      <c r="D98" s="4">
        <v>73380</v>
      </c>
      <c r="E98" s="4">
        <v>356703</v>
      </c>
      <c r="F98" s="4">
        <v>2550</v>
      </c>
    </row>
    <row r="99" spans="1:6" ht="15" thickBot="1" x14ac:dyDescent="0.4">
      <c r="A99" s="2" t="s">
        <v>6</v>
      </c>
      <c r="B99" s="2" t="s">
        <v>7</v>
      </c>
      <c r="C99" s="3">
        <v>44323</v>
      </c>
      <c r="D99" s="4">
        <v>78886</v>
      </c>
      <c r="E99" s="4">
        <v>333068</v>
      </c>
      <c r="F99" s="4">
        <v>2165</v>
      </c>
    </row>
    <row r="100" spans="1:6" ht="15" thickBot="1" x14ac:dyDescent="0.4">
      <c r="A100" s="2" t="s">
        <v>6</v>
      </c>
      <c r="B100" s="2" t="s">
        <v>7</v>
      </c>
      <c r="C100" s="3">
        <v>44327</v>
      </c>
      <c r="D100" s="4">
        <v>72715</v>
      </c>
      <c r="E100" s="4">
        <v>828124</v>
      </c>
      <c r="F100" s="4">
        <v>2311</v>
      </c>
    </row>
    <row r="101" spans="1:6" ht="15" thickBot="1" x14ac:dyDescent="0.4">
      <c r="A101" s="2" t="s">
        <v>6</v>
      </c>
      <c r="B101" s="2" t="s">
        <v>7</v>
      </c>
      <c r="C101" s="3">
        <v>44328</v>
      </c>
      <c r="D101" s="4">
        <v>76692</v>
      </c>
      <c r="E101" s="4">
        <v>995136</v>
      </c>
      <c r="F101" s="4">
        <v>2494</v>
      </c>
    </row>
    <row r="102" spans="1:6" ht="15" thickBot="1" x14ac:dyDescent="0.4">
      <c r="A102" s="2" t="s">
        <v>6</v>
      </c>
      <c r="B102" s="2" t="s">
        <v>7</v>
      </c>
      <c r="C102" s="3">
        <v>44329</v>
      </c>
      <c r="D102" s="4">
        <v>74592</v>
      </c>
      <c r="E102" s="4">
        <v>1119498</v>
      </c>
      <c r="F102" s="4">
        <v>2383</v>
      </c>
    </row>
    <row r="103" spans="1:6" ht="15" thickBot="1" x14ac:dyDescent="0.4">
      <c r="A103" s="2" t="s">
        <v>6</v>
      </c>
      <c r="B103" s="2" t="s">
        <v>7</v>
      </c>
      <c r="C103" s="3">
        <v>44330</v>
      </c>
      <c r="D103" s="4">
        <v>85536</v>
      </c>
      <c r="E103" s="4">
        <v>1785136</v>
      </c>
      <c r="F103" s="4">
        <v>2211</v>
      </c>
    </row>
    <row r="104" spans="1:6" ht="15" thickBot="1" x14ac:dyDescent="0.4">
      <c r="A104" s="2" t="s">
        <v>6</v>
      </c>
      <c r="B104" s="2" t="s">
        <v>7</v>
      </c>
      <c r="C104" s="3">
        <v>44331</v>
      </c>
      <c r="D104" s="4">
        <v>67009</v>
      </c>
      <c r="E104" s="4">
        <v>548341</v>
      </c>
      <c r="F104" s="4">
        <v>2087</v>
      </c>
    </row>
    <row r="105" spans="1:6" ht="15" thickBot="1" x14ac:dyDescent="0.4">
      <c r="A105" s="2" t="s">
        <v>6</v>
      </c>
      <c r="B105" s="2" t="s">
        <v>7</v>
      </c>
      <c r="C105" s="3">
        <v>44332</v>
      </c>
      <c r="D105" s="4">
        <v>40709</v>
      </c>
      <c r="E105" s="4">
        <v>130085</v>
      </c>
      <c r="F105" s="4">
        <v>1036</v>
      </c>
    </row>
    <row r="106" spans="1:6" ht="15" thickBot="1" x14ac:dyDescent="0.4">
      <c r="A106" s="2" t="s">
        <v>6</v>
      </c>
      <c r="B106" s="2" t="s">
        <v>7</v>
      </c>
      <c r="C106" s="3">
        <v>44333</v>
      </c>
      <c r="D106" s="4">
        <v>30148</v>
      </c>
      <c r="E106" s="4">
        <v>852660</v>
      </c>
      <c r="F106" s="4">
        <v>786</v>
      </c>
    </row>
    <row r="107" spans="1:6" ht="15" thickBot="1" x14ac:dyDescent="0.4">
      <c r="A107" s="2" t="s">
        <v>6</v>
      </c>
      <c r="B107" s="2" t="s">
        <v>7</v>
      </c>
      <c r="C107" s="3">
        <v>44334</v>
      </c>
      <c r="D107" s="4">
        <v>75445</v>
      </c>
      <c r="E107" s="4">
        <v>707912</v>
      </c>
      <c r="F107" s="4">
        <v>2513</v>
      </c>
    </row>
    <row r="108" spans="1:6" ht="15" thickBot="1" x14ac:dyDescent="0.4">
      <c r="A108" s="2" t="s">
        <v>6</v>
      </c>
      <c r="B108" s="2" t="s">
        <v>7</v>
      </c>
      <c r="C108" s="3">
        <v>44335</v>
      </c>
      <c r="D108" s="4">
        <v>79219</v>
      </c>
      <c r="E108" s="4">
        <v>766673</v>
      </c>
      <c r="F108" s="4">
        <v>2641</v>
      </c>
    </row>
    <row r="109" spans="1:6" ht="15" thickBot="1" x14ac:dyDescent="0.4">
      <c r="A109" s="2" t="s">
        <v>6</v>
      </c>
      <c r="B109" s="2" t="s">
        <v>7</v>
      </c>
      <c r="C109" s="3">
        <v>44336</v>
      </c>
      <c r="D109" s="4">
        <v>82039</v>
      </c>
      <c r="E109" s="4">
        <v>861239</v>
      </c>
      <c r="F109" s="4">
        <v>2403</v>
      </c>
    </row>
    <row r="110" spans="1:6" ht="15" thickBot="1" x14ac:dyDescent="0.4">
      <c r="A110" s="2" t="s">
        <v>6</v>
      </c>
      <c r="B110" s="2" t="s">
        <v>7</v>
      </c>
      <c r="C110" s="3">
        <v>44342</v>
      </c>
      <c r="D110" s="4">
        <v>80486</v>
      </c>
      <c r="E110" s="4">
        <v>828052</v>
      </c>
      <c r="F110" s="4">
        <v>2398</v>
      </c>
    </row>
    <row r="111" spans="1:6" ht="15" thickBot="1" x14ac:dyDescent="0.4">
      <c r="A111" s="2" t="s">
        <v>6</v>
      </c>
      <c r="B111" s="2" t="s">
        <v>7</v>
      </c>
      <c r="C111" s="3">
        <v>44343</v>
      </c>
      <c r="D111" s="4">
        <v>67467</v>
      </c>
      <c r="E111" s="4">
        <v>699967</v>
      </c>
      <c r="F111" s="4">
        <v>2245</v>
      </c>
    </row>
    <row r="112" spans="1:6" ht="15" thickBot="1" x14ac:dyDescent="0.4">
      <c r="A112" s="2" t="s">
        <v>6</v>
      </c>
      <c r="B112" s="2" t="s">
        <v>7</v>
      </c>
      <c r="C112" s="3">
        <v>44344</v>
      </c>
      <c r="D112" s="4">
        <v>49768</v>
      </c>
      <c r="E112" s="4">
        <v>1163765</v>
      </c>
      <c r="F112" s="4">
        <v>2371</v>
      </c>
    </row>
    <row r="113" spans="1:6" ht="15" thickBot="1" x14ac:dyDescent="0.4">
      <c r="A113" s="2" t="s">
        <v>6</v>
      </c>
      <c r="B113" s="2" t="s">
        <v>7</v>
      </c>
      <c r="C113" s="3">
        <v>44345</v>
      </c>
      <c r="D113" s="4">
        <v>79670</v>
      </c>
      <c r="E113" s="4">
        <v>502022</v>
      </c>
      <c r="F113" s="4">
        <v>2012</v>
      </c>
    </row>
    <row r="114" spans="1:6" ht="15" thickBot="1" x14ac:dyDescent="0.4">
      <c r="A114" s="2" t="s">
        <v>6</v>
      </c>
      <c r="B114" s="2" t="s">
        <v>7</v>
      </c>
      <c r="C114" s="3">
        <v>44346</v>
      </c>
      <c r="D114" s="4">
        <v>43520</v>
      </c>
      <c r="E114" s="4">
        <v>153683</v>
      </c>
      <c r="F114" s="4">
        <v>874</v>
      </c>
    </row>
    <row r="115" spans="1:6" ht="15" thickBot="1" x14ac:dyDescent="0.4">
      <c r="A115" s="2" t="s">
        <v>6</v>
      </c>
      <c r="B115" s="2" t="s">
        <v>7</v>
      </c>
      <c r="C115" s="3">
        <v>44347</v>
      </c>
      <c r="D115" s="4">
        <v>30434</v>
      </c>
      <c r="E115" s="4">
        <v>394684</v>
      </c>
      <c r="F115" s="4">
        <v>860</v>
      </c>
    </row>
    <row r="116" spans="1:6" ht="15" thickBot="1" x14ac:dyDescent="0.4">
      <c r="A116" s="2" t="s">
        <v>6</v>
      </c>
      <c r="B116" s="2" t="s">
        <v>7</v>
      </c>
      <c r="C116" s="3">
        <v>44348</v>
      </c>
      <c r="D116" s="4">
        <v>78926</v>
      </c>
      <c r="E116" s="4">
        <v>761486</v>
      </c>
      <c r="F116" s="4">
        <v>2408</v>
      </c>
    </row>
    <row r="117" spans="1:6" ht="15" thickBot="1" x14ac:dyDescent="0.4">
      <c r="A117" s="2" t="s">
        <v>6</v>
      </c>
      <c r="B117" s="2" t="s">
        <v>7</v>
      </c>
      <c r="C117" s="3">
        <v>44349</v>
      </c>
      <c r="D117" s="4">
        <v>95601</v>
      </c>
      <c r="E117" s="4">
        <v>675644</v>
      </c>
      <c r="F117" s="4">
        <v>2507</v>
      </c>
    </row>
    <row r="118" spans="1:6" ht="15" thickBot="1" x14ac:dyDescent="0.4">
      <c r="A118" s="2" t="s">
        <v>6</v>
      </c>
      <c r="B118" s="2" t="s">
        <v>7</v>
      </c>
      <c r="C118" s="3">
        <v>44350</v>
      </c>
      <c r="D118" s="4">
        <v>83391</v>
      </c>
      <c r="E118" s="4">
        <v>1410440</v>
      </c>
      <c r="F118" s="4">
        <v>1682</v>
      </c>
    </row>
    <row r="119" spans="1:6" ht="15" thickBot="1" x14ac:dyDescent="0.4">
      <c r="A119" s="2" t="s">
        <v>6</v>
      </c>
      <c r="B119" s="2" t="s">
        <v>7</v>
      </c>
      <c r="C119" s="3">
        <v>44351</v>
      </c>
      <c r="D119" s="4">
        <v>37936</v>
      </c>
      <c r="E119" s="4">
        <v>413231</v>
      </c>
      <c r="F119" s="4">
        <v>1454</v>
      </c>
    </row>
    <row r="120" spans="1:6" ht="15" thickBot="1" x14ac:dyDescent="0.4">
      <c r="A120" s="2" t="s">
        <v>6</v>
      </c>
      <c r="B120" s="2" t="s">
        <v>7</v>
      </c>
      <c r="C120" s="3">
        <v>44352</v>
      </c>
      <c r="D120" s="4">
        <v>66017</v>
      </c>
      <c r="E120" s="4">
        <v>685726</v>
      </c>
      <c r="F120" s="4">
        <v>1689</v>
      </c>
    </row>
    <row r="121" spans="1:6" ht="15" thickBot="1" x14ac:dyDescent="0.4">
      <c r="A121" s="2" t="s">
        <v>6</v>
      </c>
      <c r="B121" s="2" t="s">
        <v>7</v>
      </c>
      <c r="C121" s="3">
        <v>44353</v>
      </c>
      <c r="D121" s="4">
        <v>39637</v>
      </c>
      <c r="E121" s="4">
        <v>261880</v>
      </c>
      <c r="F121" s="4">
        <v>873</v>
      </c>
    </row>
    <row r="122" spans="1:6" ht="15" thickBot="1" x14ac:dyDescent="0.4">
      <c r="A122" s="2" t="s">
        <v>6</v>
      </c>
      <c r="B122" s="2" t="s">
        <v>7</v>
      </c>
      <c r="C122" s="3">
        <v>44357</v>
      </c>
      <c r="D122" s="4">
        <v>88092</v>
      </c>
      <c r="E122" s="4">
        <v>1077303</v>
      </c>
      <c r="F122" s="4">
        <v>2504</v>
      </c>
    </row>
    <row r="123" spans="1:6" ht="15" thickBot="1" x14ac:dyDescent="0.4">
      <c r="A123" s="2" t="s">
        <v>6</v>
      </c>
      <c r="B123" s="2" t="s">
        <v>7</v>
      </c>
      <c r="C123" s="3">
        <v>44358</v>
      </c>
      <c r="D123" s="4">
        <v>85149</v>
      </c>
      <c r="E123" s="4">
        <v>868490</v>
      </c>
      <c r="F123" s="4">
        <v>2216</v>
      </c>
    </row>
    <row r="124" spans="1:6" ht="15" thickBot="1" x14ac:dyDescent="0.4">
      <c r="A124" s="2" t="s">
        <v>6</v>
      </c>
      <c r="B124" s="2" t="s">
        <v>7</v>
      </c>
      <c r="C124" s="3">
        <v>44361</v>
      </c>
      <c r="D124" s="4">
        <v>39846</v>
      </c>
      <c r="E124" s="4">
        <v>772287</v>
      </c>
      <c r="F124" s="4">
        <v>827</v>
      </c>
    </row>
    <row r="125" spans="1:6" ht="15" thickBot="1" x14ac:dyDescent="0.4">
      <c r="A125" s="2" t="s">
        <v>6</v>
      </c>
      <c r="B125" s="2" t="s">
        <v>7</v>
      </c>
      <c r="C125" s="3">
        <v>44362</v>
      </c>
      <c r="D125" s="4">
        <v>80609</v>
      </c>
      <c r="E125" s="4">
        <v>1361982</v>
      </c>
      <c r="F125" s="4">
        <v>2468</v>
      </c>
    </row>
    <row r="126" spans="1:6" ht="15" thickBot="1" x14ac:dyDescent="0.4">
      <c r="A126" s="2" t="s">
        <v>6</v>
      </c>
      <c r="B126" s="2" t="s">
        <v>7</v>
      </c>
      <c r="C126" s="3">
        <v>44363</v>
      </c>
      <c r="D126" s="4">
        <v>95367</v>
      </c>
      <c r="E126" s="4">
        <v>1272395</v>
      </c>
      <c r="F126" s="4">
        <v>2997</v>
      </c>
    </row>
    <row r="127" spans="1:6" ht="15" thickBot="1" x14ac:dyDescent="0.4">
      <c r="A127" s="2" t="s">
        <v>6</v>
      </c>
      <c r="B127" s="2" t="s">
        <v>7</v>
      </c>
      <c r="C127" s="3">
        <v>44364</v>
      </c>
      <c r="D127" s="4">
        <v>74042</v>
      </c>
      <c r="E127" s="4">
        <v>2561553</v>
      </c>
      <c r="F127" s="4">
        <v>2311</v>
      </c>
    </row>
    <row r="128" spans="1:6" ht="15" thickBot="1" x14ac:dyDescent="0.4">
      <c r="A128" s="2" t="s">
        <v>6</v>
      </c>
      <c r="B128" s="2" t="s">
        <v>7</v>
      </c>
      <c r="C128" s="3">
        <v>44365</v>
      </c>
      <c r="D128" s="4">
        <v>98832</v>
      </c>
      <c r="E128" s="4">
        <v>1288841</v>
      </c>
      <c r="F128" s="4">
        <v>2495</v>
      </c>
    </row>
    <row r="129" spans="1:6" ht="15" thickBot="1" x14ac:dyDescent="0.4">
      <c r="A129" s="2" t="s">
        <v>6</v>
      </c>
      <c r="B129" s="2" t="s">
        <v>7</v>
      </c>
      <c r="C129" s="3">
        <v>44366</v>
      </c>
      <c r="D129" s="4">
        <v>82288</v>
      </c>
      <c r="E129" s="4">
        <v>1084846</v>
      </c>
      <c r="F129" s="4">
        <v>2301</v>
      </c>
    </row>
    <row r="130" spans="1:6" ht="15" thickBot="1" x14ac:dyDescent="0.4">
      <c r="A130" s="2" t="s">
        <v>6</v>
      </c>
      <c r="B130" s="2" t="s">
        <v>7</v>
      </c>
      <c r="C130" s="3">
        <v>44367</v>
      </c>
      <c r="D130" s="4">
        <v>44178</v>
      </c>
      <c r="E130" s="4">
        <v>484728</v>
      </c>
      <c r="F130" s="4">
        <v>1025</v>
      </c>
    </row>
    <row r="131" spans="1:6" ht="15" thickBot="1" x14ac:dyDescent="0.4">
      <c r="A131" s="2" t="s">
        <v>6</v>
      </c>
      <c r="B131" s="2" t="s">
        <v>7</v>
      </c>
      <c r="C131" s="3">
        <v>44368</v>
      </c>
      <c r="D131" s="4">
        <v>38903</v>
      </c>
      <c r="E131" s="4">
        <v>1392493</v>
      </c>
      <c r="F131" s="4">
        <v>761</v>
      </c>
    </row>
    <row r="132" spans="1:6" ht="15" thickBot="1" x14ac:dyDescent="0.4">
      <c r="A132" s="2" t="s">
        <v>6</v>
      </c>
      <c r="B132" s="2" t="s">
        <v>7</v>
      </c>
      <c r="C132" s="3">
        <v>44369</v>
      </c>
      <c r="D132" s="4">
        <v>87822</v>
      </c>
      <c r="E132" s="4">
        <v>1723948</v>
      </c>
      <c r="F132" s="4">
        <v>2131</v>
      </c>
    </row>
    <row r="133" spans="1:6" ht="15" thickBot="1" x14ac:dyDescent="0.4">
      <c r="A133" s="2" t="s">
        <v>6</v>
      </c>
      <c r="B133" s="2" t="s">
        <v>7</v>
      </c>
      <c r="C133" s="3">
        <v>44370</v>
      </c>
      <c r="D133" s="4">
        <v>115228</v>
      </c>
      <c r="E133" s="4">
        <v>1516957</v>
      </c>
      <c r="F133" s="4">
        <v>2392</v>
      </c>
    </row>
    <row r="134" spans="1:6" ht="15" thickBot="1" x14ac:dyDescent="0.4">
      <c r="A134" s="2" t="s">
        <v>6</v>
      </c>
      <c r="B134" s="2" t="s">
        <v>7</v>
      </c>
      <c r="C134" s="3">
        <v>44371</v>
      </c>
      <c r="D134" s="4">
        <v>73602</v>
      </c>
      <c r="E134" s="4">
        <v>1323306</v>
      </c>
      <c r="F134" s="4">
        <v>2032</v>
      </c>
    </row>
    <row r="135" spans="1:6" ht="15" thickBot="1" x14ac:dyDescent="0.4">
      <c r="A135" s="2" t="s">
        <v>6</v>
      </c>
      <c r="B135" s="2" t="s">
        <v>7</v>
      </c>
      <c r="C135" s="3">
        <v>44375</v>
      </c>
      <c r="D135" s="4">
        <v>27804</v>
      </c>
      <c r="E135" s="4">
        <v>109265</v>
      </c>
      <c r="F135" s="4">
        <v>618</v>
      </c>
    </row>
    <row r="136" spans="1:6" ht="15" thickBot="1" x14ac:dyDescent="0.4">
      <c r="A136" s="2" t="s">
        <v>6</v>
      </c>
      <c r="B136" s="2" t="s">
        <v>7</v>
      </c>
      <c r="C136" s="3">
        <v>44376</v>
      </c>
      <c r="D136" s="4">
        <v>64903</v>
      </c>
      <c r="E136" s="4">
        <v>1913556</v>
      </c>
      <c r="F136" s="4">
        <v>1893</v>
      </c>
    </row>
    <row r="137" spans="1:6" ht="15" thickBot="1" x14ac:dyDescent="0.4">
      <c r="A137" s="2" t="s">
        <v>6</v>
      </c>
      <c r="B137" s="2" t="s">
        <v>7</v>
      </c>
      <c r="C137" s="3">
        <v>44382</v>
      </c>
      <c r="D137" s="4">
        <v>22703</v>
      </c>
      <c r="E137" s="4">
        <v>1607612</v>
      </c>
      <c r="F137" s="4">
        <v>695</v>
      </c>
    </row>
    <row r="138" spans="1:6" ht="15" thickBot="1" x14ac:dyDescent="0.4">
      <c r="A138" s="2" t="s">
        <v>6</v>
      </c>
      <c r="B138" s="2" t="s">
        <v>7</v>
      </c>
      <c r="C138" s="3">
        <v>44383</v>
      </c>
      <c r="D138" s="4">
        <v>62504</v>
      </c>
      <c r="E138" s="4">
        <v>718954</v>
      </c>
      <c r="F138" s="4">
        <v>1780</v>
      </c>
    </row>
    <row r="139" spans="1:6" ht="15" thickBot="1" x14ac:dyDescent="0.4">
      <c r="A139" s="2" t="s">
        <v>6</v>
      </c>
      <c r="B139" s="2" t="s">
        <v>7</v>
      </c>
      <c r="C139" s="3">
        <v>44384</v>
      </c>
      <c r="D139" s="4">
        <v>54022</v>
      </c>
      <c r="E139" s="4">
        <v>2473652</v>
      </c>
      <c r="F139" s="4">
        <v>1648</v>
      </c>
    </row>
    <row r="140" spans="1:6" ht="15" thickBot="1" x14ac:dyDescent="0.4">
      <c r="A140" s="2" t="s">
        <v>6</v>
      </c>
      <c r="B140" s="2" t="s">
        <v>7</v>
      </c>
      <c r="C140" s="3">
        <v>44385</v>
      </c>
      <c r="D140" s="4">
        <v>53725</v>
      </c>
      <c r="E140" s="4">
        <v>1375862</v>
      </c>
      <c r="F140" s="4">
        <v>1639</v>
      </c>
    </row>
    <row r="141" spans="1:6" ht="15" thickBot="1" x14ac:dyDescent="0.4">
      <c r="A141" s="2" t="s">
        <v>6</v>
      </c>
      <c r="B141" s="2" t="s">
        <v>7</v>
      </c>
      <c r="C141" s="3">
        <v>44386</v>
      </c>
      <c r="D141" s="4">
        <v>57737</v>
      </c>
      <c r="E141" s="4">
        <v>1296611</v>
      </c>
      <c r="F141" s="4">
        <v>1509</v>
      </c>
    </row>
    <row r="142" spans="1:6" ht="29.5" thickBot="1" x14ac:dyDescent="0.4">
      <c r="A142" s="2" t="s">
        <v>8</v>
      </c>
      <c r="B142" s="2" t="s">
        <v>9</v>
      </c>
      <c r="C142" s="3">
        <v>44168</v>
      </c>
      <c r="D142" s="4">
        <v>224458</v>
      </c>
      <c r="E142" s="4">
        <v>0</v>
      </c>
      <c r="F142" s="4">
        <v>5489</v>
      </c>
    </row>
    <row r="143" spans="1:6" ht="29.5" thickBot="1" x14ac:dyDescent="0.4">
      <c r="A143" s="2" t="s">
        <v>8</v>
      </c>
      <c r="B143" s="2" t="s">
        <v>9</v>
      </c>
      <c r="C143" s="3">
        <v>44169</v>
      </c>
      <c r="D143" s="4">
        <v>214924</v>
      </c>
      <c r="E143" s="4">
        <v>1</v>
      </c>
      <c r="F143" s="4">
        <v>5652</v>
      </c>
    </row>
    <row r="144" spans="1:6" ht="29.5" thickBot="1" x14ac:dyDescent="0.4">
      <c r="A144" s="2" t="s">
        <v>8</v>
      </c>
      <c r="B144" s="2" t="s">
        <v>9</v>
      </c>
      <c r="C144" s="3">
        <v>44170</v>
      </c>
      <c r="D144" s="4">
        <v>200056</v>
      </c>
      <c r="E144" s="4">
        <v>0</v>
      </c>
      <c r="F144" s="4">
        <v>4184</v>
      </c>
    </row>
    <row r="145" spans="1:6" ht="29.5" thickBot="1" x14ac:dyDescent="0.4">
      <c r="A145" s="2" t="s">
        <v>8</v>
      </c>
      <c r="B145" s="2" t="s">
        <v>9</v>
      </c>
      <c r="C145" s="3">
        <v>44171</v>
      </c>
      <c r="D145" s="4">
        <v>162418</v>
      </c>
      <c r="E145" s="4">
        <v>0</v>
      </c>
      <c r="F145" s="4">
        <v>3165</v>
      </c>
    </row>
    <row r="146" spans="1:6" ht="29.5" thickBot="1" x14ac:dyDescent="0.4">
      <c r="A146" s="2" t="s">
        <v>8</v>
      </c>
      <c r="B146" s="2" t="s">
        <v>9</v>
      </c>
      <c r="C146" s="3">
        <v>44172</v>
      </c>
      <c r="D146" s="4">
        <v>151955</v>
      </c>
      <c r="E146" s="4">
        <v>0</v>
      </c>
      <c r="F146" s="4">
        <v>3970</v>
      </c>
    </row>
    <row r="147" spans="1:6" ht="29.5" thickBot="1" x14ac:dyDescent="0.4">
      <c r="A147" s="2" t="s">
        <v>8</v>
      </c>
      <c r="B147" s="2" t="s">
        <v>9</v>
      </c>
      <c r="C147" s="3">
        <v>44173</v>
      </c>
      <c r="D147" s="4">
        <v>198981</v>
      </c>
      <c r="E147" s="4">
        <v>0</v>
      </c>
      <c r="F147" s="4">
        <v>5452</v>
      </c>
    </row>
    <row r="148" spans="1:6" ht="29.5" thickBot="1" x14ac:dyDescent="0.4">
      <c r="A148" s="2" t="s">
        <v>8</v>
      </c>
      <c r="B148" s="2" t="s">
        <v>9</v>
      </c>
      <c r="C148" s="3">
        <v>44174</v>
      </c>
      <c r="D148" s="4">
        <v>212636</v>
      </c>
      <c r="E148" s="4">
        <v>0</v>
      </c>
      <c r="F148" s="4">
        <v>5270</v>
      </c>
    </row>
    <row r="149" spans="1:6" ht="29.5" thickBot="1" x14ac:dyDescent="0.4">
      <c r="A149" s="2" t="s">
        <v>8</v>
      </c>
      <c r="B149" s="2" t="s">
        <v>9</v>
      </c>
      <c r="C149" s="3">
        <v>44175</v>
      </c>
      <c r="D149" s="4">
        <v>238058</v>
      </c>
      <c r="E149" s="4">
        <v>0</v>
      </c>
      <c r="F149" s="4">
        <v>5470</v>
      </c>
    </row>
    <row r="150" spans="1:6" ht="29.5" thickBot="1" x14ac:dyDescent="0.4">
      <c r="A150" s="2" t="s">
        <v>8</v>
      </c>
      <c r="B150" s="2" t="s">
        <v>9</v>
      </c>
      <c r="C150" s="3">
        <v>44176</v>
      </c>
      <c r="D150" s="4">
        <v>231133</v>
      </c>
      <c r="E150" s="4">
        <v>0</v>
      </c>
      <c r="F150" s="4">
        <v>5713</v>
      </c>
    </row>
    <row r="151" spans="1:6" ht="29.5" thickBot="1" x14ac:dyDescent="0.4">
      <c r="A151" s="2" t="s">
        <v>8</v>
      </c>
      <c r="B151" s="2" t="s">
        <v>9</v>
      </c>
      <c r="C151" s="3">
        <v>44177</v>
      </c>
      <c r="D151" s="4">
        <v>201934</v>
      </c>
      <c r="E151" s="4">
        <v>0</v>
      </c>
      <c r="F151" s="4">
        <v>4370</v>
      </c>
    </row>
    <row r="152" spans="1:6" ht="29.5" thickBot="1" x14ac:dyDescent="0.4">
      <c r="A152" s="2" t="s">
        <v>8</v>
      </c>
      <c r="B152" s="2" t="s">
        <v>9</v>
      </c>
      <c r="C152" s="3">
        <v>44178</v>
      </c>
      <c r="D152" s="4">
        <v>169487</v>
      </c>
      <c r="E152" s="4">
        <v>86465</v>
      </c>
      <c r="F152" s="4">
        <v>3108</v>
      </c>
    </row>
    <row r="153" spans="1:6" ht="29.5" thickBot="1" x14ac:dyDescent="0.4">
      <c r="A153" s="2" t="s">
        <v>8</v>
      </c>
      <c r="B153" s="2" t="s">
        <v>9</v>
      </c>
      <c r="C153" s="3">
        <v>44179</v>
      </c>
      <c r="D153" s="4">
        <v>158835</v>
      </c>
      <c r="E153" s="4">
        <v>0</v>
      </c>
      <c r="F153" s="4">
        <v>4083</v>
      </c>
    </row>
    <row r="154" spans="1:6" ht="29.5" thickBot="1" x14ac:dyDescent="0.4">
      <c r="A154" s="2" t="s">
        <v>8</v>
      </c>
      <c r="B154" s="2" t="s">
        <v>9</v>
      </c>
      <c r="C154" s="3">
        <v>44180</v>
      </c>
      <c r="D154" s="4">
        <v>213495</v>
      </c>
      <c r="E154" s="4">
        <v>28500</v>
      </c>
      <c r="F154" s="4">
        <v>6307</v>
      </c>
    </row>
    <row r="155" spans="1:6" ht="29.5" thickBot="1" x14ac:dyDescent="0.4">
      <c r="A155" s="2" t="s">
        <v>8</v>
      </c>
      <c r="B155" s="2" t="s">
        <v>9</v>
      </c>
      <c r="C155" s="3">
        <v>44181</v>
      </c>
      <c r="D155" s="4">
        <v>241622</v>
      </c>
      <c r="E155" s="4">
        <v>1</v>
      </c>
      <c r="F155" s="4">
        <v>5950</v>
      </c>
    </row>
    <row r="156" spans="1:6" ht="29.5" thickBot="1" x14ac:dyDescent="0.4">
      <c r="A156" s="2" t="s">
        <v>8</v>
      </c>
      <c r="B156" s="2" t="s">
        <v>9</v>
      </c>
      <c r="C156" s="3">
        <v>44182</v>
      </c>
      <c r="D156" s="4">
        <v>254399</v>
      </c>
      <c r="E156" s="4">
        <v>1</v>
      </c>
      <c r="F156" s="4">
        <v>5458</v>
      </c>
    </row>
    <row r="157" spans="1:6" ht="29.5" thickBot="1" x14ac:dyDescent="0.4">
      <c r="A157" s="2" t="s">
        <v>8</v>
      </c>
      <c r="B157" s="2" t="s">
        <v>9</v>
      </c>
      <c r="C157" s="3">
        <v>44183</v>
      </c>
      <c r="D157" s="4">
        <v>244541</v>
      </c>
      <c r="E157" s="4">
        <v>1</v>
      </c>
      <c r="F157" s="4">
        <v>5713</v>
      </c>
    </row>
    <row r="158" spans="1:6" ht="29.5" thickBot="1" x14ac:dyDescent="0.4">
      <c r="A158" s="2" t="s">
        <v>8</v>
      </c>
      <c r="B158" s="2" t="s">
        <v>9</v>
      </c>
      <c r="C158" s="3">
        <v>44184</v>
      </c>
      <c r="D158" s="4">
        <v>202237</v>
      </c>
      <c r="E158" s="4">
        <v>1</v>
      </c>
      <c r="F158" s="4">
        <v>4329</v>
      </c>
    </row>
    <row r="159" spans="1:6" ht="29.5" thickBot="1" x14ac:dyDescent="0.4">
      <c r="A159" s="2" t="s">
        <v>8</v>
      </c>
      <c r="B159" s="2" t="s">
        <v>9</v>
      </c>
      <c r="C159" s="3">
        <v>44185</v>
      </c>
      <c r="D159" s="4">
        <v>169971</v>
      </c>
      <c r="E159" s="4">
        <v>588824</v>
      </c>
      <c r="F159" s="4">
        <v>2984</v>
      </c>
    </row>
    <row r="160" spans="1:6" ht="29.5" thickBot="1" x14ac:dyDescent="0.4">
      <c r="A160" s="2" t="s">
        <v>8</v>
      </c>
      <c r="B160" s="2" t="s">
        <v>9</v>
      </c>
      <c r="C160" s="3">
        <v>44186</v>
      </c>
      <c r="D160" s="4">
        <v>187077</v>
      </c>
      <c r="E160" s="4">
        <v>1</v>
      </c>
      <c r="F160" s="4">
        <v>4161</v>
      </c>
    </row>
    <row r="161" spans="1:6" ht="29.5" thickBot="1" x14ac:dyDescent="0.4">
      <c r="A161" s="2" t="s">
        <v>8</v>
      </c>
      <c r="B161" s="2" t="s">
        <v>9</v>
      </c>
      <c r="C161" s="3">
        <v>44187</v>
      </c>
      <c r="D161" s="4">
        <v>236518</v>
      </c>
      <c r="E161" s="4">
        <v>23511</v>
      </c>
      <c r="F161" s="4">
        <v>6147</v>
      </c>
    </row>
    <row r="162" spans="1:6" ht="29.5" thickBot="1" x14ac:dyDescent="0.4">
      <c r="A162" s="2" t="s">
        <v>8</v>
      </c>
      <c r="B162" s="2" t="s">
        <v>9</v>
      </c>
      <c r="C162" s="3">
        <v>44188</v>
      </c>
      <c r="D162" s="4">
        <v>248010</v>
      </c>
      <c r="E162" s="4">
        <v>8</v>
      </c>
      <c r="F162" s="4">
        <v>5708</v>
      </c>
    </row>
    <row r="163" spans="1:6" ht="29.5" thickBot="1" x14ac:dyDescent="0.4">
      <c r="A163" s="2" t="s">
        <v>8</v>
      </c>
      <c r="B163" s="2" t="s">
        <v>9</v>
      </c>
      <c r="C163" s="3">
        <v>44189</v>
      </c>
      <c r="D163" s="4">
        <v>249867</v>
      </c>
      <c r="E163" s="4">
        <v>9</v>
      </c>
      <c r="F163" s="4">
        <v>4540</v>
      </c>
    </row>
    <row r="164" spans="1:6" ht="29.5" thickBot="1" x14ac:dyDescent="0.4">
      <c r="A164" s="2" t="s">
        <v>8</v>
      </c>
      <c r="B164" s="2" t="s">
        <v>9</v>
      </c>
      <c r="C164" s="3">
        <v>44190</v>
      </c>
      <c r="D164" s="4">
        <v>180519</v>
      </c>
      <c r="E164" s="4">
        <v>0</v>
      </c>
      <c r="F164" s="4">
        <v>3511</v>
      </c>
    </row>
    <row r="165" spans="1:6" ht="29.5" thickBot="1" x14ac:dyDescent="0.4">
      <c r="A165" s="2" t="s">
        <v>8</v>
      </c>
      <c r="B165" s="2" t="s">
        <v>9</v>
      </c>
      <c r="C165" s="3">
        <v>44191</v>
      </c>
      <c r="D165" s="4">
        <v>139750</v>
      </c>
      <c r="E165" s="4">
        <v>1</v>
      </c>
      <c r="F165" s="4">
        <v>2759</v>
      </c>
    </row>
    <row r="166" spans="1:6" ht="29.5" thickBot="1" x14ac:dyDescent="0.4">
      <c r="A166" s="2" t="s">
        <v>8</v>
      </c>
      <c r="B166" s="2" t="s">
        <v>9</v>
      </c>
      <c r="C166" s="3">
        <v>44192</v>
      </c>
      <c r="D166" s="4">
        <v>135410</v>
      </c>
      <c r="E166" s="4">
        <v>385877</v>
      </c>
      <c r="F166" s="4">
        <v>2833</v>
      </c>
    </row>
    <row r="167" spans="1:6" ht="29.5" thickBot="1" x14ac:dyDescent="0.4">
      <c r="A167" s="2" t="s">
        <v>8</v>
      </c>
      <c r="B167" s="2" t="s">
        <v>9</v>
      </c>
      <c r="C167" s="3">
        <v>44193</v>
      </c>
      <c r="D167" s="4">
        <v>172625</v>
      </c>
      <c r="E167" s="4">
        <v>38586</v>
      </c>
      <c r="F167" s="4">
        <v>4195</v>
      </c>
    </row>
    <row r="168" spans="1:6" ht="29.5" thickBot="1" x14ac:dyDescent="0.4">
      <c r="A168" s="2" t="s">
        <v>8</v>
      </c>
      <c r="B168" s="2" t="s">
        <v>9</v>
      </c>
      <c r="C168" s="3">
        <v>44194</v>
      </c>
      <c r="D168" s="4">
        <v>244659</v>
      </c>
      <c r="E168" s="4">
        <v>90925</v>
      </c>
      <c r="F168" s="4">
        <v>6406</v>
      </c>
    </row>
    <row r="169" spans="1:6" ht="29.5" thickBot="1" x14ac:dyDescent="0.4">
      <c r="A169" s="2" t="s">
        <v>8</v>
      </c>
      <c r="B169" s="2" t="s">
        <v>9</v>
      </c>
      <c r="C169" s="3">
        <v>44195</v>
      </c>
      <c r="D169" s="4">
        <v>296006</v>
      </c>
      <c r="E169" s="4">
        <v>148786</v>
      </c>
      <c r="F169" s="4">
        <v>6392</v>
      </c>
    </row>
    <row r="170" spans="1:6" ht="29.5" thickBot="1" x14ac:dyDescent="0.4">
      <c r="A170" s="2" t="s">
        <v>8</v>
      </c>
      <c r="B170" s="2" t="s">
        <v>9</v>
      </c>
      <c r="C170" s="3">
        <v>44196</v>
      </c>
      <c r="D170" s="4">
        <v>269948</v>
      </c>
      <c r="E170" s="4">
        <v>106839</v>
      </c>
      <c r="F170" s="4">
        <v>5160</v>
      </c>
    </row>
    <row r="171" spans="1:6" ht="29.5" thickBot="1" x14ac:dyDescent="0.4">
      <c r="A171" s="2" t="s">
        <v>8</v>
      </c>
      <c r="B171" s="2" t="s">
        <v>9</v>
      </c>
      <c r="C171" s="3">
        <v>44197</v>
      </c>
      <c r="D171" s="4">
        <v>209555</v>
      </c>
      <c r="E171" s="4">
        <v>40808</v>
      </c>
      <c r="F171" s="4">
        <v>3769</v>
      </c>
    </row>
    <row r="172" spans="1:6" ht="29.5" thickBot="1" x14ac:dyDescent="0.4">
      <c r="A172" s="2" t="s">
        <v>8</v>
      </c>
      <c r="B172" s="2" t="s">
        <v>9</v>
      </c>
      <c r="C172" s="3">
        <v>44198</v>
      </c>
      <c r="D172" s="4">
        <v>159491</v>
      </c>
      <c r="E172" s="4">
        <v>849420</v>
      </c>
      <c r="F172" s="4">
        <v>2796</v>
      </c>
    </row>
    <row r="173" spans="1:6" ht="29.5" thickBot="1" x14ac:dyDescent="0.4">
      <c r="A173" s="2" t="s">
        <v>8</v>
      </c>
      <c r="B173" s="2" t="s">
        <v>9</v>
      </c>
      <c r="C173" s="3">
        <v>44199</v>
      </c>
      <c r="D173" s="4">
        <v>168042</v>
      </c>
      <c r="E173" s="4">
        <v>459750</v>
      </c>
      <c r="F173" s="4">
        <v>2914</v>
      </c>
    </row>
    <row r="174" spans="1:6" ht="29.5" thickBot="1" x14ac:dyDescent="0.4">
      <c r="A174" s="2" t="s">
        <v>8</v>
      </c>
      <c r="B174" s="2" t="s">
        <v>9</v>
      </c>
      <c r="C174" s="3">
        <v>44200</v>
      </c>
      <c r="D174" s="4">
        <v>203764</v>
      </c>
      <c r="E174" s="4">
        <v>272024</v>
      </c>
      <c r="F174" s="4">
        <v>4328</v>
      </c>
    </row>
    <row r="175" spans="1:6" ht="29.5" thickBot="1" x14ac:dyDescent="0.4">
      <c r="A175" s="2" t="s">
        <v>8</v>
      </c>
      <c r="B175" s="2" t="s">
        <v>9</v>
      </c>
      <c r="C175" s="3">
        <v>44201</v>
      </c>
      <c r="D175" s="4">
        <v>275691</v>
      </c>
      <c r="E175" s="4">
        <v>311299</v>
      </c>
      <c r="F175" s="4">
        <v>6599</v>
      </c>
    </row>
    <row r="176" spans="1:6" ht="29.5" thickBot="1" x14ac:dyDescent="0.4">
      <c r="A176" s="2" t="s">
        <v>8</v>
      </c>
      <c r="B176" s="2" t="s">
        <v>9</v>
      </c>
      <c r="C176" s="3">
        <v>44202</v>
      </c>
      <c r="D176" s="4">
        <v>269592</v>
      </c>
      <c r="E176" s="4">
        <v>257203</v>
      </c>
      <c r="F176" s="4">
        <v>5542</v>
      </c>
    </row>
    <row r="177" spans="1:6" ht="29.5" thickBot="1" x14ac:dyDescent="0.4">
      <c r="A177" s="2" t="s">
        <v>8</v>
      </c>
      <c r="B177" s="2" t="s">
        <v>9</v>
      </c>
      <c r="C177" s="3">
        <v>44203</v>
      </c>
      <c r="D177" s="4">
        <v>320755</v>
      </c>
      <c r="E177" s="4">
        <v>391126</v>
      </c>
      <c r="F177" s="4">
        <v>5624</v>
      </c>
    </row>
    <row r="178" spans="1:6" ht="29.5" thickBot="1" x14ac:dyDescent="0.4">
      <c r="A178" s="2" t="s">
        <v>8</v>
      </c>
      <c r="B178" s="2" t="s">
        <v>9</v>
      </c>
      <c r="C178" s="3">
        <v>44204</v>
      </c>
      <c r="D178" s="4">
        <v>274846</v>
      </c>
      <c r="E178" s="4">
        <v>379137</v>
      </c>
      <c r="F178" s="4">
        <v>6125</v>
      </c>
    </row>
    <row r="179" spans="1:6" ht="29.5" thickBot="1" x14ac:dyDescent="0.4">
      <c r="A179" s="2" t="s">
        <v>8</v>
      </c>
      <c r="B179" s="2" t="s">
        <v>9</v>
      </c>
      <c r="C179" s="3">
        <v>44205</v>
      </c>
      <c r="D179" s="4">
        <v>227717</v>
      </c>
      <c r="E179" s="4">
        <v>193609</v>
      </c>
      <c r="F179" s="4">
        <v>4327</v>
      </c>
    </row>
    <row r="180" spans="1:6" ht="29.5" thickBot="1" x14ac:dyDescent="0.4">
      <c r="A180" s="2" t="s">
        <v>8</v>
      </c>
      <c r="B180" s="2" t="s">
        <v>9</v>
      </c>
      <c r="C180" s="3">
        <v>44206</v>
      </c>
      <c r="D180" s="4">
        <v>182934</v>
      </c>
      <c r="E180" s="4">
        <v>1519652</v>
      </c>
      <c r="F180" s="4">
        <v>3134</v>
      </c>
    </row>
    <row r="181" spans="1:6" ht="29.5" thickBot="1" x14ac:dyDescent="0.4">
      <c r="A181" s="2" t="s">
        <v>8</v>
      </c>
      <c r="B181" s="2" t="s">
        <v>9</v>
      </c>
      <c r="C181" s="3">
        <v>44207</v>
      </c>
      <c r="D181" s="4">
        <v>212771</v>
      </c>
      <c r="E181" s="4">
        <v>604492</v>
      </c>
      <c r="F181" s="4">
        <v>4278</v>
      </c>
    </row>
    <row r="182" spans="1:6" ht="29.5" thickBot="1" x14ac:dyDescent="0.4">
      <c r="A182" s="2" t="s">
        <v>8</v>
      </c>
      <c r="B182" s="2" t="s">
        <v>9</v>
      </c>
      <c r="C182" s="3">
        <v>44208</v>
      </c>
      <c r="D182" s="4">
        <v>237197</v>
      </c>
      <c r="E182" s="4">
        <v>685202</v>
      </c>
      <c r="F182" s="4">
        <v>6716</v>
      </c>
    </row>
    <row r="183" spans="1:6" ht="29.5" thickBot="1" x14ac:dyDescent="0.4">
      <c r="A183" s="2" t="s">
        <v>8</v>
      </c>
      <c r="B183" s="2" t="s">
        <v>9</v>
      </c>
      <c r="C183" s="3">
        <v>44209</v>
      </c>
      <c r="D183" s="4">
        <v>262816</v>
      </c>
      <c r="E183" s="4">
        <v>1090614</v>
      </c>
      <c r="F183" s="4">
        <v>6646</v>
      </c>
    </row>
    <row r="184" spans="1:6" ht="29.5" thickBot="1" x14ac:dyDescent="0.4">
      <c r="A184" s="2" t="s">
        <v>8</v>
      </c>
      <c r="B184" s="2" t="s">
        <v>9</v>
      </c>
      <c r="C184" s="3">
        <v>44210</v>
      </c>
      <c r="D184" s="4">
        <v>257236</v>
      </c>
      <c r="E184" s="4">
        <v>863298</v>
      </c>
      <c r="F184" s="4">
        <v>6057</v>
      </c>
    </row>
    <row r="185" spans="1:6" ht="29.5" thickBot="1" x14ac:dyDescent="0.4">
      <c r="A185" s="2" t="s">
        <v>8</v>
      </c>
      <c r="B185" s="2" t="s">
        <v>9</v>
      </c>
      <c r="C185" s="3">
        <v>44211</v>
      </c>
      <c r="D185" s="4">
        <v>245856</v>
      </c>
      <c r="E185" s="4">
        <v>869328</v>
      </c>
      <c r="F185" s="4">
        <v>5669</v>
      </c>
    </row>
    <row r="186" spans="1:6" ht="29.5" thickBot="1" x14ac:dyDescent="0.4">
      <c r="A186" s="2" t="s">
        <v>8</v>
      </c>
      <c r="B186" s="2" t="s">
        <v>9</v>
      </c>
      <c r="C186" s="3">
        <v>44212</v>
      </c>
      <c r="D186" s="4">
        <v>185204</v>
      </c>
      <c r="E186" s="4">
        <v>513977</v>
      </c>
      <c r="F186" s="4">
        <v>4944</v>
      </c>
    </row>
    <row r="187" spans="1:6" ht="29.5" thickBot="1" x14ac:dyDescent="0.4">
      <c r="A187" s="2" t="s">
        <v>8</v>
      </c>
      <c r="B187" s="2" t="s">
        <v>9</v>
      </c>
      <c r="C187" s="3">
        <v>44213</v>
      </c>
      <c r="D187" s="4">
        <v>155921</v>
      </c>
      <c r="E187" s="4">
        <v>475935</v>
      </c>
      <c r="F187" s="4">
        <v>3221</v>
      </c>
    </row>
    <row r="188" spans="1:6" ht="29.5" thickBot="1" x14ac:dyDescent="0.4">
      <c r="A188" s="2" t="s">
        <v>8</v>
      </c>
      <c r="B188" s="2" t="s">
        <v>9</v>
      </c>
      <c r="C188" s="3">
        <v>44214</v>
      </c>
      <c r="D188" s="4">
        <v>209320</v>
      </c>
      <c r="E188" s="4">
        <v>823670</v>
      </c>
      <c r="F188" s="4">
        <v>3878</v>
      </c>
    </row>
    <row r="189" spans="1:6" ht="29.5" thickBot="1" x14ac:dyDescent="0.4">
      <c r="A189" s="2" t="s">
        <v>8</v>
      </c>
      <c r="B189" s="2" t="s">
        <v>9</v>
      </c>
      <c r="C189" s="3">
        <v>44215</v>
      </c>
      <c r="D189" s="4">
        <v>202598</v>
      </c>
      <c r="E189" s="4">
        <v>915350</v>
      </c>
      <c r="F189" s="4">
        <v>7554</v>
      </c>
    </row>
    <row r="190" spans="1:6" ht="29.5" thickBot="1" x14ac:dyDescent="0.4">
      <c r="A190" s="2" t="s">
        <v>8</v>
      </c>
      <c r="B190" s="2" t="s">
        <v>9</v>
      </c>
      <c r="C190" s="3">
        <v>44216</v>
      </c>
      <c r="D190" s="4">
        <v>248228</v>
      </c>
      <c r="E190" s="4">
        <v>1024488</v>
      </c>
      <c r="F190" s="4">
        <v>7161</v>
      </c>
    </row>
    <row r="191" spans="1:6" ht="29.5" thickBot="1" x14ac:dyDescent="0.4">
      <c r="A191" s="2" t="s">
        <v>8</v>
      </c>
      <c r="B191" s="2" t="s">
        <v>9</v>
      </c>
      <c r="C191" s="3">
        <v>44217</v>
      </c>
      <c r="D191" s="4">
        <v>225089</v>
      </c>
      <c r="E191" s="4">
        <v>1095554</v>
      </c>
      <c r="F191" s="4">
        <v>6098</v>
      </c>
    </row>
    <row r="192" spans="1:6" ht="29.5" thickBot="1" x14ac:dyDescent="0.4">
      <c r="A192" s="2" t="s">
        <v>8</v>
      </c>
      <c r="B192" s="2" t="s">
        <v>9</v>
      </c>
      <c r="C192" s="3">
        <v>44218</v>
      </c>
      <c r="D192" s="4">
        <v>230014</v>
      </c>
      <c r="E192" s="4">
        <v>1056839</v>
      </c>
      <c r="F192" s="4">
        <v>6243</v>
      </c>
    </row>
    <row r="193" spans="1:6" ht="29.5" thickBot="1" x14ac:dyDescent="0.4">
      <c r="A193" s="2" t="s">
        <v>8</v>
      </c>
      <c r="B193" s="2" t="s">
        <v>9</v>
      </c>
      <c r="C193" s="3">
        <v>44219</v>
      </c>
      <c r="D193" s="4">
        <v>169427</v>
      </c>
      <c r="E193" s="4">
        <v>819271</v>
      </c>
      <c r="F193" s="4">
        <v>4464</v>
      </c>
    </row>
    <row r="194" spans="1:6" ht="29.5" thickBot="1" x14ac:dyDescent="0.4">
      <c r="A194" s="2" t="s">
        <v>8</v>
      </c>
      <c r="B194" s="2" t="s">
        <v>9</v>
      </c>
      <c r="C194" s="3">
        <v>44220</v>
      </c>
      <c r="D194" s="4">
        <v>139630</v>
      </c>
      <c r="E194" s="4">
        <v>921145</v>
      </c>
      <c r="F194" s="4">
        <v>3144</v>
      </c>
    </row>
    <row r="195" spans="1:6" ht="29.5" thickBot="1" x14ac:dyDescent="0.4">
      <c r="A195" s="2" t="s">
        <v>8</v>
      </c>
      <c r="B195" s="2" t="s">
        <v>9</v>
      </c>
      <c r="C195" s="3">
        <v>44221</v>
      </c>
      <c r="D195" s="4">
        <v>194468</v>
      </c>
      <c r="E195" s="4">
        <v>842357</v>
      </c>
      <c r="F195" s="4">
        <v>4594</v>
      </c>
    </row>
    <row r="196" spans="1:6" ht="29.5" thickBot="1" x14ac:dyDescent="0.4">
      <c r="A196" s="2" t="s">
        <v>8</v>
      </c>
      <c r="B196" s="2" t="s">
        <v>9</v>
      </c>
      <c r="C196" s="3">
        <v>44222</v>
      </c>
      <c r="D196" s="4">
        <v>179078</v>
      </c>
      <c r="E196" s="4">
        <v>1022074</v>
      </c>
      <c r="F196" s="4">
        <v>6549</v>
      </c>
    </row>
    <row r="197" spans="1:6" ht="29.5" thickBot="1" x14ac:dyDescent="0.4">
      <c r="A197" s="2" t="s">
        <v>8</v>
      </c>
      <c r="B197" s="2" t="s">
        <v>9</v>
      </c>
      <c r="C197" s="3">
        <v>44223</v>
      </c>
      <c r="D197" s="4">
        <v>216411</v>
      </c>
      <c r="E197" s="4">
        <v>1026541</v>
      </c>
      <c r="F197" s="4">
        <v>6535</v>
      </c>
    </row>
    <row r="198" spans="1:6" ht="29.5" thickBot="1" x14ac:dyDescent="0.4">
      <c r="A198" s="2" t="s">
        <v>8</v>
      </c>
      <c r="B198" s="2" t="s">
        <v>9</v>
      </c>
      <c r="C198" s="3">
        <v>44224</v>
      </c>
      <c r="D198" s="4">
        <v>210481</v>
      </c>
      <c r="E198" s="4">
        <v>1190924</v>
      </c>
      <c r="F198" s="4">
        <v>6421</v>
      </c>
    </row>
    <row r="199" spans="1:6" ht="29.5" thickBot="1" x14ac:dyDescent="0.4">
      <c r="A199" s="2" t="s">
        <v>8</v>
      </c>
      <c r="B199" s="2" t="s">
        <v>9</v>
      </c>
      <c r="C199" s="3">
        <v>44225</v>
      </c>
      <c r="D199" s="4">
        <v>203998</v>
      </c>
      <c r="E199" s="4">
        <v>1144317</v>
      </c>
      <c r="F199" s="4">
        <v>5704</v>
      </c>
    </row>
    <row r="200" spans="1:6" ht="29.5" thickBot="1" x14ac:dyDescent="0.4">
      <c r="A200" s="2" t="s">
        <v>8</v>
      </c>
      <c r="B200" s="2" t="s">
        <v>9</v>
      </c>
      <c r="C200" s="3">
        <v>44226</v>
      </c>
      <c r="D200" s="4">
        <v>155901</v>
      </c>
      <c r="E200" s="4">
        <v>978482</v>
      </c>
      <c r="F200" s="4">
        <v>4788</v>
      </c>
    </row>
    <row r="201" spans="1:6" ht="29.5" thickBot="1" x14ac:dyDescent="0.4">
      <c r="A201" s="2" t="s">
        <v>8</v>
      </c>
      <c r="B201" s="2" t="s">
        <v>9</v>
      </c>
      <c r="C201" s="3">
        <v>44227</v>
      </c>
      <c r="D201" s="4">
        <v>115693</v>
      </c>
      <c r="E201" s="4">
        <v>981807</v>
      </c>
      <c r="F201" s="4">
        <v>2669</v>
      </c>
    </row>
    <row r="202" spans="1:6" ht="29.5" thickBot="1" x14ac:dyDescent="0.4">
      <c r="A202" s="2" t="s">
        <v>8</v>
      </c>
      <c r="B202" s="2" t="s">
        <v>9</v>
      </c>
      <c r="C202" s="3">
        <v>44228</v>
      </c>
      <c r="D202" s="4">
        <v>170705</v>
      </c>
      <c r="E202" s="4">
        <v>920607</v>
      </c>
      <c r="F202" s="4">
        <v>4497</v>
      </c>
    </row>
    <row r="203" spans="1:6" ht="29.5" thickBot="1" x14ac:dyDescent="0.4">
      <c r="A203" s="2" t="s">
        <v>8</v>
      </c>
      <c r="B203" s="2" t="s">
        <v>9</v>
      </c>
      <c r="C203" s="3">
        <v>44229</v>
      </c>
      <c r="D203" s="4">
        <v>159485</v>
      </c>
      <c r="E203" s="4">
        <v>1147530</v>
      </c>
      <c r="F203" s="4">
        <v>6755</v>
      </c>
    </row>
    <row r="204" spans="1:6" ht="29.5" thickBot="1" x14ac:dyDescent="0.4">
      <c r="A204" s="2" t="s">
        <v>8</v>
      </c>
      <c r="B204" s="2" t="s">
        <v>9</v>
      </c>
      <c r="C204" s="3">
        <v>44230</v>
      </c>
      <c r="D204" s="4">
        <v>186316</v>
      </c>
      <c r="E204" s="4">
        <v>1322265</v>
      </c>
      <c r="F204" s="4">
        <v>5976</v>
      </c>
    </row>
    <row r="205" spans="1:6" ht="29.5" thickBot="1" x14ac:dyDescent="0.4">
      <c r="A205" s="2" t="s">
        <v>8</v>
      </c>
      <c r="B205" s="2" t="s">
        <v>9</v>
      </c>
      <c r="C205" s="3">
        <v>44231</v>
      </c>
      <c r="D205" s="4">
        <v>159317</v>
      </c>
      <c r="E205" s="4">
        <v>1392152</v>
      </c>
      <c r="F205" s="4">
        <v>4959</v>
      </c>
    </row>
    <row r="206" spans="1:6" ht="29.5" thickBot="1" x14ac:dyDescent="0.4">
      <c r="A206" s="2" t="s">
        <v>8</v>
      </c>
      <c r="B206" s="2" t="s">
        <v>9</v>
      </c>
      <c r="C206" s="3">
        <v>44232</v>
      </c>
      <c r="D206" s="4">
        <v>196844</v>
      </c>
      <c r="E206" s="4">
        <v>1215161</v>
      </c>
      <c r="F206" s="4">
        <v>5929</v>
      </c>
    </row>
    <row r="207" spans="1:6" ht="29.5" thickBot="1" x14ac:dyDescent="0.4">
      <c r="A207" s="2" t="s">
        <v>8</v>
      </c>
      <c r="B207" s="2" t="s">
        <v>9</v>
      </c>
      <c r="C207" s="3">
        <v>44233</v>
      </c>
      <c r="D207" s="4">
        <v>130722</v>
      </c>
      <c r="E207" s="4">
        <v>898727</v>
      </c>
      <c r="F207" s="4">
        <v>3567</v>
      </c>
    </row>
    <row r="208" spans="1:6" ht="29.5" thickBot="1" x14ac:dyDescent="0.4">
      <c r="A208" s="2" t="s">
        <v>8</v>
      </c>
      <c r="B208" s="2" t="s">
        <v>9</v>
      </c>
      <c r="C208" s="3">
        <v>44234</v>
      </c>
      <c r="D208" s="4">
        <v>109040</v>
      </c>
      <c r="E208" s="4">
        <v>907979</v>
      </c>
      <c r="F208" s="4">
        <v>2383</v>
      </c>
    </row>
    <row r="209" spans="1:6" ht="29.5" thickBot="1" x14ac:dyDescent="0.4">
      <c r="A209" s="2" t="s">
        <v>8</v>
      </c>
      <c r="B209" s="2" t="s">
        <v>9</v>
      </c>
      <c r="C209" s="3">
        <v>44235</v>
      </c>
      <c r="D209" s="4">
        <v>125972</v>
      </c>
      <c r="E209" s="4">
        <v>839777</v>
      </c>
      <c r="F209" s="4">
        <v>3936</v>
      </c>
    </row>
    <row r="210" spans="1:6" ht="29.5" thickBot="1" x14ac:dyDescent="0.4">
      <c r="A210" s="2" t="s">
        <v>8</v>
      </c>
      <c r="B210" s="2" t="s">
        <v>9</v>
      </c>
      <c r="C210" s="3">
        <v>44236</v>
      </c>
      <c r="D210" s="4">
        <v>129190</v>
      </c>
      <c r="E210" s="4">
        <v>1158472</v>
      </c>
      <c r="F210" s="4">
        <v>5994</v>
      </c>
    </row>
    <row r="211" spans="1:6" ht="29.5" thickBot="1" x14ac:dyDescent="0.4">
      <c r="A211" s="2" t="s">
        <v>8</v>
      </c>
      <c r="B211" s="2" t="s">
        <v>9</v>
      </c>
      <c r="C211" s="3">
        <v>44237</v>
      </c>
      <c r="D211" s="4">
        <v>156265</v>
      </c>
      <c r="E211" s="4">
        <v>1277930</v>
      </c>
      <c r="F211" s="4">
        <v>5234</v>
      </c>
    </row>
    <row r="212" spans="1:6" ht="29.5" thickBot="1" x14ac:dyDescent="0.4">
      <c r="A212" s="2" t="s">
        <v>8</v>
      </c>
      <c r="B212" s="2" t="s">
        <v>9</v>
      </c>
      <c r="C212" s="3">
        <v>44238</v>
      </c>
      <c r="D212" s="4">
        <v>154852</v>
      </c>
      <c r="E212" s="4">
        <v>1561144</v>
      </c>
      <c r="F212" s="4">
        <v>4713</v>
      </c>
    </row>
    <row r="213" spans="1:6" ht="29.5" thickBot="1" x14ac:dyDescent="0.4">
      <c r="A213" s="2" t="s">
        <v>8</v>
      </c>
      <c r="B213" s="2" t="s">
        <v>9</v>
      </c>
      <c r="C213" s="3">
        <v>44239</v>
      </c>
      <c r="D213" s="4">
        <v>148303</v>
      </c>
      <c r="E213" s="4">
        <v>1525281</v>
      </c>
      <c r="F213" s="4">
        <v>4716</v>
      </c>
    </row>
    <row r="214" spans="1:6" ht="29.5" thickBot="1" x14ac:dyDescent="0.4">
      <c r="A214" s="2" t="s">
        <v>8</v>
      </c>
      <c r="B214" s="2" t="s">
        <v>9</v>
      </c>
      <c r="C214" s="3">
        <v>44240</v>
      </c>
      <c r="D214" s="4">
        <v>121070</v>
      </c>
      <c r="E214" s="4">
        <v>923135</v>
      </c>
      <c r="F214" s="4">
        <v>3145</v>
      </c>
    </row>
    <row r="215" spans="1:6" ht="29.5" thickBot="1" x14ac:dyDescent="0.4">
      <c r="A215" s="2" t="s">
        <v>8</v>
      </c>
      <c r="B215" s="2" t="s">
        <v>9</v>
      </c>
      <c r="C215" s="3">
        <v>44241</v>
      </c>
      <c r="D215" s="4">
        <v>93956</v>
      </c>
      <c r="E215" s="4">
        <v>1076761</v>
      </c>
      <c r="F215" s="4">
        <v>2014</v>
      </c>
    </row>
    <row r="216" spans="1:6" ht="29.5" thickBot="1" x14ac:dyDescent="0.4">
      <c r="A216" s="2" t="s">
        <v>8</v>
      </c>
      <c r="B216" s="2" t="s">
        <v>9</v>
      </c>
      <c r="C216" s="3">
        <v>44242</v>
      </c>
      <c r="D216" s="4">
        <v>102066</v>
      </c>
      <c r="E216" s="4">
        <v>886492</v>
      </c>
      <c r="F216" s="4">
        <v>3013</v>
      </c>
    </row>
    <row r="217" spans="1:6" ht="29.5" thickBot="1" x14ac:dyDescent="0.4">
      <c r="A217" s="2" t="s">
        <v>8</v>
      </c>
      <c r="B217" s="2" t="s">
        <v>9</v>
      </c>
      <c r="C217" s="3">
        <v>44243</v>
      </c>
      <c r="D217" s="4">
        <v>123071</v>
      </c>
      <c r="E217" s="4">
        <v>1098293</v>
      </c>
      <c r="F217" s="4">
        <v>4708</v>
      </c>
    </row>
    <row r="218" spans="1:6" ht="29.5" thickBot="1" x14ac:dyDescent="0.4">
      <c r="A218" s="2" t="s">
        <v>8</v>
      </c>
      <c r="B218" s="2" t="s">
        <v>9</v>
      </c>
      <c r="C218" s="3">
        <v>44244</v>
      </c>
      <c r="D218" s="4">
        <v>148007</v>
      </c>
      <c r="E218" s="4">
        <v>1437399</v>
      </c>
      <c r="F218" s="4">
        <v>4685</v>
      </c>
    </row>
    <row r="219" spans="1:6" ht="29.5" thickBot="1" x14ac:dyDescent="0.4">
      <c r="A219" s="2" t="s">
        <v>8</v>
      </c>
      <c r="B219" s="2" t="s">
        <v>9</v>
      </c>
      <c r="C219" s="3">
        <v>44245</v>
      </c>
      <c r="D219" s="4">
        <v>154514</v>
      </c>
      <c r="E219" s="4">
        <v>1611755</v>
      </c>
      <c r="F219" s="4">
        <v>3887</v>
      </c>
    </row>
    <row r="220" spans="1:6" ht="29.5" thickBot="1" x14ac:dyDescent="0.4">
      <c r="A220" s="2" t="s">
        <v>8</v>
      </c>
      <c r="B220" s="2" t="s">
        <v>9</v>
      </c>
      <c r="C220" s="3">
        <v>44246</v>
      </c>
      <c r="D220" s="4">
        <v>155066</v>
      </c>
      <c r="E220" s="4">
        <v>1278497</v>
      </c>
      <c r="F220" s="4">
        <v>4128</v>
      </c>
    </row>
    <row r="221" spans="1:6" ht="29.5" thickBot="1" x14ac:dyDescent="0.4">
      <c r="A221" s="2" t="s">
        <v>8</v>
      </c>
      <c r="B221" s="2" t="s">
        <v>9</v>
      </c>
      <c r="C221" s="3">
        <v>44247</v>
      </c>
      <c r="D221" s="4">
        <v>128859</v>
      </c>
      <c r="E221" s="4">
        <v>850230</v>
      </c>
      <c r="F221" s="4">
        <v>2621</v>
      </c>
    </row>
    <row r="222" spans="1:6" ht="29.5" thickBot="1" x14ac:dyDescent="0.4">
      <c r="A222" s="2" t="s">
        <v>8</v>
      </c>
      <c r="B222" s="2" t="s">
        <v>9</v>
      </c>
      <c r="C222" s="3">
        <v>44248</v>
      </c>
      <c r="D222" s="4">
        <v>111977</v>
      </c>
      <c r="E222" s="4">
        <v>991274</v>
      </c>
      <c r="F222" s="4">
        <v>1836</v>
      </c>
    </row>
    <row r="223" spans="1:6" ht="29.5" thickBot="1" x14ac:dyDescent="0.4">
      <c r="A223" s="2" t="s">
        <v>8</v>
      </c>
      <c r="B223" s="2" t="s">
        <v>9</v>
      </c>
      <c r="C223" s="3">
        <v>44249</v>
      </c>
      <c r="D223" s="4">
        <v>103446</v>
      </c>
      <c r="E223" s="4">
        <v>925179</v>
      </c>
      <c r="F223" s="4">
        <v>2857</v>
      </c>
    </row>
    <row r="224" spans="1:6" ht="29.5" thickBot="1" x14ac:dyDescent="0.4">
      <c r="A224" s="2" t="s">
        <v>8</v>
      </c>
      <c r="B224" s="2" t="s">
        <v>9</v>
      </c>
      <c r="C224" s="3">
        <v>44250</v>
      </c>
      <c r="D224" s="4">
        <v>134703</v>
      </c>
      <c r="E224" s="4">
        <v>1475645</v>
      </c>
      <c r="F224" s="4">
        <v>4146</v>
      </c>
    </row>
    <row r="225" spans="1:6" ht="29.5" thickBot="1" x14ac:dyDescent="0.4">
      <c r="A225" s="2" t="s">
        <v>8</v>
      </c>
      <c r="B225" s="2" t="s">
        <v>9</v>
      </c>
      <c r="C225" s="3">
        <v>44251</v>
      </c>
      <c r="D225" s="4">
        <v>171962</v>
      </c>
      <c r="E225" s="4">
        <v>1737396</v>
      </c>
      <c r="F225" s="4">
        <v>3741</v>
      </c>
    </row>
    <row r="226" spans="1:6" ht="29.5" thickBot="1" x14ac:dyDescent="0.4">
      <c r="A226" s="2" t="s">
        <v>8</v>
      </c>
      <c r="B226" s="2" t="s">
        <v>9</v>
      </c>
      <c r="C226" s="3">
        <v>44252</v>
      </c>
      <c r="D226" s="4">
        <v>170099</v>
      </c>
      <c r="E226" s="4">
        <v>1641136</v>
      </c>
      <c r="F226" s="4">
        <v>3149</v>
      </c>
    </row>
    <row r="227" spans="1:6" ht="29.5" thickBot="1" x14ac:dyDescent="0.4">
      <c r="A227" s="2" t="s">
        <v>8</v>
      </c>
      <c r="B227" s="2" t="s">
        <v>9</v>
      </c>
      <c r="C227" s="3">
        <v>44253</v>
      </c>
      <c r="D227" s="4">
        <v>165531</v>
      </c>
      <c r="E227" s="4">
        <v>1794234</v>
      </c>
      <c r="F227" s="4">
        <v>3843</v>
      </c>
    </row>
    <row r="228" spans="1:6" ht="29.5" thickBot="1" x14ac:dyDescent="0.4">
      <c r="A228" s="2" t="s">
        <v>8</v>
      </c>
      <c r="B228" s="2" t="s">
        <v>9</v>
      </c>
      <c r="C228" s="3">
        <v>44254</v>
      </c>
      <c r="D228" s="4">
        <v>145522</v>
      </c>
      <c r="E228" s="4">
        <v>1121764</v>
      </c>
      <c r="F228" s="4">
        <v>2608</v>
      </c>
    </row>
    <row r="229" spans="1:6" ht="29.5" thickBot="1" x14ac:dyDescent="0.4">
      <c r="A229" s="2" t="s">
        <v>8</v>
      </c>
      <c r="B229" s="2" t="s">
        <v>9</v>
      </c>
      <c r="C229" s="3">
        <v>44255</v>
      </c>
      <c r="D229" s="4">
        <v>118228</v>
      </c>
      <c r="E229" s="4">
        <v>1290957</v>
      </c>
      <c r="F229" s="4">
        <v>1792</v>
      </c>
    </row>
    <row r="230" spans="1:6" ht="29.5" thickBot="1" x14ac:dyDescent="0.4">
      <c r="A230" s="2" t="s">
        <v>8</v>
      </c>
      <c r="B230" s="2" t="s">
        <v>9</v>
      </c>
      <c r="C230" s="3">
        <v>44256</v>
      </c>
      <c r="D230" s="4">
        <v>101692</v>
      </c>
      <c r="E230" s="4">
        <v>1150362</v>
      </c>
      <c r="F230" s="4">
        <v>2750</v>
      </c>
    </row>
    <row r="231" spans="1:6" ht="29.5" thickBot="1" x14ac:dyDescent="0.4">
      <c r="A231" s="2" t="s">
        <v>8</v>
      </c>
      <c r="B231" s="2" t="s">
        <v>9</v>
      </c>
      <c r="C231" s="3">
        <v>44257</v>
      </c>
      <c r="D231" s="4">
        <v>68329</v>
      </c>
      <c r="E231" s="4">
        <v>5599306</v>
      </c>
      <c r="F231" s="4">
        <v>3725</v>
      </c>
    </row>
    <row r="232" spans="1:6" ht="29.5" thickBot="1" x14ac:dyDescent="0.4">
      <c r="A232" s="2" t="s">
        <v>8</v>
      </c>
      <c r="B232" s="2" t="s">
        <v>9</v>
      </c>
      <c r="C232" s="3">
        <v>44258</v>
      </c>
      <c r="D232" s="4">
        <v>175427</v>
      </c>
      <c r="E232" s="4">
        <v>2026085</v>
      </c>
      <c r="F232" s="4">
        <v>4021</v>
      </c>
    </row>
    <row r="233" spans="1:6" ht="29.5" thickBot="1" x14ac:dyDescent="0.4">
      <c r="A233" s="2" t="s">
        <v>8</v>
      </c>
      <c r="B233" s="2" t="s">
        <v>9</v>
      </c>
      <c r="C233" s="3">
        <v>44259</v>
      </c>
      <c r="D233" s="4">
        <v>175445</v>
      </c>
      <c r="E233" s="4">
        <v>2682876</v>
      </c>
      <c r="F233" s="4">
        <v>3341</v>
      </c>
    </row>
    <row r="234" spans="1:6" ht="29.5" thickBot="1" x14ac:dyDescent="0.4">
      <c r="A234" s="2" t="s">
        <v>8</v>
      </c>
      <c r="B234" s="2" t="s">
        <v>9</v>
      </c>
      <c r="C234" s="3">
        <v>44260</v>
      </c>
      <c r="D234" s="4">
        <v>175256</v>
      </c>
      <c r="E234" s="4">
        <v>2117125</v>
      </c>
      <c r="F234" s="4">
        <v>3784</v>
      </c>
    </row>
    <row r="235" spans="1:6" ht="29.5" thickBot="1" x14ac:dyDescent="0.4">
      <c r="A235" s="2" t="s">
        <v>8</v>
      </c>
      <c r="B235" s="2" t="s">
        <v>9</v>
      </c>
      <c r="C235" s="3">
        <v>44261</v>
      </c>
      <c r="D235" s="4">
        <v>155384</v>
      </c>
      <c r="E235" s="4">
        <v>1831543</v>
      </c>
      <c r="F235" s="4">
        <v>2454</v>
      </c>
    </row>
    <row r="236" spans="1:6" ht="29.5" thickBot="1" x14ac:dyDescent="0.4">
      <c r="A236" s="2" t="s">
        <v>8</v>
      </c>
      <c r="B236" s="2" t="s">
        <v>9</v>
      </c>
      <c r="C236" s="3">
        <v>44262</v>
      </c>
      <c r="D236" s="4">
        <v>128502</v>
      </c>
      <c r="E236" s="4">
        <v>1528703</v>
      </c>
      <c r="F236" s="4">
        <v>1765</v>
      </c>
    </row>
    <row r="237" spans="1:6" ht="29.5" thickBot="1" x14ac:dyDescent="0.4">
      <c r="A237" s="2" t="s">
        <v>8</v>
      </c>
      <c r="B237" s="2" t="s">
        <v>9</v>
      </c>
      <c r="C237" s="3">
        <v>44263</v>
      </c>
      <c r="D237" s="4">
        <v>101514</v>
      </c>
      <c r="E237" s="4">
        <v>1416679</v>
      </c>
      <c r="F237" s="4">
        <v>2786</v>
      </c>
    </row>
    <row r="238" spans="1:6" ht="29.5" thickBot="1" x14ac:dyDescent="0.4">
      <c r="A238" s="2" t="s">
        <v>8</v>
      </c>
      <c r="B238" s="2" t="s">
        <v>9</v>
      </c>
      <c r="C238" s="3">
        <v>44264</v>
      </c>
      <c r="D238" s="4">
        <v>151742</v>
      </c>
      <c r="E238" s="4">
        <v>1659443</v>
      </c>
      <c r="F238" s="4">
        <v>3476</v>
      </c>
    </row>
    <row r="239" spans="1:6" ht="29.5" thickBot="1" x14ac:dyDescent="0.4">
      <c r="A239" s="2" t="s">
        <v>8</v>
      </c>
      <c r="B239" s="2" t="s">
        <v>9</v>
      </c>
      <c r="C239" s="3">
        <v>44265</v>
      </c>
      <c r="D239" s="4">
        <v>194070</v>
      </c>
      <c r="E239" s="4">
        <v>2122769</v>
      </c>
      <c r="F239" s="4">
        <v>3599</v>
      </c>
    </row>
    <row r="240" spans="1:6" ht="29.5" thickBot="1" x14ac:dyDescent="0.4">
      <c r="A240" s="2" t="s">
        <v>8</v>
      </c>
      <c r="B240" s="2" t="s">
        <v>9</v>
      </c>
      <c r="C240" s="3">
        <v>44266</v>
      </c>
      <c r="D240" s="4">
        <v>185777</v>
      </c>
      <c r="E240" s="4">
        <v>2478340</v>
      </c>
      <c r="F240" s="4">
        <v>3433</v>
      </c>
    </row>
    <row r="241" spans="1:6" ht="29.5" thickBot="1" x14ac:dyDescent="0.4">
      <c r="A241" s="2" t="s">
        <v>8</v>
      </c>
      <c r="B241" s="2" t="s">
        <v>9</v>
      </c>
      <c r="C241" s="3">
        <v>44267</v>
      </c>
      <c r="D241" s="4">
        <v>191773</v>
      </c>
      <c r="E241" s="4">
        <v>2111860</v>
      </c>
      <c r="F241" s="4">
        <v>3370</v>
      </c>
    </row>
    <row r="242" spans="1:6" ht="29.5" thickBot="1" x14ac:dyDescent="0.4">
      <c r="A242" s="2" t="s">
        <v>8</v>
      </c>
      <c r="B242" s="2" t="s">
        <v>9</v>
      </c>
      <c r="C242" s="3">
        <v>44268</v>
      </c>
      <c r="D242" s="4">
        <v>183640</v>
      </c>
      <c r="E242" s="4">
        <v>1646892</v>
      </c>
      <c r="F242" s="4">
        <v>2627</v>
      </c>
    </row>
    <row r="243" spans="1:6" ht="29.5" thickBot="1" x14ac:dyDescent="0.4">
      <c r="A243" s="2" t="s">
        <v>8</v>
      </c>
      <c r="B243" s="2" t="s">
        <v>9</v>
      </c>
      <c r="C243" s="3">
        <v>44269</v>
      </c>
      <c r="D243" s="4">
        <v>147095</v>
      </c>
      <c r="E243" s="4">
        <v>1418337</v>
      </c>
      <c r="F243" s="4">
        <v>2041</v>
      </c>
    </row>
    <row r="244" spans="1:6" ht="29.5" thickBot="1" x14ac:dyDescent="0.4">
      <c r="A244" s="2" t="s">
        <v>8</v>
      </c>
      <c r="B244" s="2" t="s">
        <v>9</v>
      </c>
      <c r="C244" s="3">
        <v>44270</v>
      </c>
      <c r="D244" s="4">
        <v>122172</v>
      </c>
      <c r="E244" s="4">
        <v>1671652</v>
      </c>
      <c r="F244" s="4">
        <v>2910</v>
      </c>
    </row>
    <row r="245" spans="1:6" ht="29.5" thickBot="1" x14ac:dyDescent="0.4">
      <c r="A245" s="2" t="s">
        <v>8</v>
      </c>
      <c r="B245" s="2" t="s">
        <v>9</v>
      </c>
      <c r="C245" s="3">
        <v>44271</v>
      </c>
      <c r="D245" s="4">
        <v>186319</v>
      </c>
      <c r="E245" s="4">
        <v>1619719</v>
      </c>
      <c r="F245" s="4">
        <v>3689</v>
      </c>
    </row>
    <row r="246" spans="1:6" ht="29.5" thickBot="1" x14ac:dyDescent="0.4">
      <c r="A246" s="2" t="s">
        <v>8</v>
      </c>
      <c r="B246" s="2" t="s">
        <v>9</v>
      </c>
      <c r="C246" s="3">
        <v>44272</v>
      </c>
      <c r="D246" s="4">
        <v>207595</v>
      </c>
      <c r="E246" s="4">
        <v>2447957</v>
      </c>
      <c r="F246" s="4">
        <v>3382</v>
      </c>
    </row>
    <row r="247" spans="1:6" ht="29.5" thickBot="1" x14ac:dyDescent="0.4">
      <c r="A247" s="2" t="s">
        <v>8</v>
      </c>
      <c r="B247" s="2" t="s">
        <v>9</v>
      </c>
      <c r="C247" s="3">
        <v>44273</v>
      </c>
      <c r="D247" s="4">
        <v>231578</v>
      </c>
      <c r="E247" s="4">
        <v>2171011</v>
      </c>
      <c r="F247" s="4">
        <v>3603</v>
      </c>
    </row>
    <row r="248" spans="1:6" ht="29.5" thickBot="1" x14ac:dyDescent="0.4">
      <c r="A248" s="2" t="s">
        <v>8</v>
      </c>
      <c r="B248" s="2" t="s">
        <v>9</v>
      </c>
      <c r="C248" s="3">
        <v>44274</v>
      </c>
      <c r="D248" s="4">
        <v>215710</v>
      </c>
      <c r="E248" s="4">
        <v>2442432</v>
      </c>
      <c r="F248" s="4">
        <v>3364</v>
      </c>
    </row>
    <row r="249" spans="1:6" ht="29.5" thickBot="1" x14ac:dyDescent="0.4">
      <c r="A249" s="2" t="s">
        <v>8</v>
      </c>
      <c r="B249" s="2" t="s">
        <v>9</v>
      </c>
      <c r="C249" s="3">
        <v>44275</v>
      </c>
      <c r="D249" s="4">
        <v>194385</v>
      </c>
      <c r="E249" s="4">
        <v>1950154</v>
      </c>
      <c r="F249" s="4">
        <v>2725</v>
      </c>
    </row>
    <row r="250" spans="1:6" ht="29.5" thickBot="1" x14ac:dyDescent="0.4">
      <c r="A250" s="2" t="s">
        <v>8</v>
      </c>
      <c r="B250" s="2" t="s">
        <v>9</v>
      </c>
      <c r="C250" s="3">
        <v>44276</v>
      </c>
      <c r="D250" s="4">
        <v>161266</v>
      </c>
      <c r="E250" s="4">
        <v>1409234</v>
      </c>
      <c r="F250" s="4">
        <v>2039</v>
      </c>
    </row>
    <row r="251" spans="1:6" ht="29.5" thickBot="1" x14ac:dyDescent="0.4">
      <c r="A251" s="2" t="s">
        <v>8</v>
      </c>
      <c r="B251" s="2" t="s">
        <v>9</v>
      </c>
      <c r="C251" s="3">
        <v>44277</v>
      </c>
      <c r="D251" s="4">
        <v>152047</v>
      </c>
      <c r="E251" s="4">
        <v>1847443</v>
      </c>
      <c r="F251" s="4">
        <v>3337</v>
      </c>
    </row>
    <row r="252" spans="1:6" ht="29.5" thickBot="1" x14ac:dyDescent="0.4">
      <c r="A252" s="2" t="s">
        <v>8</v>
      </c>
      <c r="B252" s="2" t="s">
        <v>9</v>
      </c>
      <c r="C252" s="3">
        <v>44278</v>
      </c>
      <c r="D252" s="4">
        <v>179728</v>
      </c>
      <c r="E252" s="4">
        <v>2050073</v>
      </c>
      <c r="F252" s="4">
        <v>3965</v>
      </c>
    </row>
    <row r="253" spans="1:6" ht="29.5" thickBot="1" x14ac:dyDescent="0.4">
      <c r="A253" s="2" t="s">
        <v>8</v>
      </c>
      <c r="B253" s="2" t="s">
        <v>9</v>
      </c>
      <c r="C253" s="3">
        <v>44279</v>
      </c>
      <c r="D253" s="4">
        <v>256192</v>
      </c>
      <c r="E253" s="4">
        <v>2485977</v>
      </c>
      <c r="F253" s="4">
        <v>3699</v>
      </c>
    </row>
    <row r="254" spans="1:6" ht="29.5" thickBot="1" x14ac:dyDescent="0.4">
      <c r="A254" s="2" t="s">
        <v>8</v>
      </c>
      <c r="B254" s="2" t="s">
        <v>9</v>
      </c>
      <c r="C254" s="3">
        <v>44280</v>
      </c>
      <c r="D254" s="4">
        <v>252982</v>
      </c>
      <c r="E254" s="4">
        <v>2452680</v>
      </c>
      <c r="F254" s="4">
        <v>4092</v>
      </c>
    </row>
    <row r="255" spans="1:6" ht="29.5" thickBot="1" x14ac:dyDescent="0.4">
      <c r="A255" s="2" t="s">
        <v>8</v>
      </c>
      <c r="B255" s="2" t="s">
        <v>9</v>
      </c>
      <c r="C255" s="3">
        <v>44281</v>
      </c>
      <c r="D255" s="4">
        <v>239119</v>
      </c>
      <c r="E255" s="4">
        <v>3123767</v>
      </c>
      <c r="F255" s="4">
        <v>4516</v>
      </c>
    </row>
    <row r="256" spans="1:6" ht="29.5" thickBot="1" x14ac:dyDescent="0.4">
      <c r="A256" s="2" t="s">
        <v>8</v>
      </c>
      <c r="B256" s="2" t="s">
        <v>9</v>
      </c>
      <c r="C256" s="3">
        <v>44282</v>
      </c>
      <c r="D256" s="4">
        <v>218498</v>
      </c>
      <c r="E256" s="4">
        <v>1766831</v>
      </c>
      <c r="F256" s="4">
        <v>2896</v>
      </c>
    </row>
    <row r="257" spans="1:6" ht="29.5" thickBot="1" x14ac:dyDescent="0.4">
      <c r="A257" s="2" t="s">
        <v>8</v>
      </c>
      <c r="B257" s="2" t="s">
        <v>9</v>
      </c>
      <c r="C257" s="3">
        <v>44283</v>
      </c>
      <c r="D257" s="4">
        <v>163075</v>
      </c>
      <c r="E257" s="4">
        <v>1780557</v>
      </c>
      <c r="F257" s="4">
        <v>2062</v>
      </c>
    </row>
    <row r="258" spans="1:6" ht="29.5" thickBot="1" x14ac:dyDescent="0.4">
      <c r="A258" s="2" t="s">
        <v>8</v>
      </c>
      <c r="B258" s="2" t="s">
        <v>9</v>
      </c>
      <c r="C258" s="3">
        <v>44284</v>
      </c>
      <c r="D258" s="4">
        <v>139257</v>
      </c>
      <c r="E258" s="4">
        <v>4805750</v>
      </c>
      <c r="F258" s="4">
        <v>2962</v>
      </c>
    </row>
    <row r="259" spans="1:6" ht="29.5" thickBot="1" x14ac:dyDescent="0.4">
      <c r="A259" s="2" t="s">
        <v>8</v>
      </c>
      <c r="B259" s="2" t="s">
        <v>9</v>
      </c>
      <c r="C259" s="3">
        <v>44285</v>
      </c>
      <c r="D259" s="4">
        <v>204845</v>
      </c>
      <c r="E259" s="4">
        <v>2684535</v>
      </c>
      <c r="F259" s="4">
        <v>3971</v>
      </c>
    </row>
    <row r="260" spans="1:6" ht="29.5" thickBot="1" x14ac:dyDescent="0.4">
      <c r="A260" s="2" t="s">
        <v>8</v>
      </c>
      <c r="B260" s="2" t="s">
        <v>9</v>
      </c>
      <c r="C260" s="3">
        <v>44286</v>
      </c>
      <c r="D260" s="4">
        <v>255985</v>
      </c>
      <c r="E260" s="4">
        <v>3040786</v>
      </c>
      <c r="F260" s="4">
        <v>4041</v>
      </c>
    </row>
    <row r="261" spans="1:6" ht="29.5" thickBot="1" x14ac:dyDescent="0.4">
      <c r="A261" s="2" t="s">
        <v>8</v>
      </c>
      <c r="B261" s="2" t="s">
        <v>9</v>
      </c>
      <c r="C261" s="3">
        <v>44287</v>
      </c>
      <c r="D261" s="4">
        <v>251149</v>
      </c>
      <c r="E261" s="4">
        <v>3221301</v>
      </c>
      <c r="F261" s="4">
        <v>3880</v>
      </c>
    </row>
    <row r="262" spans="1:6" ht="29.5" thickBot="1" x14ac:dyDescent="0.4">
      <c r="A262" s="2" t="s">
        <v>8</v>
      </c>
      <c r="B262" s="2" t="s">
        <v>9</v>
      </c>
      <c r="C262" s="3">
        <v>44288</v>
      </c>
      <c r="D262" s="4">
        <v>216832</v>
      </c>
      <c r="E262" s="4">
        <v>2200862</v>
      </c>
      <c r="F262" s="4">
        <v>3620</v>
      </c>
    </row>
    <row r="263" spans="1:6" ht="29.5" thickBot="1" x14ac:dyDescent="0.4">
      <c r="A263" s="2" t="s">
        <v>8</v>
      </c>
      <c r="B263" s="2" t="s">
        <v>9</v>
      </c>
      <c r="C263" s="3">
        <v>44289</v>
      </c>
      <c r="D263" s="4">
        <v>153012</v>
      </c>
      <c r="E263" s="4">
        <v>1838245</v>
      </c>
      <c r="F263" s="4">
        <v>3012</v>
      </c>
    </row>
    <row r="264" spans="1:6" ht="29.5" thickBot="1" x14ac:dyDescent="0.4">
      <c r="A264" s="2" t="s">
        <v>8</v>
      </c>
      <c r="B264" s="2" t="s">
        <v>9</v>
      </c>
      <c r="C264" s="3">
        <v>44290</v>
      </c>
      <c r="D264" s="4">
        <v>199224</v>
      </c>
      <c r="E264" s="4">
        <v>1558732</v>
      </c>
      <c r="F264" s="4">
        <v>2487</v>
      </c>
    </row>
    <row r="265" spans="1:6" ht="29.5" thickBot="1" x14ac:dyDescent="0.4">
      <c r="A265" s="2" t="s">
        <v>8</v>
      </c>
      <c r="B265" s="2" t="s">
        <v>9</v>
      </c>
      <c r="C265" s="3">
        <v>44291</v>
      </c>
      <c r="D265" s="4">
        <v>107614</v>
      </c>
      <c r="E265" s="4">
        <v>1240647</v>
      </c>
      <c r="F265" s="4">
        <v>2628</v>
      </c>
    </row>
    <row r="266" spans="1:6" ht="29.5" thickBot="1" x14ac:dyDescent="0.4">
      <c r="A266" s="2" t="s">
        <v>8</v>
      </c>
      <c r="B266" s="2" t="s">
        <v>9</v>
      </c>
      <c r="C266" s="3">
        <v>44292</v>
      </c>
      <c r="D266" s="4">
        <v>131033</v>
      </c>
      <c r="E266" s="4">
        <v>2497323</v>
      </c>
      <c r="F266" s="4">
        <v>3118</v>
      </c>
    </row>
    <row r="267" spans="1:6" ht="29.5" thickBot="1" x14ac:dyDescent="0.4">
      <c r="A267" s="2" t="s">
        <v>8</v>
      </c>
      <c r="B267" s="2" t="s">
        <v>9</v>
      </c>
      <c r="C267" s="3">
        <v>44293</v>
      </c>
      <c r="D267" s="4">
        <v>162184</v>
      </c>
      <c r="E267" s="4">
        <v>3981020</v>
      </c>
      <c r="F267" s="4">
        <v>4467</v>
      </c>
    </row>
    <row r="268" spans="1:6" ht="29.5" thickBot="1" x14ac:dyDescent="0.4">
      <c r="A268" s="2" t="s">
        <v>8</v>
      </c>
      <c r="B268" s="2" t="s">
        <v>9</v>
      </c>
      <c r="C268" s="3">
        <v>44294</v>
      </c>
      <c r="D268" s="4">
        <v>282881</v>
      </c>
      <c r="E268" s="4">
        <v>3969766</v>
      </c>
      <c r="F268" s="4">
        <v>4868</v>
      </c>
    </row>
    <row r="269" spans="1:6" ht="29.5" thickBot="1" x14ac:dyDescent="0.4">
      <c r="A269" s="2" t="s">
        <v>8</v>
      </c>
      <c r="B269" s="2" t="s">
        <v>9</v>
      </c>
      <c r="C269" s="3">
        <v>44295</v>
      </c>
      <c r="D269" s="4">
        <v>175476</v>
      </c>
      <c r="E269" s="4">
        <v>3896619</v>
      </c>
      <c r="F269" s="4">
        <v>4158</v>
      </c>
    </row>
    <row r="270" spans="1:6" ht="29.5" thickBot="1" x14ac:dyDescent="0.4">
      <c r="A270" s="2" t="s">
        <v>8</v>
      </c>
      <c r="B270" s="2" t="s">
        <v>9</v>
      </c>
      <c r="C270" s="3">
        <v>44296</v>
      </c>
      <c r="D270" s="4">
        <v>145711</v>
      </c>
      <c r="E270" s="4">
        <v>2947907</v>
      </c>
      <c r="F270" s="4">
        <v>3082</v>
      </c>
    </row>
    <row r="271" spans="1:6" ht="29.5" thickBot="1" x14ac:dyDescent="0.4">
      <c r="A271" s="2" t="s">
        <v>8</v>
      </c>
      <c r="B271" s="2" t="s">
        <v>9</v>
      </c>
      <c r="C271" s="3">
        <v>44297</v>
      </c>
      <c r="D271" s="4">
        <v>221257</v>
      </c>
      <c r="E271" s="4">
        <v>2321775</v>
      </c>
      <c r="F271" s="4">
        <v>2851</v>
      </c>
    </row>
    <row r="272" spans="1:6" ht="29.5" thickBot="1" x14ac:dyDescent="0.4">
      <c r="A272" s="2" t="s">
        <v>8</v>
      </c>
      <c r="B272" s="2" t="s">
        <v>9</v>
      </c>
      <c r="C272" s="3">
        <v>44298</v>
      </c>
      <c r="D272" s="4">
        <v>127172</v>
      </c>
      <c r="E272" s="4">
        <v>2768863</v>
      </c>
      <c r="F272" s="4">
        <v>3198</v>
      </c>
    </row>
    <row r="273" spans="1:6" ht="29.5" thickBot="1" x14ac:dyDescent="0.4">
      <c r="A273" s="2" t="s">
        <v>8</v>
      </c>
      <c r="B273" s="2" t="s">
        <v>9</v>
      </c>
      <c r="C273" s="3">
        <v>44299</v>
      </c>
      <c r="D273" s="4">
        <v>193193</v>
      </c>
      <c r="E273" s="4">
        <v>3260951</v>
      </c>
      <c r="F273" s="4">
        <v>4061</v>
      </c>
    </row>
    <row r="274" spans="1:6" ht="29.5" thickBot="1" x14ac:dyDescent="0.4">
      <c r="A274" s="2" t="s">
        <v>8</v>
      </c>
      <c r="B274" s="2" t="s">
        <v>9</v>
      </c>
      <c r="C274" s="3">
        <v>44300</v>
      </c>
      <c r="D274" s="4">
        <v>212385</v>
      </c>
      <c r="E274" s="4">
        <v>3663085</v>
      </c>
      <c r="F274" s="4">
        <v>4327</v>
      </c>
    </row>
    <row r="275" spans="1:6" ht="29.5" thickBot="1" x14ac:dyDescent="0.4">
      <c r="A275" s="2" t="s">
        <v>8</v>
      </c>
      <c r="B275" s="2" t="s">
        <v>9</v>
      </c>
      <c r="C275" s="3">
        <v>44301</v>
      </c>
      <c r="D275" s="4">
        <v>201003</v>
      </c>
      <c r="E275" s="4">
        <v>4100644</v>
      </c>
      <c r="F275" s="4">
        <v>3853</v>
      </c>
    </row>
    <row r="276" spans="1:6" ht="29.5" thickBot="1" x14ac:dyDescent="0.4">
      <c r="A276" s="2" t="s">
        <v>8</v>
      </c>
      <c r="B276" s="2" t="s">
        <v>9</v>
      </c>
      <c r="C276" s="3">
        <v>44302</v>
      </c>
      <c r="D276" s="4">
        <v>194718</v>
      </c>
      <c r="E276" s="4">
        <v>3719316</v>
      </c>
      <c r="F276" s="4">
        <v>3782</v>
      </c>
    </row>
    <row r="277" spans="1:6" ht="29.5" thickBot="1" x14ac:dyDescent="0.4">
      <c r="A277" s="2" t="s">
        <v>8</v>
      </c>
      <c r="B277" s="2" t="s">
        <v>9</v>
      </c>
      <c r="C277" s="3">
        <v>44303</v>
      </c>
      <c r="D277" s="4">
        <v>158080</v>
      </c>
      <c r="E277" s="4">
        <v>2593316</v>
      </c>
      <c r="F277" s="4">
        <v>2975</v>
      </c>
    </row>
    <row r="278" spans="1:6" ht="29.5" thickBot="1" x14ac:dyDescent="0.4">
      <c r="A278" s="2" t="s">
        <v>8</v>
      </c>
      <c r="B278" s="2" t="s">
        <v>9</v>
      </c>
      <c r="C278" s="3">
        <v>44304</v>
      </c>
      <c r="D278" s="4">
        <v>112683</v>
      </c>
      <c r="E278" s="4">
        <v>3062737</v>
      </c>
      <c r="F278" s="4">
        <v>2177</v>
      </c>
    </row>
    <row r="279" spans="1:6" ht="29.5" thickBot="1" x14ac:dyDescent="0.4">
      <c r="A279" s="2" t="s">
        <v>8</v>
      </c>
      <c r="B279" s="2" t="s">
        <v>9</v>
      </c>
      <c r="C279" s="3">
        <v>44305</v>
      </c>
      <c r="D279" s="4">
        <v>110364</v>
      </c>
      <c r="E279" s="4">
        <v>3177065</v>
      </c>
      <c r="F279" s="4">
        <v>3107</v>
      </c>
    </row>
    <row r="280" spans="1:6" ht="29.5" thickBot="1" x14ac:dyDescent="0.4">
      <c r="A280" s="2" t="s">
        <v>8</v>
      </c>
      <c r="B280" s="2" t="s">
        <v>9</v>
      </c>
      <c r="C280" s="3">
        <v>44306</v>
      </c>
      <c r="D280" s="4">
        <v>177235</v>
      </c>
      <c r="E280" s="4">
        <v>3198553</v>
      </c>
      <c r="F280" s="4">
        <v>3771</v>
      </c>
    </row>
    <row r="281" spans="1:6" ht="29.5" thickBot="1" x14ac:dyDescent="0.4">
      <c r="A281" s="2" t="s">
        <v>8</v>
      </c>
      <c r="B281" s="2" t="s">
        <v>9</v>
      </c>
      <c r="C281" s="3">
        <v>44307</v>
      </c>
      <c r="D281" s="4">
        <v>186878</v>
      </c>
      <c r="E281" s="4">
        <v>4065656</v>
      </c>
      <c r="F281" s="4">
        <v>3963</v>
      </c>
    </row>
    <row r="282" spans="1:6" ht="29.5" thickBot="1" x14ac:dyDescent="0.4">
      <c r="A282" s="2" t="s">
        <v>8</v>
      </c>
      <c r="B282" s="2" t="s">
        <v>9</v>
      </c>
      <c r="C282" s="3">
        <v>44308</v>
      </c>
      <c r="D282" s="4">
        <v>189894</v>
      </c>
      <c r="E282" s="4">
        <v>4198644</v>
      </c>
      <c r="F282" s="4">
        <v>3638</v>
      </c>
    </row>
    <row r="283" spans="1:6" ht="29.5" thickBot="1" x14ac:dyDescent="0.4">
      <c r="A283" s="2" t="s">
        <v>8</v>
      </c>
      <c r="B283" s="2" t="s">
        <v>9</v>
      </c>
      <c r="C283" s="3">
        <v>44309</v>
      </c>
      <c r="D283" s="4">
        <v>171796</v>
      </c>
      <c r="E283" s="4">
        <v>4157172</v>
      </c>
      <c r="F283" s="4">
        <v>3641</v>
      </c>
    </row>
    <row r="284" spans="1:6" ht="29.5" thickBot="1" x14ac:dyDescent="0.4">
      <c r="A284" s="2" t="s">
        <v>8</v>
      </c>
      <c r="B284" s="2" t="s">
        <v>9</v>
      </c>
      <c r="C284" s="3">
        <v>44310</v>
      </c>
      <c r="D284" s="4">
        <v>133725</v>
      </c>
      <c r="E284" s="4">
        <v>2839953</v>
      </c>
      <c r="F284" s="4">
        <v>2862</v>
      </c>
    </row>
    <row r="285" spans="1:6" ht="29.5" thickBot="1" x14ac:dyDescent="0.4">
      <c r="A285" s="2" t="s">
        <v>8</v>
      </c>
      <c r="B285" s="2" t="s">
        <v>9</v>
      </c>
      <c r="C285" s="3">
        <v>44311</v>
      </c>
      <c r="D285" s="4">
        <v>109116</v>
      </c>
      <c r="E285" s="4">
        <v>3353637</v>
      </c>
      <c r="F285" s="4">
        <v>1929</v>
      </c>
    </row>
    <row r="286" spans="1:6" ht="29.5" thickBot="1" x14ac:dyDescent="0.4">
      <c r="A286" s="2" t="s">
        <v>8</v>
      </c>
      <c r="B286" s="2" t="s">
        <v>9</v>
      </c>
      <c r="C286" s="3">
        <v>44312</v>
      </c>
      <c r="D286" s="4">
        <v>90912</v>
      </c>
      <c r="E286" s="4">
        <v>2670883</v>
      </c>
      <c r="F286" s="4">
        <v>2816</v>
      </c>
    </row>
    <row r="287" spans="1:6" ht="29.5" thickBot="1" x14ac:dyDescent="0.4">
      <c r="A287" s="2" t="s">
        <v>8</v>
      </c>
      <c r="B287" s="2" t="s">
        <v>9</v>
      </c>
      <c r="C287" s="3">
        <v>44313</v>
      </c>
      <c r="D287" s="4">
        <v>149875</v>
      </c>
      <c r="E287" s="4">
        <v>4079711</v>
      </c>
      <c r="F287" s="4">
        <v>3517</v>
      </c>
    </row>
    <row r="288" spans="1:6" ht="29.5" thickBot="1" x14ac:dyDescent="0.4">
      <c r="A288" s="2" t="s">
        <v>8</v>
      </c>
      <c r="B288" s="2" t="s">
        <v>9</v>
      </c>
      <c r="C288" s="3">
        <v>44314</v>
      </c>
      <c r="D288" s="4">
        <v>161802</v>
      </c>
      <c r="E288" s="4">
        <v>5134102</v>
      </c>
      <c r="F288" s="4">
        <v>3508</v>
      </c>
    </row>
    <row r="289" spans="1:6" ht="29.5" thickBot="1" x14ac:dyDescent="0.4">
      <c r="A289" s="2" t="s">
        <v>8</v>
      </c>
      <c r="B289" s="2" t="s">
        <v>9</v>
      </c>
      <c r="C289" s="3">
        <v>44315</v>
      </c>
      <c r="D289" s="4">
        <v>155986</v>
      </c>
      <c r="E289" s="4">
        <v>5091475</v>
      </c>
      <c r="F289" s="4">
        <v>3282</v>
      </c>
    </row>
    <row r="290" spans="1:6" ht="29.5" thickBot="1" x14ac:dyDescent="0.4">
      <c r="A290" s="2" t="s">
        <v>8</v>
      </c>
      <c r="B290" s="2" t="s">
        <v>9</v>
      </c>
      <c r="C290" s="3">
        <v>44316</v>
      </c>
      <c r="D290" s="4">
        <v>131930</v>
      </c>
      <c r="E290" s="4">
        <v>3985251</v>
      </c>
      <c r="F290" s="4">
        <v>2937</v>
      </c>
    </row>
    <row r="291" spans="1:6" ht="29.5" thickBot="1" x14ac:dyDescent="0.4">
      <c r="A291" s="2" t="s">
        <v>8</v>
      </c>
      <c r="B291" s="2" t="s">
        <v>9</v>
      </c>
      <c r="C291" s="3">
        <v>44317</v>
      </c>
      <c r="D291" s="4">
        <v>114638</v>
      </c>
      <c r="E291" s="4">
        <v>2650109</v>
      </c>
      <c r="F291" s="4">
        <v>2434</v>
      </c>
    </row>
    <row r="292" spans="1:6" ht="29.5" thickBot="1" x14ac:dyDescent="0.4">
      <c r="A292" s="2" t="s">
        <v>8</v>
      </c>
      <c r="B292" s="2" t="s">
        <v>9</v>
      </c>
      <c r="C292" s="3">
        <v>44318</v>
      </c>
      <c r="D292" s="4">
        <v>69658</v>
      </c>
      <c r="E292" s="4">
        <v>3375680</v>
      </c>
      <c r="F292" s="4">
        <v>1527</v>
      </c>
    </row>
    <row r="293" spans="1:6" ht="29.5" thickBot="1" x14ac:dyDescent="0.4">
      <c r="A293" s="2" t="s">
        <v>8</v>
      </c>
      <c r="B293" s="2" t="s">
        <v>9</v>
      </c>
      <c r="C293" s="3">
        <v>44319</v>
      </c>
      <c r="D293" s="4">
        <v>74865</v>
      </c>
      <c r="E293" s="4">
        <v>2611805</v>
      </c>
      <c r="F293" s="4">
        <v>2180</v>
      </c>
    </row>
    <row r="294" spans="1:6" ht="29.5" thickBot="1" x14ac:dyDescent="0.4">
      <c r="A294" s="2" t="s">
        <v>8</v>
      </c>
      <c r="B294" s="2" t="s">
        <v>9</v>
      </c>
      <c r="C294" s="3">
        <v>44320</v>
      </c>
      <c r="D294" s="4">
        <v>121559</v>
      </c>
      <c r="E294" s="4">
        <v>3677911</v>
      </c>
      <c r="F294" s="4">
        <v>2478</v>
      </c>
    </row>
    <row r="295" spans="1:6" ht="29.5" thickBot="1" x14ac:dyDescent="0.4">
      <c r="A295" s="2" t="s">
        <v>8</v>
      </c>
      <c r="B295" s="2" t="s">
        <v>9</v>
      </c>
      <c r="C295" s="3">
        <v>44321</v>
      </c>
      <c r="D295" s="4">
        <v>125074</v>
      </c>
      <c r="E295" s="4">
        <v>5911702</v>
      </c>
      <c r="F295" s="4">
        <v>2825</v>
      </c>
    </row>
    <row r="296" spans="1:6" ht="29.5" thickBot="1" x14ac:dyDescent="0.4">
      <c r="A296" s="2" t="s">
        <v>8</v>
      </c>
      <c r="B296" s="2" t="s">
        <v>9</v>
      </c>
      <c r="C296" s="3">
        <v>44322</v>
      </c>
      <c r="D296" s="4">
        <v>126528</v>
      </c>
      <c r="E296" s="4">
        <v>5614346</v>
      </c>
      <c r="F296" s="4">
        <v>2937</v>
      </c>
    </row>
    <row r="297" spans="1:6" ht="29.5" thickBot="1" x14ac:dyDescent="0.4">
      <c r="A297" s="2" t="s">
        <v>8</v>
      </c>
      <c r="B297" s="2" t="s">
        <v>9</v>
      </c>
      <c r="C297" s="3">
        <v>44323</v>
      </c>
      <c r="D297" s="4">
        <v>118314</v>
      </c>
      <c r="E297" s="4">
        <v>4699945</v>
      </c>
      <c r="F297" s="4">
        <v>2740</v>
      </c>
    </row>
    <row r="298" spans="1:6" ht="29.5" thickBot="1" x14ac:dyDescent="0.4">
      <c r="A298" s="2" t="s">
        <v>8</v>
      </c>
      <c r="B298" s="2" t="s">
        <v>9</v>
      </c>
      <c r="C298" s="3">
        <v>44324</v>
      </c>
      <c r="D298" s="4">
        <v>96615</v>
      </c>
      <c r="E298" s="4">
        <v>3334623</v>
      </c>
      <c r="F298" s="4">
        <v>2256</v>
      </c>
    </row>
    <row r="299" spans="1:6" ht="29.5" thickBot="1" x14ac:dyDescent="0.4">
      <c r="A299" s="2" t="s">
        <v>8</v>
      </c>
      <c r="B299" s="2" t="s">
        <v>9</v>
      </c>
      <c r="C299" s="3">
        <v>44325</v>
      </c>
      <c r="D299" s="4">
        <v>59796</v>
      </c>
      <c r="E299" s="4">
        <v>3769383</v>
      </c>
      <c r="F299" s="4">
        <v>1480</v>
      </c>
    </row>
    <row r="300" spans="1:6" ht="29.5" thickBot="1" x14ac:dyDescent="0.4">
      <c r="A300" s="2" t="s">
        <v>8</v>
      </c>
      <c r="B300" s="2" t="s">
        <v>9</v>
      </c>
      <c r="C300" s="3">
        <v>44326</v>
      </c>
      <c r="D300" s="4">
        <v>69099</v>
      </c>
      <c r="E300" s="4">
        <v>3627766</v>
      </c>
      <c r="F300" s="4">
        <v>2006</v>
      </c>
    </row>
    <row r="301" spans="1:6" ht="29.5" thickBot="1" x14ac:dyDescent="0.4">
      <c r="A301" s="2" t="s">
        <v>8</v>
      </c>
      <c r="B301" s="2" t="s">
        <v>9</v>
      </c>
      <c r="C301" s="3">
        <v>44327</v>
      </c>
      <c r="D301" s="4">
        <v>108217</v>
      </c>
      <c r="E301" s="4">
        <v>4619931</v>
      </c>
      <c r="F301" s="4">
        <v>2477</v>
      </c>
    </row>
    <row r="302" spans="1:6" ht="29.5" thickBot="1" x14ac:dyDescent="0.4">
      <c r="A302" s="2" t="s">
        <v>8</v>
      </c>
      <c r="B302" s="2" t="s">
        <v>9</v>
      </c>
      <c r="C302" s="3">
        <v>44328</v>
      </c>
      <c r="D302" s="4">
        <v>98176</v>
      </c>
      <c r="E302" s="4">
        <v>5666248</v>
      </c>
      <c r="F302" s="4">
        <v>2334</v>
      </c>
    </row>
    <row r="303" spans="1:6" ht="29.5" thickBot="1" x14ac:dyDescent="0.4">
      <c r="A303" s="2" t="s">
        <v>8</v>
      </c>
      <c r="B303" s="2" t="s">
        <v>9</v>
      </c>
      <c r="C303" s="3">
        <v>44329</v>
      </c>
      <c r="D303" s="4">
        <v>93044</v>
      </c>
      <c r="E303" s="4">
        <v>4751541</v>
      </c>
      <c r="F303" s="4">
        <v>2413</v>
      </c>
    </row>
    <row r="304" spans="1:6" ht="29.5" thickBot="1" x14ac:dyDescent="0.4">
      <c r="A304" s="2" t="s">
        <v>8</v>
      </c>
      <c r="B304" s="2" t="s">
        <v>9</v>
      </c>
      <c r="C304" s="3">
        <v>44330</v>
      </c>
      <c r="D304" s="4">
        <v>89157</v>
      </c>
      <c r="E304" s="4">
        <v>4660167</v>
      </c>
      <c r="F304" s="4">
        <v>2158</v>
      </c>
    </row>
    <row r="305" spans="1:6" ht="29.5" thickBot="1" x14ac:dyDescent="0.4">
      <c r="A305" s="2" t="s">
        <v>8</v>
      </c>
      <c r="B305" s="2" t="s">
        <v>9</v>
      </c>
      <c r="C305" s="3">
        <v>44331</v>
      </c>
      <c r="D305" s="4">
        <v>71100</v>
      </c>
      <c r="E305" s="4">
        <v>3822822</v>
      </c>
      <c r="F305" s="4">
        <v>1730</v>
      </c>
    </row>
    <row r="306" spans="1:6" ht="29.5" thickBot="1" x14ac:dyDescent="0.4">
      <c r="A306" s="2" t="s">
        <v>8</v>
      </c>
      <c r="B306" s="2" t="s">
        <v>9</v>
      </c>
      <c r="C306" s="3">
        <v>44332</v>
      </c>
      <c r="D306" s="4">
        <v>60558</v>
      </c>
      <c r="E306" s="4">
        <v>4015453</v>
      </c>
      <c r="F306" s="4">
        <v>1175</v>
      </c>
    </row>
    <row r="307" spans="1:6" ht="29.5" thickBot="1" x14ac:dyDescent="0.4">
      <c r="A307" s="2" t="s">
        <v>8</v>
      </c>
      <c r="B307" s="2" t="s">
        <v>9</v>
      </c>
      <c r="C307" s="3">
        <v>44333</v>
      </c>
      <c r="D307" s="4">
        <v>53702</v>
      </c>
      <c r="E307" s="4">
        <v>3541987</v>
      </c>
      <c r="F307" s="4">
        <v>1587</v>
      </c>
    </row>
    <row r="308" spans="1:6" ht="29.5" thickBot="1" x14ac:dyDescent="0.4">
      <c r="A308" s="2" t="s">
        <v>8</v>
      </c>
      <c r="B308" s="2" t="s">
        <v>9</v>
      </c>
      <c r="C308" s="3">
        <v>44334</v>
      </c>
      <c r="D308" s="4">
        <v>76862</v>
      </c>
      <c r="E308" s="4">
        <v>4766443</v>
      </c>
      <c r="F308" s="4">
        <v>2185</v>
      </c>
    </row>
    <row r="309" spans="1:6" ht="29.5" thickBot="1" x14ac:dyDescent="0.4">
      <c r="A309" s="2" t="s">
        <v>8</v>
      </c>
      <c r="B309" s="2" t="s">
        <v>9</v>
      </c>
      <c r="C309" s="3">
        <v>44335</v>
      </c>
      <c r="D309" s="4">
        <v>90112</v>
      </c>
      <c r="E309" s="4">
        <v>5019432</v>
      </c>
      <c r="F309" s="4">
        <v>2020</v>
      </c>
    </row>
    <row r="310" spans="1:6" ht="29.5" thickBot="1" x14ac:dyDescent="0.4">
      <c r="A310" s="2" t="s">
        <v>8</v>
      </c>
      <c r="B310" s="2" t="s">
        <v>9</v>
      </c>
      <c r="C310" s="3">
        <v>44336</v>
      </c>
      <c r="D310" s="4">
        <v>67487</v>
      </c>
      <c r="E310" s="4">
        <v>5816119</v>
      </c>
      <c r="F310" s="4">
        <v>1848</v>
      </c>
    </row>
    <row r="311" spans="1:6" ht="29.5" thickBot="1" x14ac:dyDescent="0.4">
      <c r="A311" s="2" t="s">
        <v>8</v>
      </c>
      <c r="B311" s="2" t="s">
        <v>9</v>
      </c>
      <c r="C311" s="3">
        <v>44337</v>
      </c>
      <c r="D311" s="4">
        <v>72861</v>
      </c>
      <c r="E311" s="4">
        <v>4841805</v>
      </c>
      <c r="F311" s="4">
        <v>1695</v>
      </c>
    </row>
    <row r="312" spans="1:6" ht="29.5" thickBot="1" x14ac:dyDescent="0.4">
      <c r="A312" s="2" t="s">
        <v>8</v>
      </c>
      <c r="B312" s="2" t="s">
        <v>9</v>
      </c>
      <c r="C312" s="3">
        <v>44338</v>
      </c>
      <c r="D312" s="4">
        <v>59290</v>
      </c>
      <c r="E312" s="4">
        <v>4165548</v>
      </c>
      <c r="F312" s="4">
        <v>1392</v>
      </c>
    </row>
    <row r="313" spans="1:6" ht="29.5" thickBot="1" x14ac:dyDescent="0.4">
      <c r="A313" s="2" t="s">
        <v>8</v>
      </c>
      <c r="B313" s="2" t="s">
        <v>9</v>
      </c>
      <c r="C313" s="3">
        <v>44339</v>
      </c>
      <c r="D313" s="4">
        <v>46092</v>
      </c>
      <c r="E313" s="4">
        <v>4526963</v>
      </c>
      <c r="F313" s="4">
        <v>960</v>
      </c>
    </row>
    <row r="314" spans="1:6" ht="29.5" thickBot="1" x14ac:dyDescent="0.4">
      <c r="A314" s="2" t="s">
        <v>8</v>
      </c>
      <c r="B314" s="2" t="s">
        <v>9</v>
      </c>
      <c r="C314" s="3">
        <v>44340</v>
      </c>
      <c r="D314" s="4">
        <v>41240</v>
      </c>
      <c r="E314" s="4">
        <v>3080990</v>
      </c>
      <c r="F314" s="4">
        <v>1022</v>
      </c>
    </row>
    <row r="315" spans="1:6" ht="29.5" thickBot="1" x14ac:dyDescent="0.4">
      <c r="A315" s="2" t="s">
        <v>8</v>
      </c>
      <c r="B315" s="2" t="s">
        <v>9</v>
      </c>
      <c r="C315" s="3">
        <v>44341</v>
      </c>
      <c r="D315" s="4">
        <v>50746</v>
      </c>
      <c r="E315" s="4">
        <v>4457100</v>
      </c>
      <c r="F315" s="4">
        <v>1980</v>
      </c>
    </row>
    <row r="316" spans="1:6" ht="29.5" thickBot="1" x14ac:dyDescent="0.4">
      <c r="A316" s="2" t="s">
        <v>8</v>
      </c>
      <c r="B316" s="2" t="s">
        <v>9</v>
      </c>
      <c r="C316" s="3">
        <v>44342</v>
      </c>
      <c r="D316" s="4">
        <v>61391</v>
      </c>
      <c r="E316" s="4">
        <v>5707632</v>
      </c>
      <c r="F316" s="4">
        <v>1807</v>
      </c>
    </row>
    <row r="317" spans="1:6" ht="29.5" thickBot="1" x14ac:dyDescent="0.4">
      <c r="A317" s="2" t="s">
        <v>8</v>
      </c>
      <c r="B317" s="2" t="s">
        <v>9</v>
      </c>
      <c r="C317" s="3">
        <v>44343</v>
      </c>
      <c r="D317" s="4">
        <v>66718</v>
      </c>
      <c r="E317" s="4">
        <v>5203721</v>
      </c>
      <c r="F317" s="4">
        <v>1554</v>
      </c>
    </row>
    <row r="318" spans="1:6" ht="29.5" thickBot="1" x14ac:dyDescent="0.4">
      <c r="A318" s="2" t="s">
        <v>8</v>
      </c>
      <c r="B318" s="2" t="s">
        <v>9</v>
      </c>
      <c r="C318" s="3">
        <v>44344</v>
      </c>
      <c r="D318" s="4">
        <v>61884</v>
      </c>
      <c r="E318" s="4">
        <v>4774597</v>
      </c>
      <c r="F318" s="4">
        <v>1431</v>
      </c>
    </row>
    <row r="319" spans="1:6" ht="29.5" thickBot="1" x14ac:dyDescent="0.4">
      <c r="A319" s="2" t="s">
        <v>8</v>
      </c>
      <c r="B319" s="2" t="s">
        <v>9</v>
      </c>
      <c r="C319" s="3">
        <v>44345</v>
      </c>
      <c r="D319" s="4">
        <v>49789</v>
      </c>
      <c r="E319" s="4">
        <v>3303430</v>
      </c>
      <c r="F319" s="4">
        <v>1143</v>
      </c>
    </row>
    <row r="320" spans="1:6" ht="29.5" thickBot="1" x14ac:dyDescent="0.4">
      <c r="A320" s="2" t="s">
        <v>8</v>
      </c>
      <c r="B320" s="2" t="s">
        <v>9</v>
      </c>
      <c r="C320" s="3">
        <v>44346</v>
      </c>
      <c r="D320" s="4">
        <v>40702</v>
      </c>
      <c r="E320" s="4">
        <v>4154878</v>
      </c>
      <c r="F320" s="4">
        <v>792</v>
      </c>
    </row>
    <row r="321" spans="1:6" ht="29.5" thickBot="1" x14ac:dyDescent="0.4">
      <c r="A321" s="2" t="s">
        <v>8</v>
      </c>
      <c r="B321" s="2" t="s">
        <v>9</v>
      </c>
      <c r="C321" s="3">
        <v>44347</v>
      </c>
      <c r="D321" s="4">
        <v>37598</v>
      </c>
      <c r="E321" s="4">
        <v>3224658</v>
      </c>
      <c r="F321" s="4">
        <v>1109</v>
      </c>
    </row>
    <row r="322" spans="1:6" ht="29.5" thickBot="1" x14ac:dyDescent="0.4">
      <c r="A322" s="2" t="s">
        <v>8</v>
      </c>
      <c r="B322" s="2" t="s">
        <v>9</v>
      </c>
      <c r="C322" s="3">
        <v>44348</v>
      </c>
      <c r="D322" s="4">
        <v>48049</v>
      </c>
      <c r="E322" s="4">
        <v>5347107</v>
      </c>
      <c r="F322" s="4">
        <v>1359</v>
      </c>
    </row>
    <row r="323" spans="1:6" ht="29.5" thickBot="1" x14ac:dyDescent="0.4">
      <c r="A323" s="2" t="s">
        <v>8</v>
      </c>
      <c r="B323" s="2" t="s">
        <v>9</v>
      </c>
      <c r="C323" s="3">
        <v>44349</v>
      </c>
      <c r="D323" s="4">
        <v>44233</v>
      </c>
      <c r="E323" s="4">
        <v>5943768</v>
      </c>
      <c r="F323" s="4">
        <v>1273</v>
      </c>
    </row>
    <row r="324" spans="1:6" ht="29.5" thickBot="1" x14ac:dyDescent="0.4">
      <c r="A324" s="2" t="s">
        <v>8</v>
      </c>
      <c r="B324" s="2" t="s">
        <v>9</v>
      </c>
      <c r="C324" s="3">
        <v>44350</v>
      </c>
      <c r="D324" s="4">
        <v>65430</v>
      </c>
      <c r="E324" s="4">
        <v>4880198</v>
      </c>
      <c r="F324" s="4">
        <v>1294</v>
      </c>
    </row>
    <row r="325" spans="1:6" ht="29.5" thickBot="1" x14ac:dyDescent="0.4">
      <c r="A325" s="2" t="s">
        <v>8</v>
      </c>
      <c r="B325" s="2" t="s">
        <v>9</v>
      </c>
      <c r="C325" s="3">
        <v>44351</v>
      </c>
      <c r="D325" s="4">
        <v>48340</v>
      </c>
      <c r="E325" s="4">
        <v>4797688</v>
      </c>
      <c r="F325" s="4">
        <v>1296</v>
      </c>
    </row>
    <row r="326" spans="1:6" ht="29.5" thickBot="1" x14ac:dyDescent="0.4">
      <c r="A326" s="2" t="s">
        <v>8</v>
      </c>
      <c r="B326" s="2" t="s">
        <v>9</v>
      </c>
      <c r="C326" s="3">
        <v>44352</v>
      </c>
      <c r="D326" s="4">
        <v>38409</v>
      </c>
      <c r="E326" s="4">
        <v>3596091</v>
      </c>
      <c r="F326" s="4">
        <v>1008</v>
      </c>
    </row>
    <row r="327" spans="1:6" ht="29.5" thickBot="1" x14ac:dyDescent="0.4">
      <c r="A327" s="2" t="s">
        <v>8</v>
      </c>
      <c r="B327" s="2" t="s">
        <v>9</v>
      </c>
      <c r="C327" s="3">
        <v>44353</v>
      </c>
      <c r="D327" s="4">
        <v>32749</v>
      </c>
      <c r="E327" s="4">
        <v>5252874</v>
      </c>
      <c r="F327" s="4">
        <v>721</v>
      </c>
    </row>
    <row r="328" spans="1:6" ht="29.5" thickBot="1" x14ac:dyDescent="0.4">
      <c r="A328" s="2" t="s">
        <v>8</v>
      </c>
      <c r="B328" s="2" t="s">
        <v>9</v>
      </c>
      <c r="C328" s="3">
        <v>44354</v>
      </c>
      <c r="D328" s="4">
        <v>36634</v>
      </c>
      <c r="E328" s="4">
        <v>4120133</v>
      </c>
      <c r="F328" s="4">
        <v>928</v>
      </c>
    </row>
    <row r="329" spans="1:6" ht="29.5" thickBot="1" x14ac:dyDescent="0.4">
      <c r="A329" s="2" t="s">
        <v>8</v>
      </c>
      <c r="B329" s="2" t="s">
        <v>9</v>
      </c>
      <c r="C329" s="3">
        <v>44355</v>
      </c>
      <c r="D329" s="4">
        <v>43182</v>
      </c>
      <c r="E329" s="4">
        <v>4985630</v>
      </c>
      <c r="F329" s="4">
        <v>1490</v>
      </c>
    </row>
    <row r="330" spans="1:6" ht="29.5" thickBot="1" x14ac:dyDescent="0.4">
      <c r="A330" s="2" t="s">
        <v>8</v>
      </c>
      <c r="B330" s="2" t="s">
        <v>9</v>
      </c>
      <c r="C330" s="3">
        <v>44356</v>
      </c>
      <c r="D330" s="4">
        <v>46288</v>
      </c>
      <c r="E330" s="4">
        <v>6612702</v>
      </c>
      <c r="F330" s="4">
        <v>1228</v>
      </c>
    </row>
    <row r="331" spans="1:6" ht="29.5" thickBot="1" x14ac:dyDescent="0.4">
      <c r="A331" s="2" t="s">
        <v>8</v>
      </c>
      <c r="B331" s="2" t="s">
        <v>9</v>
      </c>
      <c r="C331" s="3">
        <v>44357</v>
      </c>
      <c r="D331" s="4">
        <v>54820</v>
      </c>
      <c r="E331" s="4">
        <v>5663187</v>
      </c>
      <c r="F331" s="4">
        <v>1259</v>
      </c>
    </row>
    <row r="332" spans="1:6" ht="29.5" thickBot="1" x14ac:dyDescent="0.4">
      <c r="A332" s="2" t="s">
        <v>8</v>
      </c>
      <c r="B332" s="2" t="s">
        <v>9</v>
      </c>
      <c r="C332" s="3">
        <v>44358</v>
      </c>
      <c r="D332" s="4">
        <v>43049</v>
      </c>
      <c r="E332" s="4">
        <v>4875074</v>
      </c>
      <c r="F332" s="4">
        <v>1126</v>
      </c>
    </row>
    <row r="333" spans="1:6" ht="29.5" thickBot="1" x14ac:dyDescent="0.4">
      <c r="A333" s="2" t="s">
        <v>8</v>
      </c>
      <c r="B333" s="2" t="s">
        <v>9</v>
      </c>
      <c r="C333" s="3">
        <v>44359</v>
      </c>
      <c r="D333" s="4">
        <v>36832</v>
      </c>
      <c r="E333" s="4">
        <v>3667962</v>
      </c>
      <c r="F333" s="4">
        <v>842</v>
      </c>
    </row>
    <row r="334" spans="1:6" ht="29.5" thickBot="1" x14ac:dyDescent="0.4">
      <c r="A334" s="2" t="s">
        <v>8</v>
      </c>
      <c r="B334" s="2" t="s">
        <v>9</v>
      </c>
      <c r="C334" s="3">
        <v>44360</v>
      </c>
      <c r="D334" s="4">
        <v>33875</v>
      </c>
      <c r="E334" s="4">
        <v>5573254</v>
      </c>
      <c r="F334" s="4">
        <v>563</v>
      </c>
    </row>
    <row r="335" spans="1:6" ht="29.5" thickBot="1" x14ac:dyDescent="0.4">
      <c r="A335" s="2" t="s">
        <v>8</v>
      </c>
      <c r="B335" s="2" t="s">
        <v>9</v>
      </c>
      <c r="C335" s="3">
        <v>44361</v>
      </c>
      <c r="D335" s="4">
        <v>38020</v>
      </c>
      <c r="E335" s="4">
        <v>3651339</v>
      </c>
      <c r="F335" s="4">
        <v>759</v>
      </c>
    </row>
    <row r="336" spans="1:6" ht="29.5" thickBot="1" x14ac:dyDescent="0.4">
      <c r="A336" s="2" t="s">
        <v>8</v>
      </c>
      <c r="B336" s="2" t="s">
        <v>9</v>
      </c>
      <c r="C336" s="3">
        <v>44362</v>
      </c>
      <c r="D336" s="4">
        <v>39728</v>
      </c>
      <c r="E336" s="4">
        <v>4299474</v>
      </c>
      <c r="F336" s="4">
        <v>1105</v>
      </c>
    </row>
    <row r="337" spans="1:6" ht="29.5" thickBot="1" x14ac:dyDescent="0.4">
      <c r="A337" s="2" t="s">
        <v>8</v>
      </c>
      <c r="B337" s="2" t="s">
        <v>9</v>
      </c>
      <c r="C337" s="3">
        <v>44363</v>
      </c>
      <c r="D337" s="4">
        <v>40673</v>
      </c>
      <c r="E337" s="4">
        <v>5964859</v>
      </c>
      <c r="F337" s="4">
        <v>1081</v>
      </c>
    </row>
    <row r="338" spans="1:6" ht="29.5" thickBot="1" x14ac:dyDescent="0.4">
      <c r="A338" s="2" t="s">
        <v>8</v>
      </c>
      <c r="B338" s="2" t="s">
        <v>9</v>
      </c>
      <c r="C338" s="3">
        <v>44364</v>
      </c>
      <c r="D338" s="4">
        <v>41741</v>
      </c>
      <c r="E338" s="4">
        <v>5893990</v>
      </c>
      <c r="F338" s="4">
        <v>986</v>
      </c>
    </row>
    <row r="339" spans="1:6" ht="29.5" thickBot="1" x14ac:dyDescent="0.4">
      <c r="A339" s="2" t="s">
        <v>8</v>
      </c>
      <c r="B339" s="2" t="s">
        <v>9</v>
      </c>
      <c r="C339" s="3">
        <v>44365</v>
      </c>
      <c r="D339" s="4">
        <v>43979</v>
      </c>
      <c r="E339" s="4">
        <v>4787070</v>
      </c>
      <c r="F339" s="4">
        <v>986</v>
      </c>
    </row>
    <row r="340" spans="1:6" ht="29.5" thickBot="1" x14ac:dyDescent="0.4">
      <c r="A340" s="2" t="s">
        <v>8</v>
      </c>
      <c r="B340" s="2" t="s">
        <v>9</v>
      </c>
      <c r="C340" s="3">
        <v>44366</v>
      </c>
      <c r="D340" s="4">
        <v>39480</v>
      </c>
      <c r="E340" s="4">
        <v>3374550</v>
      </c>
      <c r="F340" s="4">
        <v>806</v>
      </c>
    </row>
    <row r="341" spans="1:6" ht="29.5" thickBot="1" x14ac:dyDescent="0.4">
      <c r="A341" s="2" t="s">
        <v>8</v>
      </c>
      <c r="B341" s="2" t="s">
        <v>9</v>
      </c>
      <c r="C341" s="3">
        <v>44367</v>
      </c>
      <c r="D341" s="4">
        <v>34791</v>
      </c>
      <c r="E341" s="4">
        <v>6167796</v>
      </c>
      <c r="F341" s="4">
        <v>595</v>
      </c>
    </row>
    <row r="342" spans="1:6" ht="29.5" thickBot="1" x14ac:dyDescent="0.4">
      <c r="A342" s="2" t="s">
        <v>8</v>
      </c>
      <c r="B342" s="2" t="s">
        <v>9</v>
      </c>
      <c r="C342" s="3">
        <v>44368</v>
      </c>
      <c r="D342" s="4">
        <v>41270</v>
      </c>
      <c r="E342" s="4">
        <v>3533706</v>
      </c>
      <c r="F342" s="4">
        <v>816</v>
      </c>
    </row>
    <row r="343" spans="1:6" ht="29.5" thickBot="1" x14ac:dyDescent="0.4">
      <c r="A343" s="2" t="s">
        <v>8</v>
      </c>
      <c r="B343" s="2" t="s">
        <v>9</v>
      </c>
      <c r="C343" s="3">
        <v>44369</v>
      </c>
      <c r="D343" s="4">
        <v>44653</v>
      </c>
      <c r="E343" s="4">
        <v>5506947</v>
      </c>
      <c r="F343" s="4">
        <v>1010</v>
      </c>
    </row>
    <row r="344" spans="1:6" ht="29.5" thickBot="1" x14ac:dyDescent="0.4">
      <c r="A344" s="2" t="s">
        <v>8</v>
      </c>
      <c r="B344" s="2" t="s">
        <v>9</v>
      </c>
      <c r="C344" s="3">
        <v>44370</v>
      </c>
      <c r="D344" s="4">
        <v>50674</v>
      </c>
      <c r="E344" s="4">
        <v>5290655</v>
      </c>
      <c r="F344" s="4">
        <v>1086</v>
      </c>
    </row>
    <row r="345" spans="1:6" ht="29.5" thickBot="1" x14ac:dyDescent="0.4">
      <c r="A345" s="2" t="s">
        <v>8</v>
      </c>
      <c r="B345" s="2" t="s">
        <v>9</v>
      </c>
      <c r="C345" s="3">
        <v>44371</v>
      </c>
      <c r="D345" s="4">
        <v>52402</v>
      </c>
      <c r="E345" s="4">
        <v>5371780</v>
      </c>
      <c r="F345" s="4">
        <v>1043</v>
      </c>
    </row>
    <row r="346" spans="1:6" ht="29.5" thickBot="1" x14ac:dyDescent="0.4">
      <c r="A346" s="2" t="s">
        <v>8</v>
      </c>
      <c r="B346" s="2" t="s">
        <v>9</v>
      </c>
      <c r="C346" s="3">
        <v>44372</v>
      </c>
      <c r="D346" s="4">
        <v>51121</v>
      </c>
      <c r="E346" s="4">
        <v>4647582</v>
      </c>
      <c r="F346" s="4">
        <v>1105</v>
      </c>
    </row>
    <row r="347" spans="1:6" ht="29.5" thickBot="1" x14ac:dyDescent="0.4">
      <c r="A347" s="2" t="s">
        <v>8</v>
      </c>
      <c r="B347" s="2" t="s">
        <v>9</v>
      </c>
      <c r="C347" s="3">
        <v>44373</v>
      </c>
      <c r="D347" s="4">
        <v>49299</v>
      </c>
      <c r="E347" s="4">
        <v>3807349</v>
      </c>
      <c r="F347" s="4">
        <v>1066</v>
      </c>
    </row>
    <row r="348" spans="1:6" ht="29.5" thickBot="1" x14ac:dyDescent="0.4">
      <c r="A348" s="2" t="s">
        <v>8</v>
      </c>
      <c r="B348" s="2" t="s">
        <v>9</v>
      </c>
      <c r="C348" s="3">
        <v>44374</v>
      </c>
      <c r="D348" s="4">
        <v>42642</v>
      </c>
      <c r="E348" s="4">
        <v>5862415</v>
      </c>
      <c r="F348" s="4">
        <v>787</v>
      </c>
    </row>
    <row r="349" spans="1:6" ht="29.5" thickBot="1" x14ac:dyDescent="0.4">
      <c r="A349" s="2" t="s">
        <v>8</v>
      </c>
      <c r="B349" s="2" t="s">
        <v>9</v>
      </c>
      <c r="C349" s="3">
        <v>44375</v>
      </c>
      <c r="D349" s="4">
        <v>61480</v>
      </c>
      <c r="E349" s="4">
        <v>4041432</v>
      </c>
      <c r="F349" s="4">
        <v>898</v>
      </c>
    </row>
    <row r="350" spans="1:6" ht="29.5" thickBot="1" x14ac:dyDescent="0.4">
      <c r="A350" s="2" t="s">
        <v>8</v>
      </c>
      <c r="B350" s="2" t="s">
        <v>9</v>
      </c>
      <c r="C350" s="3">
        <v>44376</v>
      </c>
      <c r="D350" s="4">
        <v>60736</v>
      </c>
      <c r="E350" s="4">
        <v>4967859</v>
      </c>
      <c r="F350" s="4">
        <v>1273</v>
      </c>
    </row>
    <row r="351" spans="1:6" ht="29.5" thickBot="1" x14ac:dyDescent="0.4">
      <c r="A351" s="2" t="s">
        <v>8</v>
      </c>
      <c r="B351" s="2" t="s">
        <v>9</v>
      </c>
      <c r="C351" s="3">
        <v>44377</v>
      </c>
      <c r="D351" s="4">
        <v>68084</v>
      </c>
      <c r="E351" s="4">
        <v>5403041</v>
      </c>
      <c r="F351" s="4">
        <v>1153</v>
      </c>
    </row>
    <row r="352" spans="1:6" ht="29.5" thickBot="1" x14ac:dyDescent="0.4">
      <c r="A352" s="2" t="s">
        <v>8</v>
      </c>
      <c r="B352" s="2" t="s">
        <v>9</v>
      </c>
      <c r="C352" s="3">
        <v>44378</v>
      </c>
      <c r="D352" s="4">
        <v>78388</v>
      </c>
      <c r="E352" s="4">
        <v>5447589</v>
      </c>
      <c r="F352" s="4">
        <v>1061</v>
      </c>
    </row>
    <row r="353" spans="1:6" ht="29.5" thickBot="1" x14ac:dyDescent="0.4">
      <c r="A353" s="2" t="s">
        <v>8</v>
      </c>
      <c r="B353" s="2" t="s">
        <v>9</v>
      </c>
      <c r="C353" s="3">
        <v>44379</v>
      </c>
      <c r="D353" s="4">
        <v>76997</v>
      </c>
      <c r="E353" s="4">
        <v>4657881</v>
      </c>
      <c r="F353" s="4">
        <v>977</v>
      </c>
    </row>
    <row r="354" spans="1:6" ht="29.5" thickBot="1" x14ac:dyDescent="0.4">
      <c r="A354" s="2" t="s">
        <v>8</v>
      </c>
      <c r="B354" s="2" t="s">
        <v>9</v>
      </c>
      <c r="C354" s="3">
        <v>44380</v>
      </c>
      <c r="D354" s="4">
        <v>62740</v>
      </c>
      <c r="E354" s="4">
        <v>3199690</v>
      </c>
      <c r="F354" s="4">
        <v>885</v>
      </c>
    </row>
    <row r="355" spans="1:6" ht="29.5" thickBot="1" x14ac:dyDescent="0.4">
      <c r="A355" s="2" t="s">
        <v>8</v>
      </c>
      <c r="B355" s="2" t="s">
        <v>9</v>
      </c>
      <c r="C355" s="3">
        <v>44381</v>
      </c>
      <c r="D355" s="4">
        <v>60331</v>
      </c>
      <c r="E355" s="4">
        <v>4801753</v>
      </c>
      <c r="F355" s="4">
        <v>744</v>
      </c>
    </row>
    <row r="356" spans="1:6" ht="29.5" thickBot="1" x14ac:dyDescent="0.4">
      <c r="A356" s="2" t="s">
        <v>8</v>
      </c>
      <c r="B356" s="2" t="s">
        <v>9</v>
      </c>
      <c r="C356" s="3">
        <v>44382</v>
      </c>
      <c r="D356" s="4">
        <v>95792</v>
      </c>
      <c r="E356" s="4">
        <v>4330195</v>
      </c>
      <c r="F356" s="4">
        <v>934</v>
      </c>
    </row>
    <row r="357" spans="1:6" ht="29.5" thickBot="1" x14ac:dyDescent="0.4">
      <c r="A357" s="2" t="s">
        <v>8</v>
      </c>
      <c r="B357" s="2" t="s">
        <v>9</v>
      </c>
      <c r="C357" s="3">
        <v>44383</v>
      </c>
      <c r="D357" s="4">
        <v>84329</v>
      </c>
      <c r="E357" s="4">
        <v>5888241</v>
      </c>
      <c r="F357" s="4">
        <v>1032</v>
      </c>
    </row>
    <row r="358" spans="1:6" ht="29.5" thickBot="1" x14ac:dyDescent="0.4">
      <c r="A358" s="2" t="s">
        <v>8</v>
      </c>
      <c r="B358" s="2" t="s">
        <v>9</v>
      </c>
      <c r="C358" s="3">
        <v>44384</v>
      </c>
      <c r="D358" s="4">
        <v>96513</v>
      </c>
      <c r="E358" s="4">
        <v>5429214</v>
      </c>
      <c r="F358" s="4">
        <v>1044</v>
      </c>
    </row>
    <row r="359" spans="1:6" ht="29.5" thickBot="1" x14ac:dyDescent="0.4">
      <c r="A359" s="2" t="s">
        <v>8</v>
      </c>
      <c r="B359" s="2" t="s">
        <v>9</v>
      </c>
      <c r="C359" s="3">
        <v>44385</v>
      </c>
      <c r="D359" s="4">
        <v>99385</v>
      </c>
      <c r="E359" s="4">
        <v>4917491</v>
      </c>
      <c r="F359" s="4">
        <v>1077</v>
      </c>
    </row>
    <row r="360" spans="1:6" ht="29.5" thickBot="1" x14ac:dyDescent="0.4">
      <c r="A360" s="2" t="s">
        <v>8</v>
      </c>
      <c r="B360" s="2" t="s">
        <v>9</v>
      </c>
      <c r="C360" s="3">
        <v>44386</v>
      </c>
      <c r="D360" s="4">
        <v>110454</v>
      </c>
      <c r="E360" s="4">
        <v>6407771</v>
      </c>
      <c r="F360" s="4">
        <v>950</v>
      </c>
    </row>
    <row r="361" spans="1:6" ht="29.5" thickBot="1" x14ac:dyDescent="0.4">
      <c r="A361" s="2" t="s">
        <v>8</v>
      </c>
      <c r="B361" s="2" t="s">
        <v>9</v>
      </c>
      <c r="C361" s="3">
        <v>44387</v>
      </c>
      <c r="D361" s="4">
        <v>85170</v>
      </c>
      <c r="E361" s="4">
        <v>2079206</v>
      </c>
      <c r="F361" s="4">
        <v>892</v>
      </c>
    </row>
    <row r="362" spans="1:6" ht="15" thickBot="1" x14ac:dyDescent="0.4">
      <c r="A362" s="2" t="s">
        <v>10</v>
      </c>
      <c r="B362" s="2" t="s">
        <v>11</v>
      </c>
      <c r="C362" s="3">
        <v>44212</v>
      </c>
      <c r="D362" s="4">
        <v>15144</v>
      </c>
      <c r="E362" s="4">
        <v>191181</v>
      </c>
      <c r="F362" s="4">
        <v>181</v>
      </c>
    </row>
    <row r="363" spans="1:6" ht="15" thickBot="1" x14ac:dyDescent="0.4">
      <c r="A363" s="2" t="s">
        <v>10</v>
      </c>
      <c r="B363" s="2" t="s">
        <v>11</v>
      </c>
      <c r="C363" s="3">
        <v>44213</v>
      </c>
      <c r="D363" s="4">
        <v>13788</v>
      </c>
      <c r="E363" s="4">
        <v>33120</v>
      </c>
      <c r="F363" s="4">
        <v>145</v>
      </c>
    </row>
    <row r="364" spans="1:6" ht="15" thickBot="1" x14ac:dyDescent="0.4">
      <c r="A364" s="2" t="s">
        <v>10</v>
      </c>
      <c r="B364" s="2" t="s">
        <v>11</v>
      </c>
      <c r="C364" s="3">
        <v>44214</v>
      </c>
      <c r="D364" s="4">
        <v>10050</v>
      </c>
      <c r="E364" s="4">
        <v>229748</v>
      </c>
      <c r="F364" s="4">
        <v>137</v>
      </c>
    </row>
    <row r="365" spans="1:6" ht="15" thickBot="1" x14ac:dyDescent="0.4">
      <c r="A365" s="2" t="s">
        <v>10</v>
      </c>
      <c r="B365" s="2" t="s">
        <v>11</v>
      </c>
      <c r="C365" s="3">
        <v>44215</v>
      </c>
      <c r="D365" s="4">
        <v>13816</v>
      </c>
      <c r="E365" s="4">
        <v>220786</v>
      </c>
      <c r="F365" s="4">
        <v>162</v>
      </c>
    </row>
    <row r="366" spans="1:6" ht="15" thickBot="1" x14ac:dyDescent="0.4">
      <c r="A366" s="2" t="s">
        <v>10</v>
      </c>
      <c r="B366" s="2" t="s">
        <v>11</v>
      </c>
      <c r="C366" s="3">
        <v>44216</v>
      </c>
      <c r="D366" s="4">
        <v>15244</v>
      </c>
      <c r="E366" s="4">
        <v>131649</v>
      </c>
      <c r="F366" s="4">
        <v>151</v>
      </c>
    </row>
    <row r="367" spans="1:6" ht="15" thickBot="1" x14ac:dyDescent="0.4">
      <c r="A367" s="2" t="s">
        <v>10</v>
      </c>
      <c r="B367" s="2" t="s">
        <v>11</v>
      </c>
      <c r="C367" s="3">
        <v>44217</v>
      </c>
      <c r="D367" s="4">
        <v>14545</v>
      </c>
      <c r="E367" s="4">
        <v>237050</v>
      </c>
      <c r="F367" s="4">
        <v>163</v>
      </c>
    </row>
    <row r="368" spans="1:6" ht="15" thickBot="1" x14ac:dyDescent="0.4">
      <c r="A368" s="2" t="s">
        <v>10</v>
      </c>
      <c r="B368" s="2" t="s">
        <v>11</v>
      </c>
      <c r="C368" s="3">
        <v>44218</v>
      </c>
      <c r="D368" s="4">
        <v>14256</v>
      </c>
      <c r="E368" s="4">
        <v>347058</v>
      </c>
      <c r="F368" s="4">
        <v>152</v>
      </c>
    </row>
    <row r="369" spans="1:6" ht="15" thickBot="1" x14ac:dyDescent="0.4">
      <c r="A369" s="2" t="s">
        <v>10</v>
      </c>
      <c r="B369" s="2" t="s">
        <v>11</v>
      </c>
      <c r="C369" s="3">
        <v>44219</v>
      </c>
      <c r="D369" s="4">
        <v>14849</v>
      </c>
      <c r="E369" s="4">
        <v>191609</v>
      </c>
      <c r="F369" s="4">
        <v>155</v>
      </c>
    </row>
    <row r="370" spans="1:6" ht="15" thickBot="1" x14ac:dyDescent="0.4">
      <c r="A370" s="2" t="s">
        <v>10</v>
      </c>
      <c r="B370" s="2" t="s">
        <v>11</v>
      </c>
      <c r="C370" s="3">
        <v>44220</v>
      </c>
      <c r="D370" s="4">
        <v>13203</v>
      </c>
      <c r="E370" s="4">
        <v>33303</v>
      </c>
      <c r="F370" s="4">
        <v>131</v>
      </c>
    </row>
    <row r="371" spans="1:6" ht="15" thickBot="1" x14ac:dyDescent="0.4">
      <c r="A371" s="2" t="s">
        <v>10</v>
      </c>
      <c r="B371" s="2" t="s">
        <v>11</v>
      </c>
      <c r="C371" s="3">
        <v>44221</v>
      </c>
      <c r="D371" s="4">
        <v>9102</v>
      </c>
      <c r="E371" s="4">
        <v>408305</v>
      </c>
      <c r="F371" s="4">
        <v>117</v>
      </c>
    </row>
    <row r="372" spans="1:6" ht="15" thickBot="1" x14ac:dyDescent="0.4">
      <c r="A372" s="2" t="s">
        <v>10</v>
      </c>
      <c r="B372" s="2" t="s">
        <v>11</v>
      </c>
      <c r="C372" s="3">
        <v>44222</v>
      </c>
      <c r="D372" s="4">
        <v>12689</v>
      </c>
      <c r="E372" s="4">
        <v>5671</v>
      </c>
      <c r="F372" s="4">
        <v>137</v>
      </c>
    </row>
    <row r="373" spans="1:6" ht="15" thickBot="1" x14ac:dyDescent="0.4">
      <c r="A373" s="2" t="s">
        <v>10</v>
      </c>
      <c r="B373" s="2" t="s">
        <v>11</v>
      </c>
      <c r="C373" s="3">
        <v>44223</v>
      </c>
      <c r="D373" s="4">
        <v>11666</v>
      </c>
      <c r="E373" s="4">
        <v>326499</v>
      </c>
      <c r="F373" s="4">
        <v>123</v>
      </c>
    </row>
    <row r="374" spans="1:6" ht="15" thickBot="1" x14ac:dyDescent="0.4">
      <c r="A374" s="2" t="s">
        <v>10</v>
      </c>
      <c r="B374" s="2" t="s">
        <v>11</v>
      </c>
      <c r="C374" s="3">
        <v>44224</v>
      </c>
      <c r="D374" s="4">
        <v>18855</v>
      </c>
      <c r="E374" s="4">
        <v>572074</v>
      </c>
      <c r="F374" s="4">
        <v>163</v>
      </c>
    </row>
    <row r="375" spans="1:6" ht="15" thickBot="1" x14ac:dyDescent="0.4">
      <c r="A375" s="2" t="s">
        <v>10</v>
      </c>
      <c r="B375" s="2" t="s">
        <v>11</v>
      </c>
      <c r="C375" s="3">
        <v>44225</v>
      </c>
      <c r="D375" s="4">
        <v>13082</v>
      </c>
      <c r="E375" s="4">
        <v>571974</v>
      </c>
      <c r="F375" s="4">
        <v>137</v>
      </c>
    </row>
    <row r="376" spans="1:6" ht="15" thickBot="1" x14ac:dyDescent="0.4">
      <c r="A376" s="2" t="s">
        <v>10</v>
      </c>
      <c r="B376" s="2" t="s">
        <v>11</v>
      </c>
      <c r="C376" s="3">
        <v>44226</v>
      </c>
      <c r="D376" s="4">
        <v>13044</v>
      </c>
      <c r="E376" s="4">
        <v>244307</v>
      </c>
      <c r="F376" s="4">
        <v>127</v>
      </c>
    </row>
    <row r="377" spans="1:6" ht="15" thickBot="1" x14ac:dyDescent="0.4">
      <c r="A377" s="2" t="s">
        <v>10</v>
      </c>
      <c r="B377" s="2" t="s">
        <v>11</v>
      </c>
      <c r="C377" s="3">
        <v>44227</v>
      </c>
      <c r="D377" s="4">
        <v>11436</v>
      </c>
      <c r="E377" s="4">
        <v>14509</v>
      </c>
      <c r="F377" s="4">
        <v>118</v>
      </c>
    </row>
    <row r="378" spans="1:6" ht="15" thickBot="1" x14ac:dyDescent="0.4">
      <c r="A378" s="2" t="s">
        <v>10</v>
      </c>
      <c r="B378" s="2" t="s">
        <v>11</v>
      </c>
      <c r="C378" s="3">
        <v>44228</v>
      </c>
      <c r="D378" s="4">
        <v>8635</v>
      </c>
      <c r="E378" s="4">
        <v>191313</v>
      </c>
      <c r="F378" s="4">
        <v>94</v>
      </c>
    </row>
    <row r="379" spans="1:6" ht="15" thickBot="1" x14ac:dyDescent="0.4">
      <c r="A379" s="2" t="s">
        <v>10</v>
      </c>
      <c r="B379" s="2" t="s">
        <v>11</v>
      </c>
      <c r="C379" s="3">
        <v>44229</v>
      </c>
      <c r="D379" s="4">
        <v>11039</v>
      </c>
      <c r="E379" s="4">
        <v>188762</v>
      </c>
      <c r="F379" s="4">
        <v>110</v>
      </c>
    </row>
    <row r="380" spans="1:6" ht="15" thickBot="1" x14ac:dyDescent="0.4">
      <c r="A380" s="2" t="s">
        <v>10</v>
      </c>
      <c r="B380" s="2" t="s">
        <v>11</v>
      </c>
      <c r="C380" s="3">
        <v>44230</v>
      </c>
      <c r="D380" s="4">
        <v>12899</v>
      </c>
      <c r="E380" s="4">
        <v>310634</v>
      </c>
      <c r="F380" s="4">
        <v>107</v>
      </c>
    </row>
    <row r="381" spans="1:6" ht="15" thickBot="1" x14ac:dyDescent="0.4">
      <c r="A381" s="2" t="s">
        <v>10</v>
      </c>
      <c r="B381" s="2" t="s">
        <v>11</v>
      </c>
      <c r="C381" s="3">
        <v>44231</v>
      </c>
      <c r="D381" s="4">
        <v>12408</v>
      </c>
      <c r="E381" s="4">
        <v>509893</v>
      </c>
      <c r="F381" s="4">
        <v>120</v>
      </c>
    </row>
    <row r="382" spans="1:6" ht="15" thickBot="1" x14ac:dyDescent="0.4">
      <c r="A382" s="2" t="s">
        <v>10</v>
      </c>
      <c r="B382" s="2" t="s">
        <v>11</v>
      </c>
      <c r="C382" s="3">
        <v>44232</v>
      </c>
      <c r="D382" s="4">
        <v>11713</v>
      </c>
      <c r="E382" s="4">
        <v>457404</v>
      </c>
      <c r="F382" s="4">
        <v>95</v>
      </c>
    </row>
    <row r="383" spans="1:6" ht="15" thickBot="1" x14ac:dyDescent="0.4">
      <c r="A383" s="2" t="s">
        <v>10</v>
      </c>
      <c r="B383" s="2" t="s">
        <v>11</v>
      </c>
      <c r="C383" s="3">
        <v>44233</v>
      </c>
      <c r="D383" s="4">
        <v>12059</v>
      </c>
      <c r="E383" s="4">
        <v>358473</v>
      </c>
      <c r="F383" s="4">
        <v>78</v>
      </c>
    </row>
    <row r="384" spans="1:6" ht="15" thickBot="1" x14ac:dyDescent="0.4">
      <c r="A384" s="2" t="s">
        <v>10</v>
      </c>
      <c r="B384" s="2" t="s">
        <v>11</v>
      </c>
      <c r="C384" s="3">
        <v>44234</v>
      </c>
      <c r="D384" s="4">
        <v>11831</v>
      </c>
      <c r="E384" s="4">
        <v>37040</v>
      </c>
      <c r="F384" s="4">
        <v>84</v>
      </c>
    </row>
    <row r="385" spans="1:6" ht="15" thickBot="1" x14ac:dyDescent="0.4">
      <c r="A385" s="2" t="s">
        <v>10</v>
      </c>
      <c r="B385" s="2" t="s">
        <v>11</v>
      </c>
      <c r="C385" s="3">
        <v>44235</v>
      </c>
      <c r="D385" s="4">
        <v>9110</v>
      </c>
      <c r="E385" s="4">
        <v>446646</v>
      </c>
      <c r="F385" s="4">
        <v>78</v>
      </c>
    </row>
    <row r="386" spans="1:6" ht="15" thickBot="1" x14ac:dyDescent="0.4">
      <c r="A386" s="2" t="s">
        <v>10</v>
      </c>
      <c r="B386" s="2" t="s">
        <v>11</v>
      </c>
      <c r="C386" s="3">
        <v>44236</v>
      </c>
      <c r="D386" s="4">
        <v>11067</v>
      </c>
      <c r="E386" s="4">
        <v>352553</v>
      </c>
      <c r="F386" s="4">
        <v>94</v>
      </c>
    </row>
    <row r="387" spans="1:6" ht="15" thickBot="1" x14ac:dyDescent="0.4">
      <c r="A387" s="2" t="s">
        <v>10</v>
      </c>
      <c r="B387" s="2" t="s">
        <v>11</v>
      </c>
      <c r="C387" s="3">
        <v>44237</v>
      </c>
      <c r="D387" s="4">
        <v>12923</v>
      </c>
      <c r="E387" s="4">
        <v>405553</v>
      </c>
      <c r="F387" s="4">
        <v>108</v>
      </c>
    </row>
    <row r="388" spans="1:6" ht="15" thickBot="1" x14ac:dyDescent="0.4">
      <c r="A388" s="2" t="s">
        <v>10</v>
      </c>
      <c r="B388" s="2" t="s">
        <v>11</v>
      </c>
      <c r="C388" s="3">
        <v>44238</v>
      </c>
      <c r="D388" s="4">
        <v>9309</v>
      </c>
      <c r="E388" s="4">
        <v>487896</v>
      </c>
      <c r="F388" s="4">
        <v>87</v>
      </c>
    </row>
    <row r="389" spans="1:6" ht="15" thickBot="1" x14ac:dyDescent="0.4">
      <c r="A389" s="2" t="s">
        <v>10</v>
      </c>
      <c r="B389" s="2" t="s">
        <v>11</v>
      </c>
      <c r="C389" s="3">
        <v>44239</v>
      </c>
      <c r="D389" s="4">
        <v>12143</v>
      </c>
      <c r="E389" s="4">
        <v>462637</v>
      </c>
      <c r="F389" s="4">
        <v>103</v>
      </c>
    </row>
    <row r="390" spans="1:6" ht="15" thickBot="1" x14ac:dyDescent="0.4">
      <c r="A390" s="2" t="s">
        <v>10</v>
      </c>
      <c r="B390" s="2" t="s">
        <v>11</v>
      </c>
      <c r="C390" s="3">
        <v>44240</v>
      </c>
      <c r="D390" s="4">
        <v>12194</v>
      </c>
      <c r="E390" s="4">
        <v>84807</v>
      </c>
      <c r="F390" s="4">
        <v>92</v>
      </c>
    </row>
    <row r="391" spans="1:6" ht="15" thickBot="1" x14ac:dyDescent="0.4">
      <c r="A391" s="2" t="s">
        <v>10</v>
      </c>
      <c r="B391" s="2" t="s">
        <v>11</v>
      </c>
      <c r="C391" s="3">
        <v>44243</v>
      </c>
      <c r="D391" s="4">
        <v>11610</v>
      </c>
      <c r="E391" s="4">
        <v>340570</v>
      </c>
      <c r="F391" s="4">
        <v>100</v>
      </c>
    </row>
    <row r="392" spans="1:6" ht="15" thickBot="1" x14ac:dyDescent="0.4">
      <c r="A392" s="2" t="s">
        <v>10</v>
      </c>
      <c r="B392" s="2" t="s">
        <v>11</v>
      </c>
      <c r="C392" s="3">
        <v>44244</v>
      </c>
      <c r="D392" s="4">
        <v>12881</v>
      </c>
      <c r="E392" s="4">
        <v>329416</v>
      </c>
      <c r="F392" s="4">
        <v>101</v>
      </c>
    </row>
    <row r="393" spans="1:6" ht="15" thickBot="1" x14ac:dyDescent="0.4">
      <c r="A393" s="2" t="s">
        <v>10</v>
      </c>
      <c r="B393" s="2" t="s">
        <v>11</v>
      </c>
      <c r="C393" s="3">
        <v>44245</v>
      </c>
      <c r="D393" s="4">
        <v>13193</v>
      </c>
      <c r="E393" s="4">
        <v>659766</v>
      </c>
      <c r="F393" s="4">
        <v>97</v>
      </c>
    </row>
    <row r="394" spans="1:6" ht="15" thickBot="1" x14ac:dyDescent="0.4">
      <c r="A394" s="2" t="s">
        <v>10</v>
      </c>
      <c r="B394" s="2" t="s">
        <v>11</v>
      </c>
      <c r="C394" s="3">
        <v>44246</v>
      </c>
      <c r="D394" s="4">
        <v>13993</v>
      </c>
      <c r="E394" s="4">
        <v>603419</v>
      </c>
      <c r="F394" s="4">
        <v>101</v>
      </c>
    </row>
    <row r="395" spans="1:6" ht="15" thickBot="1" x14ac:dyDescent="0.4">
      <c r="A395" s="2" t="s">
        <v>10</v>
      </c>
      <c r="B395" s="2" t="s">
        <v>11</v>
      </c>
      <c r="C395" s="3">
        <v>44247</v>
      </c>
      <c r="D395" s="4">
        <v>14264</v>
      </c>
      <c r="E395" s="4">
        <v>388381</v>
      </c>
      <c r="F395" s="4">
        <v>90</v>
      </c>
    </row>
    <row r="396" spans="1:6" ht="15" thickBot="1" x14ac:dyDescent="0.4">
      <c r="A396" s="2" t="s">
        <v>10</v>
      </c>
      <c r="B396" s="2" t="s">
        <v>11</v>
      </c>
      <c r="C396" s="3">
        <v>44248</v>
      </c>
      <c r="D396" s="4">
        <v>14199</v>
      </c>
      <c r="E396" s="4">
        <v>246850</v>
      </c>
      <c r="F396" s="4">
        <v>83</v>
      </c>
    </row>
    <row r="397" spans="1:6" ht="15" thickBot="1" x14ac:dyDescent="0.4">
      <c r="A397" s="2" t="s">
        <v>10</v>
      </c>
      <c r="B397" s="2" t="s">
        <v>11</v>
      </c>
      <c r="C397" s="3">
        <v>44249</v>
      </c>
      <c r="D397" s="4">
        <v>10584</v>
      </c>
      <c r="E397" s="4">
        <v>338921</v>
      </c>
      <c r="F397" s="4">
        <v>78</v>
      </c>
    </row>
    <row r="398" spans="1:6" ht="15" thickBot="1" x14ac:dyDescent="0.4">
      <c r="A398" s="2" t="s">
        <v>10</v>
      </c>
      <c r="B398" s="2" t="s">
        <v>11</v>
      </c>
      <c r="C398" s="3">
        <v>44250</v>
      </c>
      <c r="D398" s="4">
        <v>13742</v>
      </c>
      <c r="E398" s="4">
        <v>483298</v>
      </c>
      <c r="F398" s="4">
        <v>104</v>
      </c>
    </row>
    <row r="399" spans="1:6" ht="15" thickBot="1" x14ac:dyDescent="0.4">
      <c r="A399" s="2" t="s">
        <v>10</v>
      </c>
      <c r="B399" s="2" t="s">
        <v>11</v>
      </c>
      <c r="C399" s="3">
        <v>44251</v>
      </c>
      <c r="D399" s="4">
        <v>16738</v>
      </c>
      <c r="E399" s="4">
        <v>459241</v>
      </c>
      <c r="F399" s="4">
        <v>138</v>
      </c>
    </row>
    <row r="400" spans="1:6" ht="15" thickBot="1" x14ac:dyDescent="0.4">
      <c r="A400" s="2" t="s">
        <v>10</v>
      </c>
      <c r="B400" s="2" t="s">
        <v>11</v>
      </c>
      <c r="C400" s="3">
        <v>44252</v>
      </c>
      <c r="D400" s="4">
        <v>16577</v>
      </c>
      <c r="E400" s="4">
        <v>700414</v>
      </c>
      <c r="F400" s="4">
        <v>120</v>
      </c>
    </row>
    <row r="401" spans="1:6" ht="15" thickBot="1" x14ac:dyDescent="0.4">
      <c r="A401" s="2" t="s">
        <v>10</v>
      </c>
      <c r="B401" s="2" t="s">
        <v>11</v>
      </c>
      <c r="C401" s="3">
        <v>44253</v>
      </c>
      <c r="D401" s="4">
        <v>16488</v>
      </c>
      <c r="E401" s="4">
        <v>689893</v>
      </c>
      <c r="F401" s="4">
        <v>113</v>
      </c>
    </row>
    <row r="402" spans="1:6" ht="15" thickBot="1" x14ac:dyDescent="0.4">
      <c r="A402" s="2" t="s">
        <v>10</v>
      </c>
      <c r="B402" s="2" t="s">
        <v>11</v>
      </c>
      <c r="C402" s="3">
        <v>44254</v>
      </c>
      <c r="D402" s="4">
        <v>16752</v>
      </c>
      <c r="E402" s="4">
        <v>485607</v>
      </c>
      <c r="F402" s="4">
        <v>113</v>
      </c>
    </row>
    <row r="403" spans="1:6" ht="15" thickBot="1" x14ac:dyDescent="0.4">
      <c r="A403" s="2" t="s">
        <v>10</v>
      </c>
      <c r="B403" s="2" t="s">
        <v>11</v>
      </c>
      <c r="C403" s="3">
        <v>44255</v>
      </c>
      <c r="D403" s="4">
        <v>15510</v>
      </c>
      <c r="E403" s="4">
        <v>58719</v>
      </c>
      <c r="F403" s="4">
        <v>106</v>
      </c>
    </row>
    <row r="404" spans="1:6" ht="15" thickBot="1" x14ac:dyDescent="0.4">
      <c r="A404" s="2" t="s">
        <v>10</v>
      </c>
      <c r="B404" s="2" t="s">
        <v>11</v>
      </c>
      <c r="C404" s="3">
        <v>44256</v>
      </c>
      <c r="D404" s="4">
        <v>12286</v>
      </c>
      <c r="E404" s="4">
        <v>552870</v>
      </c>
      <c r="F404" s="4">
        <v>91</v>
      </c>
    </row>
    <row r="405" spans="1:6" ht="15" thickBot="1" x14ac:dyDescent="0.4">
      <c r="A405" s="2" t="s">
        <v>10</v>
      </c>
      <c r="B405" s="2" t="s">
        <v>11</v>
      </c>
      <c r="C405" s="3">
        <v>44257</v>
      </c>
      <c r="D405" s="4">
        <v>14989</v>
      </c>
      <c r="E405" s="4">
        <v>766613</v>
      </c>
      <c r="F405" s="4">
        <v>98</v>
      </c>
    </row>
    <row r="406" spans="1:6" ht="15" thickBot="1" x14ac:dyDescent="0.4">
      <c r="A406" s="2" t="s">
        <v>10</v>
      </c>
      <c r="B406" s="2" t="s">
        <v>11</v>
      </c>
      <c r="C406" s="3">
        <v>44258</v>
      </c>
      <c r="D406" s="4">
        <v>17407</v>
      </c>
      <c r="E406" s="4">
        <v>995299</v>
      </c>
      <c r="F406" s="4">
        <v>89</v>
      </c>
    </row>
    <row r="407" spans="1:6" ht="15" thickBot="1" x14ac:dyDescent="0.4">
      <c r="A407" s="2" t="s">
        <v>10</v>
      </c>
      <c r="B407" s="2" t="s">
        <v>11</v>
      </c>
      <c r="C407" s="3">
        <v>44259</v>
      </c>
      <c r="D407" s="4">
        <v>16838</v>
      </c>
      <c r="E407" s="4">
        <v>1389455</v>
      </c>
      <c r="F407" s="4">
        <v>113</v>
      </c>
    </row>
    <row r="408" spans="1:6" ht="15" thickBot="1" x14ac:dyDescent="0.4">
      <c r="A408" s="2" t="s">
        <v>10</v>
      </c>
      <c r="B408" s="2" t="s">
        <v>11</v>
      </c>
      <c r="C408" s="3">
        <v>44260</v>
      </c>
      <c r="D408" s="4">
        <v>18284</v>
      </c>
      <c r="E408" s="4">
        <v>1492201</v>
      </c>
      <c r="F408" s="4">
        <v>108</v>
      </c>
    </row>
    <row r="409" spans="1:6" ht="15" thickBot="1" x14ac:dyDescent="0.4">
      <c r="A409" s="2" t="s">
        <v>10</v>
      </c>
      <c r="B409" s="2" t="s">
        <v>11</v>
      </c>
      <c r="C409" s="3">
        <v>44261</v>
      </c>
      <c r="D409" s="4">
        <v>18754</v>
      </c>
      <c r="E409" s="4">
        <v>1424640</v>
      </c>
      <c r="F409" s="4">
        <v>100</v>
      </c>
    </row>
    <row r="410" spans="1:6" ht="15" thickBot="1" x14ac:dyDescent="0.4">
      <c r="A410" s="2" t="s">
        <v>10</v>
      </c>
      <c r="B410" s="2" t="s">
        <v>11</v>
      </c>
      <c r="C410" s="3">
        <v>44262</v>
      </c>
      <c r="D410" s="4">
        <v>18599</v>
      </c>
      <c r="E410" s="4">
        <v>66666</v>
      </c>
      <c r="F410" s="4">
        <v>97</v>
      </c>
    </row>
    <row r="411" spans="1:6" ht="15" thickBot="1" x14ac:dyDescent="0.4">
      <c r="A411" s="2" t="s">
        <v>10</v>
      </c>
      <c r="B411" s="2" t="s">
        <v>11</v>
      </c>
      <c r="C411" s="3">
        <v>44263</v>
      </c>
      <c r="D411" s="4">
        <v>15388</v>
      </c>
      <c r="E411" s="4">
        <v>2019723</v>
      </c>
      <c r="F411" s="4">
        <v>77</v>
      </c>
    </row>
    <row r="412" spans="1:6" ht="15" thickBot="1" x14ac:dyDescent="0.4">
      <c r="A412" s="2" t="s">
        <v>10</v>
      </c>
      <c r="B412" s="2" t="s">
        <v>11</v>
      </c>
      <c r="C412" s="3">
        <v>44264</v>
      </c>
      <c r="D412" s="4">
        <v>17921</v>
      </c>
      <c r="E412" s="4">
        <v>1359173</v>
      </c>
      <c r="F412" s="4">
        <v>133</v>
      </c>
    </row>
    <row r="413" spans="1:6" ht="15" thickBot="1" x14ac:dyDescent="0.4">
      <c r="A413" s="2" t="s">
        <v>10</v>
      </c>
      <c r="B413" s="2" t="s">
        <v>11</v>
      </c>
      <c r="C413" s="3">
        <v>44265</v>
      </c>
      <c r="D413" s="4">
        <v>22854</v>
      </c>
      <c r="E413" s="4">
        <v>1317105</v>
      </c>
      <c r="F413" s="4">
        <v>126</v>
      </c>
    </row>
    <row r="414" spans="1:6" ht="15" thickBot="1" x14ac:dyDescent="0.4">
      <c r="A414" s="2" t="s">
        <v>10</v>
      </c>
      <c r="B414" s="2" t="s">
        <v>11</v>
      </c>
      <c r="C414" s="3">
        <v>44266</v>
      </c>
      <c r="D414" s="4">
        <v>23285</v>
      </c>
      <c r="E414" s="4">
        <v>479909</v>
      </c>
      <c r="F414" s="4">
        <v>117</v>
      </c>
    </row>
    <row r="415" spans="1:6" ht="15" thickBot="1" x14ac:dyDescent="0.4">
      <c r="A415" s="2" t="s">
        <v>10</v>
      </c>
      <c r="B415" s="2" t="s">
        <v>11</v>
      </c>
      <c r="C415" s="3">
        <v>44267</v>
      </c>
      <c r="D415" s="4">
        <v>24882</v>
      </c>
      <c r="E415" s="4">
        <v>2053537</v>
      </c>
      <c r="F415" s="4">
        <v>140</v>
      </c>
    </row>
    <row r="416" spans="1:6" ht="15" thickBot="1" x14ac:dyDescent="0.4">
      <c r="A416" s="2" t="s">
        <v>10</v>
      </c>
      <c r="B416" s="2" t="s">
        <v>11</v>
      </c>
      <c r="C416" s="3">
        <v>44268</v>
      </c>
      <c r="D416" s="4">
        <v>25320</v>
      </c>
      <c r="E416" s="4">
        <v>1519952</v>
      </c>
      <c r="F416" s="4">
        <v>161</v>
      </c>
    </row>
    <row r="417" spans="1:6" ht="15" thickBot="1" x14ac:dyDescent="0.4">
      <c r="A417" s="2" t="s">
        <v>10</v>
      </c>
      <c r="B417" s="2" t="s">
        <v>11</v>
      </c>
      <c r="C417" s="3">
        <v>44269</v>
      </c>
      <c r="D417" s="4">
        <v>26291</v>
      </c>
      <c r="E417" s="4">
        <v>169629</v>
      </c>
      <c r="F417" s="4">
        <v>118</v>
      </c>
    </row>
    <row r="418" spans="1:6" ht="15" thickBot="1" x14ac:dyDescent="0.4">
      <c r="A418" s="2" t="s">
        <v>10</v>
      </c>
      <c r="B418" s="2" t="s">
        <v>11</v>
      </c>
      <c r="C418" s="3">
        <v>44270</v>
      </c>
      <c r="D418" s="4">
        <v>24492</v>
      </c>
      <c r="E418" s="4">
        <v>3039394</v>
      </c>
      <c r="F418" s="4">
        <v>131</v>
      </c>
    </row>
    <row r="419" spans="1:6" ht="15" thickBot="1" x14ac:dyDescent="0.4">
      <c r="A419" s="2" t="s">
        <v>10</v>
      </c>
      <c r="B419" s="2" t="s">
        <v>11</v>
      </c>
      <c r="C419" s="3">
        <v>44271</v>
      </c>
      <c r="D419" s="4">
        <v>28903</v>
      </c>
      <c r="E419" s="4">
        <v>2117104</v>
      </c>
      <c r="F419" s="4">
        <v>188</v>
      </c>
    </row>
    <row r="420" spans="1:6" ht="15" thickBot="1" x14ac:dyDescent="0.4">
      <c r="A420" s="2" t="s">
        <v>10</v>
      </c>
      <c r="B420" s="2" t="s">
        <v>11</v>
      </c>
      <c r="C420" s="3">
        <v>44272</v>
      </c>
      <c r="D420" s="4">
        <v>35871</v>
      </c>
      <c r="E420" s="4">
        <v>2078719</v>
      </c>
      <c r="F420" s="4">
        <v>172</v>
      </c>
    </row>
    <row r="421" spans="1:6" ht="15" thickBot="1" x14ac:dyDescent="0.4">
      <c r="A421" s="2" t="s">
        <v>10</v>
      </c>
      <c r="B421" s="2" t="s">
        <v>11</v>
      </c>
      <c r="C421" s="3">
        <v>44273</v>
      </c>
      <c r="D421" s="4">
        <v>39726</v>
      </c>
      <c r="E421" s="4">
        <v>2196562</v>
      </c>
      <c r="F421" s="4">
        <v>154</v>
      </c>
    </row>
    <row r="422" spans="1:6" ht="15" thickBot="1" x14ac:dyDescent="0.4">
      <c r="A422" s="2" t="s">
        <v>10</v>
      </c>
      <c r="B422" s="2" t="s">
        <v>11</v>
      </c>
      <c r="C422" s="3">
        <v>44274</v>
      </c>
      <c r="D422" s="4">
        <v>40953</v>
      </c>
      <c r="E422" s="4">
        <v>2723575</v>
      </c>
      <c r="F422" s="4">
        <v>188</v>
      </c>
    </row>
    <row r="423" spans="1:6" ht="15" thickBot="1" x14ac:dyDescent="0.4">
      <c r="A423" s="2" t="s">
        <v>10</v>
      </c>
      <c r="B423" s="2" t="s">
        <v>11</v>
      </c>
      <c r="C423" s="3">
        <v>44275</v>
      </c>
      <c r="D423" s="4">
        <v>43846</v>
      </c>
      <c r="E423" s="4">
        <v>2540449</v>
      </c>
      <c r="F423" s="4">
        <v>197</v>
      </c>
    </row>
    <row r="424" spans="1:6" ht="15" thickBot="1" x14ac:dyDescent="0.4">
      <c r="A424" s="2" t="s">
        <v>10</v>
      </c>
      <c r="B424" s="2" t="s">
        <v>11</v>
      </c>
      <c r="C424" s="3">
        <v>44276</v>
      </c>
      <c r="D424" s="4">
        <v>46951</v>
      </c>
      <c r="E424" s="4">
        <v>462157</v>
      </c>
      <c r="F424" s="4">
        <v>212</v>
      </c>
    </row>
    <row r="425" spans="1:6" ht="15" thickBot="1" x14ac:dyDescent="0.4">
      <c r="A425" s="2" t="s">
        <v>10</v>
      </c>
      <c r="B425" s="2" t="s">
        <v>11</v>
      </c>
      <c r="C425" s="3">
        <v>44277</v>
      </c>
      <c r="D425" s="4">
        <v>40715</v>
      </c>
      <c r="E425" s="4">
        <v>3428596</v>
      </c>
      <c r="F425" s="4">
        <v>199</v>
      </c>
    </row>
    <row r="426" spans="1:6" ht="15" thickBot="1" x14ac:dyDescent="0.4">
      <c r="A426" s="2" t="s">
        <v>10</v>
      </c>
      <c r="B426" s="2" t="s">
        <v>11</v>
      </c>
      <c r="C426" s="3">
        <v>44278</v>
      </c>
      <c r="D426" s="4">
        <v>47262</v>
      </c>
      <c r="E426" s="4">
        <v>2346692</v>
      </c>
      <c r="F426" s="4">
        <v>275</v>
      </c>
    </row>
    <row r="427" spans="1:6" ht="15" thickBot="1" x14ac:dyDescent="0.4">
      <c r="A427" s="2" t="s">
        <v>10</v>
      </c>
      <c r="B427" s="2" t="s">
        <v>11</v>
      </c>
      <c r="C427" s="3">
        <v>44279</v>
      </c>
      <c r="D427" s="4">
        <v>53476</v>
      </c>
      <c r="E427" s="4">
        <v>2304423</v>
      </c>
      <c r="F427" s="4">
        <v>251</v>
      </c>
    </row>
    <row r="428" spans="1:6" ht="15" thickBot="1" x14ac:dyDescent="0.4">
      <c r="A428" s="2" t="s">
        <v>10</v>
      </c>
      <c r="B428" s="2" t="s">
        <v>11</v>
      </c>
      <c r="C428" s="3">
        <v>44280</v>
      </c>
      <c r="D428" s="4">
        <v>59118</v>
      </c>
      <c r="E428" s="4">
        <v>2358731</v>
      </c>
      <c r="F428" s="4">
        <v>257</v>
      </c>
    </row>
    <row r="429" spans="1:6" ht="15" thickBot="1" x14ac:dyDescent="0.4">
      <c r="A429" s="2" t="s">
        <v>10</v>
      </c>
      <c r="B429" s="2" t="s">
        <v>11</v>
      </c>
      <c r="C429" s="3">
        <v>44281</v>
      </c>
      <c r="D429" s="4">
        <v>62258</v>
      </c>
      <c r="E429" s="4">
        <v>2605333</v>
      </c>
      <c r="F429" s="4">
        <v>291</v>
      </c>
    </row>
    <row r="430" spans="1:6" ht="15" thickBot="1" x14ac:dyDescent="0.4">
      <c r="A430" s="2" t="s">
        <v>10</v>
      </c>
      <c r="B430" s="2" t="s">
        <v>11</v>
      </c>
      <c r="C430" s="3">
        <v>44282</v>
      </c>
      <c r="D430" s="4">
        <v>62714</v>
      </c>
      <c r="E430" s="4">
        <v>2160009</v>
      </c>
      <c r="F430" s="4">
        <v>312</v>
      </c>
    </row>
    <row r="431" spans="1:6" ht="15" thickBot="1" x14ac:dyDescent="0.4">
      <c r="A431" s="2" t="s">
        <v>10</v>
      </c>
      <c r="B431" s="2" t="s">
        <v>11</v>
      </c>
      <c r="C431" s="3">
        <v>44283</v>
      </c>
      <c r="D431" s="4">
        <v>68020</v>
      </c>
      <c r="E431" s="4">
        <v>260653</v>
      </c>
      <c r="F431" s="4">
        <v>291</v>
      </c>
    </row>
    <row r="432" spans="1:6" ht="15" thickBot="1" x14ac:dyDescent="0.4">
      <c r="A432" s="2" t="s">
        <v>10</v>
      </c>
      <c r="B432" s="2" t="s">
        <v>11</v>
      </c>
      <c r="C432" s="3">
        <v>44284</v>
      </c>
      <c r="D432" s="4">
        <v>56211</v>
      </c>
      <c r="E432" s="4">
        <v>582919</v>
      </c>
      <c r="F432" s="4">
        <v>271</v>
      </c>
    </row>
    <row r="433" spans="1:6" ht="15" thickBot="1" x14ac:dyDescent="0.4">
      <c r="A433" s="2" t="s">
        <v>10</v>
      </c>
      <c r="B433" s="2" t="s">
        <v>11</v>
      </c>
      <c r="C433" s="3">
        <v>44285</v>
      </c>
      <c r="D433" s="4">
        <v>53480</v>
      </c>
      <c r="E433" s="4">
        <v>1940999</v>
      </c>
      <c r="F433" s="4">
        <v>354</v>
      </c>
    </row>
    <row r="434" spans="1:6" ht="15" thickBot="1" x14ac:dyDescent="0.4">
      <c r="A434" s="2" t="s">
        <v>10</v>
      </c>
      <c r="B434" s="2" t="s">
        <v>11</v>
      </c>
      <c r="C434" s="3">
        <v>44286</v>
      </c>
      <c r="D434" s="4">
        <v>72330</v>
      </c>
      <c r="E434" s="4">
        <v>2063543</v>
      </c>
      <c r="F434" s="4">
        <v>459</v>
      </c>
    </row>
    <row r="435" spans="1:6" ht="15" thickBot="1" x14ac:dyDescent="0.4">
      <c r="A435" s="2" t="s">
        <v>10</v>
      </c>
      <c r="B435" s="2" t="s">
        <v>11</v>
      </c>
      <c r="C435" s="3">
        <v>44287</v>
      </c>
      <c r="D435" s="4">
        <v>81466</v>
      </c>
      <c r="E435" s="4">
        <v>3671242</v>
      </c>
      <c r="F435" s="4">
        <v>469</v>
      </c>
    </row>
    <row r="436" spans="1:6" ht="15" thickBot="1" x14ac:dyDescent="0.4">
      <c r="A436" s="2" t="s">
        <v>10</v>
      </c>
      <c r="B436" s="2" t="s">
        <v>11</v>
      </c>
      <c r="C436" s="3">
        <v>44288</v>
      </c>
      <c r="D436" s="4">
        <v>89129</v>
      </c>
      <c r="E436" s="4">
        <v>4265157</v>
      </c>
      <c r="F436" s="4">
        <v>714</v>
      </c>
    </row>
    <row r="437" spans="1:6" ht="15" thickBot="1" x14ac:dyDescent="0.4">
      <c r="A437" s="2" t="s">
        <v>10</v>
      </c>
      <c r="B437" s="2" t="s">
        <v>11</v>
      </c>
      <c r="C437" s="3">
        <v>44289</v>
      </c>
      <c r="D437" s="4">
        <v>93249</v>
      </c>
      <c r="E437" s="4">
        <v>2925356</v>
      </c>
      <c r="F437" s="4">
        <v>513</v>
      </c>
    </row>
    <row r="438" spans="1:6" ht="15" thickBot="1" x14ac:dyDescent="0.4">
      <c r="A438" s="2" t="s">
        <v>10</v>
      </c>
      <c r="B438" s="2" t="s">
        <v>11</v>
      </c>
      <c r="C438" s="3">
        <v>44290</v>
      </c>
      <c r="D438" s="4">
        <v>103558</v>
      </c>
      <c r="E438" s="4">
        <v>3125512</v>
      </c>
      <c r="F438" s="4">
        <v>478</v>
      </c>
    </row>
    <row r="439" spans="1:6" ht="15" thickBot="1" x14ac:dyDescent="0.4">
      <c r="A439" s="2" t="s">
        <v>10</v>
      </c>
      <c r="B439" s="2" t="s">
        <v>11</v>
      </c>
      <c r="C439" s="3">
        <v>44291</v>
      </c>
      <c r="D439" s="4">
        <v>96982</v>
      </c>
      <c r="E439" s="4">
        <v>4005763</v>
      </c>
      <c r="F439" s="4">
        <v>446</v>
      </c>
    </row>
    <row r="440" spans="1:6" ht="15" thickBot="1" x14ac:dyDescent="0.4">
      <c r="A440" s="2" t="s">
        <v>10</v>
      </c>
      <c r="B440" s="2" t="s">
        <v>11</v>
      </c>
      <c r="C440" s="3">
        <v>44292</v>
      </c>
      <c r="D440" s="4">
        <v>115736</v>
      </c>
      <c r="E440" s="4">
        <v>3966548</v>
      </c>
      <c r="F440" s="4">
        <v>630</v>
      </c>
    </row>
    <row r="441" spans="1:6" ht="15" thickBot="1" x14ac:dyDescent="0.4">
      <c r="A441" s="2" t="s">
        <v>10</v>
      </c>
      <c r="B441" s="2" t="s">
        <v>11</v>
      </c>
      <c r="C441" s="3">
        <v>44293</v>
      </c>
      <c r="D441" s="4">
        <v>126789</v>
      </c>
      <c r="E441" s="4">
        <v>3121199</v>
      </c>
      <c r="F441" s="4">
        <v>685</v>
      </c>
    </row>
    <row r="442" spans="1:6" ht="15" thickBot="1" x14ac:dyDescent="0.4">
      <c r="A442" s="2" t="s">
        <v>10</v>
      </c>
      <c r="B442" s="2" t="s">
        <v>11</v>
      </c>
      <c r="C442" s="3">
        <v>44294</v>
      </c>
      <c r="D442" s="4">
        <v>131968</v>
      </c>
      <c r="E442" s="4">
        <v>4135589</v>
      </c>
      <c r="F442" s="4">
        <v>780</v>
      </c>
    </row>
    <row r="443" spans="1:6" ht="15" thickBot="1" x14ac:dyDescent="0.4">
      <c r="A443" s="2" t="s">
        <v>10</v>
      </c>
      <c r="B443" s="2" t="s">
        <v>11</v>
      </c>
      <c r="C443" s="3">
        <v>44295</v>
      </c>
      <c r="D443" s="4">
        <v>145384</v>
      </c>
      <c r="E443" s="4">
        <v>3740898</v>
      </c>
      <c r="F443" s="4">
        <v>794</v>
      </c>
    </row>
    <row r="444" spans="1:6" ht="15" thickBot="1" x14ac:dyDescent="0.4">
      <c r="A444" s="2" t="s">
        <v>10</v>
      </c>
      <c r="B444" s="2" t="s">
        <v>11</v>
      </c>
      <c r="C444" s="3">
        <v>44296</v>
      </c>
      <c r="D444" s="4">
        <v>152879</v>
      </c>
      <c r="E444" s="4">
        <v>3519987</v>
      </c>
      <c r="F444" s="4">
        <v>839</v>
      </c>
    </row>
    <row r="445" spans="1:6" ht="15" thickBot="1" x14ac:dyDescent="0.4">
      <c r="A445" s="2" t="s">
        <v>10</v>
      </c>
      <c r="B445" s="2" t="s">
        <v>11</v>
      </c>
      <c r="C445" s="3">
        <v>44297</v>
      </c>
      <c r="D445" s="4">
        <v>168912</v>
      </c>
      <c r="E445" s="4">
        <v>2933418</v>
      </c>
      <c r="F445" s="4">
        <v>904</v>
      </c>
    </row>
    <row r="446" spans="1:6" ht="15" thickBot="1" x14ac:dyDescent="0.4">
      <c r="A446" s="2" t="s">
        <v>10</v>
      </c>
      <c r="B446" s="2" t="s">
        <v>11</v>
      </c>
      <c r="C446" s="3">
        <v>44298</v>
      </c>
      <c r="D446" s="4">
        <v>161736</v>
      </c>
      <c r="E446" s="4">
        <v>4004520</v>
      </c>
      <c r="F446" s="4">
        <v>879</v>
      </c>
    </row>
    <row r="447" spans="1:6" ht="15" thickBot="1" x14ac:dyDescent="0.4">
      <c r="A447" s="2" t="s">
        <v>10</v>
      </c>
      <c r="B447" s="2" t="s">
        <v>11</v>
      </c>
      <c r="C447" s="3">
        <v>44299</v>
      </c>
      <c r="D447" s="4">
        <v>184372</v>
      </c>
      <c r="E447" s="4">
        <v>2646493</v>
      </c>
      <c r="F447" s="4">
        <v>1027</v>
      </c>
    </row>
    <row r="448" spans="1:6" ht="15" thickBot="1" x14ac:dyDescent="0.4">
      <c r="A448" s="2" t="s">
        <v>10</v>
      </c>
      <c r="B448" s="2" t="s">
        <v>11</v>
      </c>
      <c r="C448" s="3">
        <v>44300</v>
      </c>
      <c r="D448" s="4">
        <v>200739</v>
      </c>
      <c r="E448" s="4">
        <v>3313660</v>
      </c>
      <c r="F448" s="4">
        <v>1038</v>
      </c>
    </row>
    <row r="449" spans="1:6" ht="15" thickBot="1" x14ac:dyDescent="0.4">
      <c r="A449" s="2" t="s">
        <v>10</v>
      </c>
      <c r="B449" s="2" t="s">
        <v>11</v>
      </c>
      <c r="C449" s="3">
        <v>44301</v>
      </c>
      <c r="D449" s="4">
        <v>217353</v>
      </c>
      <c r="E449" s="4">
        <v>2730271</v>
      </c>
      <c r="F449" s="4">
        <v>1185</v>
      </c>
    </row>
    <row r="450" spans="1:6" ht="15" thickBot="1" x14ac:dyDescent="0.4">
      <c r="A450" s="2" t="s">
        <v>10</v>
      </c>
      <c r="B450" s="2" t="s">
        <v>11</v>
      </c>
      <c r="C450" s="3">
        <v>44302</v>
      </c>
      <c r="D450" s="4">
        <v>234692</v>
      </c>
      <c r="E450" s="4">
        <v>2714132</v>
      </c>
      <c r="F450" s="4">
        <v>1341</v>
      </c>
    </row>
    <row r="451" spans="1:6" ht="15" thickBot="1" x14ac:dyDescent="0.4">
      <c r="A451" s="2" t="s">
        <v>10</v>
      </c>
      <c r="B451" s="2" t="s">
        <v>11</v>
      </c>
      <c r="C451" s="3">
        <v>44303</v>
      </c>
      <c r="D451" s="4">
        <v>261394</v>
      </c>
      <c r="E451" s="4">
        <v>2684949</v>
      </c>
      <c r="F451" s="4">
        <v>1501</v>
      </c>
    </row>
    <row r="452" spans="1:6" ht="15" thickBot="1" x14ac:dyDescent="0.4">
      <c r="A452" s="2" t="s">
        <v>10</v>
      </c>
      <c r="B452" s="2" t="s">
        <v>11</v>
      </c>
      <c r="C452" s="3">
        <v>44304</v>
      </c>
      <c r="D452" s="4">
        <v>273802</v>
      </c>
      <c r="E452" s="4">
        <v>1229976</v>
      </c>
      <c r="F452" s="4">
        <v>1619</v>
      </c>
    </row>
    <row r="453" spans="1:6" ht="15" thickBot="1" x14ac:dyDescent="0.4">
      <c r="A453" s="2" t="s">
        <v>10</v>
      </c>
      <c r="B453" s="2" t="s">
        <v>11</v>
      </c>
      <c r="C453" s="3">
        <v>44305</v>
      </c>
      <c r="D453" s="4">
        <v>259167</v>
      </c>
      <c r="E453" s="4">
        <v>3276547</v>
      </c>
      <c r="F453" s="4">
        <v>1761</v>
      </c>
    </row>
    <row r="454" spans="1:6" ht="15" thickBot="1" x14ac:dyDescent="0.4">
      <c r="A454" s="2" t="s">
        <v>10</v>
      </c>
      <c r="B454" s="2" t="s">
        <v>11</v>
      </c>
      <c r="C454" s="3">
        <v>44308</v>
      </c>
      <c r="D454" s="4">
        <v>332921</v>
      </c>
      <c r="E454" s="4">
        <v>3108503</v>
      </c>
      <c r="F454" s="4">
        <v>2263</v>
      </c>
    </row>
    <row r="455" spans="1:6" ht="15" thickBot="1" x14ac:dyDescent="0.4">
      <c r="A455" s="2" t="s">
        <v>10</v>
      </c>
      <c r="B455" s="2" t="s">
        <v>11</v>
      </c>
      <c r="C455" s="3">
        <v>44312</v>
      </c>
      <c r="D455" s="4">
        <v>323023</v>
      </c>
      <c r="E455" s="4">
        <v>3339774</v>
      </c>
      <c r="F455" s="4">
        <v>2771</v>
      </c>
    </row>
    <row r="456" spans="1:6" ht="15" thickBot="1" x14ac:dyDescent="0.4">
      <c r="A456" s="2" t="s">
        <v>10</v>
      </c>
      <c r="B456" s="2" t="s">
        <v>11</v>
      </c>
      <c r="C456" s="3">
        <v>44313</v>
      </c>
      <c r="D456" s="4">
        <v>360927</v>
      </c>
      <c r="E456" s="4">
        <v>2354286</v>
      </c>
      <c r="F456" s="4">
        <v>3293</v>
      </c>
    </row>
    <row r="457" spans="1:6" ht="15" thickBot="1" x14ac:dyDescent="0.4">
      <c r="A457" s="2" t="s">
        <v>10</v>
      </c>
      <c r="B457" s="2" t="s">
        <v>11</v>
      </c>
      <c r="C457" s="3">
        <v>44314</v>
      </c>
      <c r="D457" s="4">
        <v>379308</v>
      </c>
      <c r="E457" s="4">
        <v>2174159</v>
      </c>
      <c r="F457" s="4">
        <v>3645</v>
      </c>
    </row>
    <row r="458" spans="1:6" ht="15" thickBot="1" x14ac:dyDescent="0.4">
      <c r="A458" s="2" t="s">
        <v>10</v>
      </c>
      <c r="B458" s="2" t="s">
        <v>11</v>
      </c>
      <c r="C458" s="3">
        <v>44315</v>
      </c>
      <c r="D458" s="4">
        <v>386555</v>
      </c>
      <c r="E458" s="4">
        <v>2215380</v>
      </c>
      <c r="F458" s="4">
        <v>3498</v>
      </c>
    </row>
    <row r="459" spans="1:6" ht="15" thickBot="1" x14ac:dyDescent="0.4">
      <c r="A459" s="2" t="s">
        <v>10</v>
      </c>
      <c r="B459" s="2" t="s">
        <v>11</v>
      </c>
      <c r="C459" s="3">
        <v>44316</v>
      </c>
      <c r="D459" s="4">
        <v>401993</v>
      </c>
      <c r="E459" s="4">
        <v>2729335</v>
      </c>
      <c r="F459" s="4">
        <v>3523</v>
      </c>
    </row>
    <row r="460" spans="1:6" ht="15" thickBot="1" x14ac:dyDescent="0.4">
      <c r="A460" s="2" t="s">
        <v>10</v>
      </c>
      <c r="B460" s="2" t="s">
        <v>11</v>
      </c>
      <c r="C460" s="3">
        <v>44317</v>
      </c>
      <c r="D460" s="4">
        <v>392488</v>
      </c>
      <c r="E460" s="4">
        <v>1628218</v>
      </c>
      <c r="F460" s="4">
        <v>3689</v>
      </c>
    </row>
    <row r="461" spans="1:6" ht="15" thickBot="1" x14ac:dyDescent="0.4">
      <c r="A461" s="2" t="s">
        <v>10</v>
      </c>
      <c r="B461" s="2" t="s">
        <v>11</v>
      </c>
      <c r="C461" s="3">
        <v>44318</v>
      </c>
      <c r="D461" s="4">
        <v>368060</v>
      </c>
      <c r="E461" s="4">
        <v>585186</v>
      </c>
      <c r="F461" s="4">
        <v>3417</v>
      </c>
    </row>
    <row r="462" spans="1:6" ht="15" thickBot="1" x14ac:dyDescent="0.4">
      <c r="A462" s="2" t="s">
        <v>10</v>
      </c>
      <c r="B462" s="2" t="s">
        <v>11</v>
      </c>
      <c r="C462" s="3">
        <v>44319</v>
      </c>
      <c r="D462" s="4">
        <v>357316</v>
      </c>
      <c r="E462" s="4">
        <v>1870625</v>
      </c>
      <c r="F462" s="4">
        <v>3449</v>
      </c>
    </row>
    <row r="463" spans="1:6" ht="15" thickBot="1" x14ac:dyDescent="0.4">
      <c r="A463" s="2" t="s">
        <v>10</v>
      </c>
      <c r="B463" s="2" t="s">
        <v>11</v>
      </c>
      <c r="C463" s="3">
        <v>44320</v>
      </c>
      <c r="D463" s="4">
        <v>382146</v>
      </c>
      <c r="E463" s="4">
        <v>1668616</v>
      </c>
      <c r="F463" s="4">
        <v>3780</v>
      </c>
    </row>
    <row r="464" spans="1:6" ht="15" thickBot="1" x14ac:dyDescent="0.4">
      <c r="A464" s="2" t="s">
        <v>10</v>
      </c>
      <c r="B464" s="2" t="s">
        <v>11</v>
      </c>
      <c r="C464" s="3">
        <v>44321</v>
      </c>
      <c r="D464" s="4">
        <v>412431</v>
      </c>
      <c r="E464" s="4">
        <v>2180486</v>
      </c>
      <c r="F464" s="4">
        <v>3980</v>
      </c>
    </row>
    <row r="465" spans="1:6" ht="15" thickBot="1" x14ac:dyDescent="0.4">
      <c r="A465" s="2" t="s">
        <v>10</v>
      </c>
      <c r="B465" s="2" t="s">
        <v>11</v>
      </c>
      <c r="C465" s="3">
        <v>44322</v>
      </c>
      <c r="D465" s="4">
        <v>414188</v>
      </c>
      <c r="E465" s="4">
        <v>2672365</v>
      </c>
      <c r="F465" s="4">
        <v>3915</v>
      </c>
    </row>
    <row r="466" spans="1:6" ht="15" thickBot="1" x14ac:dyDescent="0.4">
      <c r="A466" s="2" t="s">
        <v>10</v>
      </c>
      <c r="B466" s="2" t="s">
        <v>11</v>
      </c>
      <c r="C466" s="3">
        <v>44323</v>
      </c>
      <c r="D466" s="4">
        <v>401078</v>
      </c>
      <c r="E466" s="4">
        <v>2586397</v>
      </c>
      <c r="F466" s="4">
        <v>4187</v>
      </c>
    </row>
    <row r="467" spans="1:6" ht="15" thickBot="1" x14ac:dyDescent="0.4">
      <c r="A467" s="2" t="s">
        <v>10</v>
      </c>
      <c r="B467" s="2" t="s">
        <v>11</v>
      </c>
      <c r="C467" s="3">
        <v>44324</v>
      </c>
      <c r="D467" s="4">
        <v>403405</v>
      </c>
      <c r="E467" s="4">
        <v>2303857</v>
      </c>
      <c r="F467" s="4">
        <v>4077</v>
      </c>
    </row>
    <row r="468" spans="1:6" ht="15" thickBot="1" x14ac:dyDescent="0.4">
      <c r="A468" s="2" t="s">
        <v>10</v>
      </c>
      <c r="B468" s="2" t="s">
        <v>11</v>
      </c>
      <c r="C468" s="3">
        <v>44325</v>
      </c>
      <c r="D468" s="4">
        <v>366494</v>
      </c>
      <c r="E468" s="4">
        <v>811011</v>
      </c>
      <c r="F468" s="4">
        <v>3769</v>
      </c>
    </row>
    <row r="469" spans="1:6" ht="15" thickBot="1" x14ac:dyDescent="0.4">
      <c r="A469" s="2" t="s">
        <v>10</v>
      </c>
      <c r="B469" s="2" t="s">
        <v>11</v>
      </c>
      <c r="C469" s="3">
        <v>44326</v>
      </c>
      <c r="D469" s="4">
        <v>329942</v>
      </c>
      <c r="E469" s="4">
        <v>2794050</v>
      </c>
      <c r="F469" s="4">
        <v>3876</v>
      </c>
    </row>
    <row r="470" spans="1:6" ht="15" thickBot="1" x14ac:dyDescent="0.4">
      <c r="A470" s="2" t="s">
        <v>10</v>
      </c>
      <c r="B470" s="2" t="s">
        <v>11</v>
      </c>
      <c r="C470" s="3">
        <v>44327</v>
      </c>
      <c r="D470" s="4">
        <v>348421</v>
      </c>
      <c r="E470" s="4">
        <v>2763725</v>
      </c>
      <c r="F470" s="4">
        <v>4205</v>
      </c>
    </row>
    <row r="471" spans="1:6" ht="15" thickBot="1" x14ac:dyDescent="0.4">
      <c r="A471" s="2" t="s">
        <v>10</v>
      </c>
      <c r="B471" s="2" t="s">
        <v>11</v>
      </c>
      <c r="C471" s="3">
        <v>44328</v>
      </c>
      <c r="D471" s="4">
        <v>362727</v>
      </c>
      <c r="E471" s="4">
        <v>2182934</v>
      </c>
      <c r="F471" s="4">
        <v>4120</v>
      </c>
    </row>
    <row r="472" spans="1:6" ht="15" thickBot="1" x14ac:dyDescent="0.4">
      <c r="A472" s="2" t="s">
        <v>10</v>
      </c>
      <c r="B472" s="2" t="s">
        <v>11</v>
      </c>
      <c r="C472" s="3">
        <v>44329</v>
      </c>
      <c r="D472" s="4">
        <v>343144</v>
      </c>
      <c r="E472" s="4">
        <v>2316269</v>
      </c>
      <c r="F472" s="4">
        <v>4000</v>
      </c>
    </row>
    <row r="473" spans="1:6" ht="15" thickBot="1" x14ac:dyDescent="0.4">
      <c r="A473" s="2" t="s">
        <v>10</v>
      </c>
      <c r="B473" s="2" t="s">
        <v>11</v>
      </c>
      <c r="C473" s="3">
        <v>44330</v>
      </c>
      <c r="D473" s="4">
        <v>326098</v>
      </c>
      <c r="E473" s="4">
        <v>1284567</v>
      </c>
      <c r="F473" s="4">
        <v>3890</v>
      </c>
    </row>
    <row r="474" spans="1:6" ht="15" thickBot="1" x14ac:dyDescent="0.4">
      <c r="A474" s="2" t="s">
        <v>10</v>
      </c>
      <c r="B474" s="2" t="s">
        <v>11</v>
      </c>
      <c r="C474" s="3">
        <v>44331</v>
      </c>
      <c r="D474" s="4">
        <v>311170</v>
      </c>
      <c r="E474" s="4">
        <v>1898123</v>
      </c>
      <c r="F474" s="4">
        <v>4077</v>
      </c>
    </row>
    <row r="475" spans="1:6" ht="15" thickBot="1" x14ac:dyDescent="0.4">
      <c r="A475" s="2" t="s">
        <v>10</v>
      </c>
      <c r="B475" s="2" t="s">
        <v>11</v>
      </c>
      <c r="C475" s="3">
        <v>44332</v>
      </c>
      <c r="D475" s="4">
        <v>281386</v>
      </c>
      <c r="E475" s="4">
        <v>706470</v>
      </c>
      <c r="F475" s="4">
        <v>4106</v>
      </c>
    </row>
    <row r="476" spans="1:6" ht="15" thickBot="1" x14ac:dyDescent="0.4">
      <c r="A476" s="2" t="s">
        <v>10</v>
      </c>
      <c r="B476" s="2" t="s">
        <v>11</v>
      </c>
      <c r="C476" s="3">
        <v>44333</v>
      </c>
      <c r="D476" s="4">
        <v>263533</v>
      </c>
      <c r="E476" s="4">
        <v>1566198</v>
      </c>
      <c r="F476" s="4">
        <v>4329</v>
      </c>
    </row>
    <row r="477" spans="1:6" ht="15" thickBot="1" x14ac:dyDescent="0.4">
      <c r="A477" s="2" t="s">
        <v>10</v>
      </c>
      <c r="B477" s="2" t="s">
        <v>11</v>
      </c>
      <c r="C477" s="3">
        <v>44334</v>
      </c>
      <c r="D477" s="4">
        <v>267334</v>
      </c>
      <c r="E477" s="4">
        <v>1374398</v>
      </c>
      <c r="F477" s="4">
        <v>4529</v>
      </c>
    </row>
    <row r="478" spans="1:6" ht="15" thickBot="1" x14ac:dyDescent="0.4">
      <c r="A478" s="2" t="s">
        <v>10</v>
      </c>
      <c r="B478" s="2" t="s">
        <v>11</v>
      </c>
      <c r="C478" s="3">
        <v>44335</v>
      </c>
      <c r="D478" s="4">
        <v>276110</v>
      </c>
      <c r="E478" s="4">
        <v>1218998</v>
      </c>
      <c r="F478" s="4">
        <v>3874</v>
      </c>
    </row>
    <row r="479" spans="1:6" ht="15" thickBot="1" x14ac:dyDescent="0.4">
      <c r="A479" s="2" t="s">
        <v>10</v>
      </c>
      <c r="B479" s="2" t="s">
        <v>11</v>
      </c>
      <c r="C479" s="3">
        <v>44336</v>
      </c>
      <c r="D479" s="4">
        <v>259551</v>
      </c>
      <c r="E479" s="4">
        <v>1476285</v>
      </c>
      <c r="F479" s="4">
        <v>4209</v>
      </c>
    </row>
    <row r="480" spans="1:6" ht="15" thickBot="1" x14ac:dyDescent="0.4">
      <c r="A480" s="2" t="s">
        <v>10</v>
      </c>
      <c r="B480" s="2" t="s">
        <v>11</v>
      </c>
      <c r="C480" s="3">
        <v>44339</v>
      </c>
      <c r="D480" s="4">
        <v>222315</v>
      </c>
      <c r="E480" s="4">
        <v>876743</v>
      </c>
      <c r="F480" s="4">
        <v>4454</v>
      </c>
    </row>
    <row r="481" spans="1:6" ht="15" thickBot="1" x14ac:dyDescent="0.4">
      <c r="A481" s="2" t="s">
        <v>10</v>
      </c>
      <c r="B481" s="2" t="s">
        <v>11</v>
      </c>
      <c r="C481" s="3">
        <v>44340</v>
      </c>
      <c r="D481" s="4">
        <v>196427</v>
      </c>
      <c r="E481" s="4">
        <v>2446471</v>
      </c>
      <c r="F481" s="4">
        <v>3511</v>
      </c>
    </row>
    <row r="482" spans="1:6" ht="15" thickBot="1" x14ac:dyDescent="0.4">
      <c r="A482" s="2" t="s">
        <v>10</v>
      </c>
      <c r="B482" s="2" t="s">
        <v>11</v>
      </c>
      <c r="C482" s="3">
        <v>44341</v>
      </c>
      <c r="D482" s="4">
        <v>208921</v>
      </c>
      <c r="E482" s="4">
        <v>1341068</v>
      </c>
      <c r="F482" s="4">
        <v>4157</v>
      </c>
    </row>
    <row r="483" spans="1:6" ht="15" thickBot="1" x14ac:dyDescent="0.4">
      <c r="A483" s="2" t="s">
        <v>10</v>
      </c>
      <c r="B483" s="2" t="s">
        <v>11</v>
      </c>
      <c r="C483" s="3">
        <v>44342</v>
      </c>
      <c r="D483" s="4">
        <v>211298</v>
      </c>
      <c r="E483" s="4">
        <v>2918836</v>
      </c>
      <c r="F483" s="4">
        <v>3847</v>
      </c>
    </row>
    <row r="484" spans="1:6" ht="15" thickBot="1" x14ac:dyDescent="0.4">
      <c r="A484" s="2" t="s">
        <v>10</v>
      </c>
      <c r="B484" s="2" t="s">
        <v>11</v>
      </c>
      <c r="C484" s="3">
        <v>44343</v>
      </c>
      <c r="D484" s="4">
        <v>186364</v>
      </c>
      <c r="E484" s="4">
        <v>2777551</v>
      </c>
      <c r="F484" s="4">
        <v>3660</v>
      </c>
    </row>
    <row r="485" spans="1:6" ht="15" thickBot="1" x14ac:dyDescent="0.4">
      <c r="A485" s="2" t="s">
        <v>10</v>
      </c>
      <c r="B485" s="2" t="s">
        <v>11</v>
      </c>
      <c r="C485" s="3">
        <v>44344</v>
      </c>
      <c r="D485" s="4">
        <v>173790</v>
      </c>
      <c r="E485" s="4">
        <v>1963636</v>
      </c>
      <c r="F485" s="4">
        <v>3617</v>
      </c>
    </row>
    <row r="486" spans="1:6" ht="15" thickBot="1" x14ac:dyDescent="0.4">
      <c r="A486" s="2" t="s">
        <v>10</v>
      </c>
      <c r="B486" s="2" t="s">
        <v>11</v>
      </c>
      <c r="C486" s="3">
        <v>44345</v>
      </c>
      <c r="D486" s="4">
        <v>165553</v>
      </c>
      <c r="E486" s="4">
        <v>3922151</v>
      </c>
      <c r="F486" s="4">
        <v>3460</v>
      </c>
    </row>
    <row r="487" spans="1:6" ht="15" thickBot="1" x14ac:dyDescent="0.4">
      <c r="A487" s="2" t="s">
        <v>10</v>
      </c>
      <c r="B487" s="2" t="s">
        <v>11</v>
      </c>
      <c r="C487" s="3">
        <v>44346</v>
      </c>
      <c r="D487" s="4">
        <v>152734</v>
      </c>
      <c r="E487" s="4">
        <v>1576170</v>
      </c>
      <c r="F487" s="4">
        <v>3128</v>
      </c>
    </row>
    <row r="488" spans="1:6" ht="15" thickBot="1" x14ac:dyDescent="0.4">
      <c r="A488" s="2" t="s">
        <v>10</v>
      </c>
      <c r="B488" s="2" t="s">
        <v>11</v>
      </c>
      <c r="C488" s="3">
        <v>44347</v>
      </c>
      <c r="D488" s="4">
        <v>127510</v>
      </c>
      <c r="E488" s="4">
        <v>1784772</v>
      </c>
      <c r="F488" s="4">
        <v>2795</v>
      </c>
    </row>
    <row r="489" spans="1:6" ht="15" thickBot="1" x14ac:dyDescent="0.4">
      <c r="A489" s="2" t="s">
        <v>10</v>
      </c>
      <c r="B489" s="2" t="s">
        <v>11</v>
      </c>
      <c r="C489" s="3">
        <v>44348</v>
      </c>
      <c r="D489" s="4">
        <v>132788</v>
      </c>
      <c r="E489" s="4">
        <v>2685843</v>
      </c>
      <c r="F489" s="4">
        <v>3207</v>
      </c>
    </row>
    <row r="490" spans="1:6" ht="15" thickBot="1" x14ac:dyDescent="0.4">
      <c r="A490" s="2" t="s">
        <v>10</v>
      </c>
      <c r="B490" s="2" t="s">
        <v>11</v>
      </c>
      <c r="C490" s="3">
        <v>44349</v>
      </c>
      <c r="D490" s="4">
        <v>134154</v>
      </c>
      <c r="E490" s="4">
        <v>2542428</v>
      </c>
      <c r="F490" s="4">
        <v>2887</v>
      </c>
    </row>
    <row r="491" spans="1:6" ht="15" thickBot="1" x14ac:dyDescent="0.4">
      <c r="A491" s="2" t="s">
        <v>10</v>
      </c>
      <c r="B491" s="2" t="s">
        <v>11</v>
      </c>
      <c r="C491" s="3">
        <v>44350</v>
      </c>
      <c r="D491" s="4">
        <v>132364</v>
      </c>
      <c r="E491" s="4">
        <v>2666218</v>
      </c>
      <c r="F491" s="4">
        <v>2713</v>
      </c>
    </row>
    <row r="492" spans="1:6" ht="15" thickBot="1" x14ac:dyDescent="0.4">
      <c r="A492" s="2" t="s">
        <v>10</v>
      </c>
      <c r="B492" s="2" t="s">
        <v>11</v>
      </c>
      <c r="C492" s="3">
        <v>44351</v>
      </c>
      <c r="D492" s="4">
        <v>120529</v>
      </c>
      <c r="E492" s="4">
        <v>5263384</v>
      </c>
      <c r="F492" s="4">
        <v>3380</v>
      </c>
    </row>
    <row r="493" spans="1:6" ht="15" thickBot="1" x14ac:dyDescent="0.4">
      <c r="A493" s="2" t="s">
        <v>10</v>
      </c>
      <c r="B493" s="2" t="s">
        <v>11</v>
      </c>
      <c r="C493" s="3">
        <v>44352</v>
      </c>
      <c r="D493" s="4">
        <v>114460</v>
      </c>
      <c r="E493" s="4">
        <v>1963376</v>
      </c>
      <c r="F493" s="4">
        <v>2677</v>
      </c>
    </row>
    <row r="494" spans="1:6" ht="15" thickBot="1" x14ac:dyDescent="0.4">
      <c r="A494" s="2" t="s">
        <v>10</v>
      </c>
      <c r="B494" s="2" t="s">
        <v>11</v>
      </c>
      <c r="C494" s="3">
        <v>44353</v>
      </c>
      <c r="D494" s="4">
        <v>100636</v>
      </c>
      <c r="E494" s="4">
        <v>2469901</v>
      </c>
      <c r="F494" s="4">
        <v>2427</v>
      </c>
    </row>
    <row r="495" spans="1:6" ht="15" thickBot="1" x14ac:dyDescent="0.4">
      <c r="A495" s="2" t="s">
        <v>10</v>
      </c>
      <c r="B495" s="2" t="s">
        <v>11</v>
      </c>
      <c r="C495" s="3">
        <v>44354</v>
      </c>
      <c r="D495" s="4">
        <v>86498</v>
      </c>
      <c r="E495" s="4">
        <v>2449607</v>
      </c>
      <c r="F495" s="4">
        <v>2123</v>
      </c>
    </row>
    <row r="496" spans="1:6" ht="15" thickBot="1" x14ac:dyDescent="0.4">
      <c r="A496" s="2" t="s">
        <v>10</v>
      </c>
      <c r="B496" s="2" t="s">
        <v>11</v>
      </c>
      <c r="C496" s="3">
        <v>44355</v>
      </c>
      <c r="D496" s="4">
        <v>92596</v>
      </c>
      <c r="E496" s="4">
        <v>3190277</v>
      </c>
      <c r="F496" s="4">
        <v>2219</v>
      </c>
    </row>
    <row r="497" spans="1:6" ht="15" thickBot="1" x14ac:dyDescent="0.4">
      <c r="A497" s="2" t="s">
        <v>10</v>
      </c>
      <c r="B497" s="2" t="s">
        <v>11</v>
      </c>
      <c r="C497" s="3">
        <v>44356</v>
      </c>
      <c r="D497" s="4">
        <v>93463</v>
      </c>
      <c r="E497" s="4">
        <v>3175576</v>
      </c>
      <c r="F497" s="4">
        <v>2177</v>
      </c>
    </row>
    <row r="498" spans="1:6" ht="15" thickBot="1" x14ac:dyDescent="0.4">
      <c r="A498" s="2" t="s">
        <v>10</v>
      </c>
      <c r="B498" s="2" t="s">
        <v>11</v>
      </c>
      <c r="C498" s="3">
        <v>44357</v>
      </c>
      <c r="D498" s="4">
        <v>92291</v>
      </c>
      <c r="E498" s="4">
        <v>3425398</v>
      </c>
      <c r="F498" s="4">
        <v>7374</v>
      </c>
    </row>
    <row r="499" spans="1:6" ht="15" thickBot="1" x14ac:dyDescent="0.4">
      <c r="A499" s="2" t="s">
        <v>10</v>
      </c>
      <c r="B499" s="2" t="s">
        <v>11</v>
      </c>
      <c r="C499" s="3">
        <v>44358</v>
      </c>
      <c r="D499" s="4">
        <v>84332</v>
      </c>
      <c r="E499" s="4">
        <v>3421339</v>
      </c>
      <c r="F499" s="4">
        <v>4002</v>
      </c>
    </row>
    <row r="500" spans="1:6" ht="15" thickBot="1" x14ac:dyDescent="0.4">
      <c r="A500" s="2" t="s">
        <v>10</v>
      </c>
      <c r="B500" s="2" t="s">
        <v>11</v>
      </c>
      <c r="C500" s="3">
        <v>44359</v>
      </c>
      <c r="D500" s="4">
        <v>80834</v>
      </c>
      <c r="E500" s="4">
        <v>2484825</v>
      </c>
      <c r="F500" s="4">
        <v>3303</v>
      </c>
    </row>
    <row r="501" spans="1:6" ht="15" thickBot="1" x14ac:dyDescent="0.4">
      <c r="A501" s="2" t="s">
        <v>10</v>
      </c>
      <c r="B501" s="2" t="s">
        <v>11</v>
      </c>
      <c r="C501" s="3">
        <v>44360</v>
      </c>
      <c r="D501" s="4">
        <v>70421</v>
      </c>
      <c r="E501" s="4">
        <v>3242349</v>
      </c>
      <c r="F501" s="4">
        <v>3921</v>
      </c>
    </row>
    <row r="502" spans="1:6" ht="15" thickBot="1" x14ac:dyDescent="0.4">
      <c r="A502" s="2" t="s">
        <v>10</v>
      </c>
      <c r="B502" s="2" t="s">
        <v>11</v>
      </c>
      <c r="C502" s="3">
        <v>44361</v>
      </c>
      <c r="D502" s="4">
        <v>60471</v>
      </c>
      <c r="E502" s="4">
        <v>3329948</v>
      </c>
      <c r="F502" s="4">
        <v>2726</v>
      </c>
    </row>
    <row r="503" spans="1:6" ht="15" thickBot="1" x14ac:dyDescent="0.4">
      <c r="A503" s="2" t="s">
        <v>10</v>
      </c>
      <c r="B503" s="2" t="s">
        <v>11</v>
      </c>
      <c r="C503" s="3">
        <v>44362</v>
      </c>
      <c r="D503" s="4">
        <v>62224</v>
      </c>
      <c r="E503" s="4">
        <v>2545002</v>
      </c>
      <c r="F503" s="4">
        <v>2542</v>
      </c>
    </row>
    <row r="504" spans="1:6" ht="15" thickBot="1" x14ac:dyDescent="0.4">
      <c r="A504" s="2" t="s">
        <v>10</v>
      </c>
      <c r="B504" s="2" t="s">
        <v>11</v>
      </c>
      <c r="C504" s="3">
        <v>44363</v>
      </c>
      <c r="D504" s="4">
        <v>67208</v>
      </c>
      <c r="E504" s="4">
        <v>3020534</v>
      </c>
      <c r="F504" s="4">
        <v>2330</v>
      </c>
    </row>
    <row r="505" spans="1:6" ht="15" thickBot="1" x14ac:dyDescent="0.4">
      <c r="A505" s="2" t="s">
        <v>10</v>
      </c>
      <c r="B505" s="2" t="s">
        <v>11</v>
      </c>
      <c r="C505" s="3">
        <v>44364</v>
      </c>
      <c r="D505" s="4">
        <v>62480</v>
      </c>
      <c r="E505" s="4">
        <v>4644350</v>
      </c>
      <c r="F505" s="4">
        <v>1587</v>
      </c>
    </row>
    <row r="506" spans="1:6" ht="15" thickBot="1" x14ac:dyDescent="0.4">
      <c r="A506" s="2" t="s">
        <v>10</v>
      </c>
      <c r="B506" s="2" t="s">
        <v>11</v>
      </c>
      <c r="C506" s="3">
        <v>44365</v>
      </c>
      <c r="D506" s="4">
        <v>60753</v>
      </c>
      <c r="E506" s="4">
        <v>3385690</v>
      </c>
      <c r="F506" s="4">
        <v>1647</v>
      </c>
    </row>
    <row r="507" spans="1:6" ht="15" thickBot="1" x14ac:dyDescent="0.4">
      <c r="A507" s="2" t="s">
        <v>10</v>
      </c>
      <c r="B507" s="2" t="s">
        <v>11</v>
      </c>
      <c r="C507" s="3">
        <v>44366</v>
      </c>
      <c r="D507" s="4">
        <v>58226</v>
      </c>
      <c r="E507" s="4">
        <v>4552372</v>
      </c>
      <c r="F507" s="4">
        <v>1571</v>
      </c>
    </row>
    <row r="508" spans="1:6" ht="15" thickBot="1" x14ac:dyDescent="0.4">
      <c r="A508" s="2" t="s">
        <v>10</v>
      </c>
      <c r="B508" s="2" t="s">
        <v>11</v>
      </c>
      <c r="C508" s="3">
        <v>44367</v>
      </c>
      <c r="D508" s="4">
        <v>53449</v>
      </c>
      <c r="E508" s="4">
        <v>3378287</v>
      </c>
      <c r="F508" s="4">
        <v>1427</v>
      </c>
    </row>
    <row r="509" spans="1:6" ht="15" thickBot="1" x14ac:dyDescent="0.4">
      <c r="A509" s="2" t="s">
        <v>10</v>
      </c>
      <c r="B509" s="2" t="s">
        <v>11</v>
      </c>
      <c r="C509" s="3">
        <v>44368</v>
      </c>
      <c r="D509" s="4">
        <v>42640</v>
      </c>
      <c r="E509" s="4">
        <v>9027343</v>
      </c>
      <c r="F509" s="4">
        <v>1167</v>
      </c>
    </row>
    <row r="510" spans="1:6" ht="15" thickBot="1" x14ac:dyDescent="0.4">
      <c r="A510" s="2" t="s">
        <v>10</v>
      </c>
      <c r="B510" s="2" t="s">
        <v>11</v>
      </c>
      <c r="C510" s="3">
        <v>44369</v>
      </c>
      <c r="D510" s="4">
        <v>50848</v>
      </c>
      <c r="E510" s="4">
        <v>6541514</v>
      </c>
      <c r="F510" s="4">
        <v>1358</v>
      </c>
    </row>
    <row r="511" spans="1:6" ht="15" thickBot="1" x14ac:dyDescent="0.4">
      <c r="A511" s="2" t="s">
        <v>10</v>
      </c>
      <c r="B511" s="2" t="s">
        <v>11</v>
      </c>
      <c r="C511" s="3">
        <v>44370</v>
      </c>
      <c r="D511" s="4">
        <v>54069</v>
      </c>
      <c r="E511" s="4">
        <v>3514882</v>
      </c>
      <c r="F511" s="4">
        <v>1321</v>
      </c>
    </row>
    <row r="512" spans="1:6" ht="15" thickBot="1" x14ac:dyDescent="0.4">
      <c r="A512" s="2" t="s">
        <v>10</v>
      </c>
      <c r="B512" s="2" t="s">
        <v>11</v>
      </c>
      <c r="C512" s="3">
        <v>44371</v>
      </c>
      <c r="D512" s="4">
        <v>51667</v>
      </c>
      <c r="E512" s="4">
        <v>6683689</v>
      </c>
      <c r="F512" s="4">
        <v>1329</v>
      </c>
    </row>
    <row r="513" spans="1:6" ht="15" thickBot="1" x14ac:dyDescent="0.4">
      <c r="A513" s="2" t="s">
        <v>10</v>
      </c>
      <c r="B513" s="2" t="s">
        <v>11</v>
      </c>
      <c r="C513" s="3">
        <v>44372</v>
      </c>
      <c r="D513" s="4">
        <v>48698</v>
      </c>
      <c r="E513" s="4">
        <v>6607501</v>
      </c>
      <c r="F513" s="4">
        <v>1183</v>
      </c>
    </row>
    <row r="514" spans="1:6" ht="15" thickBot="1" x14ac:dyDescent="0.4">
      <c r="A514" s="2" t="s">
        <v>10</v>
      </c>
      <c r="B514" s="2" t="s">
        <v>11</v>
      </c>
      <c r="C514" s="3">
        <v>44373</v>
      </c>
      <c r="D514" s="4">
        <v>50040</v>
      </c>
      <c r="E514" s="4">
        <v>8179856</v>
      </c>
      <c r="F514" s="4">
        <v>1258</v>
      </c>
    </row>
    <row r="515" spans="1:6" ht="15" thickBot="1" x14ac:dyDescent="0.4">
      <c r="A515" s="2" t="s">
        <v>10</v>
      </c>
      <c r="B515" s="2" t="s">
        <v>11</v>
      </c>
      <c r="C515" s="3">
        <v>44374</v>
      </c>
      <c r="D515" s="4">
        <v>46148</v>
      </c>
      <c r="E515" s="4">
        <v>3189028</v>
      </c>
      <c r="F515" s="4">
        <v>979</v>
      </c>
    </row>
    <row r="516" spans="1:6" ht="15" thickBot="1" x14ac:dyDescent="0.4">
      <c r="A516" s="2" t="s">
        <v>10</v>
      </c>
      <c r="B516" s="2" t="s">
        <v>11</v>
      </c>
      <c r="C516" s="3">
        <v>44375</v>
      </c>
      <c r="D516" s="4">
        <v>37566</v>
      </c>
      <c r="E516" s="4">
        <v>3393166</v>
      </c>
      <c r="F516" s="4">
        <v>907</v>
      </c>
    </row>
    <row r="517" spans="1:6" ht="15" thickBot="1" x14ac:dyDescent="0.4">
      <c r="A517" s="2" t="s">
        <v>10</v>
      </c>
      <c r="B517" s="2" t="s">
        <v>11</v>
      </c>
      <c r="C517" s="3">
        <v>44376</v>
      </c>
      <c r="D517" s="4">
        <v>45951</v>
      </c>
      <c r="E517" s="4">
        <v>6000335</v>
      </c>
      <c r="F517" s="4">
        <v>817</v>
      </c>
    </row>
    <row r="518" spans="1:6" ht="15" thickBot="1" x14ac:dyDescent="0.4">
      <c r="A518" s="2" t="s">
        <v>10</v>
      </c>
      <c r="B518" s="2" t="s">
        <v>11</v>
      </c>
      <c r="C518" s="3">
        <v>44377</v>
      </c>
      <c r="D518" s="4">
        <v>48786</v>
      </c>
      <c r="E518" s="4">
        <v>1734226</v>
      </c>
      <c r="F518" s="4">
        <v>1005</v>
      </c>
    </row>
    <row r="519" spans="1:6" ht="15" thickBot="1" x14ac:dyDescent="0.4">
      <c r="A519" s="2" t="s">
        <v>10</v>
      </c>
      <c r="B519" s="2" t="s">
        <v>11</v>
      </c>
      <c r="C519" s="3">
        <v>44378</v>
      </c>
      <c r="D519" s="4">
        <v>46617</v>
      </c>
      <c r="E519" s="4">
        <v>5583510</v>
      </c>
      <c r="F519" s="4">
        <v>853</v>
      </c>
    </row>
    <row r="520" spans="1:6" ht="15" thickBot="1" x14ac:dyDescent="0.4">
      <c r="A520" s="2" t="s">
        <v>10</v>
      </c>
      <c r="B520" s="2" t="s">
        <v>11</v>
      </c>
      <c r="C520" s="3">
        <v>44379</v>
      </c>
      <c r="D520" s="4">
        <v>44111</v>
      </c>
      <c r="E520" s="4">
        <v>930145</v>
      </c>
      <c r="F520" s="4">
        <v>738</v>
      </c>
    </row>
    <row r="521" spans="1:6" ht="15" thickBot="1" x14ac:dyDescent="0.4">
      <c r="A521" s="2" t="s">
        <v>10</v>
      </c>
      <c r="B521" s="2" t="s">
        <v>11</v>
      </c>
      <c r="C521" s="3">
        <v>44380</v>
      </c>
      <c r="D521" s="4">
        <v>43071</v>
      </c>
      <c r="E521" s="4">
        <v>8628796</v>
      </c>
      <c r="F521" s="4">
        <v>955</v>
      </c>
    </row>
    <row r="522" spans="1:6" ht="15" thickBot="1" x14ac:dyDescent="0.4">
      <c r="A522" s="2" t="s">
        <v>10</v>
      </c>
      <c r="B522" s="2" t="s">
        <v>11</v>
      </c>
      <c r="C522" s="3">
        <v>44381</v>
      </c>
      <c r="D522" s="4">
        <v>39796</v>
      </c>
      <c r="E522" s="4">
        <v>3077960</v>
      </c>
      <c r="F522" s="4">
        <v>723</v>
      </c>
    </row>
    <row r="523" spans="1:6" ht="15" thickBot="1" x14ac:dyDescent="0.4">
      <c r="A523" s="2" t="s">
        <v>10</v>
      </c>
      <c r="B523" s="2" t="s">
        <v>11</v>
      </c>
      <c r="C523" s="3">
        <v>44382</v>
      </c>
      <c r="D523" s="4">
        <v>34703</v>
      </c>
      <c r="E523" s="4">
        <v>3850947</v>
      </c>
      <c r="F523" s="4">
        <v>553</v>
      </c>
    </row>
    <row r="524" spans="1:6" ht="15" thickBot="1" x14ac:dyDescent="0.4">
      <c r="A524" s="2" t="s">
        <v>10</v>
      </c>
      <c r="B524" s="2" t="s">
        <v>11</v>
      </c>
      <c r="C524" s="3">
        <v>44383</v>
      </c>
      <c r="D524" s="4">
        <v>43733</v>
      </c>
      <c r="E524" s="4">
        <v>3078149</v>
      </c>
      <c r="F524" s="4">
        <v>930</v>
      </c>
    </row>
    <row r="525" spans="1:6" ht="15" thickBot="1" x14ac:dyDescent="0.4">
      <c r="A525" s="2" t="s">
        <v>10</v>
      </c>
      <c r="B525" s="2" t="s">
        <v>11</v>
      </c>
      <c r="C525" s="3">
        <v>44384</v>
      </c>
      <c r="D525" s="4">
        <v>45892</v>
      </c>
      <c r="E525" s="4">
        <v>3763117</v>
      </c>
      <c r="F525" s="4">
        <v>817</v>
      </c>
    </row>
    <row r="526" spans="1:6" ht="15" thickBot="1" x14ac:dyDescent="0.4">
      <c r="A526" s="2" t="s">
        <v>10</v>
      </c>
      <c r="B526" s="2" t="s">
        <v>11</v>
      </c>
      <c r="C526" s="3">
        <v>44385</v>
      </c>
      <c r="D526" s="4">
        <v>43393</v>
      </c>
      <c r="E526" s="4">
        <v>10920459</v>
      </c>
      <c r="F526" s="4">
        <v>911</v>
      </c>
    </row>
    <row r="527" spans="1:6" ht="15" thickBot="1" x14ac:dyDescent="0.4">
      <c r="A527" s="2" t="s">
        <v>12</v>
      </c>
      <c r="B527" s="2" t="s">
        <v>13</v>
      </c>
      <c r="C527" s="3">
        <v>44185</v>
      </c>
      <c r="D527" s="4">
        <v>1874</v>
      </c>
      <c r="E527" s="4">
        <v>7374</v>
      </c>
      <c r="F527" s="4">
        <v>25</v>
      </c>
    </row>
    <row r="528" spans="1:6" ht="15" thickBot="1" x14ac:dyDescent="0.4">
      <c r="A528" s="2" t="s">
        <v>12</v>
      </c>
      <c r="B528" s="2" t="s">
        <v>13</v>
      </c>
      <c r="C528" s="3">
        <v>44186</v>
      </c>
      <c r="D528" s="4">
        <v>3499</v>
      </c>
      <c r="E528" s="4">
        <v>24884</v>
      </c>
      <c r="F528" s="4">
        <v>12</v>
      </c>
    </row>
    <row r="529" spans="1:6" ht="15" thickBot="1" x14ac:dyDescent="0.4">
      <c r="A529" s="2" t="s">
        <v>12</v>
      </c>
      <c r="B529" s="2" t="s">
        <v>13</v>
      </c>
      <c r="C529" s="3">
        <v>44187</v>
      </c>
      <c r="D529" s="4">
        <v>4228</v>
      </c>
      <c r="E529" s="4">
        <v>44614</v>
      </c>
      <c r="F529" s="4">
        <v>25</v>
      </c>
    </row>
    <row r="530" spans="1:6" ht="15" thickBot="1" x14ac:dyDescent="0.4">
      <c r="A530" s="2" t="s">
        <v>12</v>
      </c>
      <c r="B530" s="2" t="s">
        <v>13</v>
      </c>
      <c r="C530" s="3">
        <v>44188</v>
      </c>
      <c r="D530" s="4">
        <v>2535</v>
      </c>
      <c r="E530" s="4">
        <v>62830</v>
      </c>
      <c r="F530" s="4">
        <v>14</v>
      </c>
    </row>
    <row r="531" spans="1:6" ht="15" thickBot="1" x14ac:dyDescent="0.4">
      <c r="A531" s="2" t="s">
        <v>12</v>
      </c>
      <c r="B531" s="2" t="s">
        <v>13</v>
      </c>
      <c r="C531" s="3">
        <v>44189</v>
      </c>
      <c r="D531" s="4">
        <v>4656</v>
      </c>
      <c r="E531" s="4">
        <v>73328</v>
      </c>
      <c r="F531" s="4">
        <v>21</v>
      </c>
    </row>
    <row r="532" spans="1:6" ht="15" thickBot="1" x14ac:dyDescent="0.4">
      <c r="A532" s="2" t="s">
        <v>12</v>
      </c>
      <c r="B532" s="2" t="s">
        <v>13</v>
      </c>
      <c r="C532" s="3">
        <v>44190</v>
      </c>
      <c r="D532" s="4">
        <v>4713</v>
      </c>
      <c r="E532" s="4">
        <v>38450</v>
      </c>
      <c r="F532" s="4">
        <v>15</v>
      </c>
    </row>
    <row r="533" spans="1:6" ht="15" thickBot="1" x14ac:dyDescent="0.4">
      <c r="A533" s="2" t="s">
        <v>12</v>
      </c>
      <c r="B533" s="2" t="s">
        <v>13</v>
      </c>
      <c r="C533" s="3">
        <v>44191</v>
      </c>
      <c r="D533" s="4">
        <v>4273</v>
      </c>
      <c r="E533" s="4">
        <v>32573</v>
      </c>
      <c r="F533" s="4">
        <v>24</v>
      </c>
    </row>
    <row r="534" spans="1:6" ht="15" thickBot="1" x14ac:dyDescent="0.4">
      <c r="A534" s="2" t="s">
        <v>12</v>
      </c>
      <c r="B534" s="2" t="s">
        <v>13</v>
      </c>
      <c r="C534" s="3">
        <v>44192</v>
      </c>
      <c r="D534" s="4">
        <v>2806</v>
      </c>
      <c r="E534" s="4">
        <v>104370</v>
      </c>
      <c r="F534" s="4">
        <v>16</v>
      </c>
    </row>
    <row r="535" spans="1:6" ht="15" thickBot="1" x14ac:dyDescent="0.4">
      <c r="A535" s="2" t="s">
        <v>12</v>
      </c>
      <c r="B535" s="2" t="s">
        <v>13</v>
      </c>
      <c r="C535" s="3">
        <v>44193</v>
      </c>
      <c r="D535" s="4">
        <v>5815</v>
      </c>
      <c r="E535" s="4">
        <v>134805</v>
      </c>
      <c r="F535" s="4">
        <v>30</v>
      </c>
    </row>
    <row r="536" spans="1:6" ht="15" thickBot="1" x14ac:dyDescent="0.4">
      <c r="A536" s="2" t="s">
        <v>12</v>
      </c>
      <c r="B536" s="2" t="s">
        <v>13</v>
      </c>
      <c r="C536" s="3">
        <v>44194</v>
      </c>
      <c r="D536" s="4">
        <v>5113</v>
      </c>
      <c r="E536" s="4">
        <v>155946</v>
      </c>
      <c r="F536" s="4">
        <v>36</v>
      </c>
    </row>
    <row r="537" spans="1:6" ht="15" thickBot="1" x14ac:dyDescent="0.4">
      <c r="A537" s="2" t="s">
        <v>12</v>
      </c>
      <c r="B537" s="2" t="s">
        <v>13</v>
      </c>
      <c r="C537" s="3">
        <v>44195</v>
      </c>
      <c r="D537" s="4">
        <v>4186</v>
      </c>
      <c r="E537" s="4">
        <v>152726</v>
      </c>
      <c r="F537" s="4">
        <v>15</v>
      </c>
    </row>
    <row r="538" spans="1:6" ht="15" thickBot="1" x14ac:dyDescent="0.4">
      <c r="A538" s="2" t="s">
        <v>12</v>
      </c>
      <c r="B538" s="2" t="s">
        <v>13</v>
      </c>
      <c r="C538" s="3">
        <v>44196</v>
      </c>
      <c r="D538" s="4">
        <v>6678</v>
      </c>
      <c r="E538" s="4">
        <v>158174</v>
      </c>
      <c r="F538" s="4">
        <v>18</v>
      </c>
    </row>
    <row r="539" spans="1:6" ht="15" thickBot="1" x14ac:dyDescent="0.4">
      <c r="A539" s="2" t="s">
        <v>12</v>
      </c>
      <c r="B539" s="2" t="s">
        <v>13</v>
      </c>
      <c r="C539" s="3">
        <v>44197</v>
      </c>
      <c r="D539" s="4">
        <v>5248</v>
      </c>
      <c r="E539" s="4">
        <v>71234</v>
      </c>
      <c r="F539" s="4">
        <v>31</v>
      </c>
    </row>
    <row r="540" spans="1:6" ht="15" thickBot="1" x14ac:dyDescent="0.4">
      <c r="A540" s="2" t="s">
        <v>12</v>
      </c>
      <c r="B540" s="2" t="s">
        <v>13</v>
      </c>
      <c r="C540" s="3">
        <v>44198</v>
      </c>
      <c r="D540" s="4">
        <v>6289</v>
      </c>
      <c r="E540" s="4">
        <v>71626</v>
      </c>
      <c r="F540" s="4">
        <v>36</v>
      </c>
    </row>
    <row r="541" spans="1:6" ht="15" thickBot="1" x14ac:dyDescent="0.4">
      <c r="A541" s="2" t="s">
        <v>12</v>
      </c>
      <c r="B541" s="2" t="s">
        <v>13</v>
      </c>
      <c r="C541" s="3">
        <v>44199</v>
      </c>
      <c r="D541" s="4">
        <v>6743</v>
      </c>
      <c r="E541" s="4">
        <v>149402</v>
      </c>
      <c r="F541" s="4">
        <v>24</v>
      </c>
    </row>
    <row r="542" spans="1:6" ht="15" thickBot="1" x14ac:dyDescent="0.4">
      <c r="A542" s="2" t="s">
        <v>12</v>
      </c>
      <c r="B542" s="2" t="s">
        <v>13</v>
      </c>
      <c r="C542" s="3">
        <v>44200</v>
      </c>
      <c r="D542" s="4">
        <v>6631</v>
      </c>
      <c r="E542" s="4">
        <v>151838</v>
      </c>
      <c r="F542" s="4">
        <v>29</v>
      </c>
    </row>
    <row r="543" spans="1:6" ht="15" thickBot="1" x14ac:dyDescent="0.4">
      <c r="A543" s="2" t="s">
        <v>12</v>
      </c>
      <c r="B543" s="2" t="s">
        <v>13</v>
      </c>
      <c r="C543" s="3">
        <v>44201</v>
      </c>
      <c r="D543" s="4">
        <v>7966</v>
      </c>
      <c r="E543" s="4">
        <v>124854</v>
      </c>
      <c r="F543" s="4">
        <v>51</v>
      </c>
    </row>
    <row r="544" spans="1:6" ht="15" thickBot="1" x14ac:dyDescent="0.4">
      <c r="A544" s="2" t="s">
        <v>12</v>
      </c>
      <c r="B544" s="2" t="s">
        <v>13</v>
      </c>
      <c r="C544" s="3">
        <v>44202</v>
      </c>
      <c r="D544" s="4">
        <v>7309</v>
      </c>
      <c r="E544" s="4">
        <v>103074</v>
      </c>
      <c r="F544" s="4">
        <v>33</v>
      </c>
    </row>
    <row r="545" spans="1:6" ht="15" thickBot="1" x14ac:dyDescent="0.4">
      <c r="A545" s="2" t="s">
        <v>12</v>
      </c>
      <c r="B545" s="2" t="s">
        <v>13</v>
      </c>
      <c r="C545" s="3">
        <v>44203</v>
      </c>
      <c r="D545" s="4">
        <v>7600</v>
      </c>
      <c r="E545" s="4">
        <v>115827</v>
      </c>
      <c r="F545" s="4">
        <v>23</v>
      </c>
    </row>
    <row r="546" spans="1:6" ht="15" thickBot="1" x14ac:dyDescent="0.4">
      <c r="A546" s="2" t="s">
        <v>12</v>
      </c>
      <c r="B546" s="2" t="s">
        <v>13</v>
      </c>
      <c r="C546" s="3">
        <v>44204</v>
      </c>
      <c r="D546" s="4">
        <v>6309</v>
      </c>
      <c r="E546" s="4">
        <v>66298</v>
      </c>
      <c r="F546" s="4">
        <v>44</v>
      </c>
    </row>
    <row r="547" spans="1:6" ht="15" thickBot="1" x14ac:dyDescent="0.4">
      <c r="A547" s="2" t="s">
        <v>12</v>
      </c>
      <c r="B547" s="2" t="s">
        <v>13</v>
      </c>
      <c r="C547" s="3">
        <v>44205</v>
      </c>
      <c r="D547" s="4">
        <v>8077</v>
      </c>
      <c r="E547" s="4">
        <v>44477</v>
      </c>
      <c r="F547" s="4">
        <v>49</v>
      </c>
    </row>
    <row r="548" spans="1:6" ht="15" thickBot="1" x14ac:dyDescent="0.4">
      <c r="A548" s="2" t="s">
        <v>12</v>
      </c>
      <c r="B548" s="2" t="s">
        <v>13</v>
      </c>
      <c r="C548" s="3">
        <v>44206</v>
      </c>
      <c r="D548" s="4">
        <v>5885</v>
      </c>
      <c r="E548" s="4">
        <v>43523</v>
      </c>
      <c r="F548" s="4">
        <v>26</v>
      </c>
    </row>
    <row r="549" spans="1:6" ht="15" thickBot="1" x14ac:dyDescent="0.4">
      <c r="A549" s="2" t="s">
        <v>12</v>
      </c>
      <c r="B549" s="2" t="s">
        <v>13</v>
      </c>
      <c r="C549" s="3">
        <v>44207</v>
      </c>
      <c r="D549" s="4">
        <v>9754</v>
      </c>
      <c r="E549" s="4">
        <v>40250</v>
      </c>
      <c r="F549" s="4">
        <v>33</v>
      </c>
    </row>
    <row r="550" spans="1:6" ht="15" thickBot="1" x14ac:dyDescent="0.4">
      <c r="A550" s="2" t="s">
        <v>12</v>
      </c>
      <c r="B550" s="2" t="s">
        <v>13</v>
      </c>
      <c r="C550" s="3">
        <v>44208</v>
      </c>
      <c r="D550" s="4">
        <v>8990</v>
      </c>
      <c r="E550" s="4">
        <v>59543</v>
      </c>
      <c r="F550" s="4">
        <v>67</v>
      </c>
    </row>
    <row r="551" spans="1:6" ht="15" thickBot="1" x14ac:dyDescent="0.4">
      <c r="A551" s="2" t="s">
        <v>12</v>
      </c>
      <c r="B551" s="2" t="s">
        <v>13</v>
      </c>
      <c r="C551" s="3">
        <v>44209</v>
      </c>
      <c r="D551" s="4">
        <v>9997</v>
      </c>
      <c r="E551" s="4">
        <v>108731</v>
      </c>
      <c r="F551" s="4">
        <v>46</v>
      </c>
    </row>
    <row r="552" spans="1:6" ht="15" thickBot="1" x14ac:dyDescent="0.4">
      <c r="A552" s="2" t="s">
        <v>12</v>
      </c>
      <c r="B552" s="2" t="s">
        <v>13</v>
      </c>
      <c r="C552" s="3">
        <v>44210</v>
      </c>
      <c r="D552" s="4">
        <v>9754</v>
      </c>
      <c r="E552" s="4">
        <v>125057</v>
      </c>
      <c r="F552" s="4">
        <v>53</v>
      </c>
    </row>
    <row r="553" spans="1:6" ht="15" thickBot="1" x14ac:dyDescent="0.4">
      <c r="A553" s="2" t="s">
        <v>12</v>
      </c>
      <c r="B553" s="2" t="s">
        <v>13</v>
      </c>
      <c r="C553" s="3">
        <v>44211</v>
      </c>
      <c r="D553" s="4">
        <v>5235</v>
      </c>
      <c r="E553" s="4">
        <v>66497</v>
      </c>
      <c r="F553" s="4">
        <v>40</v>
      </c>
    </row>
    <row r="554" spans="1:6" ht="15" thickBot="1" x14ac:dyDescent="0.4">
      <c r="A554" s="2" t="s">
        <v>12</v>
      </c>
      <c r="B554" s="2" t="s">
        <v>13</v>
      </c>
      <c r="C554" s="3">
        <v>44212</v>
      </c>
      <c r="D554" s="4">
        <v>8450</v>
      </c>
      <c r="E554" s="4">
        <v>55344</v>
      </c>
      <c r="F554" s="4">
        <v>49</v>
      </c>
    </row>
    <row r="555" spans="1:6" ht="15" thickBot="1" x14ac:dyDescent="0.4">
      <c r="A555" s="2" t="s">
        <v>12</v>
      </c>
      <c r="B555" s="2" t="s">
        <v>13</v>
      </c>
      <c r="C555" s="3">
        <v>44213</v>
      </c>
      <c r="D555" s="4">
        <v>8190</v>
      </c>
      <c r="E555" s="4">
        <v>152711</v>
      </c>
      <c r="F555" s="4">
        <v>46</v>
      </c>
    </row>
    <row r="556" spans="1:6" ht="15" thickBot="1" x14ac:dyDescent="0.4">
      <c r="A556" s="2" t="s">
        <v>12</v>
      </c>
      <c r="B556" s="2" t="s">
        <v>13</v>
      </c>
      <c r="C556" s="3">
        <v>44214</v>
      </c>
      <c r="D556" s="4">
        <v>6560</v>
      </c>
      <c r="E556" s="4">
        <v>189739</v>
      </c>
      <c r="F556" s="4">
        <v>39</v>
      </c>
    </row>
    <row r="557" spans="1:6" ht="15" thickBot="1" x14ac:dyDescent="0.4">
      <c r="A557" s="2" t="s">
        <v>12</v>
      </c>
      <c r="B557" s="2" t="s">
        <v>13</v>
      </c>
      <c r="C557" s="3">
        <v>44215</v>
      </c>
      <c r="D557" s="4">
        <v>7380</v>
      </c>
      <c r="E557" s="4">
        <v>210102</v>
      </c>
      <c r="F557" s="4">
        <v>36</v>
      </c>
    </row>
    <row r="558" spans="1:6" ht="15" thickBot="1" x14ac:dyDescent="0.4">
      <c r="A558" s="2" t="s">
        <v>12</v>
      </c>
      <c r="B558" s="2" t="s">
        <v>13</v>
      </c>
      <c r="C558" s="3">
        <v>44216</v>
      </c>
      <c r="D558" s="4">
        <v>10213</v>
      </c>
      <c r="E558" s="4">
        <v>219930</v>
      </c>
      <c r="F558" s="4">
        <v>101</v>
      </c>
    </row>
    <row r="559" spans="1:6" ht="15" thickBot="1" x14ac:dyDescent="0.4">
      <c r="A559" s="2" t="s">
        <v>12</v>
      </c>
      <c r="B559" s="2" t="s">
        <v>13</v>
      </c>
      <c r="C559" s="3">
        <v>44217</v>
      </c>
      <c r="D559" s="4">
        <v>7027</v>
      </c>
      <c r="E559" s="4">
        <v>233538</v>
      </c>
      <c r="F559" s="4">
        <v>64</v>
      </c>
    </row>
    <row r="560" spans="1:6" ht="15" thickBot="1" x14ac:dyDescent="0.4">
      <c r="A560" s="2" t="s">
        <v>12</v>
      </c>
      <c r="B560" s="2" t="s">
        <v>13</v>
      </c>
      <c r="C560" s="3">
        <v>44218</v>
      </c>
      <c r="D560" s="4">
        <v>6159</v>
      </c>
      <c r="E560" s="4">
        <v>108637</v>
      </c>
      <c r="F560" s="4">
        <v>21</v>
      </c>
    </row>
    <row r="561" spans="1:6" ht="15" thickBot="1" x14ac:dyDescent="0.4">
      <c r="A561" s="2" t="s">
        <v>12</v>
      </c>
      <c r="B561" s="2" t="s">
        <v>13</v>
      </c>
      <c r="C561" s="3">
        <v>44219</v>
      </c>
      <c r="D561" s="4">
        <v>4933</v>
      </c>
      <c r="E561" s="4">
        <v>93324</v>
      </c>
      <c r="F561" s="4">
        <v>75</v>
      </c>
    </row>
    <row r="562" spans="1:6" ht="15" thickBot="1" x14ac:dyDescent="0.4">
      <c r="A562" s="2" t="s">
        <v>12</v>
      </c>
      <c r="B562" s="2" t="s">
        <v>13</v>
      </c>
      <c r="C562" s="3">
        <v>44220</v>
      </c>
      <c r="D562" s="4">
        <v>3442</v>
      </c>
      <c r="E562" s="4">
        <v>209276</v>
      </c>
      <c r="F562" s="4">
        <v>78</v>
      </c>
    </row>
    <row r="563" spans="1:6" ht="15" thickBot="1" x14ac:dyDescent="0.4">
      <c r="A563" s="2" t="s">
        <v>12</v>
      </c>
      <c r="B563" s="2" t="s">
        <v>13</v>
      </c>
      <c r="C563" s="3">
        <v>44221</v>
      </c>
      <c r="D563" s="4">
        <v>3666</v>
      </c>
      <c r="E563" s="4">
        <v>219905</v>
      </c>
      <c r="F563" s="4">
        <v>79</v>
      </c>
    </row>
    <row r="564" spans="1:6" ht="15" thickBot="1" x14ac:dyDescent="0.4">
      <c r="A564" s="2" t="s">
        <v>12</v>
      </c>
      <c r="B564" s="2" t="s">
        <v>13</v>
      </c>
      <c r="C564" s="3">
        <v>44222</v>
      </c>
      <c r="D564" s="4">
        <v>8587</v>
      </c>
      <c r="E564" s="4">
        <v>204546</v>
      </c>
      <c r="F564" s="4">
        <v>15</v>
      </c>
    </row>
    <row r="565" spans="1:6" ht="15" thickBot="1" x14ac:dyDescent="0.4">
      <c r="A565" s="2" t="s">
        <v>12</v>
      </c>
      <c r="B565" s="2" t="s">
        <v>13</v>
      </c>
      <c r="C565" s="3">
        <v>44223</v>
      </c>
      <c r="D565" s="4">
        <v>11934</v>
      </c>
      <c r="E565" s="4">
        <v>202412</v>
      </c>
      <c r="F565" s="4">
        <v>92</v>
      </c>
    </row>
    <row r="566" spans="1:6" ht="15" thickBot="1" x14ac:dyDescent="0.4">
      <c r="A566" s="2" t="s">
        <v>12</v>
      </c>
      <c r="B566" s="2" t="s">
        <v>13</v>
      </c>
      <c r="C566" s="3">
        <v>44224</v>
      </c>
      <c r="D566" s="4">
        <v>7305</v>
      </c>
      <c r="E566" s="4">
        <v>209701</v>
      </c>
      <c r="F566" s="4">
        <v>64</v>
      </c>
    </row>
    <row r="567" spans="1:6" ht="15" thickBot="1" x14ac:dyDescent="0.4">
      <c r="A567" s="2" t="s">
        <v>12</v>
      </c>
      <c r="B567" s="2" t="s">
        <v>13</v>
      </c>
      <c r="C567" s="3">
        <v>44225</v>
      </c>
      <c r="D567" s="4">
        <v>5096</v>
      </c>
      <c r="E567" s="4">
        <v>101132</v>
      </c>
      <c r="F567" s="4">
        <v>31</v>
      </c>
    </row>
    <row r="568" spans="1:6" ht="15" thickBot="1" x14ac:dyDescent="0.4">
      <c r="A568" s="2" t="s">
        <v>12</v>
      </c>
      <c r="B568" s="2" t="s">
        <v>13</v>
      </c>
      <c r="C568" s="3">
        <v>44226</v>
      </c>
      <c r="D568" s="4">
        <v>4798</v>
      </c>
      <c r="E568" s="4">
        <v>76948</v>
      </c>
      <c r="F568" s="4">
        <v>38</v>
      </c>
    </row>
    <row r="569" spans="1:6" ht="15" thickBot="1" x14ac:dyDescent="0.4">
      <c r="A569" s="2" t="s">
        <v>12</v>
      </c>
      <c r="B569" s="2" t="s">
        <v>13</v>
      </c>
      <c r="C569" s="3">
        <v>44227</v>
      </c>
      <c r="D569" s="4">
        <v>4646</v>
      </c>
      <c r="E569" s="4">
        <v>132519</v>
      </c>
      <c r="F569" s="4">
        <v>58</v>
      </c>
    </row>
    <row r="570" spans="1:6" ht="15" thickBot="1" x14ac:dyDescent="0.4">
      <c r="A570" s="2" t="s">
        <v>12</v>
      </c>
      <c r="B570" s="2" t="s">
        <v>13</v>
      </c>
      <c r="C570" s="3">
        <v>44228</v>
      </c>
      <c r="D570" s="4">
        <v>8811</v>
      </c>
      <c r="E570" s="4">
        <v>117479</v>
      </c>
      <c r="F570" s="4">
        <v>20</v>
      </c>
    </row>
    <row r="571" spans="1:6" ht="15" thickBot="1" x14ac:dyDescent="0.4">
      <c r="A571" s="2" t="s">
        <v>12</v>
      </c>
      <c r="B571" s="2" t="s">
        <v>13</v>
      </c>
      <c r="C571" s="3">
        <v>44229</v>
      </c>
      <c r="D571" s="4">
        <v>7732</v>
      </c>
      <c r="E571" s="4">
        <v>100811</v>
      </c>
      <c r="F571" s="4">
        <v>71</v>
      </c>
    </row>
    <row r="572" spans="1:6" ht="15" thickBot="1" x14ac:dyDescent="0.4">
      <c r="A572" s="2" t="s">
        <v>12</v>
      </c>
      <c r="B572" s="2" t="s">
        <v>13</v>
      </c>
      <c r="C572" s="3">
        <v>44230</v>
      </c>
      <c r="D572" s="4">
        <v>8896</v>
      </c>
      <c r="E572" s="4">
        <v>111341</v>
      </c>
      <c r="F572" s="4">
        <v>61</v>
      </c>
    </row>
    <row r="573" spans="1:6" ht="15" thickBot="1" x14ac:dyDescent="0.4">
      <c r="A573" s="2" t="s">
        <v>12</v>
      </c>
      <c r="B573" s="2" t="s">
        <v>13</v>
      </c>
      <c r="C573" s="3">
        <v>44231</v>
      </c>
      <c r="D573" s="4">
        <v>6744</v>
      </c>
      <c r="E573" s="4">
        <v>130306</v>
      </c>
      <c r="F573" s="4">
        <v>53</v>
      </c>
    </row>
    <row r="574" spans="1:6" ht="15" thickBot="1" x14ac:dyDescent="0.4">
      <c r="A574" s="2" t="s">
        <v>12</v>
      </c>
      <c r="B574" s="2" t="s">
        <v>13</v>
      </c>
      <c r="C574" s="3">
        <v>44232</v>
      </c>
      <c r="D574" s="4">
        <v>5238</v>
      </c>
      <c r="E574" s="4">
        <v>62433</v>
      </c>
      <c r="F574" s="4">
        <v>19</v>
      </c>
    </row>
    <row r="575" spans="1:6" ht="15" thickBot="1" x14ac:dyDescent="0.4">
      <c r="A575" s="2" t="s">
        <v>12</v>
      </c>
      <c r="B575" s="2" t="s">
        <v>13</v>
      </c>
      <c r="C575" s="3">
        <v>44233</v>
      </c>
      <c r="D575" s="4">
        <v>4727</v>
      </c>
      <c r="E575" s="4">
        <v>43673</v>
      </c>
      <c r="F575" s="4">
        <v>51</v>
      </c>
    </row>
    <row r="576" spans="1:6" ht="15" thickBot="1" x14ac:dyDescent="0.4">
      <c r="A576" s="2" t="s">
        <v>12</v>
      </c>
      <c r="B576" s="2" t="s">
        <v>13</v>
      </c>
      <c r="C576" s="3">
        <v>44234</v>
      </c>
      <c r="D576" s="4">
        <v>6518</v>
      </c>
      <c r="E576" s="4">
        <v>122483</v>
      </c>
      <c r="F576" s="4">
        <v>50</v>
      </c>
    </row>
    <row r="577" spans="1:6" ht="15" thickBot="1" x14ac:dyDescent="0.4">
      <c r="A577" s="2" t="s">
        <v>12</v>
      </c>
      <c r="B577" s="2" t="s">
        <v>13</v>
      </c>
      <c r="C577" s="3">
        <v>44235</v>
      </c>
      <c r="D577" s="4">
        <v>4427</v>
      </c>
      <c r="E577" s="4">
        <v>123683</v>
      </c>
      <c r="F577" s="4">
        <v>50</v>
      </c>
    </row>
    <row r="578" spans="1:6" ht="15" thickBot="1" x14ac:dyDescent="0.4">
      <c r="A578" s="2" t="s">
        <v>12</v>
      </c>
      <c r="B578" s="2" t="s">
        <v>13</v>
      </c>
      <c r="C578" s="3">
        <v>44236</v>
      </c>
      <c r="D578" s="4">
        <v>7191</v>
      </c>
      <c r="E578" s="4">
        <v>133397</v>
      </c>
      <c r="F578" s="4">
        <v>45</v>
      </c>
    </row>
    <row r="579" spans="1:6" ht="15" thickBot="1" x14ac:dyDescent="0.4">
      <c r="A579" s="2" t="s">
        <v>12</v>
      </c>
      <c r="B579" s="2" t="s">
        <v>13</v>
      </c>
      <c r="C579" s="3">
        <v>44237</v>
      </c>
      <c r="D579" s="4">
        <v>6010</v>
      </c>
      <c r="E579" s="4">
        <v>142283</v>
      </c>
      <c r="F579" s="4">
        <v>41</v>
      </c>
    </row>
    <row r="580" spans="1:6" ht="15" thickBot="1" x14ac:dyDescent="0.4">
      <c r="A580" s="2" t="s">
        <v>12</v>
      </c>
      <c r="B580" s="2" t="s">
        <v>13</v>
      </c>
      <c r="C580" s="3">
        <v>44238</v>
      </c>
      <c r="D580" s="4">
        <v>5083</v>
      </c>
      <c r="E580" s="4">
        <v>152425</v>
      </c>
      <c r="F580" s="4">
        <v>26</v>
      </c>
    </row>
    <row r="581" spans="1:6" ht="15" thickBot="1" x14ac:dyDescent="0.4">
      <c r="A581" s="2" t="s">
        <v>12</v>
      </c>
      <c r="B581" s="2" t="s">
        <v>13</v>
      </c>
      <c r="C581" s="3">
        <v>44239</v>
      </c>
      <c r="D581" s="4">
        <v>3934</v>
      </c>
      <c r="E581" s="4">
        <v>76346</v>
      </c>
      <c r="F581" s="4">
        <v>21</v>
      </c>
    </row>
    <row r="582" spans="1:6" ht="15" thickBot="1" x14ac:dyDescent="0.4">
      <c r="A582" s="2" t="s">
        <v>12</v>
      </c>
      <c r="B582" s="2" t="s">
        <v>13</v>
      </c>
      <c r="C582" s="3">
        <v>44240</v>
      </c>
      <c r="D582" s="4">
        <v>3100</v>
      </c>
      <c r="E582" s="4">
        <v>57734</v>
      </c>
      <c r="F582" s="4">
        <v>47</v>
      </c>
    </row>
    <row r="583" spans="1:6" ht="15" thickBot="1" x14ac:dyDescent="0.4">
      <c r="A583" s="2" t="s">
        <v>12</v>
      </c>
      <c r="B583" s="2" t="s">
        <v>13</v>
      </c>
      <c r="C583" s="3">
        <v>44241</v>
      </c>
      <c r="D583" s="4">
        <v>2534</v>
      </c>
      <c r="E583" s="4">
        <v>143599</v>
      </c>
      <c r="F583" s="4">
        <v>37</v>
      </c>
    </row>
    <row r="584" spans="1:6" ht="15" thickBot="1" x14ac:dyDescent="0.4">
      <c r="A584" s="2" t="s">
        <v>12</v>
      </c>
      <c r="B584" s="2" t="s">
        <v>13</v>
      </c>
      <c r="C584" s="3">
        <v>44242</v>
      </c>
      <c r="D584" s="4">
        <v>5913</v>
      </c>
      <c r="E584" s="4">
        <v>156808</v>
      </c>
      <c r="F584" s="4">
        <v>26</v>
      </c>
    </row>
    <row r="585" spans="1:6" ht="15" thickBot="1" x14ac:dyDescent="0.4">
      <c r="A585" s="2" t="s">
        <v>12</v>
      </c>
      <c r="B585" s="2" t="s">
        <v>13</v>
      </c>
      <c r="C585" s="3">
        <v>44243</v>
      </c>
      <c r="D585" s="4">
        <v>4282</v>
      </c>
      <c r="E585" s="4">
        <v>161358</v>
      </c>
      <c r="F585" s="4">
        <v>27</v>
      </c>
    </row>
    <row r="586" spans="1:6" ht="15" thickBot="1" x14ac:dyDescent="0.4">
      <c r="A586" s="2" t="s">
        <v>12</v>
      </c>
      <c r="B586" s="2" t="s">
        <v>13</v>
      </c>
      <c r="C586" s="3">
        <v>44244</v>
      </c>
      <c r="D586" s="4">
        <v>4054</v>
      </c>
      <c r="E586" s="4">
        <v>137133</v>
      </c>
      <c r="F586" s="4">
        <v>32</v>
      </c>
    </row>
    <row r="587" spans="1:6" ht="15" thickBot="1" x14ac:dyDescent="0.4">
      <c r="A587" s="2" t="s">
        <v>12</v>
      </c>
      <c r="B587" s="2" t="s">
        <v>13</v>
      </c>
      <c r="C587" s="3">
        <v>44245</v>
      </c>
      <c r="D587" s="4">
        <v>3305</v>
      </c>
      <c r="E587" s="4">
        <v>148469</v>
      </c>
      <c r="F587" s="4">
        <v>36</v>
      </c>
    </row>
    <row r="588" spans="1:6" ht="15" thickBot="1" x14ac:dyDescent="0.4">
      <c r="A588" s="2" t="s">
        <v>12</v>
      </c>
      <c r="B588" s="2" t="s">
        <v>13</v>
      </c>
      <c r="C588" s="3">
        <v>44246</v>
      </c>
      <c r="D588" s="4">
        <v>2579</v>
      </c>
      <c r="E588" s="4">
        <v>77551</v>
      </c>
      <c r="F588" s="4">
        <v>17</v>
      </c>
    </row>
    <row r="589" spans="1:6" ht="15" thickBot="1" x14ac:dyDescent="0.4">
      <c r="A589" s="2" t="s">
        <v>12</v>
      </c>
      <c r="B589" s="2" t="s">
        <v>13</v>
      </c>
      <c r="C589" s="3">
        <v>44247</v>
      </c>
      <c r="D589" s="4">
        <v>0</v>
      </c>
      <c r="E589" s="4">
        <v>60226</v>
      </c>
      <c r="F589" s="4">
        <v>0</v>
      </c>
    </row>
    <row r="590" spans="1:6" ht="15" thickBot="1" x14ac:dyDescent="0.4">
      <c r="A590" s="2" t="s">
        <v>12</v>
      </c>
      <c r="B590" s="2" t="s">
        <v>13</v>
      </c>
      <c r="C590" s="3">
        <v>44248</v>
      </c>
      <c r="D590" s="4">
        <v>5530</v>
      </c>
      <c r="E590" s="4">
        <v>157658</v>
      </c>
      <c r="F590" s="4">
        <v>51</v>
      </c>
    </row>
    <row r="591" spans="1:6" ht="15" thickBot="1" x14ac:dyDescent="0.4">
      <c r="A591" s="2" t="s">
        <v>12</v>
      </c>
      <c r="B591" s="2" t="s">
        <v>13</v>
      </c>
      <c r="C591" s="3">
        <v>44249</v>
      </c>
      <c r="D591" s="4">
        <v>4955</v>
      </c>
      <c r="E591" s="4">
        <v>165227</v>
      </c>
      <c r="F591" s="4">
        <v>19</v>
      </c>
    </row>
    <row r="592" spans="1:6" ht="15" thickBot="1" x14ac:dyDescent="0.4">
      <c r="A592" s="2" t="s">
        <v>12</v>
      </c>
      <c r="B592" s="2" t="s">
        <v>13</v>
      </c>
      <c r="C592" s="3">
        <v>44250</v>
      </c>
      <c r="D592" s="4">
        <v>4574</v>
      </c>
      <c r="E592" s="4">
        <v>147421</v>
      </c>
      <c r="F592" s="4">
        <v>38</v>
      </c>
    </row>
    <row r="593" spans="1:6" ht="15" thickBot="1" x14ac:dyDescent="0.4">
      <c r="A593" s="2" t="s">
        <v>12</v>
      </c>
      <c r="B593" s="2" t="s">
        <v>13</v>
      </c>
      <c r="C593" s="3">
        <v>44251</v>
      </c>
      <c r="D593" s="4">
        <v>4184</v>
      </c>
      <c r="E593" s="4">
        <v>123745</v>
      </c>
      <c r="F593" s="4">
        <v>26</v>
      </c>
    </row>
    <row r="594" spans="1:6" ht="15" thickBot="1" x14ac:dyDescent="0.4">
      <c r="A594" s="2" t="s">
        <v>12</v>
      </c>
      <c r="B594" s="2" t="s">
        <v>13</v>
      </c>
      <c r="C594" s="3">
        <v>44252</v>
      </c>
      <c r="D594" s="4">
        <v>3970</v>
      </c>
      <c r="E594" s="4">
        <v>116047</v>
      </c>
      <c r="F594" s="4">
        <v>27</v>
      </c>
    </row>
    <row r="595" spans="1:6" ht="15" thickBot="1" x14ac:dyDescent="0.4">
      <c r="A595" s="2" t="s">
        <v>12</v>
      </c>
      <c r="B595" s="2" t="s">
        <v>13</v>
      </c>
      <c r="C595" s="3">
        <v>44253</v>
      </c>
      <c r="D595" s="4">
        <v>3054</v>
      </c>
      <c r="E595" s="4">
        <v>57640</v>
      </c>
      <c r="F595" s="4">
        <v>10</v>
      </c>
    </row>
    <row r="596" spans="1:6" ht="15" thickBot="1" x14ac:dyDescent="0.4">
      <c r="A596" s="2" t="s">
        <v>12</v>
      </c>
      <c r="B596" s="2" t="s">
        <v>13</v>
      </c>
      <c r="C596" s="3">
        <v>44254</v>
      </c>
      <c r="D596" s="4">
        <v>2555</v>
      </c>
      <c r="E596" s="4">
        <v>39383</v>
      </c>
      <c r="F596" s="4">
        <v>35</v>
      </c>
    </row>
    <row r="597" spans="1:6" ht="15" thickBot="1" x14ac:dyDescent="0.4">
      <c r="A597" s="2" t="s">
        <v>12</v>
      </c>
      <c r="B597" s="2" t="s">
        <v>13</v>
      </c>
      <c r="C597" s="3">
        <v>44255</v>
      </c>
      <c r="D597" s="4">
        <v>2472</v>
      </c>
      <c r="E597" s="4">
        <v>95876</v>
      </c>
      <c r="F597" s="4">
        <v>20</v>
      </c>
    </row>
    <row r="598" spans="1:6" ht="15" thickBot="1" x14ac:dyDescent="0.4">
      <c r="A598" s="2" t="s">
        <v>12</v>
      </c>
      <c r="B598" s="2" t="s">
        <v>13</v>
      </c>
      <c r="C598" s="3">
        <v>44256</v>
      </c>
      <c r="D598" s="4">
        <v>4151</v>
      </c>
      <c r="E598" s="4">
        <v>106774</v>
      </c>
      <c r="F598" s="4">
        <v>8</v>
      </c>
    </row>
    <row r="599" spans="1:6" ht="15" thickBot="1" x14ac:dyDescent="0.4">
      <c r="A599" s="2" t="s">
        <v>12</v>
      </c>
      <c r="B599" s="2" t="s">
        <v>13</v>
      </c>
      <c r="C599" s="3">
        <v>44257</v>
      </c>
      <c r="D599" s="4">
        <v>5260</v>
      </c>
      <c r="E599" s="4">
        <v>105525</v>
      </c>
      <c r="F599" s="4">
        <v>30</v>
      </c>
    </row>
    <row r="600" spans="1:6" ht="15" thickBot="1" x14ac:dyDescent="0.4">
      <c r="A600" s="2" t="s">
        <v>12</v>
      </c>
      <c r="B600" s="2" t="s">
        <v>13</v>
      </c>
      <c r="C600" s="3">
        <v>44258</v>
      </c>
      <c r="D600" s="4">
        <v>4267</v>
      </c>
      <c r="E600" s="4">
        <v>108342</v>
      </c>
      <c r="F600" s="4">
        <v>13</v>
      </c>
    </row>
    <row r="601" spans="1:6" ht="15" thickBot="1" x14ac:dyDescent="0.4">
      <c r="A601" s="2" t="s">
        <v>12</v>
      </c>
      <c r="B601" s="2" t="s">
        <v>13</v>
      </c>
      <c r="C601" s="3">
        <v>44259</v>
      </c>
      <c r="D601" s="4">
        <v>3922</v>
      </c>
      <c r="E601" s="4">
        <v>118322</v>
      </c>
      <c r="F601" s="4">
        <v>19</v>
      </c>
    </row>
    <row r="602" spans="1:6" ht="15" thickBot="1" x14ac:dyDescent="0.4">
      <c r="A602" s="2" t="s">
        <v>12</v>
      </c>
      <c r="B602" s="2" t="s">
        <v>13</v>
      </c>
      <c r="C602" s="3">
        <v>44260</v>
      </c>
      <c r="D602" s="4">
        <v>3058</v>
      </c>
      <c r="E602" s="4">
        <v>57488</v>
      </c>
      <c r="F602" s="4">
        <v>12</v>
      </c>
    </row>
    <row r="603" spans="1:6" ht="15" thickBot="1" x14ac:dyDescent="0.4">
      <c r="A603" s="2" t="s">
        <v>12</v>
      </c>
      <c r="B603" s="2" t="s">
        <v>13</v>
      </c>
      <c r="C603" s="3">
        <v>44261</v>
      </c>
      <c r="D603" s="4">
        <v>3262</v>
      </c>
      <c r="E603" s="4">
        <v>35844</v>
      </c>
      <c r="F603" s="4">
        <v>22</v>
      </c>
    </row>
    <row r="604" spans="1:6" ht="15" thickBot="1" x14ac:dyDescent="0.4">
      <c r="A604" s="2" t="s">
        <v>12</v>
      </c>
      <c r="B604" s="2" t="s">
        <v>13</v>
      </c>
      <c r="C604" s="3">
        <v>44262</v>
      </c>
      <c r="D604" s="4">
        <v>1848</v>
      </c>
      <c r="E604" s="4">
        <v>103643</v>
      </c>
      <c r="F604" s="4">
        <v>35</v>
      </c>
    </row>
    <row r="605" spans="1:6" ht="15" thickBot="1" x14ac:dyDescent="0.4">
      <c r="A605" s="2" t="s">
        <v>12</v>
      </c>
      <c r="B605" s="2" t="s">
        <v>13</v>
      </c>
      <c r="C605" s="3">
        <v>44263</v>
      </c>
      <c r="D605" s="4">
        <v>3541</v>
      </c>
      <c r="E605" s="4">
        <v>100241</v>
      </c>
      <c r="F605" s="4">
        <v>26</v>
      </c>
    </row>
    <row r="606" spans="1:6" ht="15" thickBot="1" x14ac:dyDescent="0.4">
      <c r="A606" s="2" t="s">
        <v>12</v>
      </c>
      <c r="B606" s="2" t="s">
        <v>13</v>
      </c>
      <c r="C606" s="3">
        <v>44264</v>
      </c>
      <c r="D606" s="4">
        <v>3146</v>
      </c>
      <c r="E606" s="4">
        <v>102977</v>
      </c>
      <c r="F606" s="4">
        <v>16</v>
      </c>
    </row>
    <row r="607" spans="1:6" ht="15" thickBot="1" x14ac:dyDescent="0.4">
      <c r="A607" s="2" t="s">
        <v>12</v>
      </c>
      <c r="B607" s="2" t="s">
        <v>13</v>
      </c>
      <c r="C607" s="3">
        <v>44265</v>
      </c>
      <c r="D607" s="4">
        <v>3230</v>
      </c>
      <c r="E607" s="4">
        <v>81594</v>
      </c>
      <c r="F607" s="4">
        <v>17</v>
      </c>
    </row>
    <row r="608" spans="1:6" ht="15" thickBot="1" x14ac:dyDescent="0.4">
      <c r="A608" s="2" t="s">
        <v>12</v>
      </c>
      <c r="B608" s="2" t="s">
        <v>13</v>
      </c>
      <c r="C608" s="3">
        <v>44266</v>
      </c>
      <c r="D608" s="4">
        <v>2758</v>
      </c>
      <c r="E608" s="4">
        <v>91940</v>
      </c>
      <c r="F608" s="4">
        <v>17</v>
      </c>
    </row>
    <row r="609" spans="1:6" ht="15" thickBot="1" x14ac:dyDescent="0.4">
      <c r="A609" s="2" t="s">
        <v>12</v>
      </c>
      <c r="B609" s="2" t="s">
        <v>13</v>
      </c>
      <c r="C609" s="3">
        <v>44267</v>
      </c>
      <c r="D609" s="4">
        <v>1948</v>
      </c>
      <c r="E609" s="4">
        <v>52391</v>
      </c>
      <c r="F609" s="4">
        <v>13</v>
      </c>
    </row>
    <row r="610" spans="1:6" ht="15" thickBot="1" x14ac:dyDescent="0.4">
      <c r="A610" s="2" t="s">
        <v>12</v>
      </c>
      <c r="B610" s="2" t="s">
        <v>13</v>
      </c>
      <c r="C610" s="3">
        <v>44268</v>
      </c>
      <c r="D610" s="4">
        <v>1601</v>
      </c>
      <c r="E610" s="4">
        <v>33029</v>
      </c>
      <c r="F610" s="4">
        <v>8</v>
      </c>
    </row>
    <row r="611" spans="1:6" ht="15" thickBot="1" x14ac:dyDescent="0.4">
      <c r="A611" s="2" t="s">
        <v>12</v>
      </c>
      <c r="B611" s="2" t="s">
        <v>13</v>
      </c>
      <c r="C611" s="3">
        <v>44269</v>
      </c>
      <c r="D611" s="4">
        <v>1178</v>
      </c>
      <c r="E611" s="4">
        <v>94656</v>
      </c>
      <c r="F611" s="4">
        <v>23</v>
      </c>
    </row>
    <row r="612" spans="1:6" ht="15" thickBot="1" x14ac:dyDescent="0.4">
      <c r="A612" s="2" t="s">
        <v>12</v>
      </c>
      <c r="B612" s="2" t="s">
        <v>13</v>
      </c>
      <c r="C612" s="3">
        <v>44270</v>
      </c>
      <c r="D612" s="4">
        <v>1936</v>
      </c>
      <c r="E612" s="4">
        <v>97953</v>
      </c>
      <c r="F612" s="4">
        <v>19</v>
      </c>
    </row>
    <row r="613" spans="1:6" ht="15" thickBot="1" x14ac:dyDescent="0.4">
      <c r="A613" s="2" t="s">
        <v>12</v>
      </c>
      <c r="B613" s="2" t="s">
        <v>13</v>
      </c>
      <c r="C613" s="3">
        <v>44271</v>
      </c>
      <c r="D613" s="4">
        <v>1790</v>
      </c>
      <c r="E613" s="4">
        <v>89885</v>
      </c>
      <c r="F613" s="4">
        <v>18</v>
      </c>
    </row>
    <row r="614" spans="1:6" ht="15" thickBot="1" x14ac:dyDescent="0.4">
      <c r="A614" s="2" t="s">
        <v>12</v>
      </c>
      <c r="B614" s="2" t="s">
        <v>13</v>
      </c>
      <c r="C614" s="3">
        <v>44272</v>
      </c>
      <c r="D614" s="4">
        <v>1475</v>
      </c>
      <c r="E614" s="4">
        <v>76334</v>
      </c>
      <c r="F614" s="4">
        <v>9</v>
      </c>
    </row>
    <row r="615" spans="1:6" ht="15" thickBot="1" x14ac:dyDescent="0.4">
      <c r="A615" s="2" t="s">
        <v>12</v>
      </c>
      <c r="B615" s="2" t="s">
        <v>13</v>
      </c>
      <c r="C615" s="3">
        <v>44273</v>
      </c>
      <c r="D615" s="4">
        <v>1384</v>
      </c>
      <c r="E615" s="4">
        <v>73788</v>
      </c>
      <c r="F615" s="4">
        <v>12</v>
      </c>
    </row>
    <row r="616" spans="1:6" ht="15" thickBot="1" x14ac:dyDescent="0.4">
      <c r="A616" s="2" t="s">
        <v>12</v>
      </c>
      <c r="B616" s="2" t="s">
        <v>13</v>
      </c>
      <c r="C616" s="3">
        <v>44274</v>
      </c>
      <c r="D616" s="4">
        <v>1047</v>
      </c>
      <c r="E616" s="4">
        <v>34620</v>
      </c>
      <c r="F616" s="4">
        <v>4</v>
      </c>
    </row>
    <row r="617" spans="1:6" ht="15" thickBot="1" x14ac:dyDescent="0.4">
      <c r="A617" s="2" t="s">
        <v>12</v>
      </c>
      <c r="B617" s="2" t="s">
        <v>13</v>
      </c>
      <c r="C617" s="3">
        <v>44275</v>
      </c>
      <c r="D617" s="4">
        <v>611</v>
      </c>
      <c r="E617" s="4">
        <v>20343</v>
      </c>
      <c r="F617" s="4">
        <v>9</v>
      </c>
    </row>
    <row r="618" spans="1:6" ht="15" thickBot="1" x14ac:dyDescent="0.4">
      <c r="A618" s="2" t="s">
        <v>12</v>
      </c>
      <c r="B618" s="2" t="s">
        <v>13</v>
      </c>
      <c r="C618" s="3">
        <v>44276</v>
      </c>
      <c r="D618" s="4">
        <v>552</v>
      </c>
      <c r="E618" s="4">
        <v>53393</v>
      </c>
      <c r="F618" s="4">
        <v>10</v>
      </c>
    </row>
    <row r="619" spans="1:6" ht="15" thickBot="1" x14ac:dyDescent="0.4">
      <c r="A619" s="2" t="s">
        <v>12</v>
      </c>
      <c r="B619" s="2" t="s">
        <v>13</v>
      </c>
      <c r="C619" s="3">
        <v>44277</v>
      </c>
      <c r="D619" s="4">
        <v>992</v>
      </c>
      <c r="E619" s="4">
        <v>53724</v>
      </c>
      <c r="F619" s="4">
        <v>17</v>
      </c>
    </row>
    <row r="620" spans="1:6" ht="15" thickBot="1" x14ac:dyDescent="0.4">
      <c r="A620" s="2" t="s">
        <v>12</v>
      </c>
      <c r="B620" s="2" t="s">
        <v>13</v>
      </c>
      <c r="C620" s="3">
        <v>44278</v>
      </c>
      <c r="D620" s="4">
        <v>925</v>
      </c>
      <c r="E620" s="4">
        <v>9755</v>
      </c>
      <c r="F620" s="4">
        <v>13</v>
      </c>
    </row>
    <row r="621" spans="1:6" ht="15" thickBot="1" x14ac:dyDescent="0.4">
      <c r="A621" s="2" t="s">
        <v>12</v>
      </c>
      <c r="B621" s="2" t="s">
        <v>13</v>
      </c>
      <c r="C621" s="3">
        <v>44279</v>
      </c>
      <c r="D621" s="4">
        <v>339</v>
      </c>
      <c r="E621" s="4">
        <v>57136</v>
      </c>
      <c r="F621" s="4">
        <v>32</v>
      </c>
    </row>
    <row r="622" spans="1:6" ht="15" thickBot="1" x14ac:dyDescent="0.4">
      <c r="A622" s="2" t="s">
        <v>12</v>
      </c>
      <c r="B622" s="2" t="s">
        <v>13</v>
      </c>
      <c r="C622" s="3">
        <v>44280</v>
      </c>
      <c r="D622" s="4">
        <v>817</v>
      </c>
      <c r="E622" s="4">
        <v>45289</v>
      </c>
      <c r="F622" s="4">
        <v>9</v>
      </c>
    </row>
    <row r="623" spans="1:6" ht="15" thickBot="1" x14ac:dyDescent="0.4">
      <c r="A623" s="2" t="s">
        <v>12</v>
      </c>
      <c r="B623" s="2" t="s">
        <v>13</v>
      </c>
      <c r="C623" s="3">
        <v>44281</v>
      </c>
      <c r="D623" s="4">
        <v>538</v>
      </c>
      <c r="E623" s="4">
        <v>17221</v>
      </c>
      <c r="F623" s="4">
        <v>2</v>
      </c>
    </row>
    <row r="624" spans="1:6" ht="15" thickBot="1" x14ac:dyDescent="0.4">
      <c r="A624" s="2" t="s">
        <v>12</v>
      </c>
      <c r="B624" s="2" t="s">
        <v>13</v>
      </c>
      <c r="C624" s="3">
        <v>44282</v>
      </c>
      <c r="D624" s="4">
        <v>0</v>
      </c>
      <c r="E624" s="4">
        <v>5910</v>
      </c>
      <c r="F624" s="4">
        <v>0</v>
      </c>
    </row>
    <row r="625" spans="1:6" ht="15" thickBot="1" x14ac:dyDescent="0.4">
      <c r="A625" s="2" t="s">
        <v>12</v>
      </c>
      <c r="B625" s="2" t="s">
        <v>13</v>
      </c>
      <c r="C625" s="3">
        <v>44283</v>
      </c>
      <c r="D625" s="4">
        <v>541</v>
      </c>
      <c r="E625" s="4">
        <v>6587</v>
      </c>
      <c r="F625" s="4">
        <v>20</v>
      </c>
    </row>
    <row r="626" spans="1:6" ht="15" thickBot="1" x14ac:dyDescent="0.4">
      <c r="A626" s="2" t="s">
        <v>12</v>
      </c>
      <c r="B626" s="2" t="s">
        <v>13</v>
      </c>
      <c r="C626" s="3">
        <v>44284</v>
      </c>
      <c r="D626" s="4">
        <v>201</v>
      </c>
      <c r="E626" s="4">
        <v>36631</v>
      </c>
      <c r="F626" s="4">
        <v>12</v>
      </c>
    </row>
    <row r="627" spans="1:6" ht="15" thickBot="1" x14ac:dyDescent="0.4">
      <c r="A627" s="2" t="s">
        <v>12</v>
      </c>
      <c r="B627" s="2" t="s">
        <v>13</v>
      </c>
      <c r="C627" s="3">
        <v>44285</v>
      </c>
      <c r="D627" s="4">
        <v>514</v>
      </c>
      <c r="E627" s="4">
        <v>29889</v>
      </c>
      <c r="F627" s="4">
        <v>-4</v>
      </c>
    </row>
    <row r="628" spans="1:6" ht="15" thickBot="1" x14ac:dyDescent="0.4">
      <c r="A628" s="2" t="s">
        <v>12</v>
      </c>
      <c r="B628" s="2" t="s">
        <v>13</v>
      </c>
      <c r="C628" s="3">
        <v>44286</v>
      </c>
      <c r="D628" s="4">
        <v>466</v>
      </c>
      <c r="E628" s="4">
        <v>27198</v>
      </c>
      <c r="F628" s="4">
        <v>16</v>
      </c>
    </row>
    <row r="629" spans="1:6" ht="15" thickBot="1" x14ac:dyDescent="0.4">
      <c r="A629" s="2" t="s">
        <v>12</v>
      </c>
      <c r="B629" s="2" t="s">
        <v>13</v>
      </c>
      <c r="C629" s="3">
        <v>44287</v>
      </c>
      <c r="D629" s="4">
        <v>351</v>
      </c>
      <c r="E629" s="4">
        <v>26411</v>
      </c>
      <c r="F629" s="4">
        <v>11</v>
      </c>
    </row>
    <row r="630" spans="1:6" ht="15" thickBot="1" x14ac:dyDescent="0.4">
      <c r="A630" s="2" t="s">
        <v>12</v>
      </c>
      <c r="B630" s="2" t="s">
        <v>13</v>
      </c>
      <c r="C630" s="3">
        <v>44288</v>
      </c>
      <c r="D630" s="4">
        <v>251</v>
      </c>
      <c r="E630" s="4">
        <v>10732</v>
      </c>
      <c r="F630" s="4">
        <v>0</v>
      </c>
    </row>
    <row r="631" spans="1:6" ht="15" thickBot="1" x14ac:dyDescent="0.4">
      <c r="A631" s="2" t="s">
        <v>12</v>
      </c>
      <c r="B631" s="2" t="s">
        <v>13</v>
      </c>
      <c r="C631" s="3">
        <v>44289</v>
      </c>
      <c r="D631" s="4">
        <v>363</v>
      </c>
      <c r="E631" s="4">
        <v>4217</v>
      </c>
      <c r="F631" s="4">
        <v>16</v>
      </c>
    </row>
    <row r="632" spans="1:6" ht="15" thickBot="1" x14ac:dyDescent="0.4">
      <c r="A632" s="2" t="s">
        <v>12</v>
      </c>
      <c r="B632" s="2" t="s">
        <v>13</v>
      </c>
      <c r="C632" s="3">
        <v>44290</v>
      </c>
      <c r="D632" s="4">
        <v>177</v>
      </c>
      <c r="E632" s="4">
        <v>32254</v>
      </c>
      <c r="F632" s="4">
        <v>7</v>
      </c>
    </row>
    <row r="633" spans="1:6" ht="15" thickBot="1" x14ac:dyDescent="0.4">
      <c r="A633" s="2" t="s">
        <v>12</v>
      </c>
      <c r="B633" s="2" t="s">
        <v>13</v>
      </c>
      <c r="C633" s="3">
        <v>44291</v>
      </c>
      <c r="D633" s="4">
        <v>356</v>
      </c>
      <c r="E633" s="4">
        <v>31252</v>
      </c>
      <c r="F633" s="4">
        <v>5</v>
      </c>
    </row>
    <row r="634" spans="1:6" ht="15" thickBot="1" x14ac:dyDescent="0.4">
      <c r="A634" s="2" t="s">
        <v>12</v>
      </c>
      <c r="B634" s="2" t="s">
        <v>13</v>
      </c>
      <c r="C634" s="3">
        <v>44292</v>
      </c>
      <c r="D634" s="4">
        <v>317</v>
      </c>
      <c r="E634" s="4">
        <v>25323</v>
      </c>
      <c r="F634" s="4">
        <v>9</v>
      </c>
    </row>
    <row r="635" spans="1:6" ht="15" thickBot="1" x14ac:dyDescent="0.4">
      <c r="A635" s="2" t="s">
        <v>12</v>
      </c>
      <c r="B635" s="2" t="s">
        <v>13</v>
      </c>
      <c r="C635" s="3">
        <v>44293</v>
      </c>
      <c r="D635" s="4">
        <v>296</v>
      </c>
      <c r="E635" s="4">
        <v>23763</v>
      </c>
      <c r="F635" s="4">
        <v>9</v>
      </c>
    </row>
    <row r="636" spans="1:6" ht="15" thickBot="1" x14ac:dyDescent="0.4">
      <c r="A636" s="2" t="s">
        <v>12</v>
      </c>
      <c r="B636" s="2" t="s">
        <v>13</v>
      </c>
      <c r="C636" s="3">
        <v>44294</v>
      </c>
      <c r="D636" s="4">
        <v>270</v>
      </c>
      <c r="E636" s="4">
        <v>25907</v>
      </c>
      <c r="F636" s="4">
        <v>13</v>
      </c>
    </row>
    <row r="637" spans="1:6" ht="15" thickBot="1" x14ac:dyDescent="0.4">
      <c r="A637" s="2" t="s">
        <v>12</v>
      </c>
      <c r="B637" s="2" t="s">
        <v>13</v>
      </c>
      <c r="C637" s="3">
        <v>44295</v>
      </c>
      <c r="D637" s="4">
        <v>188</v>
      </c>
      <c r="E637" s="4">
        <v>9422</v>
      </c>
      <c r="F637" s="4">
        <v>1</v>
      </c>
    </row>
    <row r="638" spans="1:6" ht="15" thickBot="1" x14ac:dyDescent="0.4">
      <c r="A638" s="2" t="s">
        <v>12</v>
      </c>
      <c r="B638" s="2" t="s">
        <v>13</v>
      </c>
      <c r="C638" s="3">
        <v>44296</v>
      </c>
      <c r="D638" s="4">
        <v>139</v>
      </c>
      <c r="E638" s="4">
        <v>4920</v>
      </c>
      <c r="F638" s="4">
        <v>12</v>
      </c>
    </row>
    <row r="639" spans="1:6" ht="15" thickBot="1" x14ac:dyDescent="0.4">
      <c r="A639" s="2" t="s">
        <v>12</v>
      </c>
      <c r="B639" s="2" t="s">
        <v>13</v>
      </c>
      <c r="C639" s="3">
        <v>44297</v>
      </c>
      <c r="D639" s="4">
        <v>120</v>
      </c>
      <c r="E639" s="4">
        <v>22988</v>
      </c>
      <c r="F639" s="4">
        <v>4</v>
      </c>
    </row>
    <row r="640" spans="1:6" ht="15" thickBot="1" x14ac:dyDescent="0.4">
      <c r="A640" s="2" t="s">
        <v>12</v>
      </c>
      <c r="B640" s="2" t="s">
        <v>13</v>
      </c>
      <c r="C640" s="3">
        <v>44298</v>
      </c>
      <c r="D640" s="4">
        <v>225</v>
      </c>
      <c r="E640" s="4">
        <v>21724</v>
      </c>
      <c r="F640" s="4">
        <v>8</v>
      </c>
    </row>
    <row r="641" spans="1:6" ht="15" thickBot="1" x14ac:dyDescent="0.4">
      <c r="A641" s="2" t="s">
        <v>12</v>
      </c>
      <c r="B641" s="2" t="s">
        <v>13</v>
      </c>
      <c r="C641" s="3">
        <v>44299</v>
      </c>
      <c r="D641" s="4">
        <v>176</v>
      </c>
      <c r="E641" s="4">
        <v>10377</v>
      </c>
      <c r="F641" s="4">
        <v>5</v>
      </c>
    </row>
    <row r="642" spans="1:6" ht="15" thickBot="1" x14ac:dyDescent="0.4">
      <c r="A642" s="2" t="s">
        <v>12</v>
      </c>
      <c r="B642" s="2" t="s">
        <v>13</v>
      </c>
      <c r="C642" s="3">
        <v>44300</v>
      </c>
      <c r="D642" s="4">
        <v>256</v>
      </c>
      <c r="E642" s="4">
        <v>8535</v>
      </c>
      <c r="F642" s="4">
        <v>3</v>
      </c>
    </row>
    <row r="643" spans="1:6" ht="15" thickBot="1" x14ac:dyDescent="0.4">
      <c r="A643" s="2" t="s">
        <v>12</v>
      </c>
      <c r="B643" s="2" t="s">
        <v>13</v>
      </c>
      <c r="C643" s="3">
        <v>44301</v>
      </c>
      <c r="D643" s="4">
        <v>312</v>
      </c>
      <c r="E643" s="4">
        <v>863</v>
      </c>
      <c r="F643" s="4">
        <v>3</v>
      </c>
    </row>
    <row r="644" spans="1:6" ht="15" thickBot="1" x14ac:dyDescent="0.4">
      <c r="A644" s="2" t="s">
        <v>12</v>
      </c>
      <c r="B644" s="2" t="s">
        <v>13</v>
      </c>
      <c r="C644" s="3">
        <v>44302</v>
      </c>
      <c r="D644" s="4">
        <v>34</v>
      </c>
      <c r="E644" s="4">
        <v>9647</v>
      </c>
      <c r="F644" s="4">
        <v>1</v>
      </c>
    </row>
    <row r="645" spans="1:6" ht="15" thickBot="1" x14ac:dyDescent="0.4">
      <c r="A645" s="2" t="s">
        <v>12</v>
      </c>
      <c r="B645" s="2" t="s">
        <v>13</v>
      </c>
      <c r="C645" s="3">
        <v>44303</v>
      </c>
      <c r="D645" s="4">
        <v>-53</v>
      </c>
      <c r="E645" s="4">
        <v>2655</v>
      </c>
      <c r="F645" s="4">
        <v>15</v>
      </c>
    </row>
    <row r="646" spans="1:6" ht="15" thickBot="1" x14ac:dyDescent="0.4">
      <c r="A646" s="2" t="s">
        <v>12</v>
      </c>
      <c r="B646" s="2" t="s">
        <v>13</v>
      </c>
      <c r="C646" s="3">
        <v>44304</v>
      </c>
      <c r="D646" s="4">
        <v>164</v>
      </c>
      <c r="E646" s="4">
        <v>14315</v>
      </c>
      <c r="F646" s="4">
        <v>4</v>
      </c>
    </row>
    <row r="647" spans="1:6" ht="15" thickBot="1" x14ac:dyDescent="0.4">
      <c r="A647" s="2" t="s">
        <v>12</v>
      </c>
      <c r="B647" s="2" t="s">
        <v>13</v>
      </c>
      <c r="C647" s="3">
        <v>44305</v>
      </c>
      <c r="D647" s="4">
        <v>171</v>
      </c>
      <c r="E647" s="4">
        <v>13172</v>
      </c>
      <c r="F647" s="4">
        <v>6</v>
      </c>
    </row>
    <row r="648" spans="1:6" ht="15" thickBot="1" x14ac:dyDescent="0.4">
      <c r="A648" s="2" t="s">
        <v>12</v>
      </c>
      <c r="B648" s="2" t="s">
        <v>13</v>
      </c>
      <c r="C648" s="3">
        <v>44306</v>
      </c>
      <c r="D648" s="4">
        <v>139</v>
      </c>
      <c r="E648" s="4">
        <v>12728</v>
      </c>
      <c r="F648" s="4">
        <v>4</v>
      </c>
    </row>
    <row r="649" spans="1:6" ht="15" thickBot="1" x14ac:dyDescent="0.4">
      <c r="A649" s="2" t="s">
        <v>12</v>
      </c>
      <c r="B649" s="2" t="s">
        <v>13</v>
      </c>
      <c r="C649" s="3">
        <v>44307</v>
      </c>
      <c r="D649" s="4">
        <v>135</v>
      </c>
      <c r="E649" s="4">
        <v>13050</v>
      </c>
      <c r="F649" s="4">
        <v>1</v>
      </c>
    </row>
    <row r="650" spans="1:6" ht="15" thickBot="1" x14ac:dyDescent="0.4">
      <c r="A650" s="2" t="s">
        <v>12</v>
      </c>
      <c r="B650" s="2" t="s">
        <v>13</v>
      </c>
      <c r="C650" s="3">
        <v>44308</v>
      </c>
      <c r="D650" s="4">
        <v>315</v>
      </c>
      <c r="E650" s="4">
        <v>13209</v>
      </c>
      <c r="F650" s="4">
        <v>0</v>
      </c>
    </row>
    <row r="651" spans="1:6" ht="15" thickBot="1" x14ac:dyDescent="0.4">
      <c r="A651" s="2" t="s">
        <v>12</v>
      </c>
      <c r="B651" s="2" t="s">
        <v>13</v>
      </c>
      <c r="C651" s="3">
        <v>44309</v>
      </c>
      <c r="D651" s="4">
        <v>85</v>
      </c>
      <c r="E651" s="4">
        <v>5816</v>
      </c>
      <c r="F651" s="4">
        <v>0</v>
      </c>
    </row>
    <row r="652" spans="1:6" ht="15" thickBot="1" x14ac:dyDescent="0.4">
      <c r="A652" s="2" t="s">
        <v>12</v>
      </c>
      <c r="B652" s="2" t="s">
        <v>13</v>
      </c>
      <c r="C652" s="3">
        <v>44310</v>
      </c>
      <c r="D652" s="4">
        <v>82</v>
      </c>
      <c r="E652" s="4">
        <v>1890</v>
      </c>
      <c r="F652" s="4">
        <v>4</v>
      </c>
    </row>
    <row r="653" spans="1:6" ht="15" thickBot="1" x14ac:dyDescent="0.4">
      <c r="A653" s="2" t="s">
        <v>12</v>
      </c>
      <c r="B653" s="2" t="s">
        <v>13</v>
      </c>
      <c r="C653" s="3">
        <v>44311</v>
      </c>
      <c r="D653" s="4">
        <v>50</v>
      </c>
      <c r="E653" s="4">
        <v>11541</v>
      </c>
      <c r="F653" s="4">
        <v>2</v>
      </c>
    </row>
    <row r="654" spans="1:6" ht="15" thickBot="1" x14ac:dyDescent="0.4">
      <c r="A654" s="2" t="s">
        <v>12</v>
      </c>
      <c r="B654" s="2" t="s">
        <v>13</v>
      </c>
      <c r="C654" s="3">
        <v>44312</v>
      </c>
      <c r="D654" s="4">
        <v>83</v>
      </c>
      <c r="E654" s="4">
        <v>13055</v>
      </c>
      <c r="F654" s="4">
        <v>1</v>
      </c>
    </row>
    <row r="655" spans="1:6" ht="15" thickBot="1" x14ac:dyDescent="0.4">
      <c r="A655" s="2" t="s">
        <v>12</v>
      </c>
      <c r="B655" s="2" t="s">
        <v>13</v>
      </c>
      <c r="C655" s="3">
        <v>44313</v>
      </c>
      <c r="D655" s="4">
        <v>110</v>
      </c>
      <c r="E655" s="4">
        <v>10761</v>
      </c>
      <c r="F655" s="4">
        <v>6</v>
      </c>
    </row>
    <row r="656" spans="1:6" ht="15" thickBot="1" x14ac:dyDescent="0.4">
      <c r="A656" s="2" t="s">
        <v>12</v>
      </c>
      <c r="B656" s="2" t="s">
        <v>13</v>
      </c>
      <c r="C656" s="3">
        <v>44314</v>
      </c>
      <c r="D656" s="4">
        <v>106</v>
      </c>
      <c r="E656" s="4">
        <v>11404</v>
      </c>
      <c r="F656" s="4">
        <v>2</v>
      </c>
    </row>
    <row r="657" spans="1:6" ht="15" thickBot="1" x14ac:dyDescent="0.4">
      <c r="A657" s="2" t="s">
        <v>12</v>
      </c>
      <c r="B657" s="2" t="s">
        <v>13</v>
      </c>
      <c r="C657" s="3">
        <v>44315</v>
      </c>
      <c r="D657" s="4">
        <v>84</v>
      </c>
      <c r="E657" s="4">
        <v>11275</v>
      </c>
      <c r="F657" s="4">
        <v>1</v>
      </c>
    </row>
    <row r="658" spans="1:6" ht="15" thickBot="1" x14ac:dyDescent="0.4">
      <c r="A658" s="2" t="s">
        <v>12</v>
      </c>
      <c r="B658" s="2" t="s">
        <v>13</v>
      </c>
      <c r="C658" s="3">
        <v>44316</v>
      </c>
      <c r="D658" s="4">
        <v>74</v>
      </c>
      <c r="E658" s="4">
        <v>4731</v>
      </c>
      <c r="F658" s="4">
        <v>1</v>
      </c>
    </row>
    <row r="659" spans="1:6" ht="15" thickBot="1" x14ac:dyDescent="0.4">
      <c r="A659" s="2" t="s">
        <v>12</v>
      </c>
      <c r="B659" s="2" t="s">
        <v>13</v>
      </c>
      <c r="C659" s="3">
        <v>44317</v>
      </c>
      <c r="D659" s="4">
        <v>0</v>
      </c>
      <c r="E659" s="4">
        <v>1202</v>
      </c>
      <c r="F659" s="4">
        <v>0</v>
      </c>
    </row>
    <row r="660" spans="1:6" ht="15" thickBot="1" x14ac:dyDescent="0.4">
      <c r="A660" s="2" t="s">
        <v>12</v>
      </c>
      <c r="B660" s="2" t="s">
        <v>13</v>
      </c>
      <c r="C660" s="3">
        <v>44318</v>
      </c>
      <c r="D660" s="4">
        <v>73</v>
      </c>
      <c r="E660" s="4">
        <v>9107</v>
      </c>
      <c r="F660" s="4">
        <v>3</v>
      </c>
    </row>
    <row r="661" spans="1:6" ht="15" thickBot="1" x14ac:dyDescent="0.4">
      <c r="A661" s="2" t="s">
        <v>12</v>
      </c>
      <c r="B661" s="2" t="s">
        <v>13</v>
      </c>
      <c r="C661" s="3">
        <v>44319</v>
      </c>
      <c r="D661" s="4">
        <v>67</v>
      </c>
      <c r="E661" s="4">
        <v>9029</v>
      </c>
      <c r="F661" s="4">
        <v>1</v>
      </c>
    </row>
    <row r="662" spans="1:6" ht="15" thickBot="1" x14ac:dyDescent="0.4">
      <c r="A662" s="2" t="s">
        <v>12</v>
      </c>
      <c r="B662" s="2" t="s">
        <v>13</v>
      </c>
      <c r="C662" s="3">
        <v>44320</v>
      </c>
      <c r="D662" s="4">
        <v>76</v>
      </c>
      <c r="E662" s="4">
        <v>7910</v>
      </c>
      <c r="F662" s="4">
        <v>2</v>
      </c>
    </row>
    <row r="663" spans="1:6" ht="15" thickBot="1" x14ac:dyDescent="0.4">
      <c r="A663" s="2" t="s">
        <v>12</v>
      </c>
      <c r="B663" s="2" t="s">
        <v>13</v>
      </c>
      <c r="C663" s="3">
        <v>44321</v>
      </c>
      <c r="D663" s="4">
        <v>70</v>
      </c>
      <c r="E663" s="4">
        <v>6973</v>
      </c>
      <c r="F663" s="4">
        <v>1</v>
      </c>
    </row>
    <row r="664" spans="1:6" ht="15" thickBot="1" x14ac:dyDescent="0.4">
      <c r="A664" s="2" t="s">
        <v>12</v>
      </c>
      <c r="B664" s="2" t="s">
        <v>13</v>
      </c>
      <c r="C664" s="3">
        <v>44322</v>
      </c>
      <c r="D664" s="4">
        <v>61</v>
      </c>
      <c r="E664" s="4">
        <v>6358</v>
      </c>
      <c r="F664" s="4">
        <v>4</v>
      </c>
    </row>
    <row r="665" spans="1:6" ht="15" thickBot="1" x14ac:dyDescent="0.4">
      <c r="A665" s="2" t="s">
        <v>12</v>
      </c>
      <c r="B665" s="2" t="s">
        <v>13</v>
      </c>
      <c r="C665" s="3">
        <v>44323</v>
      </c>
      <c r="D665" s="4">
        <v>30</v>
      </c>
      <c r="E665" s="4">
        <v>3943</v>
      </c>
      <c r="F665" s="4">
        <v>1</v>
      </c>
    </row>
    <row r="666" spans="1:6" ht="15" thickBot="1" x14ac:dyDescent="0.4">
      <c r="A666" s="2" t="s">
        <v>12</v>
      </c>
      <c r="B666" s="2" t="s">
        <v>13</v>
      </c>
      <c r="C666" s="3">
        <v>44324</v>
      </c>
      <c r="D666" s="4">
        <v>28</v>
      </c>
      <c r="E666" s="4">
        <v>598</v>
      </c>
      <c r="F666" s="4">
        <v>1</v>
      </c>
    </row>
    <row r="667" spans="1:6" ht="15" thickBot="1" x14ac:dyDescent="0.4">
      <c r="A667" s="2" t="s">
        <v>12</v>
      </c>
      <c r="B667" s="2" t="s">
        <v>13</v>
      </c>
      <c r="C667" s="3">
        <v>44325</v>
      </c>
      <c r="D667" s="4">
        <v>8</v>
      </c>
      <c r="E667" s="4">
        <v>7388</v>
      </c>
      <c r="F667" s="4">
        <v>1</v>
      </c>
    </row>
    <row r="668" spans="1:6" ht="15" thickBot="1" x14ac:dyDescent="0.4">
      <c r="A668" s="2" t="s">
        <v>12</v>
      </c>
      <c r="B668" s="2" t="s">
        <v>13</v>
      </c>
      <c r="C668" s="3">
        <v>44326</v>
      </c>
      <c r="D668" s="4">
        <v>63</v>
      </c>
      <c r="E668" s="4">
        <v>7285</v>
      </c>
      <c r="F668" s="4">
        <v>1</v>
      </c>
    </row>
    <row r="669" spans="1:6" ht="15" thickBot="1" x14ac:dyDescent="0.4">
      <c r="A669" s="2" t="s">
        <v>12</v>
      </c>
      <c r="B669" s="2" t="s">
        <v>13</v>
      </c>
      <c r="C669" s="3">
        <v>44327</v>
      </c>
      <c r="D669" s="4">
        <v>43</v>
      </c>
      <c r="E669" s="4">
        <v>6053</v>
      </c>
      <c r="F669" s="4">
        <v>0</v>
      </c>
    </row>
    <row r="670" spans="1:6" ht="15" thickBot="1" x14ac:dyDescent="0.4">
      <c r="A670" s="2" t="s">
        <v>12</v>
      </c>
      <c r="B670" s="2" t="s">
        <v>13</v>
      </c>
      <c r="C670" s="3">
        <v>44328</v>
      </c>
      <c r="D670" s="4">
        <v>30</v>
      </c>
      <c r="E670" s="4">
        <v>4909</v>
      </c>
      <c r="F670" s="4">
        <v>1</v>
      </c>
    </row>
    <row r="671" spans="1:6" ht="15" thickBot="1" x14ac:dyDescent="0.4">
      <c r="A671" s="2" t="s">
        <v>12</v>
      </c>
      <c r="B671" s="2" t="s">
        <v>13</v>
      </c>
      <c r="C671" s="3">
        <v>44329</v>
      </c>
      <c r="D671" s="4">
        <v>29</v>
      </c>
      <c r="E671" s="4">
        <v>5288</v>
      </c>
      <c r="F671" s="4">
        <v>0</v>
      </c>
    </row>
    <row r="672" spans="1:6" ht="15" thickBot="1" x14ac:dyDescent="0.4">
      <c r="A672" s="2" t="s">
        <v>12</v>
      </c>
      <c r="B672" s="2" t="s">
        <v>13</v>
      </c>
      <c r="C672" s="3">
        <v>44330</v>
      </c>
      <c r="D672" s="4">
        <v>20</v>
      </c>
      <c r="E672" s="4">
        <v>2103</v>
      </c>
      <c r="F672" s="4">
        <v>1</v>
      </c>
    </row>
    <row r="673" spans="1:6" ht="15" thickBot="1" x14ac:dyDescent="0.4">
      <c r="A673" s="2" t="s">
        <v>12</v>
      </c>
      <c r="B673" s="2" t="s">
        <v>13</v>
      </c>
      <c r="C673" s="3">
        <v>44331</v>
      </c>
      <c r="D673" s="4">
        <v>39</v>
      </c>
      <c r="E673" s="4">
        <v>305</v>
      </c>
      <c r="F673" s="4">
        <v>1</v>
      </c>
    </row>
    <row r="674" spans="1:6" ht="15" thickBot="1" x14ac:dyDescent="0.4">
      <c r="A674" s="2" t="s">
        <v>12</v>
      </c>
      <c r="B674" s="2" t="s">
        <v>13</v>
      </c>
      <c r="C674" s="3">
        <v>44332</v>
      </c>
      <c r="D674" s="4">
        <v>1</v>
      </c>
      <c r="E674" s="4">
        <v>1559</v>
      </c>
      <c r="F674" s="4">
        <v>1</v>
      </c>
    </row>
    <row r="675" spans="1:6" ht="15" thickBot="1" x14ac:dyDescent="0.4">
      <c r="A675" s="2" t="s">
        <v>12</v>
      </c>
      <c r="B675" s="2" t="s">
        <v>13</v>
      </c>
      <c r="C675" s="3">
        <v>44333</v>
      </c>
      <c r="D675" s="4">
        <v>40</v>
      </c>
      <c r="E675" s="4">
        <v>945</v>
      </c>
      <c r="F675" s="4">
        <v>7</v>
      </c>
    </row>
    <row r="676" spans="1:6" ht="15" thickBot="1" x14ac:dyDescent="0.4">
      <c r="A676" s="2" t="s">
        <v>12</v>
      </c>
      <c r="B676" s="2" t="s">
        <v>13</v>
      </c>
      <c r="C676" s="3">
        <v>44334</v>
      </c>
      <c r="D676" s="4">
        <v>8</v>
      </c>
      <c r="E676" s="4">
        <v>6613</v>
      </c>
      <c r="F676" s="4">
        <v>3</v>
      </c>
    </row>
    <row r="677" spans="1:6" ht="15" thickBot="1" x14ac:dyDescent="0.4">
      <c r="A677" s="2" t="s">
        <v>12</v>
      </c>
      <c r="B677" s="2" t="s">
        <v>13</v>
      </c>
      <c r="C677" s="3">
        <v>44335</v>
      </c>
      <c r="D677" s="4">
        <v>54</v>
      </c>
      <c r="E677" s="4">
        <v>6905</v>
      </c>
      <c r="F677" s="4">
        <v>3</v>
      </c>
    </row>
    <row r="678" spans="1:6" ht="15" thickBot="1" x14ac:dyDescent="0.4">
      <c r="A678" s="2" t="s">
        <v>12</v>
      </c>
      <c r="B678" s="2" t="s">
        <v>13</v>
      </c>
      <c r="C678" s="3">
        <v>44336</v>
      </c>
      <c r="D678" s="4">
        <v>42</v>
      </c>
      <c r="E678" s="4">
        <v>5808</v>
      </c>
      <c r="F678" s="4">
        <v>1</v>
      </c>
    </row>
    <row r="679" spans="1:6" ht="15" thickBot="1" x14ac:dyDescent="0.4">
      <c r="A679" s="2" t="s">
        <v>12</v>
      </c>
      <c r="B679" s="2" t="s">
        <v>13</v>
      </c>
      <c r="C679" s="3">
        <v>44337</v>
      </c>
      <c r="D679" s="4">
        <v>27</v>
      </c>
      <c r="E679" s="4">
        <v>2230</v>
      </c>
      <c r="F679" s="4">
        <v>1</v>
      </c>
    </row>
    <row r="680" spans="1:6" ht="15" thickBot="1" x14ac:dyDescent="0.4">
      <c r="A680" s="2" t="s">
        <v>12</v>
      </c>
      <c r="B680" s="2" t="s">
        <v>13</v>
      </c>
      <c r="C680" s="3">
        <v>44338</v>
      </c>
      <c r="D680" s="4">
        <v>18</v>
      </c>
      <c r="E680" s="4">
        <v>462</v>
      </c>
      <c r="F680" s="4">
        <v>0</v>
      </c>
    </row>
    <row r="681" spans="1:6" ht="15" thickBot="1" x14ac:dyDescent="0.4">
      <c r="A681" s="2" t="s">
        <v>12</v>
      </c>
      <c r="B681" s="2" t="s">
        <v>13</v>
      </c>
      <c r="C681" s="3">
        <v>44339</v>
      </c>
      <c r="D681" s="4">
        <v>11</v>
      </c>
      <c r="E681" s="4">
        <v>5317</v>
      </c>
      <c r="F681" s="4">
        <v>7</v>
      </c>
    </row>
    <row r="682" spans="1:6" ht="15" thickBot="1" x14ac:dyDescent="0.4">
      <c r="A682" s="2" t="s">
        <v>12</v>
      </c>
      <c r="B682" s="2" t="s">
        <v>13</v>
      </c>
      <c r="C682" s="3">
        <v>44340</v>
      </c>
      <c r="D682" s="4">
        <v>48</v>
      </c>
      <c r="E682" s="4">
        <v>5438</v>
      </c>
      <c r="F682" s="4">
        <v>2</v>
      </c>
    </row>
    <row r="683" spans="1:6" ht="15" thickBot="1" x14ac:dyDescent="0.4">
      <c r="A683" s="2" t="s">
        <v>12</v>
      </c>
      <c r="B683" s="2" t="s">
        <v>13</v>
      </c>
      <c r="C683" s="3">
        <v>44341</v>
      </c>
      <c r="D683" s="4">
        <v>22</v>
      </c>
      <c r="E683" s="4">
        <v>4086</v>
      </c>
      <c r="F683" s="4">
        <v>0</v>
      </c>
    </row>
    <row r="684" spans="1:6" ht="15" thickBot="1" x14ac:dyDescent="0.4">
      <c r="A684" s="2" t="s">
        <v>12</v>
      </c>
      <c r="B684" s="2" t="s">
        <v>13</v>
      </c>
      <c r="C684" s="3">
        <v>44342</v>
      </c>
      <c r="D684" s="4">
        <v>19</v>
      </c>
      <c r="E684" s="4">
        <v>3542</v>
      </c>
      <c r="F684" s="4">
        <v>0</v>
      </c>
    </row>
    <row r="685" spans="1:6" ht="15" thickBot="1" x14ac:dyDescent="0.4">
      <c r="A685" s="2" t="s">
        <v>12</v>
      </c>
      <c r="B685" s="2" t="s">
        <v>13</v>
      </c>
      <c r="C685" s="3">
        <v>44343</v>
      </c>
      <c r="D685" s="4">
        <v>12</v>
      </c>
      <c r="E685" s="4">
        <v>4576</v>
      </c>
      <c r="F685" s="4">
        <v>0</v>
      </c>
    </row>
    <row r="686" spans="1:6" ht="15" thickBot="1" x14ac:dyDescent="0.4">
      <c r="A686" s="2" t="s">
        <v>12</v>
      </c>
      <c r="B686" s="2" t="s">
        <v>13</v>
      </c>
      <c r="C686" s="3">
        <v>44344</v>
      </c>
      <c r="D686" s="4">
        <v>13</v>
      </c>
      <c r="E686" s="4">
        <v>1856</v>
      </c>
      <c r="F686" s="4">
        <v>1</v>
      </c>
    </row>
    <row r="687" spans="1:6" ht="15" thickBot="1" x14ac:dyDescent="0.4">
      <c r="A687" s="2" t="s">
        <v>12</v>
      </c>
      <c r="B687" s="2" t="s">
        <v>13</v>
      </c>
      <c r="C687" s="3">
        <v>44345</v>
      </c>
      <c r="D687" s="4">
        <v>20</v>
      </c>
      <c r="E687" s="4">
        <v>265</v>
      </c>
      <c r="F687" s="4">
        <v>0</v>
      </c>
    </row>
    <row r="688" spans="1:6" ht="15" thickBot="1" x14ac:dyDescent="0.4">
      <c r="A688" s="2" t="s">
        <v>12</v>
      </c>
      <c r="B688" s="2" t="s">
        <v>13</v>
      </c>
      <c r="C688" s="3">
        <v>44346</v>
      </c>
      <c r="D688" s="4">
        <v>5</v>
      </c>
      <c r="E688" s="4">
        <v>3391</v>
      </c>
      <c r="F688" s="4">
        <v>4</v>
      </c>
    </row>
    <row r="689" spans="1:6" ht="15" thickBot="1" x14ac:dyDescent="0.4">
      <c r="A689" s="2" t="s">
        <v>12</v>
      </c>
      <c r="B689" s="2" t="s">
        <v>13</v>
      </c>
      <c r="C689" s="3">
        <v>44347</v>
      </c>
      <c r="D689" s="4">
        <v>17</v>
      </c>
      <c r="E689" s="4">
        <v>3469</v>
      </c>
      <c r="F689" s="4">
        <v>1</v>
      </c>
    </row>
    <row r="690" spans="1:6" ht="15" thickBot="1" x14ac:dyDescent="0.4">
      <c r="A690" s="2" t="s">
        <v>12</v>
      </c>
      <c r="B690" s="2" t="s">
        <v>13</v>
      </c>
      <c r="C690" s="3">
        <v>44348</v>
      </c>
      <c r="D690" s="4">
        <v>36</v>
      </c>
      <c r="E690" s="4">
        <v>2841</v>
      </c>
      <c r="F690" s="4">
        <v>1</v>
      </c>
    </row>
    <row r="691" spans="1:6" ht="15" thickBot="1" x14ac:dyDescent="0.4">
      <c r="A691" s="2" t="s">
        <v>12</v>
      </c>
      <c r="B691" s="2" t="s">
        <v>13</v>
      </c>
      <c r="C691" s="3">
        <v>44349</v>
      </c>
      <c r="D691" s="4">
        <v>6</v>
      </c>
      <c r="E691" s="4">
        <v>2715</v>
      </c>
      <c r="F691" s="4">
        <v>2</v>
      </c>
    </row>
    <row r="692" spans="1:6" ht="15" thickBot="1" x14ac:dyDescent="0.4">
      <c r="A692" s="2" t="s">
        <v>12</v>
      </c>
      <c r="B692" s="2" t="s">
        <v>13</v>
      </c>
      <c r="C692" s="3">
        <v>44350</v>
      </c>
      <c r="D692" s="4">
        <v>15</v>
      </c>
      <c r="E692" s="4">
        <v>2793</v>
      </c>
      <c r="F692" s="4">
        <v>1</v>
      </c>
    </row>
    <row r="693" spans="1:6" ht="15" thickBot="1" x14ac:dyDescent="0.4">
      <c r="A693" s="2" t="s">
        <v>12</v>
      </c>
      <c r="B693" s="2" t="s">
        <v>13</v>
      </c>
      <c r="C693" s="3">
        <v>44351</v>
      </c>
      <c r="D693" s="4">
        <v>7</v>
      </c>
      <c r="E693" s="4">
        <v>1471</v>
      </c>
      <c r="F693" s="4">
        <v>1</v>
      </c>
    </row>
    <row r="694" spans="1:6" ht="15" thickBot="1" x14ac:dyDescent="0.4">
      <c r="A694" s="2" t="s">
        <v>12</v>
      </c>
      <c r="B694" s="2" t="s">
        <v>13</v>
      </c>
      <c r="C694" s="3">
        <v>44352</v>
      </c>
      <c r="D694" s="4">
        <v>27</v>
      </c>
      <c r="E694" s="4">
        <v>169</v>
      </c>
      <c r="F694" s="4">
        <v>1</v>
      </c>
    </row>
    <row r="695" spans="1:6" ht="15" thickBot="1" x14ac:dyDescent="0.4">
      <c r="A695" s="2" t="s">
        <v>12</v>
      </c>
      <c r="B695" s="2" t="s">
        <v>13</v>
      </c>
      <c r="C695" s="3">
        <v>44353</v>
      </c>
      <c r="D695" s="4">
        <v>5</v>
      </c>
      <c r="E695" s="4">
        <v>5052</v>
      </c>
      <c r="F695" s="4">
        <v>0</v>
      </c>
    </row>
    <row r="696" spans="1:6" ht="15" thickBot="1" x14ac:dyDescent="0.4">
      <c r="A696" s="2" t="s">
        <v>12</v>
      </c>
      <c r="B696" s="2" t="s">
        <v>13</v>
      </c>
      <c r="C696" s="3">
        <v>44354</v>
      </c>
      <c r="D696" s="4">
        <v>14</v>
      </c>
      <c r="E696" s="4">
        <v>4882</v>
      </c>
      <c r="F696" s="4">
        <v>0</v>
      </c>
    </row>
    <row r="697" spans="1:6" ht="15" thickBot="1" x14ac:dyDescent="0.4">
      <c r="A697" s="2" t="s">
        <v>12</v>
      </c>
      <c r="B697" s="2" t="s">
        <v>13</v>
      </c>
      <c r="C697" s="3">
        <v>44355</v>
      </c>
      <c r="D697" s="4">
        <v>0</v>
      </c>
      <c r="E697" s="4">
        <v>4568</v>
      </c>
      <c r="F697" s="4">
        <v>0</v>
      </c>
    </row>
    <row r="698" spans="1:6" ht="15" thickBot="1" x14ac:dyDescent="0.4">
      <c r="A698" s="2" t="s">
        <v>12</v>
      </c>
      <c r="B698" s="2" t="s">
        <v>13</v>
      </c>
      <c r="C698" s="3">
        <v>44356</v>
      </c>
      <c r="D698" s="4">
        <v>0</v>
      </c>
      <c r="E698" s="4">
        <v>4581</v>
      </c>
      <c r="F698" s="4">
        <v>0</v>
      </c>
    </row>
    <row r="699" spans="1:6" ht="15" thickBot="1" x14ac:dyDescent="0.4">
      <c r="A699" s="2" t="s">
        <v>12</v>
      </c>
      <c r="B699" s="2" t="s">
        <v>13</v>
      </c>
      <c r="C699" s="3">
        <v>44357</v>
      </c>
      <c r="D699" s="4">
        <v>45</v>
      </c>
      <c r="E699" s="4">
        <v>4306</v>
      </c>
      <c r="F699" s="4">
        <v>10</v>
      </c>
    </row>
    <row r="700" spans="1:6" ht="15" thickBot="1" x14ac:dyDescent="0.4">
      <c r="A700" s="2" t="s">
        <v>12</v>
      </c>
      <c r="B700" s="2" t="s">
        <v>13</v>
      </c>
      <c r="C700" s="3">
        <v>44358</v>
      </c>
      <c r="D700" s="4">
        <v>23</v>
      </c>
      <c r="E700" s="4">
        <v>1644</v>
      </c>
      <c r="F700" s="4">
        <v>0</v>
      </c>
    </row>
    <row r="701" spans="1:6" ht="15" thickBot="1" x14ac:dyDescent="0.4">
      <c r="A701" s="2" t="s">
        <v>12</v>
      </c>
      <c r="B701" s="2" t="s">
        <v>13</v>
      </c>
      <c r="C701" s="3">
        <v>44359</v>
      </c>
      <c r="D701" s="4">
        <v>8</v>
      </c>
      <c r="E701" s="4">
        <v>227</v>
      </c>
      <c r="F701" s="4">
        <v>0</v>
      </c>
    </row>
    <row r="702" spans="1:6" ht="15" thickBot="1" x14ac:dyDescent="0.4">
      <c r="A702" s="2" t="s">
        <v>12</v>
      </c>
      <c r="B702" s="2" t="s">
        <v>13</v>
      </c>
      <c r="C702" s="3">
        <v>44360</v>
      </c>
      <c r="D702" s="4">
        <v>5</v>
      </c>
      <c r="E702" s="4">
        <v>4196</v>
      </c>
      <c r="F702" s="4">
        <v>2</v>
      </c>
    </row>
    <row r="703" spans="1:6" ht="15" thickBot="1" x14ac:dyDescent="0.4">
      <c r="A703" s="2" t="s">
        <v>12</v>
      </c>
      <c r="B703" s="2" t="s">
        <v>13</v>
      </c>
      <c r="C703" s="3">
        <v>44361</v>
      </c>
      <c r="D703" s="4">
        <v>24</v>
      </c>
      <c r="E703" s="4">
        <v>4226</v>
      </c>
      <c r="F703" s="4">
        <v>-2</v>
      </c>
    </row>
    <row r="704" spans="1:6" ht="15" thickBot="1" x14ac:dyDescent="0.4">
      <c r="A704" s="2" t="s">
        <v>12</v>
      </c>
      <c r="B704" s="2" t="s">
        <v>13</v>
      </c>
      <c r="C704" s="3">
        <v>44362</v>
      </c>
      <c r="D704" s="4">
        <v>11</v>
      </c>
      <c r="E704" s="4">
        <v>4128</v>
      </c>
      <c r="F704" s="4">
        <v>0</v>
      </c>
    </row>
    <row r="705" spans="1:6" ht="15" thickBot="1" x14ac:dyDescent="0.4">
      <c r="A705" s="2" t="s">
        <v>12</v>
      </c>
      <c r="B705" s="2" t="s">
        <v>13</v>
      </c>
      <c r="C705" s="3">
        <v>44363</v>
      </c>
      <c r="D705" s="4">
        <v>19</v>
      </c>
      <c r="E705" s="4">
        <v>3389</v>
      </c>
      <c r="F705" s="4">
        <v>0</v>
      </c>
    </row>
    <row r="706" spans="1:6" ht="15" thickBot="1" x14ac:dyDescent="0.4">
      <c r="A706" s="2" t="s">
        <v>12</v>
      </c>
      <c r="B706" s="2" t="s">
        <v>13</v>
      </c>
      <c r="C706" s="3">
        <v>44364</v>
      </c>
      <c r="D706" s="4">
        <v>27</v>
      </c>
      <c r="E706" s="4">
        <v>3557</v>
      </c>
      <c r="F706" s="4">
        <v>-1</v>
      </c>
    </row>
    <row r="707" spans="1:6" ht="15" thickBot="1" x14ac:dyDescent="0.4">
      <c r="A707" s="2" t="s">
        <v>12</v>
      </c>
      <c r="B707" s="2" t="s">
        <v>13</v>
      </c>
      <c r="C707" s="3">
        <v>44365</v>
      </c>
      <c r="D707" s="4">
        <v>22</v>
      </c>
      <c r="E707" s="4">
        <v>1413</v>
      </c>
      <c r="F707" s="4">
        <v>0</v>
      </c>
    </row>
    <row r="708" spans="1:6" ht="15" thickBot="1" x14ac:dyDescent="0.4">
      <c r="A708" s="2" t="s">
        <v>12</v>
      </c>
      <c r="B708" s="2" t="s">
        <v>13</v>
      </c>
      <c r="C708" s="3">
        <v>44366</v>
      </c>
      <c r="D708" s="4">
        <v>61</v>
      </c>
      <c r="E708" s="4">
        <v>219</v>
      </c>
      <c r="F708" s="4">
        <v>0</v>
      </c>
    </row>
    <row r="709" spans="1:6" ht="15" thickBot="1" x14ac:dyDescent="0.4">
      <c r="A709" s="2" t="s">
        <v>12</v>
      </c>
      <c r="B709" s="2" t="s">
        <v>13</v>
      </c>
      <c r="C709" s="3">
        <v>44367</v>
      </c>
      <c r="D709" s="4">
        <v>37</v>
      </c>
      <c r="E709" s="4">
        <v>4427</v>
      </c>
      <c r="F709" s="4">
        <v>0</v>
      </c>
    </row>
    <row r="710" spans="1:6" ht="15" thickBot="1" x14ac:dyDescent="0.4">
      <c r="A710" s="2" t="s">
        <v>12</v>
      </c>
      <c r="B710" s="2" t="s">
        <v>13</v>
      </c>
      <c r="C710" s="3">
        <v>44368</v>
      </c>
      <c r="D710" s="4">
        <v>123</v>
      </c>
      <c r="E710" s="4">
        <v>6084</v>
      </c>
      <c r="F710" s="4">
        <v>0</v>
      </c>
    </row>
    <row r="711" spans="1:6" ht="15" thickBot="1" x14ac:dyDescent="0.4">
      <c r="A711" s="2" t="s">
        <v>12</v>
      </c>
      <c r="B711" s="2" t="s">
        <v>13</v>
      </c>
      <c r="C711" s="3">
        <v>44369</v>
      </c>
      <c r="D711" s="4">
        <v>89</v>
      </c>
      <c r="E711" s="4">
        <v>7619</v>
      </c>
      <c r="F711" s="4">
        <v>1</v>
      </c>
    </row>
    <row r="712" spans="1:6" ht="15" thickBot="1" x14ac:dyDescent="0.4">
      <c r="A712" s="2" t="s">
        <v>12</v>
      </c>
      <c r="B712" s="2" t="s">
        <v>13</v>
      </c>
      <c r="C712" s="3">
        <v>44370</v>
      </c>
      <c r="D712" s="4">
        <v>146</v>
      </c>
      <c r="E712" s="4">
        <v>11671</v>
      </c>
      <c r="F712" s="4">
        <v>0</v>
      </c>
    </row>
    <row r="713" spans="1:6" ht="15" thickBot="1" x14ac:dyDescent="0.4">
      <c r="A713" s="2" t="s">
        <v>12</v>
      </c>
      <c r="B713" s="2" t="s">
        <v>13</v>
      </c>
      <c r="C713" s="3">
        <v>44371</v>
      </c>
      <c r="D713" s="4">
        <v>219</v>
      </c>
      <c r="E713" s="4">
        <v>13143</v>
      </c>
      <c r="F713" s="4">
        <v>1</v>
      </c>
    </row>
    <row r="714" spans="1:6" ht="15" thickBot="1" x14ac:dyDescent="0.4">
      <c r="A714" s="2" t="s">
        <v>12</v>
      </c>
      <c r="B714" s="2" t="s">
        <v>13</v>
      </c>
      <c r="C714" s="3">
        <v>44372</v>
      </c>
      <c r="D714" s="4">
        <v>194</v>
      </c>
      <c r="E714" s="4">
        <v>7681</v>
      </c>
      <c r="F714" s="4">
        <v>0</v>
      </c>
    </row>
    <row r="715" spans="1:6" ht="15" thickBot="1" x14ac:dyDescent="0.4">
      <c r="A715" s="2" t="s">
        <v>12</v>
      </c>
      <c r="B715" s="2" t="s">
        <v>13</v>
      </c>
      <c r="C715" s="3">
        <v>44373</v>
      </c>
      <c r="D715" s="4">
        <v>185</v>
      </c>
      <c r="E715" s="4">
        <v>2295</v>
      </c>
      <c r="F715" s="4">
        <v>0</v>
      </c>
    </row>
    <row r="716" spans="1:6" ht="15" thickBot="1" x14ac:dyDescent="0.4">
      <c r="A716" s="2" t="s">
        <v>12</v>
      </c>
      <c r="B716" s="2" t="s">
        <v>13</v>
      </c>
      <c r="C716" s="3">
        <v>44374</v>
      </c>
      <c r="D716" s="4">
        <v>65</v>
      </c>
      <c r="E716" s="4">
        <v>16802</v>
      </c>
      <c r="F716" s="4">
        <v>0</v>
      </c>
    </row>
    <row r="717" spans="1:6" ht="15" thickBot="1" x14ac:dyDescent="0.4">
      <c r="A717" s="2" t="s">
        <v>12</v>
      </c>
      <c r="B717" s="2" t="s">
        <v>13</v>
      </c>
      <c r="C717" s="3">
        <v>44375</v>
      </c>
      <c r="D717" s="4">
        <v>308</v>
      </c>
      <c r="E717" s="4">
        <v>17785</v>
      </c>
      <c r="F717" s="4">
        <v>0</v>
      </c>
    </row>
    <row r="718" spans="1:6" ht="15" thickBot="1" x14ac:dyDescent="0.4">
      <c r="A718" s="2" t="s">
        <v>12</v>
      </c>
      <c r="B718" s="2" t="s">
        <v>13</v>
      </c>
      <c r="C718" s="3">
        <v>44376</v>
      </c>
      <c r="D718" s="4">
        <v>290</v>
      </c>
      <c r="E718" s="4">
        <v>20010</v>
      </c>
      <c r="F718" s="4">
        <v>0</v>
      </c>
    </row>
    <row r="719" spans="1:6" ht="15" thickBot="1" x14ac:dyDescent="0.4">
      <c r="A719" s="2" t="s">
        <v>12</v>
      </c>
      <c r="B719" s="2" t="s">
        <v>13</v>
      </c>
      <c r="C719" s="3">
        <v>44377</v>
      </c>
      <c r="D719" s="4">
        <v>291</v>
      </c>
      <c r="E719" s="4">
        <v>19454</v>
      </c>
      <c r="F719" s="4">
        <v>0</v>
      </c>
    </row>
    <row r="720" spans="1:6" ht="15" thickBot="1" x14ac:dyDescent="0.4">
      <c r="A720" s="2" t="s">
        <v>12</v>
      </c>
      <c r="B720" s="2" t="s">
        <v>13</v>
      </c>
      <c r="C720" s="3">
        <v>44378</v>
      </c>
      <c r="D720" s="4">
        <v>290</v>
      </c>
      <c r="E720" s="4">
        <v>19848</v>
      </c>
      <c r="F720" s="4">
        <v>0</v>
      </c>
    </row>
    <row r="721" spans="1:6" ht="15" thickBot="1" x14ac:dyDescent="0.4">
      <c r="A721" s="2" t="s">
        <v>12</v>
      </c>
      <c r="B721" s="2" t="s">
        <v>13</v>
      </c>
      <c r="C721" s="3">
        <v>44379</v>
      </c>
      <c r="D721" s="4">
        <v>304</v>
      </c>
      <c r="E721" s="4">
        <v>11051</v>
      </c>
      <c r="F721" s="4">
        <v>0</v>
      </c>
    </row>
    <row r="722" spans="1:6" ht="15" thickBot="1" x14ac:dyDescent="0.4">
      <c r="A722" s="2" t="s">
        <v>12</v>
      </c>
      <c r="B722" s="2" t="s">
        <v>13</v>
      </c>
      <c r="C722" s="3">
        <v>44380</v>
      </c>
      <c r="D722" s="4">
        <v>277</v>
      </c>
      <c r="E722" s="4">
        <v>2826</v>
      </c>
      <c r="F722" s="4">
        <v>0</v>
      </c>
    </row>
    <row r="723" spans="1:6" ht="15" thickBot="1" x14ac:dyDescent="0.4">
      <c r="A723" s="2" t="s">
        <v>12</v>
      </c>
      <c r="B723" s="2" t="s">
        <v>13</v>
      </c>
      <c r="C723" s="3">
        <v>44381</v>
      </c>
      <c r="D723" s="4">
        <v>321</v>
      </c>
      <c r="E723" s="4">
        <v>20687</v>
      </c>
      <c r="F723" s="4">
        <v>-1</v>
      </c>
    </row>
    <row r="724" spans="1:6" ht="15" thickBot="1" x14ac:dyDescent="0.4">
      <c r="A724" s="2" t="s">
        <v>12</v>
      </c>
      <c r="B724" s="2" t="s">
        <v>13</v>
      </c>
      <c r="C724" s="3">
        <v>44382</v>
      </c>
      <c r="D724" s="4">
        <v>496</v>
      </c>
      <c r="E724" s="4">
        <v>20473</v>
      </c>
      <c r="F724" s="4">
        <v>1</v>
      </c>
    </row>
    <row r="725" spans="1:6" ht="15" thickBot="1" x14ac:dyDescent="0.4">
      <c r="A725" s="2" t="s">
        <v>12</v>
      </c>
      <c r="B725" s="2" t="s">
        <v>13</v>
      </c>
      <c r="C725" s="3">
        <v>44383</v>
      </c>
      <c r="D725" s="4">
        <v>427</v>
      </c>
      <c r="E725" s="4">
        <v>20858</v>
      </c>
      <c r="F725" s="4">
        <v>0</v>
      </c>
    </row>
    <row r="726" spans="1:6" ht="15" thickBot="1" x14ac:dyDescent="0.4">
      <c r="A726" s="2" t="s">
        <v>12</v>
      </c>
      <c r="B726" s="2" t="s">
        <v>13</v>
      </c>
      <c r="C726" s="3">
        <v>44384</v>
      </c>
      <c r="D726" s="4">
        <v>486</v>
      </c>
      <c r="E726" s="4">
        <v>17737</v>
      </c>
      <c r="F726" s="4">
        <v>0</v>
      </c>
    </row>
    <row r="727" spans="1:6" ht="15" thickBot="1" x14ac:dyDescent="0.4">
      <c r="A727" s="2" t="s">
        <v>12</v>
      </c>
      <c r="B727" s="2" t="s">
        <v>13</v>
      </c>
      <c r="C727" s="3">
        <v>44385</v>
      </c>
      <c r="D727" s="4">
        <v>611</v>
      </c>
      <c r="E727" s="4">
        <v>19015</v>
      </c>
      <c r="F727" s="4">
        <v>3</v>
      </c>
    </row>
    <row r="728" spans="1:6" ht="15" thickBot="1" x14ac:dyDescent="0.4">
      <c r="A728" s="2" t="s">
        <v>12</v>
      </c>
      <c r="B728" s="2" t="s">
        <v>13</v>
      </c>
      <c r="C728" s="3">
        <v>44386</v>
      </c>
      <c r="D728" s="4">
        <v>390</v>
      </c>
      <c r="E728" s="4">
        <v>12280</v>
      </c>
      <c r="F728" s="4">
        <v>2</v>
      </c>
    </row>
    <row r="729" spans="1:6" ht="15" thickBot="1" x14ac:dyDescent="0.4">
      <c r="A729" s="2" t="s">
        <v>12</v>
      </c>
      <c r="B729" s="2" t="s">
        <v>13</v>
      </c>
      <c r="C729" s="3">
        <v>44387</v>
      </c>
      <c r="D729" s="4">
        <v>432</v>
      </c>
      <c r="E729" s="4">
        <v>5176</v>
      </c>
      <c r="F729" s="4">
        <v>1</v>
      </c>
    </row>
    <row r="730" spans="1:6" ht="15" thickBot="1" x14ac:dyDescent="0.4">
      <c r="A730" s="2" t="s">
        <v>14</v>
      </c>
      <c r="B730" s="2" t="s">
        <v>15</v>
      </c>
      <c r="C730" s="3">
        <v>44245</v>
      </c>
      <c r="D730" s="4">
        <v>1525</v>
      </c>
      <c r="E730" s="4">
        <v>486</v>
      </c>
      <c r="F730" s="4">
        <v>76</v>
      </c>
    </row>
    <row r="731" spans="1:6" ht="15" thickBot="1" x14ac:dyDescent="0.4">
      <c r="A731" s="2" t="s">
        <v>14</v>
      </c>
      <c r="B731" s="2" t="s">
        <v>15</v>
      </c>
      <c r="C731" s="3">
        <v>44246</v>
      </c>
      <c r="D731" s="4">
        <v>1297</v>
      </c>
      <c r="E731" s="4">
        <v>4428</v>
      </c>
      <c r="F731" s="4">
        <v>66</v>
      </c>
    </row>
    <row r="732" spans="1:6" ht="15" thickBot="1" x14ac:dyDescent="0.4">
      <c r="A732" s="2" t="s">
        <v>14</v>
      </c>
      <c r="B732" s="2" t="s">
        <v>15</v>
      </c>
      <c r="C732" s="3">
        <v>44252</v>
      </c>
      <c r="D732" s="4">
        <v>1084</v>
      </c>
      <c r="E732" s="4">
        <v>4008</v>
      </c>
      <c r="F732" s="4">
        <v>74</v>
      </c>
    </row>
    <row r="733" spans="1:6" ht="15" thickBot="1" x14ac:dyDescent="0.4">
      <c r="A733" s="2" t="s">
        <v>14</v>
      </c>
      <c r="B733" s="2" t="s">
        <v>15</v>
      </c>
      <c r="C733" s="3">
        <v>44253</v>
      </c>
      <c r="D733" s="4">
        <v>1057</v>
      </c>
      <c r="E733" s="4">
        <v>6634</v>
      </c>
      <c r="F733" s="4">
        <v>80</v>
      </c>
    </row>
    <row r="734" spans="1:6" ht="15" thickBot="1" x14ac:dyDescent="0.4">
      <c r="A734" s="2" t="s">
        <v>14</v>
      </c>
      <c r="B734" s="2" t="s">
        <v>15</v>
      </c>
      <c r="C734" s="3">
        <v>44257</v>
      </c>
      <c r="D734" s="4">
        <v>922</v>
      </c>
      <c r="E734" s="4">
        <v>2987</v>
      </c>
      <c r="F734" s="4">
        <v>65</v>
      </c>
    </row>
    <row r="735" spans="1:6" ht="15" thickBot="1" x14ac:dyDescent="0.4">
      <c r="A735" s="2" t="s">
        <v>14</v>
      </c>
      <c r="B735" s="2" t="s">
        <v>15</v>
      </c>
      <c r="C735" s="3">
        <v>44258</v>
      </c>
      <c r="D735" s="4">
        <v>1244</v>
      </c>
      <c r="E735" s="4">
        <v>2531</v>
      </c>
      <c r="F735" s="4">
        <v>63</v>
      </c>
    </row>
    <row r="736" spans="1:6" ht="15" thickBot="1" x14ac:dyDescent="0.4">
      <c r="A736" s="2" t="s">
        <v>14</v>
      </c>
      <c r="B736" s="2" t="s">
        <v>15</v>
      </c>
      <c r="C736" s="3">
        <v>44259</v>
      </c>
      <c r="D736" s="4">
        <v>1149</v>
      </c>
      <c r="E736" s="4">
        <v>1871</v>
      </c>
      <c r="F736" s="4">
        <v>67</v>
      </c>
    </row>
    <row r="737" spans="1:6" ht="15" thickBot="1" x14ac:dyDescent="0.4">
      <c r="A737" s="2" t="s">
        <v>14</v>
      </c>
      <c r="B737" s="2" t="s">
        <v>15</v>
      </c>
      <c r="C737" s="3">
        <v>44260</v>
      </c>
      <c r="D737" s="4">
        <v>1129</v>
      </c>
      <c r="E737" s="4">
        <v>7295</v>
      </c>
      <c r="F737" s="4">
        <v>55</v>
      </c>
    </row>
    <row r="738" spans="1:6" ht="15" thickBot="1" x14ac:dyDescent="0.4">
      <c r="A738" s="2" t="s">
        <v>14</v>
      </c>
      <c r="B738" s="2" t="s">
        <v>15</v>
      </c>
      <c r="C738" s="3">
        <v>44264</v>
      </c>
      <c r="D738" s="4">
        <v>1175</v>
      </c>
      <c r="E738" s="4">
        <v>36762</v>
      </c>
      <c r="F738" s="4">
        <v>58</v>
      </c>
    </row>
    <row r="739" spans="1:6" ht="15" thickBot="1" x14ac:dyDescent="0.4">
      <c r="A739" s="2" t="s">
        <v>14</v>
      </c>
      <c r="B739" s="2" t="s">
        <v>15</v>
      </c>
      <c r="C739" s="3">
        <v>44265</v>
      </c>
      <c r="D739" s="4">
        <v>1259</v>
      </c>
      <c r="E739" s="4">
        <v>41392</v>
      </c>
      <c r="F739" s="4">
        <v>53</v>
      </c>
    </row>
    <row r="740" spans="1:6" ht="15" thickBot="1" x14ac:dyDescent="0.4">
      <c r="A740" s="2" t="s">
        <v>14</v>
      </c>
      <c r="B740" s="2" t="s">
        <v>15</v>
      </c>
      <c r="C740" s="3">
        <v>44266</v>
      </c>
      <c r="D740" s="4">
        <v>1303</v>
      </c>
      <c r="E740" s="4">
        <v>32234</v>
      </c>
      <c r="F740" s="4">
        <v>45</v>
      </c>
    </row>
    <row r="741" spans="1:6" ht="15" thickBot="1" x14ac:dyDescent="0.4">
      <c r="A741" s="2" t="s">
        <v>14</v>
      </c>
      <c r="B741" s="2" t="s">
        <v>15</v>
      </c>
      <c r="C741" s="3">
        <v>44267</v>
      </c>
      <c r="D741" s="4">
        <v>1263</v>
      </c>
      <c r="E741" s="4">
        <v>49358</v>
      </c>
      <c r="F741" s="4">
        <v>58</v>
      </c>
    </row>
    <row r="742" spans="1:6" ht="15" thickBot="1" x14ac:dyDescent="0.4">
      <c r="A742" s="2" t="s">
        <v>14</v>
      </c>
      <c r="B742" s="2" t="s">
        <v>15</v>
      </c>
      <c r="C742" s="3">
        <v>44271</v>
      </c>
      <c r="D742" s="4">
        <v>1142</v>
      </c>
      <c r="E742" s="4">
        <v>68916</v>
      </c>
      <c r="F742" s="4">
        <v>57</v>
      </c>
    </row>
    <row r="743" spans="1:6" ht="15" thickBot="1" x14ac:dyDescent="0.4">
      <c r="A743" s="2" t="s">
        <v>14</v>
      </c>
      <c r="B743" s="2" t="s">
        <v>15</v>
      </c>
      <c r="C743" s="3">
        <v>44272</v>
      </c>
      <c r="D743" s="4">
        <v>1545</v>
      </c>
      <c r="E743" s="4">
        <v>78294</v>
      </c>
      <c r="F743" s="4">
        <v>36</v>
      </c>
    </row>
    <row r="744" spans="1:6" ht="15" thickBot="1" x14ac:dyDescent="0.4">
      <c r="A744" s="2" t="s">
        <v>14</v>
      </c>
      <c r="B744" s="2" t="s">
        <v>15</v>
      </c>
      <c r="C744" s="3">
        <v>44273</v>
      </c>
      <c r="D744" s="4">
        <v>1460</v>
      </c>
      <c r="E744" s="4">
        <v>71217</v>
      </c>
      <c r="F744" s="4">
        <v>32</v>
      </c>
    </row>
    <row r="745" spans="1:6" ht="15" thickBot="1" x14ac:dyDescent="0.4">
      <c r="A745" s="2" t="s">
        <v>14</v>
      </c>
      <c r="B745" s="2" t="s">
        <v>15</v>
      </c>
      <c r="C745" s="3">
        <v>44274</v>
      </c>
      <c r="D745" s="4">
        <v>1469</v>
      </c>
      <c r="E745" s="4">
        <v>70133</v>
      </c>
      <c r="F745" s="4">
        <v>33</v>
      </c>
    </row>
    <row r="746" spans="1:6" ht="15" thickBot="1" x14ac:dyDescent="0.4">
      <c r="A746" s="2" t="s">
        <v>14</v>
      </c>
      <c r="B746" s="2" t="s">
        <v>15</v>
      </c>
      <c r="C746" s="3">
        <v>44278</v>
      </c>
      <c r="D746" s="4">
        <v>1517</v>
      </c>
      <c r="E746" s="4">
        <v>46428</v>
      </c>
      <c r="F746" s="4">
        <v>51</v>
      </c>
    </row>
    <row r="747" spans="1:6" ht="15" thickBot="1" x14ac:dyDescent="0.4">
      <c r="A747" s="2" t="s">
        <v>14</v>
      </c>
      <c r="B747" s="2" t="s">
        <v>15</v>
      </c>
      <c r="C747" s="3">
        <v>44279</v>
      </c>
      <c r="D747" s="4">
        <v>1974</v>
      </c>
      <c r="E747" s="4">
        <v>42054</v>
      </c>
      <c r="F747" s="4">
        <v>21</v>
      </c>
    </row>
    <row r="748" spans="1:6" ht="15" thickBot="1" x14ac:dyDescent="0.4">
      <c r="A748" s="2" t="s">
        <v>14</v>
      </c>
      <c r="B748" s="2" t="s">
        <v>15</v>
      </c>
      <c r="C748" s="3">
        <v>44280</v>
      </c>
      <c r="D748" s="4">
        <v>1911</v>
      </c>
      <c r="E748" s="4">
        <v>33942</v>
      </c>
      <c r="F748" s="4">
        <v>27</v>
      </c>
    </row>
    <row r="749" spans="1:6" ht="15" thickBot="1" x14ac:dyDescent="0.4">
      <c r="A749" s="2" t="s">
        <v>14</v>
      </c>
      <c r="B749" s="2" t="s">
        <v>15</v>
      </c>
      <c r="C749" s="3">
        <v>44281</v>
      </c>
      <c r="D749" s="4">
        <v>1977</v>
      </c>
      <c r="E749" s="4">
        <v>47747</v>
      </c>
      <c r="F749" s="4">
        <v>33</v>
      </c>
    </row>
    <row r="750" spans="1:6" ht="15" thickBot="1" x14ac:dyDescent="0.4">
      <c r="A750" s="2" t="s">
        <v>14</v>
      </c>
      <c r="B750" s="2" t="s">
        <v>15</v>
      </c>
      <c r="C750" s="3">
        <v>44285</v>
      </c>
      <c r="D750" s="4">
        <v>2141</v>
      </c>
      <c r="E750" s="4">
        <v>59069</v>
      </c>
      <c r="F750" s="4">
        <v>33</v>
      </c>
    </row>
    <row r="751" spans="1:6" ht="15" thickBot="1" x14ac:dyDescent="0.4">
      <c r="A751" s="2" t="s">
        <v>14</v>
      </c>
      <c r="B751" s="2" t="s">
        <v>15</v>
      </c>
      <c r="C751" s="3">
        <v>44286</v>
      </c>
      <c r="D751" s="4">
        <v>2864</v>
      </c>
      <c r="E751" s="4">
        <v>53008</v>
      </c>
      <c r="F751" s="4">
        <v>43</v>
      </c>
    </row>
    <row r="752" spans="1:6" ht="15" thickBot="1" x14ac:dyDescent="0.4">
      <c r="A752" s="2" t="s">
        <v>14</v>
      </c>
      <c r="B752" s="2" t="s">
        <v>15</v>
      </c>
      <c r="C752" s="3">
        <v>44287</v>
      </c>
      <c r="D752" s="4">
        <v>2598</v>
      </c>
      <c r="E752" s="4">
        <v>47373</v>
      </c>
      <c r="F752" s="4">
        <v>18</v>
      </c>
    </row>
    <row r="753" spans="1:6" ht="15" thickBot="1" x14ac:dyDescent="0.4">
      <c r="A753" s="2" t="s">
        <v>14</v>
      </c>
      <c r="B753" s="2" t="s">
        <v>15</v>
      </c>
      <c r="C753" s="3">
        <v>44288</v>
      </c>
      <c r="D753" s="4">
        <v>2714</v>
      </c>
      <c r="E753" s="4">
        <v>46586</v>
      </c>
      <c r="F753" s="4">
        <v>18</v>
      </c>
    </row>
    <row r="754" spans="1:6" ht="15" thickBot="1" x14ac:dyDescent="0.4">
      <c r="A754" s="2" t="s">
        <v>14</v>
      </c>
      <c r="B754" s="2" t="s">
        <v>15</v>
      </c>
      <c r="C754" s="3">
        <v>44292</v>
      </c>
      <c r="D754" s="4">
        <v>2615</v>
      </c>
      <c r="E754" s="4">
        <v>91682</v>
      </c>
      <c r="F754" s="4">
        <v>22</v>
      </c>
    </row>
    <row r="755" spans="1:6" ht="15" thickBot="1" x14ac:dyDescent="0.4">
      <c r="A755" s="2" t="s">
        <v>14</v>
      </c>
      <c r="B755" s="2" t="s">
        <v>15</v>
      </c>
      <c r="C755" s="3">
        <v>44293</v>
      </c>
      <c r="D755" s="4">
        <v>3453</v>
      </c>
      <c r="E755" s="4">
        <v>104542</v>
      </c>
      <c r="F755" s="4">
        <v>35</v>
      </c>
    </row>
    <row r="756" spans="1:6" ht="15" thickBot="1" x14ac:dyDescent="0.4">
      <c r="A756" s="2" t="s">
        <v>14</v>
      </c>
      <c r="B756" s="2" t="s">
        <v>15</v>
      </c>
      <c r="C756" s="3">
        <v>44294</v>
      </c>
      <c r="D756" s="4">
        <v>3491</v>
      </c>
      <c r="E756" s="4">
        <v>94498</v>
      </c>
      <c r="F756" s="4">
        <v>25</v>
      </c>
    </row>
    <row r="757" spans="1:6" ht="15" thickBot="1" x14ac:dyDescent="0.4">
      <c r="A757" s="2" t="s">
        <v>14</v>
      </c>
      <c r="B757" s="2" t="s">
        <v>15</v>
      </c>
      <c r="C757" s="3">
        <v>44295</v>
      </c>
      <c r="D757" s="4">
        <v>3480</v>
      </c>
      <c r="E757" s="4">
        <v>104911</v>
      </c>
      <c r="F757" s="4">
        <v>14</v>
      </c>
    </row>
    <row r="758" spans="1:6" ht="15" thickBot="1" x14ac:dyDescent="0.4">
      <c r="A758" s="2" t="s">
        <v>14</v>
      </c>
      <c r="B758" s="2" t="s">
        <v>15</v>
      </c>
      <c r="C758" s="3">
        <v>44299</v>
      </c>
      <c r="D758" s="4">
        <v>3449</v>
      </c>
      <c r="E758" s="4">
        <v>58059</v>
      </c>
      <c r="F758" s="4">
        <v>29</v>
      </c>
    </row>
    <row r="759" spans="1:6" ht="15" thickBot="1" x14ac:dyDescent="0.4">
      <c r="A759" s="2" t="s">
        <v>14</v>
      </c>
      <c r="B759" s="2" t="s">
        <v>15</v>
      </c>
      <c r="C759" s="3">
        <v>44300</v>
      </c>
      <c r="D759" s="4">
        <v>5482</v>
      </c>
      <c r="E759" s="4">
        <v>55749</v>
      </c>
      <c r="F759" s="4">
        <v>49</v>
      </c>
    </row>
    <row r="760" spans="1:6" ht="15" thickBot="1" x14ac:dyDescent="0.4">
      <c r="A760" s="2" t="s">
        <v>14</v>
      </c>
      <c r="B760" s="2" t="s">
        <v>15</v>
      </c>
      <c r="C760" s="3">
        <v>44301</v>
      </c>
      <c r="D760" s="4">
        <v>4515</v>
      </c>
      <c r="E760" s="4">
        <v>61060</v>
      </c>
      <c r="F760" s="4">
        <v>35</v>
      </c>
    </row>
    <row r="761" spans="1:6" ht="15" thickBot="1" x14ac:dyDescent="0.4">
      <c r="A761" s="2" t="s">
        <v>14</v>
      </c>
      <c r="B761" s="2" t="s">
        <v>15</v>
      </c>
      <c r="C761" s="3">
        <v>44302</v>
      </c>
      <c r="D761" s="4">
        <v>4511</v>
      </c>
      <c r="E761" s="4">
        <v>79383</v>
      </c>
      <c r="F761" s="4">
        <v>46</v>
      </c>
    </row>
    <row r="762" spans="1:6" ht="15" thickBot="1" x14ac:dyDescent="0.4">
      <c r="A762" s="2" t="s">
        <v>14</v>
      </c>
      <c r="B762" s="2" t="s">
        <v>15</v>
      </c>
      <c r="C762" s="3">
        <v>44303</v>
      </c>
      <c r="D762" s="4">
        <v>4802</v>
      </c>
      <c r="E762" s="4">
        <v>7660</v>
      </c>
      <c r="F762" s="4">
        <v>41</v>
      </c>
    </row>
    <row r="763" spans="1:6" ht="15" thickBot="1" x14ac:dyDescent="0.4">
      <c r="A763" s="2" t="s">
        <v>14</v>
      </c>
      <c r="B763" s="2" t="s">
        <v>15</v>
      </c>
      <c r="C763" s="3">
        <v>44304</v>
      </c>
      <c r="D763" s="4">
        <v>4111</v>
      </c>
      <c r="E763" s="4">
        <v>8271</v>
      </c>
      <c r="F763" s="4">
        <v>17</v>
      </c>
    </row>
    <row r="764" spans="1:6" ht="15" thickBot="1" x14ac:dyDescent="0.4">
      <c r="A764" s="2" t="s">
        <v>14</v>
      </c>
      <c r="B764" s="2" t="s">
        <v>15</v>
      </c>
      <c r="C764" s="3">
        <v>44305</v>
      </c>
      <c r="D764" s="4">
        <v>2274</v>
      </c>
      <c r="E764" s="4">
        <v>148608</v>
      </c>
      <c r="F764" s="4">
        <v>19</v>
      </c>
    </row>
    <row r="765" spans="1:6" ht="15" thickBot="1" x14ac:dyDescent="0.4">
      <c r="A765" s="2" t="s">
        <v>14</v>
      </c>
      <c r="B765" s="2" t="s">
        <v>15</v>
      </c>
      <c r="C765" s="3">
        <v>44306</v>
      </c>
      <c r="D765" s="4">
        <v>4973</v>
      </c>
      <c r="E765" s="4">
        <v>170958</v>
      </c>
      <c r="F765" s="4">
        <v>53</v>
      </c>
    </row>
    <row r="766" spans="1:6" ht="15" thickBot="1" x14ac:dyDescent="0.4">
      <c r="A766" s="2" t="s">
        <v>14</v>
      </c>
      <c r="B766" s="2" t="s">
        <v>15</v>
      </c>
      <c r="C766" s="3">
        <v>44307</v>
      </c>
      <c r="D766" s="4">
        <v>5369</v>
      </c>
      <c r="E766" s="4">
        <v>205245</v>
      </c>
      <c r="F766" s="4">
        <v>55</v>
      </c>
    </row>
    <row r="767" spans="1:6" ht="15" thickBot="1" x14ac:dyDescent="0.4">
      <c r="A767" s="2" t="s">
        <v>14</v>
      </c>
      <c r="B767" s="2" t="s">
        <v>15</v>
      </c>
      <c r="C767" s="3">
        <v>44308</v>
      </c>
      <c r="D767" s="4">
        <v>5526</v>
      </c>
      <c r="E767" s="4">
        <v>201667</v>
      </c>
      <c r="F767" s="4">
        <v>41</v>
      </c>
    </row>
    <row r="768" spans="1:6" ht="15" thickBot="1" x14ac:dyDescent="0.4">
      <c r="A768" s="2" t="s">
        <v>14</v>
      </c>
      <c r="B768" s="2" t="s">
        <v>15</v>
      </c>
      <c r="C768" s="3">
        <v>44309</v>
      </c>
      <c r="D768" s="4">
        <v>5014</v>
      </c>
      <c r="E768" s="4">
        <v>225006</v>
      </c>
      <c r="F768" s="4">
        <v>56</v>
      </c>
    </row>
    <row r="769" spans="1:6" ht="15" thickBot="1" x14ac:dyDescent="0.4">
      <c r="A769" s="2" t="s">
        <v>14</v>
      </c>
      <c r="B769" s="2" t="s">
        <v>15</v>
      </c>
      <c r="C769" s="3">
        <v>44310</v>
      </c>
      <c r="D769" s="4">
        <v>5622</v>
      </c>
      <c r="E769" s="4">
        <v>30842</v>
      </c>
      <c r="F769" s="4">
        <v>56</v>
      </c>
    </row>
    <row r="770" spans="1:6" ht="15" thickBot="1" x14ac:dyDescent="0.4">
      <c r="A770" s="2" t="s">
        <v>14</v>
      </c>
      <c r="B770" s="2" t="s">
        <v>15</v>
      </c>
      <c r="C770" s="3">
        <v>44311</v>
      </c>
      <c r="D770" s="4">
        <v>4623</v>
      </c>
      <c r="E770" s="4">
        <v>21558</v>
      </c>
      <c r="F770" s="4">
        <v>49</v>
      </c>
    </row>
    <row r="771" spans="1:6" ht="15" thickBot="1" x14ac:dyDescent="0.4">
      <c r="A771" s="2" t="s">
        <v>14</v>
      </c>
      <c r="B771" s="2" t="s">
        <v>15</v>
      </c>
      <c r="C771" s="3">
        <v>44312</v>
      </c>
      <c r="D771" s="4">
        <v>3283</v>
      </c>
      <c r="E771" s="4">
        <v>315588</v>
      </c>
      <c r="F771" s="4">
        <v>29</v>
      </c>
    </row>
    <row r="772" spans="1:6" ht="15" thickBot="1" x14ac:dyDescent="0.4">
      <c r="A772" s="2" t="s">
        <v>14</v>
      </c>
      <c r="B772" s="2" t="s">
        <v>15</v>
      </c>
      <c r="C772" s="3">
        <v>44313</v>
      </c>
      <c r="D772" s="4">
        <v>4966</v>
      </c>
      <c r="E772" s="4">
        <v>272409</v>
      </c>
      <c r="F772" s="4">
        <v>63</v>
      </c>
    </row>
    <row r="773" spans="1:6" ht="15" thickBot="1" x14ac:dyDescent="0.4">
      <c r="A773" s="2" t="s">
        <v>14</v>
      </c>
      <c r="B773" s="2" t="s">
        <v>15</v>
      </c>
      <c r="C773" s="3">
        <v>44314</v>
      </c>
      <c r="D773" s="4">
        <v>3796</v>
      </c>
      <c r="E773" s="4">
        <v>312973</v>
      </c>
      <c r="F773" s="4">
        <v>21</v>
      </c>
    </row>
    <row r="774" spans="1:6" ht="15" thickBot="1" x14ac:dyDescent="0.4">
      <c r="A774" s="2" t="s">
        <v>14</v>
      </c>
      <c r="B774" s="2" t="s">
        <v>15</v>
      </c>
      <c r="C774" s="3">
        <v>44315</v>
      </c>
      <c r="D774" s="4">
        <v>7914</v>
      </c>
      <c r="E774" s="4">
        <v>17814</v>
      </c>
      <c r="F774" s="4">
        <v>108</v>
      </c>
    </row>
    <row r="775" spans="1:6" ht="15" thickBot="1" x14ac:dyDescent="0.4">
      <c r="A775" s="2" t="s">
        <v>14</v>
      </c>
      <c r="B775" s="2" t="s">
        <v>15</v>
      </c>
      <c r="C775" s="3">
        <v>44316</v>
      </c>
      <c r="D775" s="4">
        <v>4684</v>
      </c>
      <c r="E775" s="4">
        <v>331519</v>
      </c>
      <c r="F775" s="4">
        <v>39</v>
      </c>
    </row>
    <row r="776" spans="1:6" ht="15" thickBot="1" x14ac:dyDescent="0.4">
      <c r="A776" s="2" t="s">
        <v>14</v>
      </c>
      <c r="B776" s="2" t="s">
        <v>15</v>
      </c>
      <c r="C776" s="3">
        <v>44317</v>
      </c>
      <c r="D776" s="4">
        <v>5989</v>
      </c>
      <c r="E776" s="4">
        <v>35501</v>
      </c>
      <c r="F776" s="4">
        <v>82</v>
      </c>
    </row>
    <row r="777" spans="1:6" ht="15" thickBot="1" x14ac:dyDescent="0.4">
      <c r="A777" s="2" t="s">
        <v>14</v>
      </c>
      <c r="B777" s="2" t="s">
        <v>15</v>
      </c>
      <c r="C777" s="3">
        <v>44318</v>
      </c>
      <c r="D777" s="4">
        <v>5897</v>
      </c>
      <c r="E777" s="4">
        <v>22686</v>
      </c>
      <c r="F777" s="4">
        <v>61</v>
      </c>
    </row>
    <row r="778" spans="1:6" ht="15" thickBot="1" x14ac:dyDescent="0.4">
      <c r="A778" s="2" t="s">
        <v>14</v>
      </c>
      <c r="B778" s="2" t="s">
        <v>15</v>
      </c>
      <c r="C778" s="3">
        <v>44319</v>
      </c>
      <c r="D778" s="4">
        <v>4475</v>
      </c>
      <c r="E778" s="4">
        <v>7729</v>
      </c>
      <c r="F778" s="4">
        <v>49</v>
      </c>
    </row>
    <row r="779" spans="1:6" ht="15" thickBot="1" x14ac:dyDescent="0.4">
      <c r="A779" s="2" t="s">
        <v>14</v>
      </c>
      <c r="B779" s="2" t="s">
        <v>15</v>
      </c>
      <c r="C779" s="3">
        <v>44320</v>
      </c>
      <c r="D779" s="4">
        <v>4197</v>
      </c>
      <c r="E779" s="4">
        <v>8564</v>
      </c>
      <c r="F779" s="4">
        <v>50</v>
      </c>
    </row>
    <row r="780" spans="1:6" ht="15" thickBot="1" x14ac:dyDescent="0.4">
      <c r="A780" s="2" t="s">
        <v>14</v>
      </c>
      <c r="B780" s="2" t="s">
        <v>15</v>
      </c>
      <c r="C780" s="3">
        <v>44321</v>
      </c>
      <c r="D780" s="4">
        <v>4068</v>
      </c>
      <c r="E780" s="4">
        <v>10017</v>
      </c>
      <c r="F780" s="4">
        <v>60</v>
      </c>
    </row>
    <row r="781" spans="1:6" ht="15" thickBot="1" x14ac:dyDescent="0.4">
      <c r="A781" s="2" t="s">
        <v>14</v>
      </c>
      <c r="B781" s="2" t="s">
        <v>15</v>
      </c>
      <c r="C781" s="3">
        <v>44322</v>
      </c>
      <c r="D781" s="4">
        <v>4383</v>
      </c>
      <c r="E781" s="4">
        <v>379182</v>
      </c>
      <c r="F781" s="4">
        <v>65</v>
      </c>
    </row>
    <row r="782" spans="1:6" ht="15" thickBot="1" x14ac:dyDescent="0.4">
      <c r="A782" s="2" t="s">
        <v>14</v>
      </c>
      <c r="B782" s="2" t="s">
        <v>15</v>
      </c>
      <c r="C782" s="3">
        <v>44323</v>
      </c>
      <c r="D782" s="4">
        <v>6046</v>
      </c>
      <c r="E782" s="4">
        <v>188103</v>
      </c>
      <c r="F782" s="4">
        <v>146</v>
      </c>
    </row>
    <row r="783" spans="1:6" ht="15" thickBot="1" x14ac:dyDescent="0.4">
      <c r="A783" s="2" t="s">
        <v>14</v>
      </c>
      <c r="B783" s="2" t="s">
        <v>15</v>
      </c>
      <c r="C783" s="3">
        <v>44324</v>
      </c>
      <c r="D783" s="4">
        <v>7249</v>
      </c>
      <c r="E783" s="4">
        <v>63216</v>
      </c>
      <c r="F783" s="4">
        <v>84</v>
      </c>
    </row>
    <row r="784" spans="1:6" ht="15" thickBot="1" x14ac:dyDescent="0.4">
      <c r="A784" s="2" t="s">
        <v>14</v>
      </c>
      <c r="B784" s="2" t="s">
        <v>15</v>
      </c>
      <c r="C784" s="3">
        <v>44325</v>
      </c>
      <c r="D784" s="4">
        <v>6578</v>
      </c>
      <c r="E784" s="4">
        <v>77310</v>
      </c>
      <c r="F784" s="4">
        <v>64</v>
      </c>
    </row>
    <row r="785" spans="1:6" ht="15" thickBot="1" x14ac:dyDescent="0.4">
      <c r="A785" s="2" t="s">
        <v>14</v>
      </c>
      <c r="B785" s="2" t="s">
        <v>15</v>
      </c>
      <c r="C785" s="3">
        <v>44326</v>
      </c>
      <c r="D785" s="4">
        <v>4857</v>
      </c>
      <c r="E785" s="4">
        <v>340351</v>
      </c>
      <c r="F785" s="4">
        <v>71</v>
      </c>
    </row>
    <row r="786" spans="1:6" ht="15" thickBot="1" x14ac:dyDescent="0.4">
      <c r="A786" s="2" t="s">
        <v>14</v>
      </c>
      <c r="B786" s="2" t="s">
        <v>15</v>
      </c>
      <c r="C786" s="3">
        <v>44327</v>
      </c>
      <c r="D786" s="4">
        <v>6360</v>
      </c>
      <c r="E786" s="4">
        <v>320942</v>
      </c>
      <c r="F786" s="4">
        <v>114</v>
      </c>
    </row>
    <row r="787" spans="1:6" ht="15" thickBot="1" x14ac:dyDescent="0.4">
      <c r="A787" s="2" t="s">
        <v>14</v>
      </c>
      <c r="B787" s="2" t="s">
        <v>15</v>
      </c>
      <c r="C787" s="3">
        <v>44328</v>
      </c>
      <c r="D787" s="4">
        <v>7521</v>
      </c>
      <c r="E787" s="4">
        <v>370399</v>
      </c>
      <c r="F787" s="4">
        <v>103</v>
      </c>
    </row>
    <row r="788" spans="1:6" ht="15" thickBot="1" x14ac:dyDescent="0.4">
      <c r="A788" s="2" t="s">
        <v>14</v>
      </c>
      <c r="B788" s="2" t="s">
        <v>15</v>
      </c>
      <c r="C788" s="3">
        <v>44329</v>
      </c>
      <c r="D788" s="4">
        <v>6367</v>
      </c>
      <c r="E788" s="4">
        <v>404269</v>
      </c>
      <c r="F788" s="4">
        <v>101</v>
      </c>
    </row>
    <row r="789" spans="1:6" ht="15" thickBot="1" x14ac:dyDescent="0.4">
      <c r="A789" s="2" t="s">
        <v>14</v>
      </c>
      <c r="B789" s="2" t="s">
        <v>15</v>
      </c>
      <c r="C789" s="3">
        <v>44330</v>
      </c>
      <c r="D789" s="4">
        <v>6288</v>
      </c>
      <c r="E789" s="4">
        <v>400881</v>
      </c>
      <c r="F789" s="4">
        <v>81</v>
      </c>
    </row>
    <row r="790" spans="1:6" ht="15" thickBot="1" x14ac:dyDescent="0.4">
      <c r="A790" s="2" t="s">
        <v>14</v>
      </c>
      <c r="B790" s="2" t="s">
        <v>15</v>
      </c>
      <c r="C790" s="3">
        <v>44331</v>
      </c>
      <c r="D790" s="4">
        <v>6331</v>
      </c>
      <c r="E790" s="4">
        <v>158695</v>
      </c>
      <c r="F790" s="4">
        <v>94</v>
      </c>
    </row>
    <row r="791" spans="1:6" ht="15" thickBot="1" x14ac:dyDescent="0.4">
      <c r="A791" s="2" t="s">
        <v>14</v>
      </c>
      <c r="B791" s="2" t="s">
        <v>15</v>
      </c>
      <c r="C791" s="3">
        <v>44332</v>
      </c>
      <c r="D791" s="4">
        <v>5265</v>
      </c>
      <c r="E791" s="4">
        <v>202965</v>
      </c>
      <c r="F791" s="4">
        <v>47</v>
      </c>
    </row>
    <row r="792" spans="1:6" ht="15" thickBot="1" x14ac:dyDescent="0.4">
      <c r="A792" s="2" t="s">
        <v>14</v>
      </c>
      <c r="B792" s="2" t="s">
        <v>15</v>
      </c>
      <c r="C792" s="3">
        <v>44333</v>
      </c>
      <c r="D792" s="4">
        <v>3738</v>
      </c>
      <c r="E792" s="4">
        <v>589003</v>
      </c>
      <c r="F792" s="4">
        <v>116</v>
      </c>
    </row>
    <row r="793" spans="1:6" ht="15" thickBot="1" x14ac:dyDescent="0.4">
      <c r="A793" s="2" t="s">
        <v>14</v>
      </c>
      <c r="B793" s="2" t="s">
        <v>15</v>
      </c>
      <c r="C793" s="3">
        <v>44334</v>
      </c>
      <c r="D793" s="4">
        <v>5204</v>
      </c>
      <c r="E793" s="4">
        <v>541496</v>
      </c>
      <c r="F793" s="4">
        <v>216</v>
      </c>
    </row>
    <row r="794" spans="1:6" ht="15" thickBot="1" x14ac:dyDescent="0.4">
      <c r="A794" s="2" t="s">
        <v>14</v>
      </c>
      <c r="B794" s="2" t="s">
        <v>15</v>
      </c>
      <c r="C794" s="3">
        <v>44335</v>
      </c>
      <c r="D794" s="4">
        <v>5854</v>
      </c>
      <c r="E794" s="4">
        <v>614058</v>
      </c>
      <c r="F794" s="4">
        <v>97</v>
      </c>
    </row>
    <row r="795" spans="1:6" ht="15" thickBot="1" x14ac:dyDescent="0.4">
      <c r="A795" s="2" t="s">
        <v>14</v>
      </c>
      <c r="B795" s="2" t="s">
        <v>15</v>
      </c>
      <c r="C795" s="3">
        <v>44336</v>
      </c>
      <c r="D795" s="4">
        <v>5710</v>
      </c>
      <c r="E795" s="4">
        <v>517838</v>
      </c>
      <c r="F795" s="4">
        <v>106</v>
      </c>
    </row>
    <row r="796" spans="1:6" ht="15" thickBot="1" x14ac:dyDescent="0.4">
      <c r="A796" s="2" t="s">
        <v>14</v>
      </c>
      <c r="B796" s="2" t="s">
        <v>15</v>
      </c>
      <c r="C796" s="3">
        <v>44337</v>
      </c>
      <c r="D796" s="4">
        <v>5254</v>
      </c>
      <c r="E796" s="4">
        <v>554760</v>
      </c>
      <c r="F796" s="4">
        <v>113</v>
      </c>
    </row>
    <row r="797" spans="1:6" ht="15" thickBot="1" x14ac:dyDescent="0.4">
      <c r="A797" s="2" t="s">
        <v>14</v>
      </c>
      <c r="B797" s="2" t="s">
        <v>15</v>
      </c>
      <c r="C797" s="3">
        <v>44338</v>
      </c>
      <c r="D797" s="4">
        <v>4985</v>
      </c>
      <c r="E797" s="4">
        <v>310859</v>
      </c>
      <c r="F797" s="4">
        <v>84</v>
      </c>
    </row>
    <row r="798" spans="1:6" ht="15" thickBot="1" x14ac:dyDescent="0.4">
      <c r="A798" s="2" t="s">
        <v>14</v>
      </c>
      <c r="B798" s="2" t="s">
        <v>15</v>
      </c>
      <c r="C798" s="3">
        <v>44339</v>
      </c>
      <c r="D798" s="4">
        <v>4045</v>
      </c>
      <c r="E798" s="4">
        <v>343376</v>
      </c>
      <c r="F798" s="4">
        <v>62</v>
      </c>
    </row>
    <row r="799" spans="1:6" ht="15" thickBot="1" x14ac:dyDescent="0.4">
      <c r="A799" s="2" t="s">
        <v>14</v>
      </c>
      <c r="B799" s="2" t="s">
        <v>15</v>
      </c>
      <c r="C799" s="3">
        <v>44340</v>
      </c>
      <c r="D799" s="4">
        <v>2743</v>
      </c>
      <c r="E799" s="4">
        <v>768193</v>
      </c>
      <c r="F799" s="4">
        <v>86</v>
      </c>
    </row>
    <row r="800" spans="1:6" ht="15" thickBot="1" x14ac:dyDescent="0.4">
      <c r="A800" s="2" t="s">
        <v>14</v>
      </c>
      <c r="B800" s="2" t="s">
        <v>15</v>
      </c>
      <c r="C800" s="3">
        <v>44341</v>
      </c>
      <c r="D800" s="4">
        <v>3918</v>
      </c>
      <c r="E800" s="4">
        <v>643606</v>
      </c>
      <c r="F800" s="4">
        <v>106</v>
      </c>
    </row>
    <row r="801" spans="1:6" ht="15" thickBot="1" x14ac:dyDescent="0.4">
      <c r="A801" s="2" t="s">
        <v>14</v>
      </c>
      <c r="B801" s="2" t="s">
        <v>15</v>
      </c>
      <c r="C801" s="3">
        <v>44342</v>
      </c>
      <c r="D801" s="4">
        <v>4485</v>
      </c>
      <c r="E801" s="4">
        <v>704291</v>
      </c>
      <c r="F801" s="4">
        <v>116</v>
      </c>
    </row>
    <row r="802" spans="1:6" ht="15" thickBot="1" x14ac:dyDescent="0.4">
      <c r="A802" s="2" t="s">
        <v>14</v>
      </c>
      <c r="B802" s="2" t="s">
        <v>15</v>
      </c>
      <c r="C802" s="3">
        <v>44343</v>
      </c>
      <c r="D802" s="4">
        <v>4163</v>
      </c>
      <c r="E802" s="4">
        <v>716395</v>
      </c>
      <c r="F802" s="4">
        <v>118</v>
      </c>
    </row>
    <row r="803" spans="1:6" ht="15" thickBot="1" x14ac:dyDescent="0.4">
      <c r="A803" s="2" t="s">
        <v>14</v>
      </c>
      <c r="B803" s="2" t="s">
        <v>15</v>
      </c>
      <c r="C803" s="3">
        <v>44344</v>
      </c>
      <c r="D803" s="4">
        <v>3701</v>
      </c>
      <c r="E803" s="4">
        <v>709290</v>
      </c>
      <c r="F803" s="4">
        <v>95</v>
      </c>
    </row>
    <row r="804" spans="1:6" ht="15" thickBot="1" x14ac:dyDescent="0.4">
      <c r="A804" s="2" t="s">
        <v>14</v>
      </c>
      <c r="B804" s="2" t="s">
        <v>15</v>
      </c>
      <c r="C804" s="3">
        <v>44345</v>
      </c>
      <c r="D804" s="4">
        <v>3604</v>
      </c>
      <c r="E804" s="4">
        <v>512316</v>
      </c>
      <c r="F804" s="4">
        <v>91</v>
      </c>
    </row>
    <row r="805" spans="1:6" ht="15" thickBot="1" x14ac:dyDescent="0.4">
      <c r="A805" s="2" t="s">
        <v>14</v>
      </c>
      <c r="B805" s="2" t="s">
        <v>15</v>
      </c>
      <c r="C805" s="3">
        <v>44346</v>
      </c>
      <c r="D805" s="4">
        <v>2853</v>
      </c>
      <c r="E805" s="4">
        <v>516374</v>
      </c>
      <c r="F805" s="4">
        <v>49</v>
      </c>
    </row>
    <row r="806" spans="1:6" ht="15" thickBot="1" x14ac:dyDescent="0.4">
      <c r="A806" s="2" t="s">
        <v>14</v>
      </c>
      <c r="B806" s="2" t="s">
        <v>15</v>
      </c>
      <c r="C806" s="3">
        <v>44347</v>
      </c>
      <c r="D806" s="4">
        <v>1796</v>
      </c>
      <c r="E806" s="4">
        <v>876306</v>
      </c>
      <c r="F806" s="4">
        <v>80</v>
      </c>
    </row>
    <row r="807" spans="1:6" ht="15" thickBot="1" x14ac:dyDescent="0.4">
      <c r="A807" s="2" t="s">
        <v>14</v>
      </c>
      <c r="B807" s="2" t="s">
        <v>15</v>
      </c>
      <c r="C807" s="3">
        <v>44348</v>
      </c>
      <c r="D807" s="4">
        <v>2641</v>
      </c>
      <c r="E807" s="4">
        <v>869546</v>
      </c>
      <c r="F807" s="4">
        <v>101</v>
      </c>
    </row>
    <row r="808" spans="1:6" ht="15" thickBot="1" x14ac:dyDescent="0.4">
      <c r="A808" s="2" t="s">
        <v>14</v>
      </c>
      <c r="B808" s="2" t="s">
        <v>15</v>
      </c>
      <c r="C808" s="3">
        <v>44349</v>
      </c>
      <c r="D808" s="4">
        <v>3036</v>
      </c>
      <c r="E808" s="4">
        <v>917609</v>
      </c>
      <c r="F808" s="4">
        <v>113</v>
      </c>
    </row>
    <row r="809" spans="1:6" ht="15" thickBot="1" x14ac:dyDescent="0.4">
      <c r="A809" s="2" t="s">
        <v>14</v>
      </c>
      <c r="B809" s="2" t="s">
        <v>15</v>
      </c>
      <c r="C809" s="3">
        <v>44350</v>
      </c>
      <c r="D809" s="4">
        <v>2848</v>
      </c>
      <c r="E809" s="4">
        <v>903845</v>
      </c>
      <c r="F809" s="4">
        <v>111</v>
      </c>
    </row>
    <row r="810" spans="1:6" ht="15" thickBot="1" x14ac:dyDescent="0.4">
      <c r="A810" s="2" t="s">
        <v>14</v>
      </c>
      <c r="B810" s="2" t="s">
        <v>15</v>
      </c>
      <c r="C810" s="3">
        <v>44351</v>
      </c>
      <c r="D810" s="4">
        <v>2577</v>
      </c>
      <c r="E810" s="4">
        <v>881614</v>
      </c>
      <c r="F810" s="4">
        <v>86</v>
      </c>
    </row>
    <row r="811" spans="1:6" ht="15" thickBot="1" x14ac:dyDescent="0.4">
      <c r="A811" s="2" t="s">
        <v>14</v>
      </c>
      <c r="B811" s="2" t="s">
        <v>15</v>
      </c>
      <c r="C811" s="3">
        <v>44352</v>
      </c>
      <c r="D811" s="4">
        <v>2663</v>
      </c>
      <c r="E811" s="4">
        <v>711938</v>
      </c>
      <c r="F811" s="4">
        <v>64</v>
      </c>
    </row>
    <row r="812" spans="1:6" ht="15" thickBot="1" x14ac:dyDescent="0.4">
      <c r="A812" s="2" t="s">
        <v>14</v>
      </c>
      <c r="B812" s="2" t="s">
        <v>15</v>
      </c>
      <c r="C812" s="3">
        <v>44353</v>
      </c>
      <c r="D812" s="4">
        <v>2027</v>
      </c>
      <c r="E812" s="4">
        <v>724889</v>
      </c>
      <c r="F812" s="4">
        <v>50</v>
      </c>
    </row>
    <row r="813" spans="1:6" ht="15" thickBot="1" x14ac:dyDescent="0.4">
      <c r="A813" s="2" t="s">
        <v>14</v>
      </c>
      <c r="B813" s="2" t="s">
        <v>15</v>
      </c>
      <c r="C813" s="3">
        <v>44354</v>
      </c>
      <c r="D813" s="4">
        <v>1205</v>
      </c>
      <c r="E813" s="4">
        <v>1041687</v>
      </c>
      <c r="F813" s="4">
        <v>75</v>
      </c>
    </row>
    <row r="814" spans="1:6" ht="15" thickBot="1" x14ac:dyDescent="0.4">
      <c r="A814" s="2" t="s">
        <v>14</v>
      </c>
      <c r="B814" s="2" t="s">
        <v>15</v>
      </c>
      <c r="C814" s="3">
        <v>44355</v>
      </c>
      <c r="D814" s="4">
        <v>1883</v>
      </c>
      <c r="E814" s="4">
        <v>1051513</v>
      </c>
      <c r="F814" s="4">
        <v>99</v>
      </c>
    </row>
    <row r="815" spans="1:6" ht="15" thickBot="1" x14ac:dyDescent="0.4">
      <c r="A815" s="2" t="s">
        <v>14</v>
      </c>
      <c r="B815" s="2" t="s">
        <v>15</v>
      </c>
      <c r="C815" s="3">
        <v>44356</v>
      </c>
      <c r="D815" s="4">
        <v>2245</v>
      </c>
      <c r="E815" s="4">
        <v>1092722</v>
      </c>
      <c r="F815" s="4">
        <v>96</v>
      </c>
    </row>
    <row r="816" spans="1:6" ht="15" thickBot="1" x14ac:dyDescent="0.4">
      <c r="A816" s="2" t="s">
        <v>14</v>
      </c>
      <c r="B816" s="2" t="s">
        <v>15</v>
      </c>
      <c r="C816" s="3">
        <v>44357</v>
      </c>
      <c r="D816" s="4">
        <v>2044</v>
      </c>
      <c r="E816" s="4">
        <v>1061861</v>
      </c>
      <c r="F816" s="4">
        <v>71</v>
      </c>
    </row>
    <row r="817" spans="1:6" ht="15" thickBot="1" x14ac:dyDescent="0.4">
      <c r="A817" s="2" t="s">
        <v>14</v>
      </c>
      <c r="B817" s="2" t="s">
        <v>15</v>
      </c>
      <c r="C817" s="3">
        <v>44358</v>
      </c>
      <c r="D817" s="4">
        <v>1936</v>
      </c>
      <c r="E817" s="4">
        <v>1043148</v>
      </c>
      <c r="F817" s="4">
        <v>64</v>
      </c>
    </row>
    <row r="818" spans="1:6" ht="15" thickBot="1" x14ac:dyDescent="0.4">
      <c r="A818" s="2" t="s">
        <v>14</v>
      </c>
      <c r="B818" s="2" t="s">
        <v>15</v>
      </c>
      <c r="C818" s="3">
        <v>44359</v>
      </c>
      <c r="D818" s="4">
        <v>1947</v>
      </c>
      <c r="E818" s="4">
        <v>889236</v>
      </c>
      <c r="F818" s="4">
        <v>55</v>
      </c>
    </row>
    <row r="819" spans="1:6" ht="15" thickBot="1" x14ac:dyDescent="0.4">
      <c r="A819" s="2" t="s">
        <v>14</v>
      </c>
      <c r="B819" s="2" t="s">
        <v>15</v>
      </c>
      <c r="C819" s="3">
        <v>44360</v>
      </c>
      <c r="D819" s="4">
        <v>1384</v>
      </c>
      <c r="E819" s="4">
        <v>887429</v>
      </c>
      <c r="F819" s="4">
        <v>32</v>
      </c>
    </row>
    <row r="820" spans="1:6" ht="15" thickBot="1" x14ac:dyDescent="0.4">
      <c r="A820" s="2" t="s">
        <v>14</v>
      </c>
      <c r="B820" s="2" t="s">
        <v>15</v>
      </c>
      <c r="C820" s="3">
        <v>44361</v>
      </c>
      <c r="D820" s="4">
        <v>941</v>
      </c>
      <c r="E820" s="4">
        <v>1161756</v>
      </c>
      <c r="F820" s="4">
        <v>60</v>
      </c>
    </row>
    <row r="821" spans="1:6" ht="15" thickBot="1" x14ac:dyDescent="0.4">
      <c r="A821" s="2" t="s">
        <v>14</v>
      </c>
      <c r="B821" s="2" t="s">
        <v>15</v>
      </c>
      <c r="C821" s="3">
        <v>44362</v>
      </c>
      <c r="D821" s="4">
        <v>1414</v>
      </c>
      <c r="E821" s="4">
        <v>1162522</v>
      </c>
      <c r="F821" s="4">
        <v>67</v>
      </c>
    </row>
    <row r="822" spans="1:6" ht="15" thickBot="1" x14ac:dyDescent="0.4">
      <c r="A822" s="2" t="s">
        <v>14</v>
      </c>
      <c r="B822" s="2" t="s">
        <v>15</v>
      </c>
      <c r="C822" s="3">
        <v>44363</v>
      </c>
      <c r="D822" s="4">
        <v>1717</v>
      </c>
      <c r="E822" s="4">
        <v>1202895</v>
      </c>
      <c r="F822" s="4">
        <v>80</v>
      </c>
    </row>
    <row r="823" spans="1:6" ht="15" thickBot="1" x14ac:dyDescent="0.4">
      <c r="A823" s="2" t="s">
        <v>14</v>
      </c>
      <c r="B823" s="2" t="s">
        <v>15</v>
      </c>
      <c r="C823" s="3">
        <v>44364</v>
      </c>
      <c r="D823" s="4">
        <v>1545</v>
      </c>
      <c r="E823" s="4">
        <v>1210624</v>
      </c>
      <c r="F823" s="4">
        <v>47</v>
      </c>
    </row>
    <row r="824" spans="1:6" ht="15" thickBot="1" x14ac:dyDescent="0.4">
      <c r="A824" s="2" t="s">
        <v>14</v>
      </c>
      <c r="B824" s="2" t="s">
        <v>15</v>
      </c>
      <c r="C824" s="3">
        <v>44365</v>
      </c>
      <c r="D824" s="4">
        <v>1636</v>
      </c>
      <c r="E824" s="4">
        <v>1152721</v>
      </c>
      <c r="F824" s="4">
        <v>48</v>
      </c>
    </row>
    <row r="825" spans="1:6" ht="15" thickBot="1" x14ac:dyDescent="0.4">
      <c r="A825" s="2" t="s">
        <v>14</v>
      </c>
      <c r="B825" s="2" t="s">
        <v>15</v>
      </c>
      <c r="C825" s="3">
        <v>44366</v>
      </c>
      <c r="D825" s="4">
        <v>1507</v>
      </c>
      <c r="E825" s="4">
        <v>1035752</v>
      </c>
      <c r="F825" s="4">
        <v>28</v>
      </c>
    </row>
    <row r="826" spans="1:6" ht="15" thickBot="1" x14ac:dyDescent="0.4">
      <c r="A826" s="2" t="s">
        <v>14</v>
      </c>
      <c r="B826" s="2" t="s">
        <v>15</v>
      </c>
      <c r="C826" s="3">
        <v>44367</v>
      </c>
      <c r="D826" s="4">
        <v>1318</v>
      </c>
      <c r="E826" s="4">
        <v>1047545</v>
      </c>
      <c r="F826" s="4">
        <v>20</v>
      </c>
    </row>
    <row r="827" spans="1:6" ht="15" thickBot="1" x14ac:dyDescent="0.4">
      <c r="A827" s="2" t="s">
        <v>14</v>
      </c>
      <c r="B827" s="2" t="s">
        <v>15</v>
      </c>
      <c r="C827" s="3">
        <v>44368</v>
      </c>
      <c r="D827" s="4">
        <v>864</v>
      </c>
      <c r="E827" s="4">
        <v>1257001</v>
      </c>
      <c r="F827" s="4">
        <v>35</v>
      </c>
    </row>
    <row r="828" spans="1:6" ht="15" thickBot="1" x14ac:dyDescent="0.4">
      <c r="A828" s="2" t="s">
        <v>14</v>
      </c>
      <c r="B828" s="2" t="s">
        <v>15</v>
      </c>
      <c r="C828" s="3">
        <v>44369</v>
      </c>
      <c r="D828" s="4">
        <v>1443</v>
      </c>
      <c r="E828" s="4">
        <v>1258745</v>
      </c>
      <c r="F828" s="4">
        <v>43</v>
      </c>
    </row>
    <row r="829" spans="1:6" ht="15" thickBot="1" x14ac:dyDescent="0.4">
      <c r="A829" s="2" t="s">
        <v>14</v>
      </c>
      <c r="B829" s="2" t="s">
        <v>15</v>
      </c>
      <c r="C829" s="3">
        <v>44370</v>
      </c>
      <c r="D829" s="4">
        <v>1778</v>
      </c>
      <c r="E829" s="4">
        <v>1299619</v>
      </c>
      <c r="F829" s="4">
        <v>58</v>
      </c>
    </row>
    <row r="830" spans="1:6" ht="15" thickBot="1" x14ac:dyDescent="0.4">
      <c r="A830" s="2" t="s">
        <v>14</v>
      </c>
      <c r="B830" s="2" t="s">
        <v>15</v>
      </c>
      <c r="C830" s="3">
        <v>44371</v>
      </c>
      <c r="D830" s="4">
        <v>1665</v>
      </c>
      <c r="E830" s="4">
        <v>1286792</v>
      </c>
      <c r="F830" s="4">
        <v>42</v>
      </c>
    </row>
    <row r="831" spans="1:6" ht="15" thickBot="1" x14ac:dyDescent="0.4">
      <c r="A831" s="2" t="s">
        <v>14</v>
      </c>
      <c r="B831" s="2" t="s">
        <v>15</v>
      </c>
      <c r="C831" s="3">
        <v>44372</v>
      </c>
      <c r="D831" s="4">
        <v>1727</v>
      </c>
      <c r="E831" s="4">
        <v>1314877</v>
      </c>
      <c r="F831" s="4">
        <v>31</v>
      </c>
    </row>
    <row r="832" spans="1:6" ht="15" thickBot="1" x14ac:dyDescent="0.4">
      <c r="A832" s="2" t="s">
        <v>14</v>
      </c>
      <c r="B832" s="2" t="s">
        <v>15</v>
      </c>
      <c r="C832" s="3">
        <v>44373</v>
      </c>
      <c r="D832" s="4">
        <v>1626</v>
      </c>
      <c r="E832" s="4">
        <v>1184117</v>
      </c>
      <c r="F832" s="4">
        <v>29</v>
      </c>
    </row>
    <row r="833" spans="1:6" ht="15" thickBot="1" x14ac:dyDescent="0.4">
      <c r="A833" s="2" t="s">
        <v>14</v>
      </c>
      <c r="B833" s="2" t="s">
        <v>15</v>
      </c>
      <c r="C833" s="3">
        <v>44374</v>
      </c>
      <c r="D833" s="4">
        <v>1272</v>
      </c>
      <c r="E833" s="4">
        <v>1184712</v>
      </c>
      <c r="F833" s="4">
        <v>10</v>
      </c>
    </row>
    <row r="834" spans="1:6" ht="15" thickBot="1" x14ac:dyDescent="0.4">
      <c r="A834" s="2" t="s">
        <v>14</v>
      </c>
      <c r="B834" s="2" t="s">
        <v>15</v>
      </c>
      <c r="C834" s="3">
        <v>44375</v>
      </c>
      <c r="D834" s="4">
        <v>1007</v>
      </c>
      <c r="E834" s="4">
        <v>1272917</v>
      </c>
      <c r="F834" s="4">
        <v>38</v>
      </c>
    </row>
    <row r="835" spans="1:6" ht="15" thickBot="1" x14ac:dyDescent="0.4">
      <c r="A835" s="2" t="s">
        <v>14</v>
      </c>
      <c r="B835" s="2" t="s">
        <v>15</v>
      </c>
      <c r="C835" s="3">
        <v>44376</v>
      </c>
      <c r="D835" s="4">
        <v>1401</v>
      </c>
      <c r="E835" s="4">
        <v>1288180</v>
      </c>
      <c r="F835" s="4">
        <v>30</v>
      </c>
    </row>
    <row r="836" spans="1:6" ht="15" thickBot="1" x14ac:dyDescent="0.4">
      <c r="A836" s="2" t="s">
        <v>14</v>
      </c>
      <c r="B836" s="2" t="s">
        <v>15</v>
      </c>
      <c r="C836" s="3">
        <v>44377</v>
      </c>
      <c r="D836" s="4">
        <v>1820</v>
      </c>
      <c r="E836" s="4">
        <v>1280465</v>
      </c>
      <c r="F836" s="4">
        <v>41</v>
      </c>
    </row>
    <row r="837" spans="1:6" ht="15" thickBot="1" x14ac:dyDescent="0.4">
      <c r="A837" s="2" t="s">
        <v>14</v>
      </c>
      <c r="B837" s="2" t="s">
        <v>15</v>
      </c>
      <c r="C837" s="3">
        <v>44378</v>
      </c>
      <c r="D837" s="4">
        <v>1733</v>
      </c>
      <c r="E837" s="4">
        <v>1054779</v>
      </c>
      <c r="F837" s="4">
        <v>24</v>
      </c>
    </row>
    <row r="838" spans="1:6" ht="15" thickBot="1" x14ac:dyDescent="0.4">
      <c r="A838" s="2" t="s">
        <v>14</v>
      </c>
      <c r="B838" s="2" t="s">
        <v>15</v>
      </c>
      <c r="C838" s="3">
        <v>44379</v>
      </c>
      <c r="D838" s="4">
        <v>1774</v>
      </c>
      <c r="E838" s="4">
        <v>977859</v>
      </c>
      <c r="F838" s="4">
        <v>25</v>
      </c>
    </row>
    <row r="839" spans="1:6" ht="15" thickBot="1" x14ac:dyDescent="0.4">
      <c r="A839" s="2" t="s">
        <v>14</v>
      </c>
      <c r="B839" s="2" t="s">
        <v>15</v>
      </c>
      <c r="C839" s="3">
        <v>44380</v>
      </c>
      <c r="D839" s="4">
        <v>1884</v>
      </c>
      <c r="E839" s="4">
        <v>1172599</v>
      </c>
      <c r="F839" s="4">
        <v>9</v>
      </c>
    </row>
    <row r="840" spans="1:6" ht="15" thickBot="1" x14ac:dyDescent="0.4">
      <c r="A840" s="2" t="s">
        <v>14</v>
      </c>
      <c r="B840" s="2" t="s">
        <v>15</v>
      </c>
      <c r="C840" s="3">
        <v>44381</v>
      </c>
      <c r="D840" s="4">
        <v>1484</v>
      </c>
      <c r="E840" s="4">
        <v>1112143</v>
      </c>
      <c r="F840" s="4">
        <v>5</v>
      </c>
    </row>
    <row r="841" spans="1:6" ht="15" thickBot="1" x14ac:dyDescent="0.4">
      <c r="A841" s="2" t="s">
        <v>14</v>
      </c>
      <c r="B841" s="2" t="s">
        <v>15</v>
      </c>
      <c r="C841" s="3">
        <v>44382</v>
      </c>
      <c r="D841" s="4">
        <v>1040</v>
      </c>
      <c r="E841" s="4">
        <v>1170029</v>
      </c>
      <c r="F841" s="4">
        <v>19</v>
      </c>
    </row>
    <row r="842" spans="1:6" ht="15" thickBot="1" x14ac:dyDescent="0.4">
      <c r="A842" s="2" t="s">
        <v>14</v>
      </c>
      <c r="B842" s="2" t="s">
        <v>15</v>
      </c>
      <c r="C842" s="3">
        <v>44383</v>
      </c>
      <c r="D842" s="4">
        <v>1689</v>
      </c>
      <c r="E842" s="4">
        <v>1131465</v>
      </c>
      <c r="F842" s="4">
        <v>22</v>
      </c>
    </row>
    <row r="843" spans="1:6" ht="15" thickBot="1" x14ac:dyDescent="0.4">
      <c r="A843" s="2" t="s">
        <v>14</v>
      </c>
      <c r="B843" s="2" t="s">
        <v>15</v>
      </c>
      <c r="C843" s="3">
        <v>44384</v>
      </c>
      <c r="D843" s="4">
        <v>2180</v>
      </c>
      <c r="E843" s="4">
        <v>1055753</v>
      </c>
      <c r="F843" s="4">
        <v>14</v>
      </c>
    </row>
    <row r="844" spans="1:6" ht="15" thickBot="1" x14ac:dyDescent="0.4">
      <c r="A844" s="2" t="s">
        <v>14</v>
      </c>
      <c r="B844" s="2" t="s">
        <v>15</v>
      </c>
      <c r="C844" s="3">
        <v>44385</v>
      </c>
      <c r="D844" s="4">
        <v>2230</v>
      </c>
      <c r="E844" s="4">
        <v>869813</v>
      </c>
      <c r="F844" s="4">
        <v>17</v>
      </c>
    </row>
  </sheetData>
  <mergeCells count="1">
    <mergeCell ref="I6:L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I18" sqref="I18"/>
    </sheetView>
  </sheetViews>
  <sheetFormatPr defaultRowHeight="14" x14ac:dyDescent="0.3"/>
  <cols>
    <col min="4" max="4" width="11.33203125" bestFit="1" customWidth="1"/>
    <col min="7" max="7" width="21.83203125" bestFit="1" customWidth="1"/>
    <col min="11" max="11" width="21.83203125" bestFit="1" customWidth="1"/>
    <col min="12" max="12" width="38.08203125" bestFit="1" customWidth="1"/>
  </cols>
  <sheetData>
    <row r="1" spans="1:12" x14ac:dyDescent="0.3">
      <c r="A1" s="21" t="s">
        <v>94</v>
      </c>
      <c r="B1" s="21"/>
      <c r="C1" s="21"/>
      <c r="D1" s="21"/>
      <c r="E1" s="21"/>
      <c r="F1" s="21"/>
      <c r="G1" s="21"/>
      <c r="H1" s="21"/>
      <c r="I1" s="21"/>
      <c r="J1" s="21"/>
      <c r="K1" s="25"/>
      <c r="L1" s="25"/>
    </row>
    <row r="2" spans="1:12" x14ac:dyDescent="0.3">
      <c r="A2" s="21" t="s">
        <v>95</v>
      </c>
      <c r="B2" s="21"/>
      <c r="C2" s="21"/>
      <c r="D2" s="21"/>
      <c r="E2" s="21"/>
      <c r="F2" s="21"/>
      <c r="G2" s="21"/>
      <c r="H2" s="21"/>
      <c r="I2" s="21"/>
      <c r="J2" s="21"/>
      <c r="K2" s="25"/>
      <c r="L2" s="25"/>
    </row>
    <row r="3" spans="1:12" x14ac:dyDescent="0.3">
      <c r="A3" s="21" t="s">
        <v>96</v>
      </c>
      <c r="B3" s="21"/>
      <c r="C3" s="21"/>
      <c r="D3" s="21"/>
      <c r="E3" s="21"/>
      <c r="F3" s="21"/>
      <c r="G3" s="21"/>
      <c r="H3" s="21"/>
      <c r="I3" s="21"/>
      <c r="J3" s="21"/>
      <c r="K3" s="25"/>
      <c r="L3" s="25"/>
    </row>
    <row r="4" spans="1:12" x14ac:dyDescent="0.3">
      <c r="A4" s="21" t="s">
        <v>97</v>
      </c>
      <c r="B4" s="21"/>
      <c r="C4" s="21"/>
      <c r="D4" s="21"/>
      <c r="E4" s="21"/>
      <c r="F4" s="21"/>
      <c r="G4" s="21"/>
      <c r="H4" s="21"/>
      <c r="I4" s="21"/>
      <c r="J4" s="21"/>
      <c r="K4" s="25"/>
      <c r="L4" s="25"/>
    </row>
    <row r="5" spans="1:12" x14ac:dyDescent="0.3">
      <c r="A5" s="25" t="s">
        <v>98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7" spans="1:12" x14ac:dyDescent="0.3">
      <c r="B7" s="11" t="s">
        <v>99</v>
      </c>
      <c r="C7" s="11" t="s">
        <v>100</v>
      </c>
      <c r="D7" s="10" t="s">
        <v>27</v>
      </c>
    </row>
    <row r="8" spans="1:12" x14ac:dyDescent="0.3">
      <c r="B8" s="12">
        <v>0</v>
      </c>
      <c r="C8" s="12">
        <v>3.3</v>
      </c>
      <c r="D8">
        <f>(C8-$H$13)^2</f>
        <v>1.0187537777777766</v>
      </c>
      <c r="G8" s="10" t="s">
        <v>67</v>
      </c>
      <c r="H8">
        <f>COUNTIF(B8:B37,0)</f>
        <v>18</v>
      </c>
    </row>
    <row r="9" spans="1:12" x14ac:dyDescent="0.3">
      <c r="B9" s="12">
        <v>1</v>
      </c>
      <c r="C9" s="12">
        <v>2.2200000000000002</v>
      </c>
      <c r="D9">
        <f t="shared" ref="D9:D37" si="0">(C9-$H$13)^2</f>
        <v>4.9937777777778079E-3</v>
      </c>
      <c r="G9" s="10" t="s">
        <v>68</v>
      </c>
      <c r="H9">
        <f>COUNTIF(B8:B37,1)</f>
        <v>12</v>
      </c>
    </row>
    <row r="10" spans="1:12" x14ac:dyDescent="0.3">
      <c r="B10" s="12">
        <v>0</v>
      </c>
      <c r="C10" s="12">
        <v>1.82</v>
      </c>
      <c r="D10">
        <f t="shared" si="0"/>
        <v>0.22152711111111142</v>
      </c>
      <c r="G10" s="10" t="s">
        <v>71</v>
      </c>
      <c r="H10">
        <v>30</v>
      </c>
      <c r="K10" s="10" t="s">
        <v>72</v>
      </c>
      <c r="L10" s="10" t="s">
        <v>74</v>
      </c>
    </row>
    <row r="11" spans="1:12" x14ac:dyDescent="0.3">
      <c r="B11" s="12">
        <v>1</v>
      </c>
      <c r="C11" s="12">
        <v>2.5499999999999998</v>
      </c>
      <c r="D11">
        <f t="shared" si="0"/>
        <v>6.7253777777777468E-2</v>
      </c>
      <c r="G11" s="10" t="s">
        <v>69</v>
      </c>
      <c r="H11">
        <f>SUMIFS(C7:C37,B7:B37,0)/H8</f>
        <v>2.0883333333333338</v>
      </c>
    </row>
    <row r="12" spans="1:12" x14ac:dyDescent="0.3">
      <c r="B12" s="12">
        <v>0</v>
      </c>
      <c r="C12" s="12">
        <v>1.84</v>
      </c>
      <c r="D12">
        <f t="shared" si="0"/>
        <v>0.20310044444444475</v>
      </c>
      <c r="G12" s="10" t="s">
        <v>70</v>
      </c>
      <c r="H12">
        <f>SUMIFS(C8:C37,B8:B37,1)/H9</f>
        <v>2.5941666666666663</v>
      </c>
    </row>
    <row r="13" spans="1:12" x14ac:dyDescent="0.3">
      <c r="B13" s="12">
        <v>0</v>
      </c>
      <c r="C13" s="12">
        <v>2.5299999999999998</v>
      </c>
      <c r="D13">
        <f t="shared" si="0"/>
        <v>5.7280444444444155E-2</v>
      </c>
      <c r="G13" s="10" t="s">
        <v>20</v>
      </c>
      <c r="H13">
        <f>SUM(C8:C37)/H10</f>
        <v>2.2906666666666671</v>
      </c>
    </row>
    <row r="14" spans="1:12" x14ac:dyDescent="0.3">
      <c r="B14" s="12">
        <v>1</v>
      </c>
      <c r="C14" s="12">
        <v>2.87</v>
      </c>
      <c r="D14">
        <f t="shared" si="0"/>
        <v>0.33562711111111077</v>
      </c>
      <c r="G14" s="10" t="s">
        <v>26</v>
      </c>
      <c r="H14">
        <f>(SUM(D8:D37)/(H10-1))^0.5</f>
        <v>0.53740072592980836</v>
      </c>
    </row>
    <row r="15" spans="1:12" x14ac:dyDescent="0.3">
      <c r="B15" s="12">
        <v>0</v>
      </c>
      <c r="C15" s="12">
        <v>2.39</v>
      </c>
      <c r="D15">
        <f t="shared" si="0"/>
        <v>9.8671111111110557E-3</v>
      </c>
      <c r="G15" s="10" t="s">
        <v>72</v>
      </c>
      <c r="H15">
        <f>((H11-H12)/H14)*(H8*H9/(H10*(H10-1))^0.5)</f>
        <v>-6.8929213183911973</v>
      </c>
    </row>
    <row r="16" spans="1:12" x14ac:dyDescent="0.3">
      <c r="B16" s="12">
        <v>0</v>
      </c>
      <c r="C16" s="12">
        <v>2.3199999999999998</v>
      </c>
      <c r="D16">
        <f t="shared" si="0"/>
        <v>8.6044444444441121E-4</v>
      </c>
    </row>
    <row r="17" spans="2:4" x14ac:dyDescent="0.3">
      <c r="B17" s="12">
        <v>1</v>
      </c>
      <c r="C17" s="12">
        <v>2.79</v>
      </c>
      <c r="D17">
        <f t="shared" si="0"/>
        <v>0.2493337777777774</v>
      </c>
    </row>
    <row r="18" spans="2:4" x14ac:dyDescent="0.3">
      <c r="B18" s="12">
        <v>1</v>
      </c>
      <c r="C18" s="12">
        <v>2.2200000000000002</v>
      </c>
      <c r="D18">
        <f t="shared" si="0"/>
        <v>4.9937777777778079E-3</v>
      </c>
    </row>
    <row r="19" spans="2:4" x14ac:dyDescent="0.3">
      <c r="B19" s="12">
        <v>1</v>
      </c>
      <c r="C19" s="12">
        <v>2.31</v>
      </c>
      <c r="D19">
        <f t="shared" si="0"/>
        <v>3.7377777777776412E-4</v>
      </c>
    </row>
    <row r="20" spans="2:4" x14ac:dyDescent="0.3">
      <c r="B20" s="12">
        <v>0</v>
      </c>
      <c r="C20" s="12">
        <v>2.0499999999999998</v>
      </c>
      <c r="D20">
        <f t="shared" si="0"/>
        <v>5.7920444444444726E-2</v>
      </c>
    </row>
    <row r="21" spans="2:4" x14ac:dyDescent="0.3">
      <c r="B21" s="12">
        <v>1</v>
      </c>
      <c r="C21" s="12">
        <v>2.04</v>
      </c>
      <c r="D21">
        <f t="shared" si="0"/>
        <v>6.283377777777796E-2</v>
      </c>
    </row>
    <row r="22" spans="2:4" x14ac:dyDescent="0.3">
      <c r="B22" s="12">
        <v>0</v>
      </c>
      <c r="C22" s="12">
        <v>1.7</v>
      </c>
      <c r="D22">
        <f t="shared" si="0"/>
        <v>0.34888711111111165</v>
      </c>
    </row>
    <row r="23" spans="2:4" x14ac:dyDescent="0.3">
      <c r="B23" s="12">
        <v>0</v>
      </c>
      <c r="C23" s="12">
        <v>2.2799999999999998</v>
      </c>
      <c r="D23">
        <f t="shared" si="0"/>
        <v>1.1377777777779061E-4</v>
      </c>
    </row>
    <row r="24" spans="2:4" x14ac:dyDescent="0.3">
      <c r="B24" s="12">
        <v>1</v>
      </c>
      <c r="C24" s="12">
        <v>2.56</v>
      </c>
      <c r="D24">
        <f t="shared" si="0"/>
        <v>7.2540444444444255E-2</v>
      </c>
    </row>
    <row r="25" spans="2:4" x14ac:dyDescent="0.3">
      <c r="B25" s="12">
        <v>1</v>
      </c>
      <c r="C25" s="12">
        <v>3.13</v>
      </c>
      <c r="D25">
        <f t="shared" si="0"/>
        <v>0.70448044444444358</v>
      </c>
    </row>
    <row r="26" spans="2:4" x14ac:dyDescent="0.3">
      <c r="B26" s="12">
        <v>0</v>
      </c>
      <c r="C26" s="12">
        <v>2.2599999999999998</v>
      </c>
      <c r="D26">
        <f t="shared" si="0"/>
        <v>9.4044444444448243E-4</v>
      </c>
    </row>
    <row r="27" spans="2:4" x14ac:dyDescent="0.3">
      <c r="B27" s="12">
        <v>0</v>
      </c>
      <c r="C27" s="12">
        <v>2.56</v>
      </c>
      <c r="D27">
        <f t="shared" si="0"/>
        <v>7.2540444444444255E-2</v>
      </c>
    </row>
    <row r="28" spans="2:4" x14ac:dyDescent="0.3">
      <c r="B28" s="12">
        <v>0</v>
      </c>
      <c r="C28" s="12">
        <v>2.0299999999999998</v>
      </c>
      <c r="D28">
        <f t="shared" si="0"/>
        <v>6.794711111111143E-2</v>
      </c>
    </row>
    <row r="29" spans="2:4" x14ac:dyDescent="0.3">
      <c r="B29" s="12">
        <v>0</v>
      </c>
      <c r="C29" s="12">
        <v>1.45</v>
      </c>
      <c r="D29">
        <f t="shared" si="0"/>
        <v>0.70672044444444515</v>
      </c>
    </row>
    <row r="30" spans="2:4" x14ac:dyDescent="0.3">
      <c r="B30" s="12">
        <v>0</v>
      </c>
      <c r="C30" s="12">
        <v>1.62</v>
      </c>
      <c r="D30">
        <f t="shared" si="0"/>
        <v>0.44979377777777818</v>
      </c>
    </row>
    <row r="31" spans="2:4" x14ac:dyDescent="0.3">
      <c r="B31" s="12">
        <v>0</v>
      </c>
      <c r="C31" s="12">
        <v>0.92</v>
      </c>
      <c r="D31">
        <f t="shared" si="0"/>
        <v>1.8787271111111123</v>
      </c>
    </row>
    <row r="32" spans="2:4" x14ac:dyDescent="0.3">
      <c r="B32" s="12">
        <v>1</v>
      </c>
      <c r="C32" s="12">
        <v>2.31</v>
      </c>
      <c r="D32">
        <f t="shared" si="0"/>
        <v>3.7377777777776412E-4</v>
      </c>
    </row>
    <row r="33" spans="2:4" x14ac:dyDescent="0.3">
      <c r="B33" s="12">
        <v>0</v>
      </c>
      <c r="C33" s="11">
        <v>2.37</v>
      </c>
      <c r="D33">
        <f t="shared" si="0"/>
        <v>6.2937777777777306E-3</v>
      </c>
    </row>
    <row r="34" spans="2:4" x14ac:dyDescent="0.3">
      <c r="B34" s="12">
        <v>0</v>
      </c>
      <c r="C34" s="11">
        <v>1.59</v>
      </c>
      <c r="D34">
        <f t="shared" si="0"/>
        <v>0.49093377777777825</v>
      </c>
    </row>
    <row r="35" spans="2:4" x14ac:dyDescent="0.3">
      <c r="B35" s="12">
        <v>0</v>
      </c>
      <c r="C35" s="11">
        <v>2.56</v>
      </c>
      <c r="D35">
        <f t="shared" si="0"/>
        <v>7.2540444444444255E-2</v>
      </c>
    </row>
    <row r="36" spans="2:4" x14ac:dyDescent="0.3">
      <c r="B36" s="12">
        <v>1</v>
      </c>
      <c r="C36" s="11">
        <v>3.13</v>
      </c>
      <c r="D36">
        <f t="shared" si="0"/>
        <v>0.70448044444444358</v>
      </c>
    </row>
    <row r="37" spans="2:4" x14ac:dyDescent="0.3">
      <c r="B37" s="12">
        <v>1</v>
      </c>
      <c r="C37" s="11">
        <v>3</v>
      </c>
      <c r="D37">
        <f t="shared" si="0"/>
        <v>0.50315377777777726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L8" sqref="L8"/>
    </sheetView>
  </sheetViews>
  <sheetFormatPr defaultRowHeight="14" x14ac:dyDescent="0.3"/>
  <cols>
    <col min="12" max="12" width="9.9140625" customWidth="1"/>
  </cols>
  <sheetData>
    <row r="1" spans="1:13" x14ac:dyDescent="0.3">
      <c r="A1" s="21" t="s">
        <v>90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5"/>
    </row>
    <row r="2" spans="1:13" x14ac:dyDescent="0.3">
      <c r="A2" s="21" t="s">
        <v>91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5"/>
    </row>
    <row r="3" spans="1:13" x14ac:dyDescent="0.3">
      <c r="A3" s="21" t="s">
        <v>92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5"/>
    </row>
    <row r="4" spans="1:13" x14ac:dyDescent="0.3">
      <c r="A4" s="21" t="s">
        <v>93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5"/>
    </row>
    <row r="6" spans="1:13" x14ac:dyDescent="0.3">
      <c r="B6" s="11" t="s">
        <v>18</v>
      </c>
      <c r="C6" s="11" t="s">
        <v>19</v>
      </c>
    </row>
    <row r="7" spans="1:13" x14ac:dyDescent="0.3">
      <c r="B7" s="12">
        <v>1</v>
      </c>
      <c r="C7" s="12">
        <v>1</v>
      </c>
    </row>
    <row r="8" spans="1:13" x14ac:dyDescent="0.3">
      <c r="B8" s="12">
        <v>1</v>
      </c>
      <c r="C8" s="12">
        <v>1</v>
      </c>
      <c r="H8" s="23" t="s">
        <v>19</v>
      </c>
      <c r="I8" s="23"/>
    </row>
    <row r="9" spans="1:13" x14ac:dyDescent="0.3">
      <c r="B9" s="12">
        <v>0</v>
      </c>
      <c r="C9" s="12">
        <v>1</v>
      </c>
      <c r="H9">
        <v>0</v>
      </c>
      <c r="I9">
        <v>1</v>
      </c>
      <c r="J9" s="10" t="s">
        <v>79</v>
      </c>
    </row>
    <row r="10" spans="1:13" x14ac:dyDescent="0.3">
      <c r="B10" s="12">
        <v>0</v>
      </c>
      <c r="C10" s="12">
        <v>1</v>
      </c>
      <c r="F10" s="24" t="s">
        <v>18</v>
      </c>
      <c r="G10">
        <v>0</v>
      </c>
      <c r="H10">
        <f>COUNTIFS($B$7:$B$56,$G$10,$C$7:$C$56,H9)</f>
        <v>10</v>
      </c>
      <c r="I10">
        <f>COUNTIFS($B$7:$B$56,$G$10,$C$7:$C$56,I9)</f>
        <v>6</v>
      </c>
      <c r="J10">
        <f>SUM(H10:I10)</f>
        <v>16</v>
      </c>
    </row>
    <row r="11" spans="1:13" x14ac:dyDescent="0.3">
      <c r="B11" s="12">
        <v>0</v>
      </c>
      <c r="C11" s="12">
        <v>0</v>
      </c>
      <c r="F11" s="24"/>
      <c r="G11">
        <v>1</v>
      </c>
      <c r="H11">
        <f>COUNTIFS($B$7:$B$56,$G$11,$C$7:$C$56,H9)</f>
        <v>9</v>
      </c>
      <c r="I11">
        <f>COUNTIFS($B$7:$B$56,$G$11,$C$7:$C$56,I9)</f>
        <v>25</v>
      </c>
      <c r="J11">
        <f>SUM(H11:I11)</f>
        <v>34</v>
      </c>
    </row>
    <row r="12" spans="1:13" x14ac:dyDescent="0.3">
      <c r="B12" s="12">
        <v>1</v>
      </c>
      <c r="C12" s="12">
        <v>0</v>
      </c>
      <c r="G12" s="10" t="s">
        <v>79</v>
      </c>
      <c r="H12">
        <f>SUM(H10:H11)</f>
        <v>19</v>
      </c>
      <c r="I12">
        <f>SUM(I10:I11)</f>
        <v>31</v>
      </c>
    </row>
    <row r="13" spans="1:13" x14ac:dyDescent="0.3">
      <c r="B13" s="12">
        <v>1</v>
      </c>
      <c r="C13" s="12">
        <v>1</v>
      </c>
    </row>
    <row r="14" spans="1:13" x14ac:dyDescent="0.3">
      <c r="B14" s="12">
        <v>1</v>
      </c>
      <c r="C14" s="12">
        <v>0</v>
      </c>
      <c r="G14" s="10" t="s">
        <v>82</v>
      </c>
      <c r="H14">
        <f>H10</f>
        <v>10</v>
      </c>
    </row>
    <row r="15" spans="1:13" x14ac:dyDescent="0.3">
      <c r="B15" s="12">
        <v>1</v>
      </c>
      <c r="C15" s="12">
        <v>1</v>
      </c>
      <c r="G15" s="10" t="s">
        <v>83</v>
      </c>
      <c r="H15">
        <f>I11</f>
        <v>25</v>
      </c>
      <c r="L15" t="s">
        <v>80</v>
      </c>
      <c r="M15" s="10" t="s">
        <v>81</v>
      </c>
    </row>
    <row r="16" spans="1:13" x14ac:dyDescent="0.3">
      <c r="B16" s="12">
        <v>1</v>
      </c>
      <c r="C16" s="12">
        <v>1</v>
      </c>
      <c r="G16" s="10" t="s">
        <v>84</v>
      </c>
      <c r="H16">
        <f>I10</f>
        <v>6</v>
      </c>
    </row>
    <row r="17" spans="2:8" x14ac:dyDescent="0.3">
      <c r="B17" s="12">
        <v>0</v>
      </c>
      <c r="C17" s="12">
        <v>0</v>
      </c>
      <c r="G17" s="10" t="s">
        <v>85</v>
      </c>
      <c r="H17">
        <f>H11</f>
        <v>9</v>
      </c>
    </row>
    <row r="18" spans="2:8" x14ac:dyDescent="0.3">
      <c r="B18" s="12">
        <v>1</v>
      </c>
      <c r="C18" s="12">
        <v>1</v>
      </c>
      <c r="G18" s="10" t="s">
        <v>86</v>
      </c>
      <c r="H18">
        <f>H12</f>
        <v>19</v>
      </c>
    </row>
    <row r="19" spans="2:8" x14ac:dyDescent="0.3">
      <c r="B19" s="12">
        <v>1</v>
      </c>
      <c r="C19" s="12">
        <v>0</v>
      </c>
      <c r="G19" s="10" t="s">
        <v>87</v>
      </c>
      <c r="H19">
        <f>I12</f>
        <v>31</v>
      </c>
    </row>
    <row r="20" spans="2:8" x14ac:dyDescent="0.3">
      <c r="B20" s="12">
        <v>1</v>
      </c>
      <c r="C20" s="12">
        <v>1</v>
      </c>
      <c r="G20" s="10" t="s">
        <v>88</v>
      </c>
      <c r="H20">
        <f>J10</f>
        <v>16</v>
      </c>
    </row>
    <row r="21" spans="2:8" x14ac:dyDescent="0.3">
      <c r="B21" s="12">
        <v>1</v>
      </c>
      <c r="C21" s="12">
        <v>1</v>
      </c>
      <c r="G21" s="10" t="s">
        <v>89</v>
      </c>
      <c r="H21">
        <f>J11</f>
        <v>34</v>
      </c>
    </row>
    <row r="22" spans="2:8" x14ac:dyDescent="0.3">
      <c r="B22" s="12">
        <v>0</v>
      </c>
      <c r="C22" s="12">
        <v>0</v>
      </c>
      <c r="G22" s="10" t="s">
        <v>80</v>
      </c>
      <c r="H22">
        <f>(H14*H15-H16*H17)/(H18*H19*H20*H21)^0.5</f>
        <v>0.34625732861716096</v>
      </c>
    </row>
    <row r="23" spans="2:8" x14ac:dyDescent="0.3">
      <c r="B23" s="12">
        <v>0</v>
      </c>
      <c r="C23" s="12">
        <v>0</v>
      </c>
    </row>
    <row r="24" spans="2:8" x14ac:dyDescent="0.3">
      <c r="B24" s="12">
        <v>1</v>
      </c>
      <c r="C24" s="12">
        <v>1</v>
      </c>
    </row>
    <row r="25" spans="2:8" x14ac:dyDescent="0.3">
      <c r="B25" s="12">
        <v>1</v>
      </c>
      <c r="C25" s="12">
        <v>1</v>
      </c>
    </row>
    <row r="26" spans="2:8" x14ac:dyDescent="0.3">
      <c r="B26" s="12">
        <v>1</v>
      </c>
      <c r="C26" s="12">
        <v>1</v>
      </c>
    </row>
    <row r="27" spans="2:8" x14ac:dyDescent="0.3">
      <c r="B27" s="12">
        <v>1</v>
      </c>
      <c r="C27" s="12">
        <v>0</v>
      </c>
    </row>
    <row r="28" spans="2:8" x14ac:dyDescent="0.3">
      <c r="B28" s="12">
        <v>1</v>
      </c>
      <c r="C28" s="12">
        <v>1</v>
      </c>
    </row>
    <row r="29" spans="2:8" x14ac:dyDescent="0.3">
      <c r="B29" s="12">
        <v>1</v>
      </c>
      <c r="C29" s="12">
        <v>1</v>
      </c>
    </row>
    <row r="30" spans="2:8" x14ac:dyDescent="0.3">
      <c r="B30" s="12">
        <v>0</v>
      </c>
      <c r="C30" s="12">
        <v>0</v>
      </c>
    </row>
    <row r="31" spans="2:8" x14ac:dyDescent="0.3">
      <c r="B31" s="12">
        <v>1</v>
      </c>
      <c r="C31" s="12">
        <v>1</v>
      </c>
    </row>
    <row r="32" spans="2:8" x14ac:dyDescent="0.3">
      <c r="B32" s="12">
        <v>0</v>
      </c>
      <c r="C32" s="12">
        <v>0</v>
      </c>
    </row>
    <row r="33" spans="2:3" x14ac:dyDescent="0.3">
      <c r="B33" s="12">
        <v>1</v>
      </c>
      <c r="C33" s="12">
        <v>0</v>
      </c>
    </row>
    <row r="34" spans="2:3" x14ac:dyDescent="0.3">
      <c r="B34" s="12">
        <v>0</v>
      </c>
      <c r="C34" s="12">
        <v>1</v>
      </c>
    </row>
    <row r="35" spans="2:3" x14ac:dyDescent="0.3">
      <c r="B35" s="12">
        <v>1</v>
      </c>
      <c r="C35" s="12">
        <v>1</v>
      </c>
    </row>
    <row r="36" spans="2:3" x14ac:dyDescent="0.3">
      <c r="B36" s="12">
        <v>1</v>
      </c>
      <c r="C36" s="12">
        <v>1</v>
      </c>
    </row>
    <row r="37" spans="2:3" x14ac:dyDescent="0.3">
      <c r="B37" s="12">
        <v>1</v>
      </c>
      <c r="C37" s="12">
        <v>0</v>
      </c>
    </row>
    <row r="38" spans="2:3" x14ac:dyDescent="0.3">
      <c r="B38" s="12">
        <v>1</v>
      </c>
      <c r="C38" s="12">
        <v>1</v>
      </c>
    </row>
    <row r="39" spans="2:3" x14ac:dyDescent="0.3">
      <c r="B39" s="12">
        <v>1</v>
      </c>
      <c r="C39" s="12">
        <v>0</v>
      </c>
    </row>
    <row r="40" spans="2:3" x14ac:dyDescent="0.3">
      <c r="B40" s="12">
        <v>1</v>
      </c>
      <c r="C40" s="12">
        <v>1</v>
      </c>
    </row>
    <row r="41" spans="2:3" x14ac:dyDescent="0.3">
      <c r="B41" s="12">
        <v>0</v>
      </c>
      <c r="C41" s="12">
        <v>1</v>
      </c>
    </row>
    <row r="42" spans="2:3" x14ac:dyDescent="0.3">
      <c r="B42" s="12">
        <v>1</v>
      </c>
      <c r="C42" s="12">
        <v>1</v>
      </c>
    </row>
    <row r="43" spans="2:3" x14ac:dyDescent="0.3">
      <c r="B43" s="12">
        <v>1</v>
      </c>
      <c r="C43" s="12">
        <v>1</v>
      </c>
    </row>
    <row r="44" spans="2:3" x14ac:dyDescent="0.3">
      <c r="B44" s="12">
        <v>0</v>
      </c>
      <c r="C44" s="12">
        <v>0</v>
      </c>
    </row>
    <row r="45" spans="2:3" x14ac:dyDescent="0.3">
      <c r="B45" s="12">
        <v>1</v>
      </c>
      <c r="C45" s="12">
        <v>0</v>
      </c>
    </row>
    <row r="46" spans="2:3" x14ac:dyDescent="0.3">
      <c r="B46" s="12">
        <v>1</v>
      </c>
      <c r="C46" s="12">
        <v>1</v>
      </c>
    </row>
    <row r="47" spans="2:3" x14ac:dyDescent="0.3">
      <c r="B47" s="12">
        <v>0</v>
      </c>
      <c r="C47" s="12">
        <v>0</v>
      </c>
    </row>
    <row r="48" spans="2:3" x14ac:dyDescent="0.3">
      <c r="B48" s="12">
        <v>0</v>
      </c>
      <c r="C48" s="12">
        <v>0</v>
      </c>
    </row>
    <row r="49" spans="2:3" x14ac:dyDescent="0.3">
      <c r="B49" s="12">
        <v>1</v>
      </c>
      <c r="C49" s="12">
        <v>1</v>
      </c>
    </row>
    <row r="50" spans="2:3" x14ac:dyDescent="0.3">
      <c r="B50" s="12">
        <v>0</v>
      </c>
      <c r="C50" s="12">
        <v>1</v>
      </c>
    </row>
    <row r="51" spans="2:3" x14ac:dyDescent="0.3">
      <c r="B51" s="12">
        <v>1</v>
      </c>
      <c r="C51" s="12">
        <v>1</v>
      </c>
    </row>
    <row r="52" spans="2:3" x14ac:dyDescent="0.3">
      <c r="B52" s="12">
        <v>0</v>
      </c>
      <c r="C52" s="12">
        <v>0</v>
      </c>
    </row>
    <row r="53" spans="2:3" x14ac:dyDescent="0.3">
      <c r="B53" s="12">
        <v>1</v>
      </c>
      <c r="C53" s="12">
        <v>0</v>
      </c>
    </row>
    <row r="54" spans="2:3" x14ac:dyDescent="0.3">
      <c r="B54" s="12">
        <v>1</v>
      </c>
      <c r="C54" s="12">
        <v>1</v>
      </c>
    </row>
    <row r="55" spans="2:3" x14ac:dyDescent="0.3">
      <c r="B55" s="12">
        <v>0</v>
      </c>
      <c r="C55" s="12">
        <v>1</v>
      </c>
    </row>
    <row r="56" spans="2:3" x14ac:dyDescent="0.3">
      <c r="B56" s="12">
        <v>1</v>
      </c>
      <c r="C56" s="12">
        <v>1</v>
      </c>
    </row>
  </sheetData>
  <mergeCells count="2">
    <mergeCell ref="H8:I8"/>
    <mergeCell ref="F10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N14" sqref="N14"/>
    </sheetView>
  </sheetViews>
  <sheetFormatPr defaultRowHeight="14" x14ac:dyDescent="0.3"/>
  <cols>
    <col min="6" max="6" width="11.33203125" bestFit="1" customWidth="1"/>
    <col min="7" max="7" width="11.33203125" customWidth="1"/>
    <col min="8" max="8" width="18.83203125" bestFit="1" customWidth="1"/>
    <col min="10" max="10" width="19.1640625" customWidth="1"/>
    <col min="11" max="11" width="11.75" bestFit="1" customWidth="1"/>
    <col min="12" max="12" width="11.08203125" bestFit="1" customWidth="1"/>
    <col min="13" max="13" width="26.4140625" bestFit="1" customWidth="1"/>
    <col min="14" max="14" width="58.25" bestFit="1" customWidth="1"/>
  </cols>
  <sheetData>
    <row r="1" spans="1:14" x14ac:dyDescent="0.3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3" spans="1:14" x14ac:dyDescent="0.3">
      <c r="B3" s="11" t="s">
        <v>18</v>
      </c>
      <c r="C3" s="11" t="s">
        <v>19</v>
      </c>
      <c r="D3" s="10" t="s">
        <v>21</v>
      </c>
      <c r="E3" s="10" t="s">
        <v>23</v>
      </c>
      <c r="F3" s="10" t="s">
        <v>27</v>
      </c>
      <c r="G3" s="10" t="s">
        <v>28</v>
      </c>
      <c r="H3" s="10" t="s">
        <v>24</v>
      </c>
    </row>
    <row r="4" spans="1:14" x14ac:dyDescent="0.3">
      <c r="B4" s="12">
        <v>274.58</v>
      </c>
      <c r="C4" s="12">
        <v>219.5</v>
      </c>
      <c r="D4">
        <f>B4-$K$6</f>
        <v>-18.391666666666652</v>
      </c>
      <c r="E4">
        <f>C4-$K$7</f>
        <v>-10.329166666666652</v>
      </c>
      <c r="F4">
        <f>D4^2</f>
        <v>338.25340277777724</v>
      </c>
      <c r="G4">
        <f>E4^2</f>
        <v>106.69168402777747</v>
      </c>
      <c r="H4">
        <f>D4*E4</f>
        <v>189.97059027777735</v>
      </c>
    </row>
    <row r="5" spans="1:14" x14ac:dyDescent="0.3">
      <c r="B5" s="12">
        <v>287.95999999999998</v>
      </c>
      <c r="C5" s="12">
        <v>242.92</v>
      </c>
      <c r="D5">
        <f t="shared" ref="D5:D15" si="0">B5-$K$6</f>
        <v>-5.0116666666666561</v>
      </c>
      <c r="E5">
        <f t="shared" ref="E5:E15" si="1">C5-$K$7</f>
        <v>13.090833333333336</v>
      </c>
      <c r="F5">
        <f t="shared" ref="F5:F15" si="2">D5^2</f>
        <v>25.116802777777671</v>
      </c>
      <c r="G5">
        <f t="shared" ref="G5:G15" si="3">E5^2</f>
        <v>171.36991736111119</v>
      </c>
      <c r="H5">
        <f t="shared" ref="H5:H15" si="4">D5*E5</f>
        <v>-65.606893055555432</v>
      </c>
      <c r="J5" s="10" t="s">
        <v>30</v>
      </c>
      <c r="K5">
        <f>COUNT(B4:B15)</f>
        <v>12</v>
      </c>
    </row>
    <row r="6" spans="1:14" x14ac:dyDescent="0.3">
      <c r="B6" s="12">
        <v>290.35000000000002</v>
      </c>
      <c r="C6" s="12">
        <v>245.9</v>
      </c>
      <c r="D6">
        <f t="shared" si="0"/>
        <v>-2.6216666666666129</v>
      </c>
      <c r="E6">
        <f t="shared" si="1"/>
        <v>16.070833333333354</v>
      </c>
      <c r="F6">
        <f t="shared" si="2"/>
        <v>6.8731361111108287</v>
      </c>
      <c r="G6">
        <f t="shared" si="3"/>
        <v>258.27168402777846</v>
      </c>
      <c r="H6">
        <f t="shared" si="4"/>
        <v>-42.132368055554743</v>
      </c>
      <c r="J6" s="10" t="s">
        <v>20</v>
      </c>
      <c r="K6">
        <f>B17/K5</f>
        <v>292.97166666666664</v>
      </c>
      <c r="M6" s="10" t="s">
        <v>42</v>
      </c>
      <c r="N6" s="10" t="s">
        <v>43</v>
      </c>
    </row>
    <row r="7" spans="1:14" x14ac:dyDescent="0.3">
      <c r="B7" s="12">
        <v>320.07</v>
      </c>
      <c r="C7" s="12">
        <v>256.8</v>
      </c>
      <c r="D7">
        <f t="shared" si="0"/>
        <v>27.098333333333358</v>
      </c>
      <c r="E7">
        <f t="shared" si="1"/>
        <v>26.97083333333336</v>
      </c>
      <c r="F7">
        <f t="shared" si="2"/>
        <v>734.31966944444571</v>
      </c>
      <c r="G7">
        <f t="shared" si="3"/>
        <v>727.4258506944459</v>
      </c>
      <c r="H7">
        <f t="shared" si="4"/>
        <v>730.86463194444582</v>
      </c>
      <c r="J7" s="10" t="s">
        <v>22</v>
      </c>
      <c r="K7">
        <f>C17/K5</f>
        <v>229.82916666666665</v>
      </c>
    </row>
    <row r="8" spans="1:14" x14ac:dyDescent="0.3">
      <c r="B8" s="12">
        <v>317.39999999999998</v>
      </c>
      <c r="C8" s="12">
        <v>240.6</v>
      </c>
      <c r="D8">
        <f t="shared" si="0"/>
        <v>24.428333333333342</v>
      </c>
      <c r="E8">
        <f t="shared" si="1"/>
        <v>10.770833333333343</v>
      </c>
      <c r="F8">
        <f t="shared" si="2"/>
        <v>596.74346944444483</v>
      </c>
      <c r="G8">
        <f t="shared" si="3"/>
        <v>116.01085069444464</v>
      </c>
      <c r="H8">
        <f t="shared" si="4"/>
        <v>263.11350694444479</v>
      </c>
      <c r="J8" s="10" t="s">
        <v>26</v>
      </c>
      <c r="K8">
        <f>(F17/K5)^0.5</f>
        <v>22.205279715018719</v>
      </c>
    </row>
    <row r="9" spans="1:14" x14ac:dyDescent="0.3">
      <c r="B9" s="12">
        <v>319.52999999999997</v>
      </c>
      <c r="C9" s="12">
        <v>245.23</v>
      </c>
      <c r="D9">
        <f t="shared" si="0"/>
        <v>26.558333333333337</v>
      </c>
      <c r="E9">
        <f t="shared" si="1"/>
        <v>15.400833333333338</v>
      </c>
      <c r="F9">
        <f t="shared" si="2"/>
        <v>705.34506944444468</v>
      </c>
      <c r="G9">
        <f t="shared" si="3"/>
        <v>237.18566736111126</v>
      </c>
      <c r="H9">
        <f t="shared" si="4"/>
        <v>409.02046527777799</v>
      </c>
      <c r="J9" s="10" t="s">
        <v>29</v>
      </c>
      <c r="K9">
        <f>(G17/K5)^0.5</f>
        <v>16.713230018129018</v>
      </c>
    </row>
    <row r="10" spans="1:14" x14ac:dyDescent="0.3">
      <c r="B10" s="12">
        <v>301.52</v>
      </c>
      <c r="C10" s="12">
        <v>232.09</v>
      </c>
      <c r="D10">
        <f t="shared" si="0"/>
        <v>8.5483333333333462</v>
      </c>
      <c r="E10">
        <f t="shared" si="1"/>
        <v>2.2608333333333519</v>
      </c>
      <c r="F10">
        <f t="shared" si="2"/>
        <v>73.074002777777991</v>
      </c>
      <c r="G10">
        <f t="shared" si="3"/>
        <v>5.1113673611111947</v>
      </c>
      <c r="H10">
        <f t="shared" si="4"/>
        <v>19.326356944444633</v>
      </c>
      <c r="J10" s="10" t="s">
        <v>24</v>
      </c>
      <c r="K10">
        <f>H17</f>
        <v>3241.7714166666665</v>
      </c>
    </row>
    <row r="11" spans="1:14" x14ac:dyDescent="0.3">
      <c r="B11" s="12">
        <v>271.75</v>
      </c>
      <c r="C11" s="12">
        <v>222.65</v>
      </c>
      <c r="D11">
        <f t="shared" si="0"/>
        <v>-21.221666666666636</v>
      </c>
      <c r="E11">
        <f t="shared" si="1"/>
        <v>-7.1791666666666458</v>
      </c>
      <c r="F11">
        <f t="shared" si="2"/>
        <v>450.35913611110982</v>
      </c>
      <c r="G11">
        <f t="shared" si="3"/>
        <v>51.540434027777479</v>
      </c>
      <c r="H11">
        <f t="shared" si="4"/>
        <v>152.35388194444377</v>
      </c>
      <c r="J11" s="10" t="s">
        <v>25</v>
      </c>
      <c r="K11">
        <f>K10/(K8*K9*K5)</f>
        <v>0.72792142819826477</v>
      </c>
    </row>
    <row r="12" spans="1:14" x14ac:dyDescent="0.3">
      <c r="B12" s="12">
        <v>323.64999999999998</v>
      </c>
      <c r="C12" s="12">
        <v>231.74</v>
      </c>
      <c r="D12">
        <f t="shared" si="0"/>
        <v>30.678333333333342</v>
      </c>
      <c r="E12">
        <f t="shared" si="1"/>
        <v>1.9108333333333576</v>
      </c>
      <c r="F12">
        <f t="shared" si="2"/>
        <v>941.16013611111157</v>
      </c>
      <c r="G12">
        <f t="shared" si="3"/>
        <v>3.6512840277778706</v>
      </c>
      <c r="H12">
        <f t="shared" si="4"/>
        <v>58.621181944445205</v>
      </c>
    </row>
    <row r="13" spans="1:14" x14ac:dyDescent="0.3">
      <c r="B13" s="12">
        <v>259.8</v>
      </c>
      <c r="C13" s="12">
        <v>214.43</v>
      </c>
      <c r="D13">
        <f t="shared" si="0"/>
        <v>-33.171666666666624</v>
      </c>
      <c r="E13">
        <f t="shared" si="1"/>
        <v>-15.399166666666645</v>
      </c>
      <c r="F13">
        <f t="shared" si="2"/>
        <v>1100.3594694444416</v>
      </c>
      <c r="G13">
        <f t="shared" si="3"/>
        <v>237.1343340277771</v>
      </c>
      <c r="H13">
        <f t="shared" si="4"/>
        <v>510.81602361110976</v>
      </c>
    </row>
    <row r="14" spans="1:14" x14ac:dyDescent="0.3">
      <c r="B14" s="12">
        <v>263.02</v>
      </c>
      <c r="C14" s="12">
        <v>201.86</v>
      </c>
      <c r="D14">
        <f t="shared" si="0"/>
        <v>-29.951666666666654</v>
      </c>
      <c r="E14">
        <f t="shared" si="1"/>
        <v>-27.969166666666638</v>
      </c>
      <c r="F14">
        <f t="shared" si="2"/>
        <v>897.10233611111039</v>
      </c>
      <c r="G14">
        <f t="shared" si="3"/>
        <v>782.27428402777616</v>
      </c>
      <c r="H14">
        <f t="shared" si="4"/>
        <v>837.72315694444319</v>
      </c>
      <c r="J14" s="14" t="s">
        <v>16</v>
      </c>
      <c r="K14" s="15"/>
      <c r="L14" s="16"/>
    </row>
    <row r="15" spans="1:14" ht="14.5" x14ac:dyDescent="0.35">
      <c r="B15" s="12">
        <v>286.02999999999997</v>
      </c>
      <c r="C15" s="12">
        <v>204.23</v>
      </c>
      <c r="D15">
        <f t="shared" si="0"/>
        <v>-6.9416666666666629</v>
      </c>
      <c r="E15">
        <f t="shared" si="1"/>
        <v>-25.599166666666662</v>
      </c>
      <c r="F15">
        <f t="shared" si="2"/>
        <v>48.18673611111106</v>
      </c>
      <c r="G15">
        <f t="shared" si="3"/>
        <v>655.31733402777752</v>
      </c>
      <c r="H15">
        <f t="shared" si="4"/>
        <v>177.70088194444432</v>
      </c>
      <c r="J15" s="5"/>
      <c r="K15" s="5" t="s">
        <v>18</v>
      </c>
      <c r="L15" s="5" t="s">
        <v>19</v>
      </c>
    </row>
    <row r="16" spans="1:14" x14ac:dyDescent="0.3">
      <c r="J16" s="13" t="s">
        <v>18</v>
      </c>
      <c r="K16" s="6">
        <v>1</v>
      </c>
      <c r="L16" s="17">
        <f>K17</f>
        <v>0.72792142800000004</v>
      </c>
    </row>
    <row r="17" spans="1:12" x14ac:dyDescent="0.3">
      <c r="A17" s="10" t="s">
        <v>31</v>
      </c>
      <c r="B17">
        <f>SUM(B4:B15)</f>
        <v>3515.66</v>
      </c>
      <c r="C17">
        <f t="shared" ref="C17:H17" si="5">SUM(C4:C15)</f>
        <v>2757.95</v>
      </c>
      <c r="D17">
        <f t="shared" si="5"/>
        <v>2.2737367544323206E-13</v>
      </c>
      <c r="E17">
        <f t="shared" si="5"/>
        <v>1.9895196601282805E-13</v>
      </c>
      <c r="F17">
        <f t="shared" si="5"/>
        <v>5916.8933666666626</v>
      </c>
      <c r="G17">
        <f t="shared" si="5"/>
        <v>3351.9846916666665</v>
      </c>
      <c r="H17">
        <f t="shared" si="5"/>
        <v>3241.7714166666665</v>
      </c>
      <c r="J17" s="13" t="s">
        <v>19</v>
      </c>
      <c r="K17" s="17">
        <v>0.72792142800000004</v>
      </c>
      <c r="L17" s="6">
        <v>1</v>
      </c>
    </row>
  </sheetData>
  <mergeCells count="1">
    <mergeCell ref="J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24" sqref="H24"/>
    </sheetView>
  </sheetViews>
  <sheetFormatPr defaultRowHeight="14" x14ac:dyDescent="0.3"/>
  <cols>
    <col min="7" max="7" width="17.5" bestFit="1" customWidth="1"/>
    <col min="8" max="8" width="19.5" bestFit="1" customWidth="1"/>
    <col min="10" max="10" width="5.5" customWidth="1"/>
    <col min="11" max="11" width="8.25" customWidth="1"/>
    <col min="13" max="13" width="19" bestFit="1" customWidth="1"/>
    <col min="14" max="14" width="20.1640625" bestFit="1" customWidth="1"/>
  </cols>
  <sheetData>
    <row r="1" spans="1:14" x14ac:dyDescent="0.3">
      <c r="A1" s="21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10"/>
      <c r="L1" s="10"/>
      <c r="M1" s="10"/>
    </row>
    <row r="2" spans="1:14" x14ac:dyDescent="0.3">
      <c r="A2" s="21" t="s">
        <v>33</v>
      </c>
      <c r="B2" s="21"/>
      <c r="C2" s="21"/>
      <c r="D2" s="21"/>
      <c r="E2" s="21"/>
      <c r="F2" s="21"/>
      <c r="G2" s="21"/>
      <c r="H2" s="21"/>
      <c r="I2" s="21"/>
      <c r="J2" s="21"/>
    </row>
    <row r="3" spans="1:14" x14ac:dyDescent="0.3">
      <c r="A3" s="21" t="s">
        <v>34</v>
      </c>
      <c r="B3" s="21"/>
      <c r="C3" s="21"/>
      <c r="D3" s="21"/>
      <c r="E3" s="21"/>
      <c r="F3" s="21"/>
      <c r="G3" s="21"/>
      <c r="H3" s="21"/>
      <c r="I3" s="21"/>
      <c r="J3" s="21"/>
    </row>
    <row r="4" spans="1:14" x14ac:dyDescent="0.3">
      <c r="A4" s="10"/>
      <c r="B4" s="10"/>
      <c r="C4" s="10"/>
      <c r="D4" s="10"/>
      <c r="E4" s="10"/>
      <c r="F4" s="10"/>
      <c r="G4" s="10"/>
    </row>
    <row r="5" spans="1:14" x14ac:dyDescent="0.3">
      <c r="B5" s="11" t="s">
        <v>18</v>
      </c>
      <c r="C5" s="11" t="s">
        <v>19</v>
      </c>
      <c r="M5" s="10" t="s">
        <v>30</v>
      </c>
      <c r="N5">
        <v>12</v>
      </c>
    </row>
    <row r="6" spans="1:14" x14ac:dyDescent="0.3">
      <c r="B6" s="12">
        <v>274.58</v>
      </c>
      <c r="C6" s="12">
        <v>219.5</v>
      </c>
      <c r="M6" s="10" t="s">
        <v>25</v>
      </c>
      <c r="N6">
        <v>0.72792142800000004</v>
      </c>
    </row>
    <row r="7" spans="1:14" x14ac:dyDescent="0.3">
      <c r="B7" s="12">
        <v>287.95999999999998</v>
      </c>
      <c r="C7" s="12">
        <v>242.92</v>
      </c>
      <c r="G7" s="10" t="s">
        <v>41</v>
      </c>
      <c r="H7">
        <f>N5-2</f>
        <v>10</v>
      </c>
      <c r="M7" s="10"/>
    </row>
    <row r="8" spans="1:14" ht="14.5" x14ac:dyDescent="0.35">
      <c r="B8" s="12">
        <v>290.35000000000002</v>
      </c>
      <c r="C8" s="12">
        <v>245.9</v>
      </c>
      <c r="G8" s="10" t="s">
        <v>35</v>
      </c>
      <c r="H8" s="10" t="s">
        <v>37</v>
      </c>
      <c r="M8" s="10"/>
    </row>
    <row r="9" spans="1:14" ht="14.5" x14ac:dyDescent="0.35">
      <c r="B9" s="12">
        <v>320.07</v>
      </c>
      <c r="C9" s="12">
        <v>256.8</v>
      </c>
      <c r="G9" s="10" t="s">
        <v>36</v>
      </c>
      <c r="H9" s="10" t="s">
        <v>38</v>
      </c>
      <c r="K9" s="18"/>
      <c r="M9" s="10" t="s">
        <v>44</v>
      </c>
      <c r="N9" s="10" t="s">
        <v>45</v>
      </c>
    </row>
    <row r="10" spans="1:14" x14ac:dyDescent="0.3">
      <c r="B10" s="12">
        <v>317.39999999999998</v>
      </c>
      <c r="C10" s="12">
        <v>240.6</v>
      </c>
      <c r="G10" s="10" t="s">
        <v>39</v>
      </c>
      <c r="H10">
        <f>N6*(H7/(1-N6^2))^0.5</f>
        <v>3.357185502786352</v>
      </c>
      <c r="M10" s="10"/>
    </row>
    <row r="11" spans="1:14" x14ac:dyDescent="0.3">
      <c r="B11" s="12">
        <v>319.52999999999997</v>
      </c>
      <c r="C11" s="12">
        <v>245.23</v>
      </c>
      <c r="G11" s="10" t="s">
        <v>40</v>
      </c>
      <c r="H11">
        <f>_xlfn.T.INV.2T(0.05,H7)</f>
        <v>2.2281388519862744</v>
      </c>
    </row>
    <row r="12" spans="1:14" x14ac:dyDescent="0.3">
      <c r="B12" s="12">
        <v>301.52</v>
      </c>
      <c r="C12" s="12">
        <v>232.09</v>
      </c>
      <c r="G12" s="10" t="s">
        <v>46</v>
      </c>
      <c r="H12" t="str">
        <f>IF(H10&gt;H11,"Reject Null Hypotheses","Accept Null Hyptheses")</f>
        <v>Reject Null Hypotheses</v>
      </c>
    </row>
    <row r="13" spans="1:14" x14ac:dyDescent="0.3">
      <c r="B13" s="12">
        <v>271.75</v>
      </c>
      <c r="C13" s="12">
        <v>222.65</v>
      </c>
      <c r="G13" s="10" t="s">
        <v>47</v>
      </c>
      <c r="H13">
        <f>_xlfn.T.DIST.2T(H10,H7)</f>
        <v>7.2767287056756461E-3</v>
      </c>
    </row>
    <row r="14" spans="1:14" x14ac:dyDescent="0.3">
      <c r="B14" s="12">
        <v>323.64999999999998</v>
      </c>
      <c r="C14" s="12">
        <v>231.74</v>
      </c>
    </row>
    <row r="15" spans="1:14" x14ac:dyDescent="0.3">
      <c r="B15" s="12">
        <v>259.8</v>
      </c>
      <c r="C15" s="12">
        <v>214.43</v>
      </c>
    </row>
    <row r="16" spans="1:14" x14ac:dyDescent="0.3">
      <c r="B16" s="12">
        <v>263.02</v>
      </c>
      <c r="C16" s="12">
        <v>201.86</v>
      </c>
    </row>
    <row r="17" spans="2:8" x14ac:dyDescent="0.3">
      <c r="B17" s="12">
        <v>286.02999999999997</v>
      </c>
      <c r="C17" s="12">
        <v>204.23</v>
      </c>
      <c r="G17" s="10" t="s">
        <v>41</v>
      </c>
      <c r="H17">
        <f>N5-2</f>
        <v>10</v>
      </c>
    </row>
    <row r="18" spans="2:8" ht="14.5" x14ac:dyDescent="0.35">
      <c r="G18" s="10" t="s">
        <v>35</v>
      </c>
      <c r="H18" s="10" t="s">
        <v>48</v>
      </c>
    </row>
    <row r="19" spans="2:8" ht="14.5" x14ac:dyDescent="0.35">
      <c r="G19" s="10" t="s">
        <v>36</v>
      </c>
      <c r="H19" s="10" t="s">
        <v>125</v>
      </c>
    </row>
    <row r="20" spans="2:8" x14ac:dyDescent="0.3">
      <c r="G20" s="10" t="s">
        <v>39</v>
      </c>
      <c r="H20">
        <f>(N6-0.5)*(H17/(1-N6^2))^0.5</f>
        <v>1.0511773447284249</v>
      </c>
    </row>
    <row r="21" spans="2:8" x14ac:dyDescent="0.3">
      <c r="G21" s="10" t="s">
        <v>40</v>
      </c>
      <c r="H21">
        <f>ABS(_xlfn.T.INV(0.05,H17))</f>
        <v>1.812461122811676</v>
      </c>
    </row>
    <row r="22" spans="2:8" x14ac:dyDescent="0.3">
      <c r="G22" s="10" t="s">
        <v>46</v>
      </c>
      <c r="H22" t="str">
        <f>IF(H20&gt;H21,"Reject Null Hypotheses","Accept Null Hyptheses")</f>
        <v>Accept Null Hyptheses</v>
      </c>
    </row>
    <row r="23" spans="2:8" x14ac:dyDescent="0.3">
      <c r="G23" s="10" t="s">
        <v>47</v>
      </c>
      <c r="H23">
        <f>_xlfn.T.DIST.RT(H20,H17)</f>
        <v>0.15895786358202771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J18" sqref="J18"/>
    </sheetView>
  </sheetViews>
  <sheetFormatPr defaultRowHeight="14" x14ac:dyDescent="0.3"/>
  <cols>
    <col min="3" max="3" width="16.9140625" bestFit="1" customWidth="1"/>
    <col min="4" max="4" width="11.4140625" bestFit="1" customWidth="1"/>
    <col min="9" max="9" width="27.9140625" bestFit="1" customWidth="1"/>
    <col min="10" max="10" width="19.5" bestFit="1" customWidth="1"/>
    <col min="13" max="13" width="27.9140625" bestFit="1" customWidth="1"/>
    <col min="14" max="14" width="16.6640625" bestFit="1" customWidth="1"/>
  </cols>
  <sheetData>
    <row r="1" spans="1:16" x14ac:dyDescent="0.3">
      <c r="A1" s="19" t="s">
        <v>49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4.5" customHeight="1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4" spans="1:16" x14ac:dyDescent="0.3">
      <c r="B4" s="11" t="s">
        <v>50</v>
      </c>
      <c r="C4" s="11" t="s">
        <v>51</v>
      </c>
      <c r="D4" s="11" t="s">
        <v>52</v>
      </c>
      <c r="E4" s="10" t="s">
        <v>53</v>
      </c>
      <c r="F4" s="10" t="s">
        <v>54</v>
      </c>
    </row>
    <row r="5" spans="1:16" x14ac:dyDescent="0.3">
      <c r="B5" s="12">
        <v>1</v>
      </c>
      <c r="C5" s="12">
        <v>1</v>
      </c>
      <c r="D5" s="12">
        <v>2</v>
      </c>
      <c r="E5">
        <f>C5-D5</f>
        <v>-1</v>
      </c>
      <c r="F5">
        <f>E5^2</f>
        <v>1</v>
      </c>
    </row>
    <row r="6" spans="1:16" x14ac:dyDescent="0.3">
      <c r="B6" s="12">
        <v>2</v>
      </c>
      <c r="C6" s="12">
        <v>4</v>
      </c>
      <c r="D6" s="12">
        <v>3</v>
      </c>
      <c r="E6">
        <f t="shared" ref="E6:E16" si="0">C6-D6</f>
        <v>1</v>
      </c>
      <c r="F6">
        <f t="shared" ref="F6:F16" si="1">E6^2</f>
        <v>1</v>
      </c>
      <c r="I6" s="10" t="s">
        <v>56</v>
      </c>
      <c r="J6">
        <v>12</v>
      </c>
    </row>
    <row r="7" spans="1:16" ht="14.5" x14ac:dyDescent="0.35">
      <c r="B7" s="12">
        <v>3</v>
      </c>
      <c r="C7" s="12">
        <v>12</v>
      </c>
      <c r="D7" s="12">
        <v>9</v>
      </c>
      <c r="E7">
        <f t="shared" si="0"/>
        <v>3</v>
      </c>
      <c r="F7">
        <f t="shared" si="1"/>
        <v>9</v>
      </c>
      <c r="I7" s="10" t="s">
        <v>55</v>
      </c>
      <c r="J7">
        <f>1-(6*F17)/(J6*(J6^2-1))</f>
        <v>0.7622377622377623</v>
      </c>
      <c r="M7" t="s">
        <v>55</v>
      </c>
      <c r="N7" s="10" t="s">
        <v>58</v>
      </c>
    </row>
    <row r="8" spans="1:16" x14ac:dyDescent="0.3">
      <c r="B8" s="12">
        <v>4</v>
      </c>
      <c r="C8" s="12">
        <v>2</v>
      </c>
      <c r="D8" s="12">
        <v>5</v>
      </c>
      <c r="E8">
        <f t="shared" si="0"/>
        <v>-3</v>
      </c>
      <c r="F8">
        <f t="shared" si="1"/>
        <v>9</v>
      </c>
    </row>
    <row r="9" spans="1:16" x14ac:dyDescent="0.3">
      <c r="B9" s="12">
        <v>5</v>
      </c>
      <c r="C9" s="12">
        <v>5</v>
      </c>
      <c r="D9" s="12">
        <v>4</v>
      </c>
      <c r="E9">
        <f t="shared" si="0"/>
        <v>1</v>
      </c>
      <c r="F9">
        <f t="shared" si="1"/>
        <v>1</v>
      </c>
    </row>
    <row r="10" spans="1:16" x14ac:dyDescent="0.3">
      <c r="B10" s="12">
        <v>6</v>
      </c>
      <c r="C10" s="12">
        <v>8</v>
      </c>
      <c r="D10" s="12">
        <v>6</v>
      </c>
      <c r="E10">
        <f t="shared" si="0"/>
        <v>2</v>
      </c>
      <c r="F10">
        <f t="shared" si="1"/>
        <v>4</v>
      </c>
    </row>
    <row r="11" spans="1:16" x14ac:dyDescent="0.3">
      <c r="B11" s="12">
        <v>7</v>
      </c>
      <c r="C11" s="12">
        <v>11</v>
      </c>
      <c r="D11" s="12">
        <v>10</v>
      </c>
      <c r="E11">
        <f t="shared" si="0"/>
        <v>1</v>
      </c>
      <c r="F11">
        <f t="shared" si="1"/>
        <v>1</v>
      </c>
      <c r="I11" s="10" t="s">
        <v>62</v>
      </c>
      <c r="J11">
        <f>J6-2</f>
        <v>10</v>
      </c>
    </row>
    <row r="12" spans="1:16" ht="14.5" x14ac:dyDescent="0.35">
      <c r="B12" s="12">
        <v>8</v>
      </c>
      <c r="C12" s="12">
        <v>7</v>
      </c>
      <c r="D12" s="12">
        <v>7</v>
      </c>
      <c r="E12">
        <f t="shared" si="0"/>
        <v>0</v>
      </c>
      <c r="F12">
        <f t="shared" si="1"/>
        <v>0</v>
      </c>
      <c r="I12" s="10" t="s">
        <v>35</v>
      </c>
      <c r="J12" s="18" t="s">
        <v>60</v>
      </c>
    </row>
    <row r="13" spans="1:16" x14ac:dyDescent="0.3">
      <c r="B13" s="12">
        <v>9</v>
      </c>
      <c r="C13" s="12">
        <v>10</v>
      </c>
      <c r="D13" s="12">
        <v>8</v>
      </c>
      <c r="E13">
        <f t="shared" si="0"/>
        <v>2</v>
      </c>
      <c r="F13">
        <f t="shared" si="1"/>
        <v>4</v>
      </c>
      <c r="I13" s="10" t="s">
        <v>57</v>
      </c>
      <c r="J13" s="10" t="s">
        <v>59</v>
      </c>
    </row>
    <row r="14" spans="1:16" x14ac:dyDescent="0.3">
      <c r="B14" s="12">
        <v>10</v>
      </c>
      <c r="C14" s="12">
        <v>3</v>
      </c>
      <c r="D14" s="12">
        <v>1</v>
      </c>
      <c r="E14">
        <f t="shared" si="0"/>
        <v>2</v>
      </c>
      <c r="F14">
        <f t="shared" si="1"/>
        <v>4</v>
      </c>
      <c r="I14" s="10" t="s">
        <v>44</v>
      </c>
      <c r="J14">
        <f>(J7-0.2)*((J11/(1-J7^2))^0.5)</f>
        <v>2.7467322066641398</v>
      </c>
    </row>
    <row r="15" spans="1:16" x14ac:dyDescent="0.3">
      <c r="B15" s="12">
        <v>11</v>
      </c>
      <c r="C15" s="12">
        <v>6</v>
      </c>
      <c r="D15" s="12">
        <v>11</v>
      </c>
      <c r="E15">
        <f t="shared" si="0"/>
        <v>-5</v>
      </c>
      <c r="F15">
        <f t="shared" si="1"/>
        <v>25</v>
      </c>
      <c r="I15" s="10" t="s">
        <v>40</v>
      </c>
      <c r="J15">
        <f>ABS(_xlfn.T.INV(0.02,J11))</f>
        <v>2.3593146237365366</v>
      </c>
    </row>
    <row r="16" spans="1:16" x14ac:dyDescent="0.3">
      <c r="B16" s="12">
        <v>12</v>
      </c>
      <c r="C16" s="12">
        <v>9</v>
      </c>
      <c r="D16" s="12">
        <v>12</v>
      </c>
      <c r="E16">
        <f t="shared" si="0"/>
        <v>-3</v>
      </c>
      <c r="F16">
        <f t="shared" si="1"/>
        <v>9</v>
      </c>
      <c r="I16" s="10" t="s">
        <v>46</v>
      </c>
      <c r="J16" t="str">
        <f>IF(J14&gt;J15,"Reject Null Hypotheses","Accept Null Hypotheses")</f>
        <v>Reject Null Hypotheses</v>
      </c>
    </row>
    <row r="17" spans="1:10" x14ac:dyDescent="0.3">
      <c r="A17" s="10" t="s">
        <v>31</v>
      </c>
      <c r="F17">
        <f>SUM(F5:F16)</f>
        <v>68</v>
      </c>
      <c r="I17" s="10" t="s">
        <v>47</v>
      </c>
      <c r="J17">
        <f>_xlfn.T.DIST.RT(J14,J11)</f>
        <v>1.0296709922960634E-2</v>
      </c>
    </row>
  </sheetData>
  <mergeCells count="2">
    <mergeCell ref="A1:P1"/>
    <mergeCell ref="A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10" sqref="G10"/>
    </sheetView>
  </sheetViews>
  <sheetFormatPr defaultRowHeight="14" x14ac:dyDescent="0.3"/>
  <cols>
    <col min="3" max="3" width="14" bestFit="1" customWidth="1"/>
    <col min="4" max="4" width="11.75" bestFit="1" customWidth="1"/>
    <col min="6" max="6" width="21.83203125" bestFit="1" customWidth="1"/>
    <col min="9" max="9" width="14" customWidth="1"/>
    <col min="10" max="10" width="21.83203125" bestFit="1" customWidth="1"/>
    <col min="11" max="11" width="38.08203125" bestFit="1" customWidth="1"/>
  </cols>
  <sheetData>
    <row r="1" spans="1:12" x14ac:dyDescent="0.3">
      <c r="A1" s="21" t="s">
        <v>63</v>
      </c>
      <c r="B1" s="21"/>
      <c r="C1" s="21"/>
      <c r="D1" s="21"/>
      <c r="E1" s="21"/>
      <c r="F1" s="21"/>
      <c r="G1" s="21"/>
      <c r="H1" s="21"/>
      <c r="I1" s="21"/>
      <c r="J1" s="25"/>
      <c r="K1" s="25"/>
      <c r="L1" s="21"/>
    </row>
    <row r="2" spans="1:12" x14ac:dyDescent="0.3">
      <c r="A2" s="21" t="s">
        <v>64</v>
      </c>
      <c r="B2" s="21"/>
      <c r="C2" s="21"/>
      <c r="D2" s="21"/>
      <c r="E2" s="21"/>
      <c r="F2" s="21"/>
      <c r="G2" s="21"/>
      <c r="H2" s="21"/>
      <c r="I2" s="21"/>
      <c r="J2" s="25"/>
      <c r="K2" s="25"/>
      <c r="L2" s="21"/>
    </row>
    <row r="3" spans="1:12" x14ac:dyDescent="0.3">
      <c r="A3" s="21" t="s">
        <v>65</v>
      </c>
      <c r="B3" s="21"/>
      <c r="C3" s="21"/>
      <c r="D3" s="21"/>
      <c r="E3" s="21"/>
      <c r="F3" s="21"/>
      <c r="G3" s="21"/>
      <c r="H3" s="21"/>
      <c r="I3" s="21"/>
      <c r="J3" s="25"/>
      <c r="K3" s="25"/>
      <c r="L3" s="21"/>
    </row>
    <row r="4" spans="1:12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2" x14ac:dyDescent="0.3">
      <c r="B5" s="11" t="s">
        <v>66</v>
      </c>
      <c r="C5" s="11" t="s">
        <v>73</v>
      </c>
      <c r="D5" s="10" t="s">
        <v>27</v>
      </c>
    </row>
    <row r="6" spans="1:12" x14ac:dyDescent="0.3">
      <c r="B6" s="12">
        <v>1</v>
      </c>
      <c r="C6" s="12">
        <v>448</v>
      </c>
      <c r="D6">
        <f>(C6-$G$12)^2</f>
        <v>10540.444444444449</v>
      </c>
    </row>
    <row r="7" spans="1:12" x14ac:dyDescent="0.3">
      <c r="B7" s="12">
        <v>1</v>
      </c>
      <c r="C7" s="12">
        <v>335</v>
      </c>
      <c r="D7">
        <f t="shared" ref="D7:D35" si="0">(C7-$G$12)^2</f>
        <v>106.77777777777739</v>
      </c>
      <c r="F7" s="10" t="s">
        <v>67</v>
      </c>
      <c r="G7">
        <f>COUNTIF(B6:B35,0)</f>
        <v>13</v>
      </c>
    </row>
    <row r="8" spans="1:12" x14ac:dyDescent="0.3">
      <c r="B8" s="12">
        <v>0</v>
      </c>
      <c r="C8" s="12">
        <v>210</v>
      </c>
      <c r="D8">
        <f t="shared" si="0"/>
        <v>18315.111111111106</v>
      </c>
      <c r="F8" s="10" t="s">
        <v>68</v>
      </c>
      <c r="G8">
        <f>COUNTIF(B6:B35,1)</f>
        <v>17</v>
      </c>
    </row>
    <row r="9" spans="1:12" x14ac:dyDescent="0.3">
      <c r="B9" s="12">
        <v>0</v>
      </c>
      <c r="C9" s="12">
        <v>382</v>
      </c>
      <c r="D9">
        <f t="shared" si="0"/>
        <v>1344.4444444444459</v>
      </c>
      <c r="F9" s="10" t="s">
        <v>71</v>
      </c>
      <c r="G9">
        <v>30</v>
      </c>
      <c r="J9" s="10" t="s">
        <v>72</v>
      </c>
      <c r="K9" s="10" t="s">
        <v>74</v>
      </c>
    </row>
    <row r="10" spans="1:12" x14ac:dyDescent="0.3">
      <c r="B10" s="12">
        <v>0</v>
      </c>
      <c r="C10" s="12">
        <v>407</v>
      </c>
      <c r="D10">
        <f t="shared" si="0"/>
        <v>3802.7777777777801</v>
      </c>
      <c r="F10" s="10" t="s">
        <v>69</v>
      </c>
      <c r="G10">
        <f>SUMIFS(C6:C35,B6:B35,0)/G7</f>
        <v>353.07692307692309</v>
      </c>
    </row>
    <row r="11" spans="1:12" x14ac:dyDescent="0.3">
      <c r="B11" s="12">
        <v>1</v>
      </c>
      <c r="C11" s="12">
        <v>231</v>
      </c>
      <c r="D11">
        <f t="shared" si="0"/>
        <v>13072.111111111108</v>
      </c>
      <c r="F11" s="10" t="s">
        <v>70</v>
      </c>
      <c r="G11">
        <f>SUMIFS(C6:C35,B6:B35,1)/G8</f>
        <v>339.41176470588238</v>
      </c>
    </row>
    <row r="12" spans="1:12" x14ac:dyDescent="0.3">
      <c r="B12" s="12">
        <v>0</v>
      </c>
      <c r="C12" s="12">
        <v>359</v>
      </c>
      <c r="D12">
        <f t="shared" si="0"/>
        <v>186.77777777777828</v>
      </c>
      <c r="F12" s="10" t="s">
        <v>20</v>
      </c>
      <c r="G12">
        <f>SUM(C6:C35)/G9</f>
        <v>345.33333333333331</v>
      </c>
    </row>
    <row r="13" spans="1:12" x14ac:dyDescent="0.3">
      <c r="B13" s="12">
        <v>1</v>
      </c>
      <c r="C13" s="12">
        <v>287</v>
      </c>
      <c r="D13">
        <f t="shared" si="0"/>
        <v>3402.7777777777756</v>
      </c>
      <c r="F13" s="10" t="s">
        <v>26</v>
      </c>
      <c r="G13">
        <f>(SUM(D6:D35)/(G9-1))^0.5</f>
        <v>71.71895980424074</v>
      </c>
    </row>
    <row r="14" spans="1:12" x14ac:dyDescent="0.3">
      <c r="B14" s="12">
        <v>1</v>
      </c>
      <c r="C14" s="12">
        <v>288</v>
      </c>
      <c r="D14">
        <f t="shared" si="0"/>
        <v>3287.111111111109</v>
      </c>
      <c r="F14" s="10" t="s">
        <v>72</v>
      </c>
      <c r="G14">
        <f>((G11-G10)/G13)*(G7*G8/(G9*(G9-1)))^0.5</f>
        <v>-9.6032270661217708E-2</v>
      </c>
    </row>
    <row r="15" spans="1:12" x14ac:dyDescent="0.3">
      <c r="B15" s="12">
        <v>0</v>
      </c>
      <c r="C15" s="12">
        <v>347</v>
      </c>
      <c r="D15">
        <f t="shared" si="0"/>
        <v>2.7777777777778407</v>
      </c>
    </row>
    <row r="16" spans="1:12" x14ac:dyDescent="0.3">
      <c r="B16" s="12">
        <v>1</v>
      </c>
      <c r="C16" s="12">
        <v>408</v>
      </c>
      <c r="D16">
        <f t="shared" si="0"/>
        <v>3927.1111111111136</v>
      </c>
    </row>
    <row r="17" spans="2:4" x14ac:dyDescent="0.3">
      <c r="B17" s="12">
        <v>1</v>
      </c>
      <c r="C17" s="12">
        <v>382</v>
      </c>
      <c r="D17">
        <f t="shared" si="0"/>
        <v>1344.4444444444459</v>
      </c>
    </row>
    <row r="18" spans="2:4" x14ac:dyDescent="0.3">
      <c r="B18" s="12">
        <v>1</v>
      </c>
      <c r="C18" s="12">
        <v>303</v>
      </c>
      <c r="D18">
        <f t="shared" si="0"/>
        <v>1792.1111111111095</v>
      </c>
    </row>
    <row r="19" spans="2:4" x14ac:dyDescent="0.3">
      <c r="B19" s="12">
        <v>1</v>
      </c>
      <c r="C19" s="12">
        <v>201</v>
      </c>
      <c r="D19">
        <f t="shared" si="0"/>
        <v>20832.111111111106</v>
      </c>
    </row>
    <row r="20" spans="2:4" x14ac:dyDescent="0.3">
      <c r="B20" s="12">
        <v>1</v>
      </c>
      <c r="C20" s="12">
        <v>447</v>
      </c>
      <c r="D20">
        <f t="shared" si="0"/>
        <v>10336.111111111115</v>
      </c>
    </row>
    <row r="21" spans="2:4" x14ac:dyDescent="0.3">
      <c r="B21" s="12">
        <v>0</v>
      </c>
      <c r="C21" s="12">
        <v>439</v>
      </c>
      <c r="D21">
        <f t="shared" si="0"/>
        <v>8773.4444444444489</v>
      </c>
    </row>
    <row r="22" spans="2:4" x14ac:dyDescent="0.3">
      <c r="B22" s="12">
        <v>0</v>
      </c>
      <c r="C22" s="12">
        <v>383</v>
      </c>
      <c r="D22">
        <f t="shared" si="0"/>
        <v>1418.7777777777792</v>
      </c>
    </row>
    <row r="23" spans="2:4" x14ac:dyDescent="0.3">
      <c r="B23" s="12">
        <v>1</v>
      </c>
      <c r="C23" s="12">
        <v>277</v>
      </c>
      <c r="D23">
        <f t="shared" si="0"/>
        <v>4669.4444444444416</v>
      </c>
    </row>
    <row r="24" spans="2:4" x14ac:dyDescent="0.3">
      <c r="B24" s="12">
        <v>0</v>
      </c>
      <c r="C24" s="12">
        <v>279</v>
      </c>
      <c r="D24">
        <f t="shared" si="0"/>
        <v>4400.1111111111086</v>
      </c>
    </row>
    <row r="25" spans="2:4" x14ac:dyDescent="0.3">
      <c r="B25" s="12">
        <v>0</v>
      </c>
      <c r="C25" s="12">
        <v>213</v>
      </c>
      <c r="D25">
        <f t="shared" si="0"/>
        <v>17512.111111111106</v>
      </c>
    </row>
    <row r="26" spans="2:4" x14ac:dyDescent="0.3">
      <c r="B26" s="12">
        <v>1</v>
      </c>
      <c r="C26" s="12">
        <v>383</v>
      </c>
      <c r="D26">
        <f t="shared" si="0"/>
        <v>1418.7777777777792</v>
      </c>
    </row>
    <row r="27" spans="2:4" x14ac:dyDescent="0.3">
      <c r="B27" s="12">
        <v>1</v>
      </c>
      <c r="C27" s="12">
        <v>355</v>
      </c>
      <c r="D27">
        <f t="shared" si="0"/>
        <v>93.444444444444812</v>
      </c>
    </row>
    <row r="28" spans="2:4" x14ac:dyDescent="0.3">
      <c r="B28" s="12">
        <v>0</v>
      </c>
      <c r="C28" s="12">
        <v>362</v>
      </c>
      <c r="D28">
        <f t="shared" si="0"/>
        <v>277.7777777777784</v>
      </c>
    </row>
    <row r="29" spans="2:4" x14ac:dyDescent="0.3">
      <c r="B29" s="12">
        <v>1</v>
      </c>
      <c r="C29" s="12">
        <v>401</v>
      </c>
      <c r="D29">
        <f t="shared" si="0"/>
        <v>3098.7777777777801</v>
      </c>
    </row>
    <row r="30" spans="2:4" x14ac:dyDescent="0.3">
      <c r="B30" s="12">
        <v>1</v>
      </c>
      <c r="C30" s="12">
        <v>331</v>
      </c>
      <c r="D30">
        <f t="shared" si="0"/>
        <v>205.44444444444389</v>
      </c>
    </row>
    <row r="31" spans="2:4" x14ac:dyDescent="0.3">
      <c r="B31" s="12">
        <v>0</v>
      </c>
      <c r="C31" s="12">
        <v>421</v>
      </c>
      <c r="D31">
        <f t="shared" si="0"/>
        <v>5725.4444444444471</v>
      </c>
    </row>
    <row r="32" spans="2:4" x14ac:dyDescent="0.3">
      <c r="B32" s="12">
        <v>1</v>
      </c>
      <c r="C32" s="12">
        <v>367</v>
      </c>
      <c r="D32">
        <f t="shared" si="0"/>
        <v>469.44444444444525</v>
      </c>
    </row>
    <row r="33" spans="2:4" x14ac:dyDescent="0.3">
      <c r="B33" s="12">
        <v>0</v>
      </c>
      <c r="C33" s="12">
        <v>437</v>
      </c>
      <c r="D33">
        <f t="shared" si="0"/>
        <v>8402.777777777781</v>
      </c>
    </row>
    <row r="34" spans="2:4" x14ac:dyDescent="0.3">
      <c r="B34" s="12">
        <v>1</v>
      </c>
      <c r="C34" s="12">
        <v>326</v>
      </c>
      <c r="D34">
        <f t="shared" si="0"/>
        <v>373.77777777777703</v>
      </c>
    </row>
    <row r="35" spans="2:4" x14ac:dyDescent="0.3">
      <c r="B35" s="12">
        <v>0</v>
      </c>
      <c r="C35" s="12">
        <v>351</v>
      </c>
      <c r="D35">
        <f t="shared" si="0"/>
        <v>32.111111111111327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J13" sqref="J13"/>
    </sheetView>
  </sheetViews>
  <sheetFormatPr defaultRowHeight="14" x14ac:dyDescent="0.3"/>
  <cols>
    <col min="7" max="7" width="12.6640625" bestFit="1" customWidth="1"/>
    <col min="11" max="11" width="14.6640625" customWidth="1"/>
    <col min="12" max="12" width="12.6640625" bestFit="1" customWidth="1"/>
    <col min="13" max="13" width="44.25" bestFit="1" customWidth="1"/>
  </cols>
  <sheetData>
    <row r="1" spans="1:13" x14ac:dyDescent="0.3">
      <c r="A1" s="21" t="s">
        <v>75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5"/>
    </row>
    <row r="2" spans="1:13" x14ac:dyDescent="0.3">
      <c r="A2" s="21" t="s">
        <v>76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5"/>
    </row>
    <row r="3" spans="1:13" x14ac:dyDescent="0.3">
      <c r="A3" s="21" t="s">
        <v>77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5"/>
    </row>
    <row r="4" spans="1:13" x14ac:dyDescent="0.3">
      <c r="A4" s="21" t="s">
        <v>78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5"/>
    </row>
    <row r="5" spans="1:13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3" x14ac:dyDescent="0.3">
      <c r="B6" s="11" t="s">
        <v>18</v>
      </c>
      <c r="C6" s="11" t="s">
        <v>19</v>
      </c>
    </row>
    <row r="7" spans="1:13" x14ac:dyDescent="0.3">
      <c r="B7" s="12">
        <v>1</v>
      </c>
      <c r="C7" s="12">
        <v>0</v>
      </c>
      <c r="H7" s="23" t="s">
        <v>19</v>
      </c>
      <c r="I7" s="23"/>
    </row>
    <row r="8" spans="1:13" x14ac:dyDescent="0.3">
      <c r="B8" s="12">
        <v>0</v>
      </c>
      <c r="C8" s="12">
        <v>1</v>
      </c>
      <c r="H8">
        <v>0</v>
      </c>
      <c r="I8">
        <v>1</v>
      </c>
      <c r="J8" s="10" t="s">
        <v>79</v>
      </c>
    </row>
    <row r="9" spans="1:13" x14ac:dyDescent="0.3">
      <c r="B9" s="12">
        <v>1</v>
      </c>
      <c r="C9" s="12">
        <v>0</v>
      </c>
      <c r="F9" s="24" t="s">
        <v>18</v>
      </c>
      <c r="G9">
        <v>0</v>
      </c>
      <c r="H9">
        <f>COUNTIFS($B$7:$B$46,$G$9,$C$7:$C$46,H8)</f>
        <v>13</v>
      </c>
      <c r="I9">
        <f>COUNTIFS($B$7:$B$46,$G$9,$C$7:$C$46,I8)</f>
        <v>10</v>
      </c>
      <c r="J9">
        <f>SUM(H9:I9)</f>
        <v>23</v>
      </c>
    </row>
    <row r="10" spans="1:13" x14ac:dyDescent="0.3">
      <c r="B10" s="12">
        <v>0</v>
      </c>
      <c r="C10" s="12">
        <v>1</v>
      </c>
      <c r="F10" s="24"/>
      <c r="G10">
        <v>1</v>
      </c>
      <c r="H10">
        <f>COUNTIFS($B$7:$B$46,$G$10,$C$7:$C$46,H8)</f>
        <v>10</v>
      </c>
      <c r="I10">
        <f>COUNTIFS($B$7:$B$46,$G$10,$C$7:$C$46,I8)</f>
        <v>7</v>
      </c>
      <c r="J10">
        <f>SUM(H10:I10)</f>
        <v>17</v>
      </c>
    </row>
    <row r="11" spans="1:13" x14ac:dyDescent="0.3">
      <c r="B11" s="12">
        <v>0</v>
      </c>
      <c r="C11" s="12">
        <v>0</v>
      </c>
      <c r="G11" s="10" t="s">
        <v>79</v>
      </c>
      <c r="H11">
        <f>SUM(H9:H10)</f>
        <v>23</v>
      </c>
      <c r="I11">
        <f>SUM(I9:I10)</f>
        <v>17</v>
      </c>
    </row>
    <row r="12" spans="1:13" x14ac:dyDescent="0.3">
      <c r="B12" s="12">
        <v>0</v>
      </c>
      <c r="C12" s="12">
        <v>0</v>
      </c>
    </row>
    <row r="13" spans="1:13" x14ac:dyDescent="0.3">
      <c r="B13" s="12">
        <v>0</v>
      </c>
      <c r="C13" s="12">
        <v>0</v>
      </c>
      <c r="G13" s="10" t="s">
        <v>82</v>
      </c>
      <c r="H13">
        <f>H9</f>
        <v>13</v>
      </c>
    </row>
    <row r="14" spans="1:13" x14ac:dyDescent="0.3">
      <c r="B14" s="12">
        <v>0</v>
      </c>
      <c r="C14" s="12">
        <v>1</v>
      </c>
      <c r="G14" s="10" t="s">
        <v>83</v>
      </c>
      <c r="H14">
        <f>I10</f>
        <v>7</v>
      </c>
      <c r="L14" t="s">
        <v>80</v>
      </c>
      <c r="M14" s="10" t="s">
        <v>81</v>
      </c>
    </row>
    <row r="15" spans="1:13" x14ac:dyDescent="0.3">
      <c r="B15" s="12">
        <v>1</v>
      </c>
      <c r="C15" s="12">
        <v>1</v>
      </c>
      <c r="G15" s="10" t="s">
        <v>84</v>
      </c>
      <c r="H15">
        <f>I9</f>
        <v>10</v>
      </c>
    </row>
    <row r="16" spans="1:13" x14ac:dyDescent="0.3">
      <c r="B16" s="12">
        <v>0</v>
      </c>
      <c r="C16" s="12">
        <v>1</v>
      </c>
      <c r="G16" s="10" t="s">
        <v>85</v>
      </c>
      <c r="H16">
        <f>H10</f>
        <v>10</v>
      </c>
    </row>
    <row r="17" spans="2:8" x14ac:dyDescent="0.3">
      <c r="B17" s="12">
        <v>0</v>
      </c>
      <c r="C17" s="12">
        <v>0</v>
      </c>
      <c r="G17" s="10" t="s">
        <v>86</v>
      </c>
      <c r="H17">
        <f>H11</f>
        <v>23</v>
      </c>
    </row>
    <row r="18" spans="2:8" x14ac:dyDescent="0.3">
      <c r="B18" s="12">
        <v>1</v>
      </c>
      <c r="C18" s="12">
        <v>1</v>
      </c>
      <c r="G18" s="10" t="s">
        <v>87</v>
      </c>
      <c r="H18">
        <f>I11</f>
        <v>17</v>
      </c>
    </row>
    <row r="19" spans="2:8" x14ac:dyDescent="0.3">
      <c r="B19" s="12">
        <v>1</v>
      </c>
      <c r="C19" s="12">
        <v>1</v>
      </c>
      <c r="G19" s="10" t="s">
        <v>88</v>
      </c>
      <c r="H19">
        <f>J9</f>
        <v>23</v>
      </c>
    </row>
    <row r="20" spans="2:8" x14ac:dyDescent="0.3">
      <c r="B20" s="12">
        <v>0</v>
      </c>
      <c r="C20" s="12">
        <v>1</v>
      </c>
      <c r="G20" s="10" t="s">
        <v>89</v>
      </c>
      <c r="H20">
        <f>J10</f>
        <v>17</v>
      </c>
    </row>
    <row r="21" spans="2:8" x14ac:dyDescent="0.3">
      <c r="B21" s="12">
        <v>0</v>
      </c>
      <c r="C21" s="12">
        <v>0</v>
      </c>
      <c r="G21" s="10" t="s">
        <v>80</v>
      </c>
      <c r="H21">
        <f>(H13*H14-H15*H16)/(H17*H18*H19*H20)^0.5</f>
        <v>-2.3017902813299233E-2</v>
      </c>
    </row>
    <row r="22" spans="2:8" x14ac:dyDescent="0.3">
      <c r="B22" s="12">
        <v>1</v>
      </c>
      <c r="C22" s="12">
        <v>0</v>
      </c>
    </row>
    <row r="23" spans="2:8" x14ac:dyDescent="0.3">
      <c r="B23" s="12">
        <v>0</v>
      </c>
      <c r="C23" s="12">
        <v>1</v>
      </c>
    </row>
    <row r="24" spans="2:8" x14ac:dyDescent="0.3">
      <c r="B24" s="12">
        <v>0</v>
      </c>
      <c r="C24" s="12">
        <v>1</v>
      </c>
    </row>
    <row r="25" spans="2:8" x14ac:dyDescent="0.3">
      <c r="B25" s="12">
        <v>0</v>
      </c>
      <c r="C25" s="12">
        <v>0</v>
      </c>
    </row>
    <row r="26" spans="2:8" x14ac:dyDescent="0.3">
      <c r="B26" s="12">
        <v>1</v>
      </c>
      <c r="C26" s="12">
        <v>0</v>
      </c>
    </row>
    <row r="27" spans="2:8" x14ac:dyDescent="0.3">
      <c r="B27" s="12">
        <v>1</v>
      </c>
      <c r="C27" s="12">
        <v>0</v>
      </c>
    </row>
    <row r="28" spans="2:8" x14ac:dyDescent="0.3">
      <c r="B28" s="12">
        <v>0</v>
      </c>
      <c r="C28" s="12">
        <v>0</v>
      </c>
    </row>
    <row r="29" spans="2:8" x14ac:dyDescent="0.3">
      <c r="B29" s="12">
        <v>0</v>
      </c>
      <c r="C29" s="12">
        <v>0</v>
      </c>
    </row>
    <row r="30" spans="2:8" x14ac:dyDescent="0.3">
      <c r="B30" s="12">
        <v>0</v>
      </c>
      <c r="C30" s="12">
        <v>1</v>
      </c>
    </row>
    <row r="31" spans="2:8" x14ac:dyDescent="0.3">
      <c r="B31" s="12">
        <v>1</v>
      </c>
      <c r="C31" s="12">
        <v>0</v>
      </c>
    </row>
    <row r="32" spans="2:8" x14ac:dyDescent="0.3">
      <c r="B32" s="12">
        <v>1</v>
      </c>
      <c r="C32" s="12">
        <v>0</v>
      </c>
    </row>
    <row r="33" spans="2:3" x14ac:dyDescent="0.3">
      <c r="B33" s="12">
        <v>1</v>
      </c>
      <c r="C33" s="12">
        <v>0</v>
      </c>
    </row>
    <row r="34" spans="2:3" x14ac:dyDescent="0.3">
      <c r="B34" s="12">
        <v>0</v>
      </c>
      <c r="C34" s="12">
        <v>0</v>
      </c>
    </row>
    <row r="35" spans="2:3" x14ac:dyDescent="0.3">
      <c r="B35" s="12">
        <v>0</v>
      </c>
      <c r="C35" s="12">
        <v>0</v>
      </c>
    </row>
    <row r="36" spans="2:3" x14ac:dyDescent="0.3">
      <c r="B36" s="12">
        <v>1</v>
      </c>
      <c r="C36" s="12">
        <v>0</v>
      </c>
    </row>
    <row r="37" spans="2:3" x14ac:dyDescent="0.3">
      <c r="B37" s="12">
        <v>1</v>
      </c>
      <c r="C37" s="12">
        <v>1</v>
      </c>
    </row>
    <row r="38" spans="2:3" x14ac:dyDescent="0.3">
      <c r="B38" s="12">
        <v>0</v>
      </c>
      <c r="C38" s="12">
        <v>0</v>
      </c>
    </row>
    <row r="39" spans="2:3" x14ac:dyDescent="0.3">
      <c r="B39" s="12">
        <v>0</v>
      </c>
      <c r="C39" s="12">
        <v>0</v>
      </c>
    </row>
    <row r="40" spans="2:3" x14ac:dyDescent="0.3">
      <c r="B40" s="12">
        <v>0</v>
      </c>
      <c r="C40" s="12">
        <v>1</v>
      </c>
    </row>
    <row r="41" spans="2:3" x14ac:dyDescent="0.3">
      <c r="B41" s="12">
        <v>1</v>
      </c>
      <c r="C41" s="12">
        <v>1</v>
      </c>
    </row>
    <row r="42" spans="2:3" x14ac:dyDescent="0.3">
      <c r="B42" s="12">
        <v>0</v>
      </c>
      <c r="C42" s="12">
        <v>0</v>
      </c>
    </row>
    <row r="43" spans="2:3" x14ac:dyDescent="0.3">
      <c r="B43" s="12">
        <v>1</v>
      </c>
      <c r="C43" s="12">
        <v>1</v>
      </c>
    </row>
    <row r="44" spans="2:3" x14ac:dyDescent="0.3">
      <c r="B44" s="12">
        <v>0</v>
      </c>
      <c r="C44" s="12">
        <v>1</v>
      </c>
    </row>
    <row r="45" spans="2:3" x14ac:dyDescent="0.3">
      <c r="B45" s="12">
        <v>1</v>
      </c>
      <c r="C45" s="12">
        <v>0</v>
      </c>
    </row>
    <row r="46" spans="2:3" x14ac:dyDescent="0.3">
      <c r="B46" s="12">
        <v>1</v>
      </c>
      <c r="C46" s="12">
        <v>1</v>
      </c>
    </row>
  </sheetData>
  <mergeCells count="2">
    <mergeCell ref="F9:F10"/>
    <mergeCell ref="H7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K18" workbookViewId="0">
      <selection activeCell="N21" sqref="N21"/>
    </sheetView>
  </sheetViews>
  <sheetFormatPr defaultRowHeight="14" x14ac:dyDescent="0.3"/>
  <cols>
    <col min="2" max="2" width="8.9140625" bestFit="1" customWidth="1"/>
    <col min="3" max="3" width="14.58203125" bestFit="1" customWidth="1"/>
    <col min="4" max="4" width="9.4140625" bestFit="1" customWidth="1"/>
    <col min="5" max="5" width="9.25" bestFit="1" customWidth="1"/>
    <col min="6" max="6" width="11.33203125" bestFit="1" customWidth="1"/>
    <col min="7" max="7" width="11.1640625" bestFit="1" customWidth="1"/>
    <col min="8" max="8" width="18.83203125" bestFit="1" customWidth="1"/>
    <col min="9" max="9" width="14.75" customWidth="1"/>
    <col min="10" max="10" width="26.4140625" bestFit="1" customWidth="1"/>
    <col min="11" max="11" width="18.9140625" bestFit="1" customWidth="1"/>
    <col min="13" max="13" width="26.4140625" bestFit="1" customWidth="1"/>
    <col min="14" max="14" width="58.25" bestFit="1" customWidth="1"/>
  </cols>
  <sheetData>
    <row r="1" spans="1:14" x14ac:dyDescent="0.3">
      <c r="A1" s="21" t="s">
        <v>135</v>
      </c>
      <c r="B1" s="21"/>
      <c r="C1" s="21"/>
      <c r="D1" s="21"/>
      <c r="E1" s="21"/>
      <c r="F1" s="21"/>
      <c r="G1" s="21"/>
      <c r="H1" s="21"/>
      <c r="I1" s="21"/>
    </row>
    <row r="2" spans="1:14" x14ac:dyDescent="0.3">
      <c r="A2" s="21" t="s">
        <v>136</v>
      </c>
      <c r="B2" s="21"/>
      <c r="C2" s="21"/>
      <c r="D2" s="21"/>
      <c r="E2" s="21"/>
      <c r="F2" s="21"/>
      <c r="G2" s="21"/>
      <c r="H2" s="21"/>
      <c r="I2" s="21"/>
    </row>
    <row r="3" spans="1:14" x14ac:dyDescent="0.3">
      <c r="A3" s="21" t="s">
        <v>137</v>
      </c>
      <c r="B3" s="21"/>
      <c r="C3" s="21"/>
      <c r="D3" s="21"/>
      <c r="E3" s="21"/>
      <c r="F3" s="21"/>
      <c r="G3" s="21"/>
      <c r="H3" s="21"/>
      <c r="I3" s="21"/>
    </row>
    <row r="4" spans="1:14" x14ac:dyDescent="0.3">
      <c r="A4" s="21" t="s">
        <v>138</v>
      </c>
      <c r="B4" s="21"/>
      <c r="C4" s="21"/>
      <c r="D4" s="21"/>
      <c r="E4" s="21"/>
      <c r="F4" s="21"/>
      <c r="G4" s="21"/>
      <c r="H4" s="21"/>
      <c r="I4" s="21"/>
    </row>
    <row r="5" spans="1:14" x14ac:dyDescent="0.3">
      <c r="A5" s="21" t="s">
        <v>139</v>
      </c>
      <c r="B5" s="21"/>
      <c r="C5" s="21"/>
      <c r="D5" s="21"/>
      <c r="E5" s="21"/>
      <c r="F5" s="21"/>
      <c r="G5" s="21"/>
      <c r="H5" s="21"/>
      <c r="I5" s="21"/>
    </row>
    <row r="6" spans="1:14" ht="14.5" x14ac:dyDescent="0.35">
      <c r="A6" s="21" t="s">
        <v>142</v>
      </c>
      <c r="B6" s="21"/>
      <c r="C6" s="21"/>
      <c r="D6" s="21"/>
      <c r="E6" s="21"/>
      <c r="F6" s="21"/>
      <c r="G6" s="21"/>
      <c r="H6" s="21"/>
      <c r="I6" s="21"/>
    </row>
    <row r="8" spans="1:14" x14ac:dyDescent="0.3">
      <c r="B8" s="11" t="s">
        <v>140</v>
      </c>
      <c r="C8" s="11" t="s">
        <v>141</v>
      </c>
      <c r="D8" s="10" t="s">
        <v>133</v>
      </c>
      <c r="E8" s="10" t="s">
        <v>134</v>
      </c>
      <c r="F8" s="10" t="s">
        <v>27</v>
      </c>
      <c r="G8" s="10" t="s">
        <v>28</v>
      </c>
      <c r="H8" s="10" t="s">
        <v>24</v>
      </c>
    </row>
    <row r="9" spans="1:14" x14ac:dyDescent="0.3">
      <c r="B9" s="12">
        <v>2.65</v>
      </c>
      <c r="C9" s="12">
        <v>75</v>
      </c>
      <c r="D9">
        <f>B9-$K$13</f>
        <v>0.32400000000000073</v>
      </c>
      <c r="E9">
        <f>(C9-$K$14)</f>
        <v>-12.849999999999994</v>
      </c>
      <c r="F9">
        <f>D9^2</f>
        <v>0.10497600000000047</v>
      </c>
      <c r="G9">
        <f>E9^2</f>
        <v>165.12249999999986</v>
      </c>
      <c r="H9">
        <f>D9*E9</f>
        <v>-4.1634000000000073</v>
      </c>
    </row>
    <row r="10" spans="1:14" x14ac:dyDescent="0.3">
      <c r="B10" s="12">
        <v>2.25</v>
      </c>
      <c r="C10" s="12">
        <v>89</v>
      </c>
      <c r="D10">
        <f t="shared" ref="D10:D48" si="0">B10-$K$13</f>
        <v>-7.5999999999999179E-2</v>
      </c>
      <c r="E10">
        <f t="shared" ref="E10:E48" si="1">(C10-$K$14)</f>
        <v>1.1500000000000057</v>
      </c>
      <c r="F10">
        <f t="shared" ref="F10:F48" si="2">D10^2</f>
        <v>5.775999999999875E-3</v>
      </c>
      <c r="G10">
        <f t="shared" ref="G10:G48" si="3">E10^2</f>
        <v>1.3225000000000131</v>
      </c>
      <c r="H10">
        <f t="shared" ref="H10:H48" si="4">D10*E10</f>
        <v>-8.7399999999999492E-2</v>
      </c>
    </row>
    <row r="11" spans="1:14" x14ac:dyDescent="0.3">
      <c r="B11" s="12">
        <v>1.86</v>
      </c>
      <c r="C11" s="12">
        <v>65</v>
      </c>
      <c r="D11">
        <f t="shared" si="0"/>
        <v>-0.46599999999999908</v>
      </c>
      <c r="E11">
        <f t="shared" si="1"/>
        <v>-22.849999999999994</v>
      </c>
      <c r="F11">
        <f t="shared" si="2"/>
        <v>0.21715599999999916</v>
      </c>
      <c r="G11">
        <f t="shared" si="3"/>
        <v>522.12249999999972</v>
      </c>
      <c r="H11">
        <f t="shared" si="4"/>
        <v>10.648099999999976</v>
      </c>
    </row>
    <row r="12" spans="1:14" x14ac:dyDescent="0.3">
      <c r="B12" s="12">
        <v>1.47</v>
      </c>
      <c r="C12" s="12">
        <v>136</v>
      </c>
      <c r="D12">
        <f t="shared" si="0"/>
        <v>-0.85599999999999921</v>
      </c>
      <c r="E12">
        <f t="shared" si="1"/>
        <v>48.150000000000006</v>
      </c>
      <c r="F12">
        <f t="shared" si="2"/>
        <v>0.73273599999999861</v>
      </c>
      <c r="G12">
        <f t="shared" si="3"/>
        <v>2318.4225000000006</v>
      </c>
      <c r="H12">
        <f t="shared" si="4"/>
        <v>-41.216399999999965</v>
      </c>
      <c r="J12" s="10" t="s">
        <v>132</v>
      </c>
      <c r="K12">
        <v>40</v>
      </c>
      <c r="M12" s="10" t="s">
        <v>42</v>
      </c>
      <c r="N12" s="10" t="s">
        <v>43</v>
      </c>
    </row>
    <row r="13" spans="1:14" x14ac:dyDescent="0.3">
      <c r="B13" s="12">
        <v>2.1</v>
      </c>
      <c r="C13" s="12">
        <v>95</v>
      </c>
      <c r="D13">
        <f t="shared" si="0"/>
        <v>-0.22599999999999909</v>
      </c>
      <c r="E13">
        <f t="shared" si="1"/>
        <v>7.1500000000000057</v>
      </c>
      <c r="F13">
        <f t="shared" si="2"/>
        <v>5.1075999999999587E-2</v>
      </c>
      <c r="G13">
        <f t="shared" si="3"/>
        <v>51.12250000000008</v>
      </c>
      <c r="H13">
        <f t="shared" si="4"/>
        <v>-1.6158999999999948</v>
      </c>
      <c r="J13" s="10" t="s">
        <v>20</v>
      </c>
      <c r="K13">
        <f>SUM(B9:B48)/K12</f>
        <v>2.3259999999999992</v>
      </c>
      <c r="M13" s="10" t="s">
        <v>44</v>
      </c>
      <c r="N13" s="10" t="s">
        <v>45</v>
      </c>
    </row>
    <row r="14" spans="1:14" x14ac:dyDescent="0.3">
      <c r="B14" s="12">
        <v>1.94</v>
      </c>
      <c r="C14" s="12">
        <v>103</v>
      </c>
      <c r="D14">
        <f t="shared" si="0"/>
        <v>-0.38599999999999923</v>
      </c>
      <c r="E14">
        <f t="shared" si="1"/>
        <v>15.150000000000006</v>
      </c>
      <c r="F14">
        <f t="shared" si="2"/>
        <v>0.14899599999999941</v>
      </c>
      <c r="G14">
        <f t="shared" si="3"/>
        <v>229.52250000000018</v>
      </c>
      <c r="H14">
        <f t="shared" si="4"/>
        <v>-5.8478999999999903</v>
      </c>
      <c r="J14" s="10" t="s">
        <v>22</v>
      </c>
      <c r="K14">
        <f>SUM(C9:C48)/K12</f>
        <v>87.85</v>
      </c>
    </row>
    <row r="15" spans="1:14" x14ac:dyDescent="0.3">
      <c r="B15" s="12">
        <v>2.71</v>
      </c>
      <c r="C15" s="12">
        <v>74</v>
      </c>
      <c r="D15">
        <f t="shared" si="0"/>
        <v>0.38400000000000079</v>
      </c>
      <c r="E15">
        <f t="shared" si="1"/>
        <v>-13.849999999999994</v>
      </c>
      <c r="F15">
        <f t="shared" si="2"/>
        <v>0.14745600000000061</v>
      </c>
      <c r="G15">
        <f t="shared" si="3"/>
        <v>191.82249999999985</v>
      </c>
      <c r="H15">
        <f t="shared" si="4"/>
        <v>-5.3184000000000085</v>
      </c>
      <c r="J15" s="10" t="s">
        <v>26</v>
      </c>
      <c r="K15">
        <f>(SUM(F9:F48)/K12)^0.5</f>
        <v>0.40216165903775558</v>
      </c>
    </row>
    <row r="16" spans="1:14" x14ac:dyDescent="0.3">
      <c r="B16" s="12">
        <v>1.83</v>
      </c>
      <c r="C16" s="12">
        <v>109</v>
      </c>
      <c r="D16">
        <f t="shared" si="0"/>
        <v>-0.49599999999999911</v>
      </c>
      <c r="E16">
        <f t="shared" si="1"/>
        <v>21.150000000000006</v>
      </c>
      <c r="F16">
        <f t="shared" si="2"/>
        <v>0.24601599999999912</v>
      </c>
      <c r="G16">
        <f t="shared" si="3"/>
        <v>447.32250000000022</v>
      </c>
      <c r="H16">
        <f t="shared" si="4"/>
        <v>-10.490399999999983</v>
      </c>
      <c r="J16" s="10" t="s">
        <v>29</v>
      </c>
      <c r="K16">
        <f>(SUM(G9:G48)/40)^0.5</f>
        <v>16.032077220372908</v>
      </c>
    </row>
    <row r="17" spans="2:14" x14ac:dyDescent="0.3">
      <c r="B17" s="12">
        <v>2.65</v>
      </c>
      <c r="C17" s="12">
        <v>75</v>
      </c>
      <c r="D17">
        <f t="shared" si="0"/>
        <v>0.32400000000000073</v>
      </c>
      <c r="E17">
        <f t="shared" si="1"/>
        <v>-12.849999999999994</v>
      </c>
      <c r="F17">
        <f t="shared" si="2"/>
        <v>0.10497600000000047</v>
      </c>
      <c r="G17">
        <f t="shared" si="3"/>
        <v>165.12249999999986</v>
      </c>
      <c r="H17">
        <f t="shared" si="4"/>
        <v>-4.1634000000000073</v>
      </c>
      <c r="J17" s="10" t="s">
        <v>24</v>
      </c>
      <c r="K17">
        <f>SUM(H9:H48)</f>
        <v>-206.994</v>
      </c>
    </row>
    <row r="18" spans="2:14" x14ac:dyDescent="0.3">
      <c r="B18" s="12">
        <v>2.04</v>
      </c>
      <c r="C18" s="12">
        <v>98</v>
      </c>
      <c r="D18">
        <f t="shared" si="0"/>
        <v>-0.28599999999999914</v>
      </c>
      <c r="E18">
        <f t="shared" si="1"/>
        <v>10.150000000000006</v>
      </c>
      <c r="F18">
        <f t="shared" si="2"/>
        <v>8.1795999999999508E-2</v>
      </c>
      <c r="G18">
        <f t="shared" si="3"/>
        <v>103.02250000000012</v>
      </c>
      <c r="H18">
        <f t="shared" si="4"/>
        <v>-2.9028999999999932</v>
      </c>
      <c r="J18" s="10" t="s">
        <v>42</v>
      </c>
      <c r="K18">
        <f>K17/(K15*K16*K12)</f>
        <v>-0.80261506264083471</v>
      </c>
    </row>
    <row r="19" spans="2:14" x14ac:dyDescent="0.3">
      <c r="B19" s="12">
        <v>2.54</v>
      </c>
      <c r="C19" s="12">
        <v>60</v>
      </c>
      <c r="D19">
        <f t="shared" si="0"/>
        <v>0.21400000000000086</v>
      </c>
      <c r="E19">
        <f t="shared" si="1"/>
        <v>-27.849999999999994</v>
      </c>
      <c r="F19">
        <f t="shared" si="2"/>
        <v>4.5796000000000364E-2</v>
      </c>
      <c r="G19">
        <f t="shared" si="3"/>
        <v>775.62249999999972</v>
      </c>
      <c r="H19">
        <f t="shared" si="4"/>
        <v>-5.9599000000000224</v>
      </c>
    </row>
    <row r="20" spans="2:14" x14ac:dyDescent="0.3">
      <c r="B20" s="12">
        <v>2.16</v>
      </c>
      <c r="C20" s="12">
        <v>93</v>
      </c>
      <c r="D20">
        <f t="shared" si="0"/>
        <v>-0.16599999999999904</v>
      </c>
      <c r="E20">
        <f t="shared" si="1"/>
        <v>5.1500000000000057</v>
      </c>
      <c r="F20">
        <f t="shared" si="2"/>
        <v>2.7555999999999681E-2</v>
      </c>
      <c r="G20">
        <f t="shared" si="3"/>
        <v>26.522500000000058</v>
      </c>
      <c r="H20">
        <f t="shared" si="4"/>
        <v>-0.854899999999996</v>
      </c>
      <c r="J20" s="10" t="s">
        <v>41</v>
      </c>
      <c r="K20">
        <v>38</v>
      </c>
    </row>
    <row r="21" spans="2:14" ht="14.5" x14ac:dyDescent="0.35">
      <c r="B21" s="12">
        <v>2.2799999999999998</v>
      </c>
      <c r="C21" s="12">
        <v>88</v>
      </c>
      <c r="D21">
        <f t="shared" si="0"/>
        <v>-4.5999999999999375E-2</v>
      </c>
      <c r="E21">
        <f t="shared" si="1"/>
        <v>0.15000000000000568</v>
      </c>
      <c r="F21">
        <f t="shared" si="2"/>
        <v>2.1159999999999426E-3</v>
      </c>
      <c r="G21">
        <f t="shared" si="3"/>
        <v>2.2500000000001706E-2</v>
      </c>
      <c r="H21">
        <f t="shared" si="4"/>
        <v>-6.9000000000001673E-3</v>
      </c>
      <c r="J21" s="10" t="s">
        <v>35</v>
      </c>
      <c r="K21" s="10" t="s">
        <v>37</v>
      </c>
    </row>
    <row r="22" spans="2:14" ht="14.5" x14ac:dyDescent="0.35">
      <c r="B22" s="12">
        <v>2.4700000000000002</v>
      </c>
      <c r="C22" s="12">
        <v>81</v>
      </c>
      <c r="D22">
        <f t="shared" si="0"/>
        <v>0.14400000000000102</v>
      </c>
      <c r="E22">
        <f t="shared" si="1"/>
        <v>-6.8499999999999943</v>
      </c>
      <c r="F22">
        <f t="shared" si="2"/>
        <v>2.0736000000000292E-2</v>
      </c>
      <c r="G22">
        <f t="shared" si="3"/>
        <v>46.922499999999921</v>
      </c>
      <c r="H22">
        <f t="shared" si="4"/>
        <v>-0.98640000000000616</v>
      </c>
      <c r="J22" s="10" t="s">
        <v>36</v>
      </c>
      <c r="K22" s="10" t="s">
        <v>124</v>
      </c>
    </row>
    <row r="23" spans="2:14" x14ac:dyDescent="0.3">
      <c r="B23" s="12">
        <v>2.1800000000000002</v>
      </c>
      <c r="C23" s="12">
        <v>92</v>
      </c>
      <c r="D23">
        <f t="shared" si="0"/>
        <v>-0.14599999999999902</v>
      </c>
      <c r="E23">
        <f t="shared" si="1"/>
        <v>4.1500000000000057</v>
      </c>
      <c r="F23">
        <f t="shared" si="2"/>
        <v>2.1315999999999714E-2</v>
      </c>
      <c r="G23">
        <f t="shared" si="3"/>
        <v>17.222500000000046</v>
      </c>
      <c r="H23">
        <f t="shared" si="4"/>
        <v>-0.60589999999999677</v>
      </c>
      <c r="J23" s="10" t="s">
        <v>39</v>
      </c>
      <c r="K23">
        <f>K18*(K20/(1-K18^2))^0.5</f>
        <v>-8.2945074629220787</v>
      </c>
    </row>
    <row r="24" spans="2:14" x14ac:dyDescent="0.3">
      <c r="B24" s="12">
        <v>2.57</v>
      </c>
      <c r="C24" s="12">
        <v>78</v>
      </c>
      <c r="D24">
        <f t="shared" si="0"/>
        <v>0.24400000000000066</v>
      </c>
      <c r="E24">
        <f t="shared" si="1"/>
        <v>-9.8499999999999943</v>
      </c>
      <c r="F24">
        <f t="shared" si="2"/>
        <v>5.9536000000000325E-2</v>
      </c>
      <c r="G24">
        <f t="shared" si="3"/>
        <v>97.022499999999894</v>
      </c>
      <c r="H24">
        <f t="shared" si="4"/>
        <v>-2.4034000000000053</v>
      </c>
      <c r="J24" s="10" t="s">
        <v>40</v>
      </c>
      <c r="K24">
        <f>_xlfn.T.INV(0.01,K20)</f>
        <v>-2.4285676308590882</v>
      </c>
      <c r="M24" s="10" t="s">
        <v>42</v>
      </c>
      <c r="N24" s="10" t="s">
        <v>43</v>
      </c>
    </row>
    <row r="25" spans="2:14" x14ac:dyDescent="0.3">
      <c r="B25" s="12">
        <v>1.97</v>
      </c>
      <c r="C25" s="12">
        <v>102</v>
      </c>
      <c r="D25">
        <f t="shared" si="0"/>
        <v>-0.35599999999999921</v>
      </c>
      <c r="E25">
        <f t="shared" si="1"/>
        <v>14.150000000000006</v>
      </c>
      <c r="F25">
        <f t="shared" si="2"/>
        <v>0.12673599999999943</v>
      </c>
      <c r="G25">
        <f t="shared" si="3"/>
        <v>200.22250000000017</v>
      </c>
      <c r="H25">
        <f t="shared" si="4"/>
        <v>-5.037399999999991</v>
      </c>
      <c r="J25" s="10" t="s">
        <v>46</v>
      </c>
      <c r="K25" t="str">
        <f>IF(ABS(K23)&gt;ABS(K24),"Reject Null Hypotheses","Accept Null Hyptheses")</f>
        <v>Reject Null Hypotheses</v>
      </c>
      <c r="M25" s="10" t="s">
        <v>44</v>
      </c>
      <c r="N25" s="10" t="s">
        <v>45</v>
      </c>
    </row>
    <row r="26" spans="2:14" x14ac:dyDescent="0.3">
      <c r="B26" s="12">
        <v>2.87</v>
      </c>
      <c r="C26" s="12">
        <v>70</v>
      </c>
      <c r="D26">
        <f t="shared" si="0"/>
        <v>0.54400000000000093</v>
      </c>
      <c r="E26">
        <f t="shared" si="1"/>
        <v>-17.849999999999994</v>
      </c>
      <c r="F26">
        <f t="shared" si="2"/>
        <v>0.29593600000000103</v>
      </c>
      <c r="G26">
        <f t="shared" si="3"/>
        <v>318.62249999999977</v>
      </c>
      <c r="H26">
        <f t="shared" si="4"/>
        <v>-9.7104000000000141</v>
      </c>
      <c r="J26" s="10" t="s">
        <v>47</v>
      </c>
      <c r="K26">
        <f>_xlfn.T.DIST(K23,K20,FALSE)</f>
        <v>7.0272397399731054E-10</v>
      </c>
    </row>
    <row r="27" spans="2:14" x14ac:dyDescent="0.3">
      <c r="B27" s="12">
        <v>2.1</v>
      </c>
      <c r="C27" s="12">
        <v>95</v>
      </c>
      <c r="D27">
        <f t="shared" si="0"/>
        <v>-0.22599999999999909</v>
      </c>
      <c r="E27">
        <f t="shared" si="1"/>
        <v>7.1500000000000057</v>
      </c>
      <c r="F27">
        <f t="shared" si="2"/>
        <v>5.1075999999999587E-2</v>
      </c>
      <c r="G27">
        <f t="shared" si="3"/>
        <v>51.12250000000008</v>
      </c>
      <c r="H27">
        <f t="shared" si="4"/>
        <v>-1.6158999999999948</v>
      </c>
    </row>
    <row r="28" spans="2:14" x14ac:dyDescent="0.3">
      <c r="B28" s="12">
        <v>3.28</v>
      </c>
      <c r="C28" s="12">
        <v>89</v>
      </c>
      <c r="D28">
        <f t="shared" si="0"/>
        <v>0.95400000000000063</v>
      </c>
      <c r="E28">
        <f t="shared" si="1"/>
        <v>1.1500000000000057</v>
      </c>
      <c r="F28">
        <f t="shared" si="2"/>
        <v>0.91011600000000115</v>
      </c>
      <c r="G28">
        <f t="shared" si="3"/>
        <v>1.3225000000000131</v>
      </c>
      <c r="H28">
        <f t="shared" si="4"/>
        <v>1.0971000000000062</v>
      </c>
      <c r="J28" s="10" t="s">
        <v>41</v>
      </c>
      <c r="K28">
        <v>38</v>
      </c>
    </row>
    <row r="29" spans="2:14" ht="14.5" x14ac:dyDescent="0.35">
      <c r="B29" s="12">
        <v>2.78</v>
      </c>
      <c r="C29" s="12">
        <v>72</v>
      </c>
      <c r="D29">
        <f t="shared" si="0"/>
        <v>0.45400000000000063</v>
      </c>
      <c r="E29">
        <f t="shared" si="1"/>
        <v>-15.849999999999994</v>
      </c>
      <c r="F29">
        <f t="shared" si="2"/>
        <v>0.20611600000000058</v>
      </c>
      <c r="G29">
        <f t="shared" si="3"/>
        <v>251.22249999999983</v>
      </c>
      <c r="H29">
        <f t="shared" si="4"/>
        <v>-7.1959000000000071</v>
      </c>
      <c r="J29" s="10" t="s">
        <v>35</v>
      </c>
      <c r="K29" s="10" t="s">
        <v>144</v>
      </c>
    </row>
    <row r="30" spans="2:14" x14ac:dyDescent="0.3">
      <c r="B30" s="12">
        <v>2.44</v>
      </c>
      <c r="C30" s="12">
        <v>82</v>
      </c>
      <c r="D30">
        <f t="shared" si="0"/>
        <v>0.11400000000000077</v>
      </c>
      <c r="E30">
        <f t="shared" si="1"/>
        <v>-5.8499999999999943</v>
      </c>
      <c r="F30">
        <f t="shared" si="2"/>
        <v>1.2996000000000176E-2</v>
      </c>
      <c r="G30">
        <f t="shared" si="3"/>
        <v>34.222499999999933</v>
      </c>
      <c r="H30">
        <f t="shared" si="4"/>
        <v>-0.66690000000000382</v>
      </c>
      <c r="J30" s="10" t="s">
        <v>36</v>
      </c>
      <c r="K30" s="10" t="s">
        <v>143</v>
      </c>
    </row>
    <row r="31" spans="2:14" x14ac:dyDescent="0.3">
      <c r="B31" s="12">
        <v>1.87</v>
      </c>
      <c r="C31" s="12">
        <v>107</v>
      </c>
      <c r="D31">
        <f t="shared" si="0"/>
        <v>-0.45599999999999907</v>
      </c>
      <c r="E31">
        <f t="shared" si="1"/>
        <v>19.150000000000006</v>
      </c>
      <c r="F31">
        <f t="shared" si="2"/>
        <v>0.20793599999999915</v>
      </c>
      <c r="G31">
        <f t="shared" si="3"/>
        <v>366.7225000000002</v>
      </c>
      <c r="H31">
        <f t="shared" si="4"/>
        <v>-8.7323999999999842</v>
      </c>
      <c r="J31" s="10" t="s">
        <v>39</v>
      </c>
      <c r="K31">
        <f>(K18+0.4)*(K28/(1-K18^2))^0.5</f>
        <v>-4.1607662218191468</v>
      </c>
    </row>
    <row r="32" spans="2:14" x14ac:dyDescent="0.3">
      <c r="B32" s="12">
        <v>2.5</v>
      </c>
      <c r="C32" s="12">
        <v>80</v>
      </c>
      <c r="D32">
        <f t="shared" si="0"/>
        <v>0.17400000000000082</v>
      </c>
      <c r="E32">
        <f t="shared" si="1"/>
        <v>-7.8499999999999943</v>
      </c>
      <c r="F32">
        <f t="shared" si="2"/>
        <v>3.0276000000000285E-2</v>
      </c>
      <c r="G32">
        <f t="shared" si="3"/>
        <v>61.62249999999991</v>
      </c>
      <c r="H32">
        <f t="shared" si="4"/>
        <v>-1.3659000000000054</v>
      </c>
      <c r="J32" s="10" t="s">
        <v>40</v>
      </c>
      <c r="K32">
        <f>_xlfn.T.INV(0.1,K28)</f>
        <v>-1.3042302038905009</v>
      </c>
    </row>
    <row r="33" spans="2:11" x14ac:dyDescent="0.3">
      <c r="B33" s="12">
        <v>2.2400000000000002</v>
      </c>
      <c r="C33" s="12">
        <v>89</v>
      </c>
      <c r="D33">
        <f t="shared" si="0"/>
        <v>-8.5999999999998966E-2</v>
      </c>
      <c r="E33">
        <f t="shared" si="1"/>
        <v>1.1500000000000057</v>
      </c>
      <c r="F33">
        <f t="shared" si="2"/>
        <v>7.395999999999822E-3</v>
      </c>
      <c r="G33">
        <f t="shared" si="3"/>
        <v>1.3225000000000131</v>
      </c>
      <c r="H33">
        <f t="shared" si="4"/>
        <v>-9.8899999999999294E-2</v>
      </c>
      <c r="J33" s="10" t="s">
        <v>46</v>
      </c>
      <c r="K33" t="str">
        <f>IF(ABS(K31)&gt;ABS(K32),"Reject Null Hypotheses","Accept Null Hyptheses")</f>
        <v>Reject Null Hypotheses</v>
      </c>
    </row>
    <row r="34" spans="2:11" x14ac:dyDescent="0.3">
      <c r="B34" s="12">
        <v>2.0099999999999998</v>
      </c>
      <c r="C34" s="12">
        <v>100</v>
      </c>
      <c r="D34">
        <f t="shared" si="0"/>
        <v>-0.31599999999999939</v>
      </c>
      <c r="E34">
        <f t="shared" si="1"/>
        <v>12.150000000000006</v>
      </c>
      <c r="F34">
        <f t="shared" si="2"/>
        <v>9.9855999999999612E-2</v>
      </c>
      <c r="G34">
        <f t="shared" si="3"/>
        <v>147.62250000000014</v>
      </c>
      <c r="H34">
        <f t="shared" si="4"/>
        <v>-3.8393999999999946</v>
      </c>
      <c r="J34" s="10" t="s">
        <v>47</v>
      </c>
      <c r="K34">
        <f>_xlfn.T.DIST(K31,K28,FALSE)</f>
        <v>2.623369766012428E-4</v>
      </c>
    </row>
    <row r="35" spans="2:11" x14ac:dyDescent="0.3">
      <c r="B35" s="12">
        <v>2.17</v>
      </c>
      <c r="C35" s="12">
        <v>92</v>
      </c>
      <c r="D35">
        <f t="shared" si="0"/>
        <v>-0.15599999999999925</v>
      </c>
      <c r="E35">
        <f t="shared" si="1"/>
        <v>4.1500000000000057</v>
      </c>
      <c r="F35">
        <f t="shared" si="2"/>
        <v>2.4335999999999768E-2</v>
      </c>
      <c r="G35">
        <f t="shared" si="3"/>
        <v>17.222500000000046</v>
      </c>
      <c r="H35">
        <f t="shared" si="4"/>
        <v>-0.64739999999999776</v>
      </c>
    </row>
    <row r="36" spans="2:11" x14ac:dyDescent="0.3">
      <c r="B36" s="12">
        <v>2.2000000000000002</v>
      </c>
      <c r="C36" s="12">
        <v>91</v>
      </c>
      <c r="D36">
        <f t="shared" si="0"/>
        <v>-0.125999999999999</v>
      </c>
      <c r="E36">
        <f t="shared" si="1"/>
        <v>3.1500000000000057</v>
      </c>
      <c r="F36">
        <f t="shared" si="2"/>
        <v>1.5875999999999748E-2</v>
      </c>
      <c r="G36">
        <f t="shared" si="3"/>
        <v>9.922500000000035</v>
      </c>
      <c r="H36">
        <f t="shared" si="4"/>
        <v>-0.39689999999999759</v>
      </c>
    </row>
    <row r="37" spans="2:11" x14ac:dyDescent="0.3">
      <c r="B37" s="12">
        <v>2.0499999999999998</v>
      </c>
      <c r="C37" s="12">
        <v>98</v>
      </c>
      <c r="D37">
        <f t="shared" si="0"/>
        <v>-0.27599999999999936</v>
      </c>
      <c r="E37">
        <f t="shared" si="1"/>
        <v>10.150000000000006</v>
      </c>
      <c r="F37">
        <f t="shared" si="2"/>
        <v>7.6175999999999647E-2</v>
      </c>
      <c r="G37">
        <f t="shared" si="3"/>
        <v>103.02250000000012</v>
      </c>
      <c r="H37">
        <f t="shared" si="4"/>
        <v>-2.8013999999999952</v>
      </c>
    </row>
    <row r="38" spans="2:11" x14ac:dyDescent="0.3">
      <c r="B38" s="12">
        <v>1.63</v>
      </c>
      <c r="C38" s="12">
        <v>123</v>
      </c>
      <c r="D38">
        <f t="shared" si="0"/>
        <v>-0.69599999999999929</v>
      </c>
      <c r="E38">
        <f t="shared" si="1"/>
        <v>35.150000000000006</v>
      </c>
      <c r="F38">
        <f t="shared" si="2"/>
        <v>0.48441599999999901</v>
      </c>
      <c r="G38">
        <f t="shared" si="3"/>
        <v>1235.5225000000005</v>
      </c>
      <c r="H38">
        <f t="shared" si="4"/>
        <v>-24.46439999999998</v>
      </c>
    </row>
    <row r="39" spans="2:11" x14ac:dyDescent="0.3">
      <c r="B39" s="12">
        <v>2.2799999999999998</v>
      </c>
      <c r="C39" s="12">
        <v>88</v>
      </c>
      <c r="D39">
        <f t="shared" si="0"/>
        <v>-4.5999999999999375E-2</v>
      </c>
      <c r="E39">
        <f t="shared" si="1"/>
        <v>0.15000000000000568</v>
      </c>
      <c r="F39">
        <f t="shared" si="2"/>
        <v>2.1159999999999426E-3</v>
      </c>
      <c r="G39">
        <f t="shared" si="3"/>
        <v>2.2500000000001706E-2</v>
      </c>
      <c r="H39">
        <f t="shared" si="4"/>
        <v>-6.9000000000001673E-3</v>
      </c>
    </row>
    <row r="40" spans="2:11" x14ac:dyDescent="0.3">
      <c r="B40" s="12">
        <v>2.63</v>
      </c>
      <c r="C40" s="12">
        <v>76</v>
      </c>
      <c r="D40">
        <f t="shared" si="0"/>
        <v>0.30400000000000071</v>
      </c>
      <c r="E40">
        <f t="shared" si="1"/>
        <v>-11.849999999999994</v>
      </c>
      <c r="F40">
        <f t="shared" si="2"/>
        <v>9.2416000000000428E-2</v>
      </c>
      <c r="G40">
        <f t="shared" si="3"/>
        <v>140.42249999999987</v>
      </c>
      <c r="H40">
        <f t="shared" si="4"/>
        <v>-3.6024000000000069</v>
      </c>
    </row>
    <row r="41" spans="2:11" x14ac:dyDescent="0.3">
      <c r="B41" s="12">
        <v>2.86</v>
      </c>
      <c r="C41" s="12">
        <v>70</v>
      </c>
      <c r="D41">
        <f t="shared" si="0"/>
        <v>0.5340000000000007</v>
      </c>
      <c r="E41">
        <f t="shared" si="1"/>
        <v>-17.849999999999994</v>
      </c>
      <c r="F41">
        <f t="shared" si="2"/>
        <v>0.28515600000000074</v>
      </c>
      <c r="G41">
        <f t="shared" si="3"/>
        <v>318.62249999999977</v>
      </c>
      <c r="H41">
        <f t="shared" si="4"/>
        <v>-9.5319000000000091</v>
      </c>
    </row>
    <row r="42" spans="2:11" x14ac:dyDescent="0.3">
      <c r="B42" s="12">
        <v>2.2400000000000002</v>
      </c>
      <c r="C42" s="12">
        <v>89</v>
      </c>
      <c r="D42">
        <f t="shared" si="0"/>
        <v>-8.5999999999998966E-2</v>
      </c>
      <c r="E42">
        <f t="shared" si="1"/>
        <v>1.1500000000000057</v>
      </c>
      <c r="F42">
        <f t="shared" si="2"/>
        <v>7.395999999999822E-3</v>
      </c>
      <c r="G42">
        <f t="shared" si="3"/>
        <v>1.3225000000000131</v>
      </c>
      <c r="H42">
        <f t="shared" si="4"/>
        <v>-9.8899999999999294E-2</v>
      </c>
    </row>
    <row r="43" spans="2:11" x14ac:dyDescent="0.3">
      <c r="B43" s="12">
        <v>2.44</v>
      </c>
      <c r="C43" s="12">
        <v>82</v>
      </c>
      <c r="D43">
        <f t="shared" si="0"/>
        <v>0.11400000000000077</v>
      </c>
      <c r="E43">
        <f t="shared" si="1"/>
        <v>-5.8499999999999943</v>
      </c>
      <c r="F43">
        <f t="shared" si="2"/>
        <v>1.2996000000000176E-2</v>
      </c>
      <c r="G43">
        <f t="shared" si="3"/>
        <v>34.222499999999933</v>
      </c>
      <c r="H43">
        <f t="shared" si="4"/>
        <v>-0.66690000000000382</v>
      </c>
    </row>
    <row r="44" spans="2:11" x14ac:dyDescent="0.3">
      <c r="B44" s="12">
        <v>2.69</v>
      </c>
      <c r="C44" s="12">
        <v>74</v>
      </c>
      <c r="D44">
        <f t="shared" si="0"/>
        <v>0.36400000000000077</v>
      </c>
      <c r="E44">
        <f t="shared" si="1"/>
        <v>-13.849999999999994</v>
      </c>
      <c r="F44">
        <f t="shared" si="2"/>
        <v>0.13249600000000056</v>
      </c>
      <c r="G44">
        <f t="shared" si="3"/>
        <v>191.82249999999985</v>
      </c>
      <c r="H44">
        <f t="shared" si="4"/>
        <v>-5.0414000000000083</v>
      </c>
    </row>
    <row r="45" spans="2:11" x14ac:dyDescent="0.3">
      <c r="B45" s="12">
        <v>2.2200000000000002</v>
      </c>
      <c r="C45" s="12">
        <v>90</v>
      </c>
      <c r="D45">
        <f t="shared" si="0"/>
        <v>-0.10599999999999898</v>
      </c>
      <c r="E45">
        <f t="shared" si="1"/>
        <v>2.1500000000000057</v>
      </c>
      <c r="F45">
        <f t="shared" si="2"/>
        <v>1.1235999999999784E-2</v>
      </c>
      <c r="G45">
        <f t="shared" si="3"/>
        <v>4.6225000000000245</v>
      </c>
      <c r="H45">
        <f t="shared" si="4"/>
        <v>-0.22789999999999841</v>
      </c>
    </row>
    <row r="46" spans="2:11" x14ac:dyDescent="0.3">
      <c r="B46" s="12">
        <v>3.07</v>
      </c>
      <c r="C46" s="12">
        <v>65</v>
      </c>
      <c r="D46">
        <f t="shared" si="0"/>
        <v>0.74400000000000066</v>
      </c>
      <c r="E46">
        <f t="shared" si="1"/>
        <v>-22.849999999999994</v>
      </c>
      <c r="F46">
        <f t="shared" si="2"/>
        <v>0.55353600000000103</v>
      </c>
      <c r="G46">
        <f t="shared" si="3"/>
        <v>522.12249999999972</v>
      </c>
      <c r="H46">
        <f t="shared" si="4"/>
        <v>-17.00040000000001</v>
      </c>
    </row>
    <row r="47" spans="2:11" x14ac:dyDescent="0.3">
      <c r="B47" s="12">
        <v>1.77</v>
      </c>
      <c r="C47" s="12">
        <v>113</v>
      </c>
      <c r="D47">
        <f t="shared" si="0"/>
        <v>-0.55599999999999916</v>
      </c>
      <c r="E47">
        <f t="shared" si="1"/>
        <v>25.150000000000006</v>
      </c>
      <c r="F47">
        <f t="shared" si="2"/>
        <v>0.30913599999999908</v>
      </c>
      <c r="G47">
        <f t="shared" si="3"/>
        <v>632.52250000000026</v>
      </c>
      <c r="H47">
        <f t="shared" si="4"/>
        <v>-13.983399999999982</v>
      </c>
    </row>
    <row r="48" spans="2:11" x14ac:dyDescent="0.3">
      <c r="B48" s="12">
        <v>3.03</v>
      </c>
      <c r="C48" s="12">
        <v>66</v>
      </c>
      <c r="D48">
        <f t="shared" si="0"/>
        <v>0.70400000000000063</v>
      </c>
      <c r="E48">
        <f t="shared" si="1"/>
        <v>-21.849999999999994</v>
      </c>
      <c r="F48">
        <f t="shared" si="2"/>
        <v>0.49561600000000089</v>
      </c>
      <c r="G48">
        <f t="shared" si="3"/>
        <v>477.42249999999973</v>
      </c>
      <c r="H48">
        <f t="shared" si="4"/>
        <v>-15.382400000000009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G9" workbookViewId="0">
      <selection activeCell="M27" sqref="M27"/>
    </sheetView>
  </sheetViews>
  <sheetFormatPr defaultRowHeight="14" x14ac:dyDescent="0.3"/>
  <cols>
    <col min="3" max="3" width="11.08203125" bestFit="1" customWidth="1"/>
    <col min="4" max="4" width="9.4140625" bestFit="1" customWidth="1"/>
    <col min="5" max="5" width="9.25" bestFit="1" customWidth="1"/>
    <col min="6" max="6" width="11.33203125" bestFit="1" customWidth="1"/>
    <col min="7" max="7" width="11.1640625" bestFit="1" customWidth="1"/>
    <col min="8" max="8" width="18.83203125" bestFit="1" customWidth="1"/>
    <col min="9" max="9" width="16.25" customWidth="1"/>
    <col min="10" max="10" width="26.4140625" bestFit="1" customWidth="1"/>
    <col min="11" max="11" width="18.9140625" bestFit="1" customWidth="1"/>
    <col min="13" max="13" width="26.4140625" bestFit="1" customWidth="1"/>
    <col min="14" max="14" width="58.25" bestFit="1" customWidth="1"/>
  </cols>
  <sheetData>
    <row r="1" spans="1:14" x14ac:dyDescent="0.3">
      <c r="A1" s="21" t="s">
        <v>126</v>
      </c>
      <c r="B1" s="21"/>
      <c r="C1" s="21"/>
      <c r="D1" s="21"/>
      <c r="E1" s="21"/>
      <c r="F1" s="21"/>
      <c r="G1" s="21"/>
      <c r="H1" s="21"/>
      <c r="I1" s="21"/>
      <c r="J1" s="25"/>
      <c r="K1" s="25"/>
      <c r="L1" s="25"/>
      <c r="M1" s="25"/>
    </row>
    <row r="2" spans="1:14" x14ac:dyDescent="0.3">
      <c r="A2" s="21" t="s">
        <v>127</v>
      </c>
      <c r="B2" s="21"/>
      <c r="C2" s="21"/>
      <c r="D2" s="21"/>
      <c r="E2" s="21"/>
      <c r="F2" s="21"/>
      <c r="G2" s="21"/>
      <c r="H2" s="21"/>
      <c r="I2" s="21"/>
      <c r="J2" s="25"/>
      <c r="K2" s="25"/>
      <c r="L2" s="25"/>
      <c r="M2" s="25"/>
    </row>
    <row r="3" spans="1:14" x14ac:dyDescent="0.3">
      <c r="A3" s="21" t="s">
        <v>128</v>
      </c>
      <c r="B3" s="21"/>
      <c r="C3" s="21"/>
      <c r="D3" s="21"/>
      <c r="E3" s="21"/>
      <c r="F3" s="21"/>
      <c r="G3" s="21"/>
      <c r="H3" s="21"/>
      <c r="I3" s="21"/>
      <c r="J3" s="25"/>
      <c r="K3" s="25"/>
      <c r="L3" s="25"/>
      <c r="M3" s="25"/>
    </row>
    <row r="4" spans="1:14" x14ac:dyDescent="0.3">
      <c r="A4" s="21" t="s">
        <v>129</v>
      </c>
      <c r="B4" s="21"/>
      <c r="C4" s="21"/>
      <c r="D4" s="21"/>
      <c r="E4" s="21"/>
      <c r="F4" s="21"/>
      <c r="G4" s="21"/>
      <c r="H4" s="21"/>
      <c r="I4" s="21"/>
      <c r="J4" s="25"/>
      <c r="K4" s="25"/>
      <c r="L4" s="25"/>
      <c r="M4" s="25"/>
    </row>
    <row r="5" spans="1:14" x14ac:dyDescent="0.3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4" x14ac:dyDescent="0.3">
      <c r="B6" s="11" t="s">
        <v>130</v>
      </c>
      <c r="C6" s="11" t="s">
        <v>131</v>
      </c>
      <c r="D6" s="10" t="s">
        <v>133</v>
      </c>
      <c r="E6" s="10" t="s">
        <v>134</v>
      </c>
      <c r="F6" s="10" t="s">
        <v>27</v>
      </c>
      <c r="G6" s="10" t="s">
        <v>28</v>
      </c>
      <c r="H6" s="10" t="s">
        <v>24</v>
      </c>
    </row>
    <row r="7" spans="1:14" x14ac:dyDescent="0.3">
      <c r="B7" s="12">
        <v>121</v>
      </c>
      <c r="C7" s="12">
        <v>1.0780000000000001</v>
      </c>
      <c r="D7">
        <f>B7-$K$10</f>
        <v>-3.4666666666666686</v>
      </c>
      <c r="E7">
        <f>C7-$K$11</f>
        <v>-790.49126666666677</v>
      </c>
      <c r="F7">
        <f>D7^2</f>
        <v>12.017777777777791</v>
      </c>
      <c r="G7">
        <f>E7^2</f>
        <v>624876.44267627131</v>
      </c>
      <c r="H7">
        <f>D7*E7</f>
        <v>2740.3697244444461</v>
      </c>
    </row>
    <row r="8" spans="1:14" x14ac:dyDescent="0.3">
      <c r="B8" s="12">
        <v>79</v>
      </c>
      <c r="C8" s="12">
        <v>415</v>
      </c>
      <c r="D8">
        <f t="shared" ref="D8:D36" si="0">B8-$K$10</f>
        <v>-45.466666666666669</v>
      </c>
      <c r="E8">
        <f t="shared" ref="E8:E36" si="1">C8-$K$11</f>
        <v>-376.56926666666675</v>
      </c>
      <c r="F8">
        <f t="shared" ref="F8:F36" si="2">D8^2</f>
        <v>2067.2177777777779</v>
      </c>
      <c r="G8">
        <f t="shared" ref="G8:G36" si="3">E8^2</f>
        <v>141804.41259787118</v>
      </c>
      <c r="H8">
        <f t="shared" ref="H8:H36" si="4">D8*E8</f>
        <v>17121.349324444447</v>
      </c>
    </row>
    <row r="9" spans="1:14" x14ac:dyDescent="0.3">
      <c r="B9" s="12">
        <v>170</v>
      </c>
      <c r="C9" s="12">
        <v>441</v>
      </c>
      <c r="D9">
        <f t="shared" si="0"/>
        <v>45.533333333333331</v>
      </c>
      <c r="E9">
        <f t="shared" si="1"/>
        <v>-350.56926666666675</v>
      </c>
      <c r="F9">
        <f t="shared" si="2"/>
        <v>2073.2844444444445</v>
      </c>
      <c r="G9">
        <f t="shared" si="3"/>
        <v>122898.8107312045</v>
      </c>
      <c r="H9">
        <f t="shared" si="4"/>
        <v>-15962.587275555559</v>
      </c>
      <c r="J9" s="10" t="s">
        <v>132</v>
      </c>
      <c r="K9">
        <f>COUNT(B7:B36)</f>
        <v>30</v>
      </c>
    </row>
    <row r="10" spans="1:14" x14ac:dyDescent="0.3">
      <c r="B10" s="12">
        <v>160</v>
      </c>
      <c r="C10" s="12">
        <v>1192</v>
      </c>
      <c r="D10">
        <f t="shared" si="0"/>
        <v>35.533333333333331</v>
      </c>
      <c r="E10">
        <f t="shared" si="1"/>
        <v>400.43073333333325</v>
      </c>
      <c r="F10">
        <f t="shared" si="2"/>
        <v>1262.6177777777777</v>
      </c>
      <c r="G10">
        <f t="shared" si="3"/>
        <v>160344.77219787103</v>
      </c>
      <c r="H10">
        <f t="shared" si="4"/>
        <v>14228.638724444441</v>
      </c>
      <c r="J10" s="10" t="s">
        <v>20</v>
      </c>
      <c r="K10">
        <f>SUM(B7:B36)/K9</f>
        <v>124.46666666666667</v>
      </c>
      <c r="M10" s="10" t="s">
        <v>42</v>
      </c>
      <c r="N10" s="10" t="s">
        <v>43</v>
      </c>
    </row>
    <row r="11" spans="1:14" x14ac:dyDescent="0.3">
      <c r="B11" s="12">
        <v>77</v>
      </c>
      <c r="C11" s="12">
        <v>258</v>
      </c>
      <c r="D11">
        <f t="shared" si="0"/>
        <v>-47.466666666666669</v>
      </c>
      <c r="E11">
        <f t="shared" si="1"/>
        <v>-533.56926666666675</v>
      </c>
      <c r="F11">
        <f t="shared" si="2"/>
        <v>2253.0844444444447</v>
      </c>
      <c r="G11">
        <f t="shared" si="3"/>
        <v>284696.16233120451</v>
      </c>
      <c r="H11">
        <f t="shared" si="4"/>
        <v>25326.754524444448</v>
      </c>
      <c r="J11" s="10" t="s">
        <v>22</v>
      </c>
      <c r="K11">
        <f>SUM(C7:C36)/K9</f>
        <v>791.56926666666675</v>
      </c>
      <c r="M11" s="10" t="s">
        <v>44</v>
      </c>
      <c r="N11" s="10" t="s">
        <v>45</v>
      </c>
    </row>
    <row r="12" spans="1:14" x14ac:dyDescent="0.3">
      <c r="B12" s="12">
        <v>147</v>
      </c>
      <c r="C12" s="12">
        <v>1185</v>
      </c>
      <c r="D12">
        <f t="shared" si="0"/>
        <v>22.533333333333331</v>
      </c>
      <c r="E12">
        <f t="shared" si="1"/>
        <v>393.43073333333325</v>
      </c>
      <c r="F12">
        <f t="shared" si="2"/>
        <v>507.75111111111102</v>
      </c>
      <c r="G12">
        <f t="shared" si="3"/>
        <v>154787.74193120439</v>
      </c>
      <c r="H12">
        <f t="shared" si="4"/>
        <v>8865.3058577777756</v>
      </c>
      <c r="J12" s="10" t="s">
        <v>26</v>
      </c>
      <c r="K12">
        <f>(SUM(F7:F36)/K9)^0.5</f>
        <v>30.727548262466733</v>
      </c>
    </row>
    <row r="13" spans="1:14" x14ac:dyDescent="0.3">
      <c r="B13" s="12">
        <v>115</v>
      </c>
      <c r="C13" s="12">
        <v>139</v>
      </c>
      <c r="D13">
        <f t="shared" si="0"/>
        <v>-9.4666666666666686</v>
      </c>
      <c r="E13">
        <f t="shared" si="1"/>
        <v>-652.56926666666675</v>
      </c>
      <c r="F13">
        <f t="shared" si="2"/>
        <v>89.617777777777818</v>
      </c>
      <c r="G13">
        <f t="shared" si="3"/>
        <v>425846.64779787121</v>
      </c>
      <c r="H13">
        <f t="shared" si="4"/>
        <v>6177.6557244444466</v>
      </c>
      <c r="J13" s="10" t="s">
        <v>29</v>
      </c>
      <c r="K13">
        <f>(SUM(G7:G36)/K9)^0.5</f>
        <v>505.68870675373228</v>
      </c>
    </row>
    <row r="14" spans="1:14" x14ac:dyDescent="0.3">
      <c r="B14" s="12">
        <v>76</v>
      </c>
      <c r="C14" s="12">
        <v>427</v>
      </c>
      <c r="D14">
        <f t="shared" si="0"/>
        <v>-48.466666666666669</v>
      </c>
      <c r="E14">
        <f t="shared" si="1"/>
        <v>-364.56926666666675</v>
      </c>
      <c r="F14">
        <f t="shared" si="2"/>
        <v>2349.0177777777781</v>
      </c>
      <c r="G14">
        <f t="shared" si="3"/>
        <v>132910.75019787118</v>
      </c>
      <c r="H14">
        <f t="shared" si="4"/>
        <v>17669.457124444449</v>
      </c>
      <c r="J14" s="10" t="s">
        <v>24</v>
      </c>
      <c r="K14">
        <f>SUM(H7:H36)</f>
        <v>95891.796266666686</v>
      </c>
    </row>
    <row r="15" spans="1:14" x14ac:dyDescent="0.3">
      <c r="B15" s="12">
        <v>110</v>
      </c>
      <c r="C15" s="12">
        <v>309</v>
      </c>
      <c r="D15">
        <f t="shared" si="0"/>
        <v>-14.466666666666669</v>
      </c>
      <c r="E15">
        <f t="shared" si="1"/>
        <v>-482.56926666666675</v>
      </c>
      <c r="F15">
        <f t="shared" si="2"/>
        <v>209.28444444444449</v>
      </c>
      <c r="G15">
        <f t="shared" si="3"/>
        <v>232873.09713120453</v>
      </c>
      <c r="H15">
        <f t="shared" si="4"/>
        <v>6981.1687244444465</v>
      </c>
      <c r="J15" t="s">
        <v>42</v>
      </c>
      <c r="K15">
        <f>K14/(K12*K13*K9)</f>
        <v>0.20570698312234859</v>
      </c>
    </row>
    <row r="16" spans="1:14" x14ac:dyDescent="0.3">
      <c r="B16" s="12">
        <v>141</v>
      </c>
      <c r="C16" s="12">
        <v>411</v>
      </c>
      <c r="D16">
        <f t="shared" si="0"/>
        <v>16.533333333333331</v>
      </c>
      <c r="E16">
        <f t="shared" si="1"/>
        <v>-380.56926666666675</v>
      </c>
      <c r="F16">
        <f t="shared" si="2"/>
        <v>273.35111111111104</v>
      </c>
      <c r="G16">
        <f t="shared" si="3"/>
        <v>144832.96673120451</v>
      </c>
      <c r="H16">
        <f t="shared" si="4"/>
        <v>-6292.0785422222225</v>
      </c>
    </row>
    <row r="17" spans="2:11" x14ac:dyDescent="0.3">
      <c r="B17" s="12">
        <v>100</v>
      </c>
      <c r="C17" s="12">
        <v>506</v>
      </c>
      <c r="D17">
        <f t="shared" si="0"/>
        <v>-24.466666666666669</v>
      </c>
      <c r="E17">
        <f t="shared" si="1"/>
        <v>-285.56926666666675</v>
      </c>
      <c r="F17">
        <f t="shared" si="2"/>
        <v>598.61777777777786</v>
      </c>
      <c r="G17">
        <f t="shared" si="3"/>
        <v>81549.806064537828</v>
      </c>
      <c r="H17">
        <f t="shared" si="4"/>
        <v>6986.9280577777799</v>
      </c>
    </row>
    <row r="18" spans="2:11" x14ac:dyDescent="0.3">
      <c r="B18" s="12">
        <v>82</v>
      </c>
      <c r="C18" s="12">
        <v>441</v>
      </c>
      <c r="D18">
        <f t="shared" si="0"/>
        <v>-42.466666666666669</v>
      </c>
      <c r="E18">
        <f t="shared" si="1"/>
        <v>-350.56926666666675</v>
      </c>
      <c r="F18">
        <f t="shared" si="2"/>
        <v>1803.4177777777779</v>
      </c>
      <c r="G18">
        <f t="shared" si="3"/>
        <v>122898.8107312045</v>
      </c>
      <c r="H18">
        <f t="shared" si="4"/>
        <v>14887.508191111116</v>
      </c>
      <c r="J18" s="10" t="s">
        <v>41</v>
      </c>
      <c r="K18">
        <v>28</v>
      </c>
    </row>
    <row r="19" spans="2:11" ht="14.5" x14ac:dyDescent="0.35">
      <c r="B19" s="12">
        <v>82</v>
      </c>
      <c r="C19" s="12">
        <v>595</v>
      </c>
      <c r="D19">
        <f t="shared" si="0"/>
        <v>-42.466666666666669</v>
      </c>
      <c r="E19">
        <f t="shared" si="1"/>
        <v>-196.56926666666675</v>
      </c>
      <c r="F19">
        <f t="shared" si="2"/>
        <v>1803.4177777777779</v>
      </c>
      <c r="G19">
        <f t="shared" si="3"/>
        <v>38639.476597871144</v>
      </c>
      <c r="H19">
        <f t="shared" si="4"/>
        <v>8347.6415244444488</v>
      </c>
      <c r="J19" s="10" t="s">
        <v>35</v>
      </c>
      <c r="K19" s="10" t="s">
        <v>37</v>
      </c>
    </row>
    <row r="20" spans="2:11" ht="14.5" x14ac:dyDescent="0.35">
      <c r="B20" s="12">
        <v>114</v>
      </c>
      <c r="C20" s="12">
        <v>1728</v>
      </c>
      <c r="D20">
        <f t="shared" si="0"/>
        <v>-10.466666666666669</v>
      </c>
      <c r="E20">
        <f t="shared" si="1"/>
        <v>936.43073333333325</v>
      </c>
      <c r="F20">
        <f t="shared" si="2"/>
        <v>109.55111111111115</v>
      </c>
      <c r="G20">
        <f t="shared" si="3"/>
        <v>876902.51833120431</v>
      </c>
      <c r="H20">
        <f t="shared" si="4"/>
        <v>-9801.3083422222226</v>
      </c>
      <c r="J20" s="10" t="s">
        <v>36</v>
      </c>
      <c r="K20" s="10" t="s">
        <v>38</v>
      </c>
    </row>
    <row r="21" spans="2:11" x14ac:dyDescent="0.3">
      <c r="B21" s="12">
        <v>110</v>
      </c>
      <c r="C21" s="12">
        <v>1507</v>
      </c>
      <c r="D21">
        <f t="shared" si="0"/>
        <v>-14.466666666666669</v>
      </c>
      <c r="E21">
        <f t="shared" si="1"/>
        <v>715.43073333333325</v>
      </c>
      <c r="F21">
        <f t="shared" si="2"/>
        <v>209.28444444444449</v>
      </c>
      <c r="G21">
        <f t="shared" si="3"/>
        <v>511841.13419787097</v>
      </c>
      <c r="H21">
        <f t="shared" si="4"/>
        <v>-10349.897942222222</v>
      </c>
      <c r="J21" s="10" t="s">
        <v>39</v>
      </c>
      <c r="K21">
        <f>K15*(K18/(1-K15^2))^0.5</f>
        <v>1.1122868178599643</v>
      </c>
    </row>
    <row r="22" spans="2:11" x14ac:dyDescent="0.3">
      <c r="B22" s="12">
        <v>163</v>
      </c>
      <c r="C22" s="12">
        <v>518</v>
      </c>
      <c r="D22">
        <f t="shared" si="0"/>
        <v>38.533333333333331</v>
      </c>
      <c r="E22">
        <f t="shared" si="1"/>
        <v>-273.56926666666675</v>
      </c>
      <c r="F22">
        <f t="shared" si="2"/>
        <v>1484.8177777777776</v>
      </c>
      <c r="G22">
        <f t="shared" si="3"/>
        <v>74840.143664537827</v>
      </c>
      <c r="H22">
        <f t="shared" si="4"/>
        <v>-10541.535742222224</v>
      </c>
      <c r="J22" s="10" t="s">
        <v>40</v>
      </c>
      <c r="K22">
        <f>_xlfn.T.INV.2T(0.05,K18)</f>
        <v>2.0484071417952445</v>
      </c>
    </row>
    <row r="23" spans="2:11" x14ac:dyDescent="0.3">
      <c r="B23" s="12">
        <v>92</v>
      </c>
      <c r="C23" s="12">
        <v>1463</v>
      </c>
      <c r="D23">
        <f t="shared" si="0"/>
        <v>-32.466666666666669</v>
      </c>
      <c r="E23">
        <f t="shared" si="1"/>
        <v>671.43073333333325</v>
      </c>
      <c r="F23">
        <f t="shared" si="2"/>
        <v>1054.0844444444447</v>
      </c>
      <c r="G23">
        <f t="shared" si="3"/>
        <v>450819.22966453765</v>
      </c>
      <c r="H23">
        <f t="shared" si="4"/>
        <v>-21799.117808888888</v>
      </c>
      <c r="J23" s="10" t="s">
        <v>46</v>
      </c>
      <c r="K23" t="str">
        <f>IF(K21&gt;K22,"Reject Null Hypotheses","Accept Null Hyptheses")</f>
        <v>Accept Null Hyptheses</v>
      </c>
    </row>
    <row r="24" spans="2:11" x14ac:dyDescent="0.3">
      <c r="B24" s="12">
        <v>172</v>
      </c>
      <c r="C24" s="12">
        <v>1356</v>
      </c>
      <c r="D24">
        <f t="shared" si="0"/>
        <v>47.533333333333331</v>
      </c>
      <c r="E24">
        <f t="shared" si="1"/>
        <v>564.43073333333325</v>
      </c>
      <c r="F24">
        <f t="shared" si="2"/>
        <v>2259.4177777777777</v>
      </c>
      <c r="G24">
        <f t="shared" si="3"/>
        <v>318582.05273120437</v>
      </c>
      <c r="H24">
        <f t="shared" si="4"/>
        <v>26829.274191111108</v>
      </c>
      <c r="J24" s="10" t="s">
        <v>47</v>
      </c>
      <c r="K24">
        <f>_xlfn.T.DIST.2T(K21,K18)</f>
        <v>0.27547389125783417</v>
      </c>
    </row>
    <row r="25" spans="2:11" x14ac:dyDescent="0.3">
      <c r="B25" s="12">
        <v>142</v>
      </c>
      <c r="C25" s="12">
        <v>1014</v>
      </c>
      <c r="D25">
        <f t="shared" si="0"/>
        <v>17.533333333333331</v>
      </c>
      <c r="E25">
        <f t="shared" si="1"/>
        <v>222.43073333333325</v>
      </c>
      <c r="F25">
        <f t="shared" si="2"/>
        <v>307.4177777777777</v>
      </c>
      <c r="G25">
        <f t="shared" si="3"/>
        <v>49475.431131204408</v>
      </c>
      <c r="H25">
        <f t="shared" si="4"/>
        <v>3899.9521911111092</v>
      </c>
    </row>
    <row r="26" spans="2:11" x14ac:dyDescent="0.3">
      <c r="B26" s="12">
        <v>136</v>
      </c>
      <c r="C26" s="12">
        <v>422</v>
      </c>
      <c r="D26">
        <f t="shared" si="0"/>
        <v>11.533333333333331</v>
      </c>
      <c r="E26">
        <f t="shared" si="1"/>
        <v>-369.56926666666675</v>
      </c>
      <c r="F26">
        <f t="shared" si="2"/>
        <v>133.01777777777772</v>
      </c>
      <c r="G26">
        <f t="shared" si="3"/>
        <v>136581.44286453785</v>
      </c>
      <c r="H26">
        <f t="shared" si="4"/>
        <v>-4262.3655422222228</v>
      </c>
    </row>
    <row r="27" spans="2:11" x14ac:dyDescent="0.3">
      <c r="B27" s="12">
        <v>143</v>
      </c>
      <c r="C27" s="12">
        <v>508</v>
      </c>
      <c r="D27">
        <f t="shared" si="0"/>
        <v>18.533333333333331</v>
      </c>
      <c r="E27">
        <f t="shared" si="1"/>
        <v>-283.56926666666675</v>
      </c>
      <c r="F27">
        <f t="shared" si="2"/>
        <v>343.48444444444436</v>
      </c>
      <c r="G27">
        <f t="shared" si="3"/>
        <v>80411.528997871152</v>
      </c>
      <c r="H27">
        <f t="shared" si="4"/>
        <v>-5255.4837422222236</v>
      </c>
    </row>
    <row r="28" spans="2:11" x14ac:dyDescent="0.3">
      <c r="B28" s="12">
        <v>108</v>
      </c>
      <c r="C28" s="12">
        <v>1262</v>
      </c>
      <c r="D28">
        <f t="shared" si="0"/>
        <v>-16.466666666666669</v>
      </c>
      <c r="E28">
        <f t="shared" si="1"/>
        <v>470.43073333333325</v>
      </c>
      <c r="F28">
        <f t="shared" si="2"/>
        <v>271.15111111111116</v>
      </c>
      <c r="G28">
        <f t="shared" si="3"/>
        <v>221305.07486453769</v>
      </c>
      <c r="H28">
        <f t="shared" si="4"/>
        <v>-7746.4260755555551</v>
      </c>
    </row>
    <row r="29" spans="2:11" x14ac:dyDescent="0.3">
      <c r="B29" s="12">
        <v>154</v>
      </c>
      <c r="C29" s="12">
        <v>1783</v>
      </c>
      <c r="D29">
        <f t="shared" si="0"/>
        <v>29.533333333333331</v>
      </c>
      <c r="E29">
        <f t="shared" si="1"/>
        <v>991.43073333333325</v>
      </c>
      <c r="F29">
        <f t="shared" si="2"/>
        <v>872.21777777777766</v>
      </c>
      <c r="G29">
        <f t="shared" si="3"/>
        <v>982934.89899787097</v>
      </c>
      <c r="H29">
        <f t="shared" si="4"/>
        <v>29280.254324444439</v>
      </c>
    </row>
    <row r="30" spans="2:11" x14ac:dyDescent="0.3">
      <c r="B30" s="12">
        <v>140</v>
      </c>
      <c r="C30" s="12">
        <v>1281</v>
      </c>
      <c r="D30">
        <f t="shared" si="0"/>
        <v>15.533333333333331</v>
      </c>
      <c r="E30">
        <f t="shared" si="1"/>
        <v>489.43073333333325</v>
      </c>
      <c r="F30">
        <f t="shared" si="2"/>
        <v>241.28444444444438</v>
      </c>
      <c r="G30">
        <f t="shared" si="3"/>
        <v>239542.44273120436</v>
      </c>
      <c r="H30">
        <f t="shared" si="4"/>
        <v>7602.4907244444421</v>
      </c>
    </row>
    <row r="31" spans="2:11" x14ac:dyDescent="0.3">
      <c r="B31" s="12">
        <v>177</v>
      </c>
      <c r="C31" s="12">
        <v>1253</v>
      </c>
      <c r="D31">
        <f t="shared" si="0"/>
        <v>52.533333333333331</v>
      </c>
      <c r="E31">
        <f t="shared" si="1"/>
        <v>461.43073333333325</v>
      </c>
      <c r="F31">
        <f t="shared" si="2"/>
        <v>2759.7511111111107</v>
      </c>
      <c r="G31">
        <f t="shared" si="3"/>
        <v>212918.32166453771</v>
      </c>
      <c r="H31">
        <f t="shared" si="4"/>
        <v>24240.494524444439</v>
      </c>
    </row>
    <row r="32" spans="2:11" x14ac:dyDescent="0.3">
      <c r="B32" s="12">
        <v>97</v>
      </c>
      <c r="C32" s="12">
        <v>1178</v>
      </c>
      <c r="D32">
        <f t="shared" si="0"/>
        <v>-27.466666666666669</v>
      </c>
      <c r="E32">
        <f t="shared" si="1"/>
        <v>386.43073333333325</v>
      </c>
      <c r="F32">
        <f t="shared" si="2"/>
        <v>754.41777777777793</v>
      </c>
      <c r="G32">
        <f t="shared" si="3"/>
        <v>149328.71166453772</v>
      </c>
      <c r="H32">
        <f t="shared" si="4"/>
        <v>-10613.964142222221</v>
      </c>
    </row>
    <row r="33" spans="2:8" x14ac:dyDescent="0.3">
      <c r="B33" s="12">
        <v>106</v>
      </c>
      <c r="C33" s="12">
        <v>1103</v>
      </c>
      <c r="D33">
        <f t="shared" si="0"/>
        <v>-18.466666666666669</v>
      </c>
      <c r="E33">
        <f t="shared" si="1"/>
        <v>311.43073333333325</v>
      </c>
      <c r="F33">
        <f t="shared" si="2"/>
        <v>341.01777777777784</v>
      </c>
      <c r="G33">
        <f t="shared" si="3"/>
        <v>96989.101664537724</v>
      </c>
      <c r="H33">
        <f t="shared" si="4"/>
        <v>-5751.0875422222216</v>
      </c>
    </row>
    <row r="34" spans="2:8" x14ac:dyDescent="0.3">
      <c r="B34" s="12">
        <v>163</v>
      </c>
      <c r="C34" s="12">
        <v>454</v>
      </c>
      <c r="D34">
        <f t="shared" si="0"/>
        <v>38.533333333333331</v>
      </c>
      <c r="E34">
        <f t="shared" si="1"/>
        <v>-337.56926666666675</v>
      </c>
      <c r="F34">
        <f t="shared" si="2"/>
        <v>1484.8177777777776</v>
      </c>
      <c r="G34">
        <f t="shared" si="3"/>
        <v>113953.00979787117</v>
      </c>
      <c r="H34">
        <f t="shared" si="4"/>
        <v>-13007.669075555557</v>
      </c>
    </row>
    <row r="35" spans="2:8" x14ac:dyDescent="0.3">
      <c r="B35" s="12">
        <v>142</v>
      </c>
      <c r="C35" s="12">
        <v>301</v>
      </c>
      <c r="D35">
        <f t="shared" si="0"/>
        <v>17.533333333333331</v>
      </c>
      <c r="E35">
        <f t="shared" si="1"/>
        <v>-490.56926666666675</v>
      </c>
      <c r="F35">
        <f t="shared" si="2"/>
        <v>307.4177777777777</v>
      </c>
      <c r="G35">
        <f t="shared" si="3"/>
        <v>240658.20539787121</v>
      </c>
      <c r="H35">
        <f t="shared" si="4"/>
        <v>-8601.3144755555568</v>
      </c>
    </row>
    <row r="36" spans="2:8" x14ac:dyDescent="0.3">
      <c r="B36" s="12">
        <v>115</v>
      </c>
      <c r="C36" s="12">
        <v>296</v>
      </c>
      <c r="D36">
        <f t="shared" si="0"/>
        <v>-9.4666666666666686</v>
      </c>
      <c r="E36">
        <f t="shared" si="1"/>
        <v>-495.56926666666675</v>
      </c>
      <c r="F36">
        <f t="shared" si="2"/>
        <v>89.617777777777818</v>
      </c>
      <c r="G36">
        <f t="shared" si="3"/>
        <v>245588.89806453785</v>
      </c>
      <c r="H36">
        <f t="shared" si="4"/>
        <v>4691.3890577777793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" sqref="H2"/>
    </sheetView>
  </sheetViews>
  <sheetFormatPr defaultRowHeight="14" x14ac:dyDescent="0.3"/>
  <cols>
    <col min="2" max="2" width="17.25" bestFit="1" customWidth="1"/>
    <col min="3" max="3" width="15.5" bestFit="1" customWidth="1"/>
    <col min="4" max="4" width="13.33203125" bestFit="1" customWidth="1"/>
    <col min="5" max="5" width="9.5" bestFit="1" customWidth="1"/>
    <col min="7" max="7" width="20.6640625" customWidth="1"/>
    <col min="8" max="8" width="27.9140625" bestFit="1" customWidth="1"/>
    <col min="9" max="9" width="20" bestFit="1" customWidth="1"/>
    <col min="13" max="13" width="16.6640625" bestFit="1" customWidth="1"/>
  </cols>
  <sheetData>
    <row r="1" spans="1:13" x14ac:dyDescent="0.3">
      <c r="A1" s="21" t="s">
        <v>101</v>
      </c>
      <c r="B1" s="21"/>
      <c r="C1" s="21"/>
      <c r="D1" s="21"/>
      <c r="E1" s="21"/>
      <c r="F1" s="21"/>
      <c r="G1" s="21"/>
      <c r="H1" s="26"/>
      <c r="I1" s="26"/>
      <c r="J1" s="26"/>
      <c r="K1" s="25"/>
    </row>
    <row r="2" spans="1:13" x14ac:dyDescent="0.3">
      <c r="A2" s="21" t="s">
        <v>119</v>
      </c>
      <c r="B2" s="21"/>
      <c r="C2" s="21"/>
      <c r="D2" s="21"/>
      <c r="E2" s="21"/>
      <c r="F2" s="21"/>
      <c r="G2" s="21"/>
      <c r="H2" s="26"/>
      <c r="I2" s="26"/>
      <c r="J2" s="26"/>
      <c r="K2" s="25"/>
    </row>
    <row r="3" spans="1:13" ht="14.5" x14ac:dyDescent="0.35">
      <c r="A3" s="21" t="s">
        <v>120</v>
      </c>
      <c r="B3" s="21"/>
      <c r="C3" s="21"/>
      <c r="D3" s="21"/>
      <c r="E3" s="20"/>
      <c r="F3" s="20"/>
      <c r="G3" s="20"/>
      <c r="H3" s="29"/>
      <c r="I3" s="29"/>
      <c r="J3" s="29"/>
      <c r="K3" s="27"/>
    </row>
    <row r="4" spans="1:13" x14ac:dyDescent="0.3">
      <c r="A4" s="25"/>
      <c r="B4" s="25"/>
      <c r="C4" s="25"/>
      <c r="D4" s="25"/>
      <c r="E4" s="27"/>
      <c r="F4" s="27"/>
      <c r="G4" s="27"/>
      <c r="H4" s="27"/>
      <c r="I4" s="27"/>
      <c r="J4" s="27"/>
      <c r="K4" s="27"/>
    </row>
    <row r="5" spans="1:13" x14ac:dyDescent="0.3">
      <c r="B5" s="11" t="s">
        <v>102</v>
      </c>
      <c r="C5" s="11" t="s">
        <v>121</v>
      </c>
      <c r="D5" s="11" t="s">
        <v>122</v>
      </c>
      <c r="E5" s="10" t="s">
        <v>123</v>
      </c>
      <c r="F5" s="28" t="s">
        <v>54</v>
      </c>
    </row>
    <row r="6" spans="1:13" x14ac:dyDescent="0.3">
      <c r="B6" s="11" t="s">
        <v>103</v>
      </c>
      <c r="C6" s="12">
        <v>1</v>
      </c>
      <c r="D6" s="12">
        <v>16</v>
      </c>
      <c r="E6">
        <f>C6-D6</f>
        <v>-15</v>
      </c>
      <c r="F6">
        <f>E6^2</f>
        <v>225</v>
      </c>
    </row>
    <row r="7" spans="1:13" x14ac:dyDescent="0.3">
      <c r="B7" s="11" t="s">
        <v>104</v>
      </c>
      <c r="C7" s="12">
        <v>2</v>
      </c>
      <c r="D7" s="12">
        <v>12</v>
      </c>
      <c r="E7">
        <f t="shared" ref="E7:E21" si="0">C7-D7</f>
        <v>-10</v>
      </c>
      <c r="F7">
        <f t="shared" ref="F7:F21" si="1">E7^2</f>
        <v>100</v>
      </c>
    </row>
    <row r="8" spans="1:13" x14ac:dyDescent="0.3">
      <c r="B8" s="11" t="s">
        <v>105</v>
      </c>
      <c r="C8" s="12">
        <v>3</v>
      </c>
      <c r="D8" s="12">
        <v>10</v>
      </c>
      <c r="E8">
        <f t="shared" si="0"/>
        <v>-7</v>
      </c>
      <c r="F8">
        <f t="shared" si="1"/>
        <v>49</v>
      </c>
      <c r="H8" s="10" t="s">
        <v>56</v>
      </c>
      <c r="I8" s="10">
        <f>COUNT(C6:C21)</f>
        <v>16</v>
      </c>
    </row>
    <row r="9" spans="1:13" ht="14.5" x14ac:dyDescent="0.35">
      <c r="B9" s="11" t="s">
        <v>106</v>
      </c>
      <c r="C9" s="12">
        <v>4</v>
      </c>
      <c r="D9" s="12">
        <v>11</v>
      </c>
      <c r="E9">
        <f t="shared" si="0"/>
        <v>-7</v>
      </c>
      <c r="F9">
        <f t="shared" si="1"/>
        <v>49</v>
      </c>
      <c r="H9" s="10" t="s">
        <v>55</v>
      </c>
      <c r="I9">
        <f>1-(6*F23)/(I8*(I8^2-1))</f>
        <v>-0.45882352941176463</v>
      </c>
      <c r="L9" t="s">
        <v>55</v>
      </c>
      <c r="M9" s="10" t="s">
        <v>58</v>
      </c>
    </row>
    <row r="10" spans="1:13" x14ac:dyDescent="0.3">
      <c r="B10" s="11" t="s">
        <v>107</v>
      </c>
      <c r="C10" s="12">
        <v>5</v>
      </c>
      <c r="D10" s="12">
        <v>7</v>
      </c>
      <c r="E10">
        <f t="shared" si="0"/>
        <v>-2</v>
      </c>
      <c r="F10">
        <f t="shared" si="1"/>
        <v>4</v>
      </c>
    </row>
    <row r="11" spans="1:13" x14ac:dyDescent="0.3">
      <c r="B11" s="11" t="s">
        <v>108</v>
      </c>
      <c r="C11" s="12">
        <v>6</v>
      </c>
      <c r="D11" s="12">
        <v>15</v>
      </c>
      <c r="E11">
        <f t="shared" si="0"/>
        <v>-9</v>
      </c>
      <c r="F11">
        <f t="shared" si="1"/>
        <v>81</v>
      </c>
    </row>
    <row r="12" spans="1:13" x14ac:dyDescent="0.3">
      <c r="B12" s="11" t="s">
        <v>109</v>
      </c>
      <c r="C12" s="12">
        <v>7</v>
      </c>
      <c r="D12" s="12">
        <v>4</v>
      </c>
      <c r="E12">
        <f t="shared" si="0"/>
        <v>3</v>
      </c>
      <c r="F12">
        <f t="shared" si="1"/>
        <v>9</v>
      </c>
    </row>
    <row r="13" spans="1:13" x14ac:dyDescent="0.3">
      <c r="B13" s="11" t="s">
        <v>110</v>
      </c>
      <c r="C13" s="12">
        <v>8</v>
      </c>
      <c r="D13" s="12">
        <v>9</v>
      </c>
      <c r="E13">
        <f t="shared" si="0"/>
        <v>-1</v>
      </c>
      <c r="F13">
        <f t="shared" si="1"/>
        <v>1</v>
      </c>
      <c r="H13" s="10" t="s">
        <v>62</v>
      </c>
      <c r="I13">
        <f>I8-2</f>
        <v>14</v>
      </c>
    </row>
    <row r="14" spans="1:13" ht="14.5" x14ac:dyDescent="0.35">
      <c r="B14" s="11" t="s">
        <v>111</v>
      </c>
      <c r="C14" s="12">
        <v>9</v>
      </c>
      <c r="D14" s="12">
        <v>2</v>
      </c>
      <c r="E14">
        <f t="shared" si="0"/>
        <v>7</v>
      </c>
      <c r="F14">
        <f t="shared" si="1"/>
        <v>49</v>
      </c>
      <c r="H14" s="10" t="s">
        <v>35</v>
      </c>
      <c r="I14" s="18" t="s">
        <v>145</v>
      </c>
    </row>
    <row r="15" spans="1:13" x14ac:dyDescent="0.3">
      <c r="B15" s="11" t="s">
        <v>112</v>
      </c>
      <c r="C15" s="12">
        <v>10</v>
      </c>
      <c r="D15" s="12">
        <v>5</v>
      </c>
      <c r="E15">
        <f t="shared" si="0"/>
        <v>5</v>
      </c>
      <c r="F15">
        <f t="shared" si="1"/>
        <v>25</v>
      </c>
      <c r="H15" s="10" t="s">
        <v>57</v>
      </c>
      <c r="I15" s="10" t="s">
        <v>124</v>
      </c>
    </row>
    <row r="16" spans="1:13" x14ac:dyDescent="0.3">
      <c r="B16" s="11" t="s">
        <v>113</v>
      </c>
      <c r="C16" s="12">
        <v>11</v>
      </c>
      <c r="D16" s="12">
        <v>13</v>
      </c>
      <c r="E16">
        <f t="shared" si="0"/>
        <v>-2</v>
      </c>
      <c r="F16">
        <f t="shared" si="1"/>
        <v>4</v>
      </c>
      <c r="H16" s="10" t="s">
        <v>44</v>
      </c>
      <c r="I16">
        <f>(I9)*((I13/(1-I9^2))^0.5)</f>
        <v>-1.9321412229621944</v>
      </c>
    </row>
    <row r="17" spans="1:9" x14ac:dyDescent="0.3">
      <c r="B17" s="11" t="s">
        <v>114</v>
      </c>
      <c r="C17" s="12">
        <v>12</v>
      </c>
      <c r="D17" s="12">
        <v>1</v>
      </c>
      <c r="E17">
        <f t="shared" si="0"/>
        <v>11</v>
      </c>
      <c r="F17">
        <f t="shared" si="1"/>
        <v>121</v>
      </c>
      <c r="H17" s="10" t="s">
        <v>40</v>
      </c>
      <c r="I17">
        <f>_xlfn.T.INV(0.05,I13)</f>
        <v>-1.7613101357748921</v>
      </c>
    </row>
    <row r="18" spans="1:9" x14ac:dyDescent="0.3">
      <c r="B18" s="11" t="s">
        <v>115</v>
      </c>
      <c r="C18" s="12">
        <v>13</v>
      </c>
      <c r="D18" s="12">
        <v>8</v>
      </c>
      <c r="E18">
        <f t="shared" si="0"/>
        <v>5</v>
      </c>
      <c r="F18">
        <f t="shared" si="1"/>
        <v>25</v>
      </c>
      <c r="H18" s="10" t="s">
        <v>46</v>
      </c>
      <c r="I18" t="str">
        <f>IF(ABS(I16)&gt;ABS(I17),"Reject Null Hypotheses","Accept Null Hypotheses")</f>
        <v>Reject Null Hypotheses</v>
      </c>
    </row>
    <row r="19" spans="1:9" x14ac:dyDescent="0.3">
      <c r="B19" s="11" t="s">
        <v>116</v>
      </c>
      <c r="C19" s="12">
        <v>14</v>
      </c>
      <c r="D19" s="12">
        <v>14</v>
      </c>
      <c r="E19">
        <f t="shared" si="0"/>
        <v>0</v>
      </c>
      <c r="F19">
        <f t="shared" si="1"/>
        <v>0</v>
      </c>
      <c r="H19" s="10" t="s">
        <v>47</v>
      </c>
      <c r="I19">
        <f>_xlfn.T.DIST(I16,I13,FALSE)</f>
        <v>6.6561615286812398E-2</v>
      </c>
    </row>
    <row r="20" spans="1:9" x14ac:dyDescent="0.3">
      <c r="B20" s="11" t="s">
        <v>117</v>
      </c>
      <c r="C20" s="12">
        <v>15</v>
      </c>
      <c r="D20" s="12">
        <v>6</v>
      </c>
      <c r="E20">
        <f t="shared" si="0"/>
        <v>9</v>
      </c>
      <c r="F20">
        <f t="shared" si="1"/>
        <v>81</v>
      </c>
    </row>
    <row r="21" spans="1:9" x14ac:dyDescent="0.3">
      <c r="B21" s="11" t="s">
        <v>118</v>
      </c>
      <c r="C21" s="12">
        <v>16</v>
      </c>
      <c r="D21" s="12">
        <v>3</v>
      </c>
      <c r="E21">
        <f t="shared" si="0"/>
        <v>13</v>
      </c>
      <c r="F21">
        <f t="shared" si="1"/>
        <v>169</v>
      </c>
    </row>
    <row r="23" spans="1:9" x14ac:dyDescent="0.3">
      <c r="A23" s="10" t="s">
        <v>31</v>
      </c>
      <c r="F23">
        <f>SUM(F6:F21)</f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Question1</vt:lpstr>
      <vt:lpstr>Question2</vt:lpstr>
      <vt:lpstr>Question3</vt:lpstr>
      <vt:lpstr>Question4</vt:lpstr>
      <vt:lpstr>Question5</vt:lpstr>
      <vt:lpstr>Question6</vt:lpstr>
      <vt:lpstr>Question7</vt:lpstr>
      <vt:lpstr>Question8</vt:lpstr>
      <vt:lpstr>Question9</vt:lpstr>
      <vt:lpstr>Question10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Daniel</dc:creator>
  <cp:lastModifiedBy>ASUS</cp:lastModifiedBy>
  <dcterms:created xsi:type="dcterms:W3CDTF">2015-06-05T18:17:20Z</dcterms:created>
  <dcterms:modified xsi:type="dcterms:W3CDTF">2024-05-08T18:29:49Z</dcterms:modified>
</cp:coreProperties>
</file>