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nagar aspatal emergency ward\"/>
    </mc:Choice>
  </mc:AlternateContent>
  <bookViews>
    <workbookView xWindow="0" yWindow="0" windowWidth="20490" windowHeight="7455" activeTab="3"/>
  </bookViews>
  <sheets>
    <sheet name="estimate (2)" sheetId="25" r:id="rId1"/>
    <sheet name="WCR" sheetId="6" r:id="rId2"/>
    <sheet name="Valuated" sheetId="24" r:id="rId3"/>
    <sheet name="M" sheetId="26" r:id="rId4"/>
  </sheets>
  <externalReferences>
    <externalReference r:id="rId5"/>
    <externalReference r:id="rId6"/>
    <externalReference r:id="rId7"/>
    <externalReference r:id="rId8"/>
    <externalReference r:id="rId9"/>
    <externalReference r:id="rId10"/>
  </externalReferences>
  <definedNames>
    <definedName name="_cgi24">'[1]update Rate'!$N$95</definedName>
    <definedName name="_cgi26">'[1]update Rate'!$N$97</definedName>
    <definedName name="adopted_rate_diesel">'[2]Material rate'!$L$33</definedName>
    <definedName name="awood">'[1]update Rate'!$N$53</definedName>
    <definedName name="bmarble" localSheetId="0">'[1]update Rate'!#REF!</definedName>
    <definedName name="bmarble" localSheetId="3">'[1]update Rate'!#REF!</definedName>
    <definedName name="bmarble" localSheetId="2">'[1]update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0">#REF!</definedName>
    <definedName name="description_124" localSheetId="3">#REF!</definedName>
    <definedName name="description_124" localSheetId="2">#REF!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0">'[1]update Rate'!#REF!,'[1]update Rate'!#REF!,'[1]update Rate'!#REF!,'[1]update Rate'!#REF!,'[1]update Rate'!#REF!</definedName>
    <definedName name="jyami" localSheetId="3">'[1]update Rate'!#REF!,'[1]update Rate'!#REF!,'[1]update Rate'!#REF!,'[1]update Rate'!#REF!,'[1]update Rate'!#REF!</definedName>
    <definedName name="jyami" localSheetId="2">'[1]update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0">'[1]Update Descrip'!$F$7,'[1]Update Descrip'!#REF!,'[1]Update Descrip'!$F$28,'[1]Update Descrip'!$F$40,'[1]Update Descrip'!$F$49,'[1]Update Descrip'!$F$61,'[1]Update Descrip'!#REF!,'[1]Update Descrip'!$F$117,'[1]Update Descrip'!$F$129,'[1]Update Descrip'!$F$141</definedName>
    <definedName name="Labour" localSheetId="3">'[1]Update Descrip'!$F$7,'[1]Update Descrip'!#REF!,'[1]Update Descrip'!$F$28,'[1]Update Descrip'!$F$40,'[1]Update Descrip'!$F$49,'[1]Update Descrip'!$F$61,'[1]Update Descrip'!#REF!,'[1]Update Descrip'!$F$117,'[1]Update Descrip'!$F$129,'[1]Update Descrip'!$F$141</definedName>
    <definedName name="Labour" localSheetId="2">'[1]Update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0">'[1]update Rate'!#REF!</definedName>
    <definedName name="nutbolt" localSheetId="3">'[1]update Rate'!#REF!</definedName>
    <definedName name="nutbolt" localSheetId="2">'[1]update Rate'!#REF!</definedName>
    <definedName name="nutbolt">'[1]update Rate'!#REF!</definedName>
    <definedName name="nutbolt8" localSheetId="0">'[1]update Rate'!#REF!</definedName>
    <definedName name="nutbolt8" localSheetId="3">'[1]update Rate'!#REF!</definedName>
    <definedName name="nutbolt8" localSheetId="2">'[1]update Rate'!#REF!</definedName>
    <definedName name="nutbolt8">'[1]update Rate'!#REF!</definedName>
    <definedName name="pkila">'[1]update Rate'!$N$60</definedName>
    <definedName name="Planst" localSheetId="0">'[1]update Rate'!#REF!</definedName>
    <definedName name="Planst" localSheetId="3">'[1]update Rate'!#REF!</definedName>
    <definedName name="Planst" localSheetId="2">'[1]update Rate'!#REF!</definedName>
    <definedName name="Planst">'[1]update Rate'!#REF!</definedName>
    <definedName name="plywood4">'[1]update Rate'!$N$69</definedName>
    <definedName name="plywood6">'[1]update Rate'!$N$71</definedName>
    <definedName name="_xlnm.Print_Area" localSheetId="0">'estimate (2)'!$A$1:$K$25</definedName>
    <definedName name="_xlnm.Print_Area" localSheetId="3">M!$A$1:$K$22</definedName>
    <definedName name="_xlnm.Print_Area" localSheetId="2">Valuated!$A$1:$K$25</definedName>
    <definedName name="_xlnm.Print_Area" localSheetId="1">WCR!$A$1:$K$19</definedName>
    <definedName name="_xlnm.Print_Titles" localSheetId="0">'estimate (2)'!$1:$8</definedName>
    <definedName name="_xlnm.Print_Titles" localSheetId="3">M!$1:$8</definedName>
    <definedName name="_xlnm.Print_Titles" localSheetId="2">Valuated!$1:$8</definedName>
    <definedName name="_xlnm.Print_Titles" localSheetId="1">WCR!$1:$12</definedName>
    <definedName name="shandle">'[1]update Rate'!$N$92</definedName>
    <definedName name="skilled">'[2]Material rate'!$D$146</definedName>
    <definedName name="Swood">'[1]update Rate'!$N$56</definedName>
    <definedName name="Tikply4">'[1]update Rate'!$N$83</definedName>
    <definedName name="tikwood4" localSheetId="0">'[1]update Rate'!#REF!</definedName>
    <definedName name="tikwood4" localSheetId="3">'[1]update Rate'!#REF!</definedName>
    <definedName name="tikwood4" localSheetId="2">'[1]update Rate'!#REF!</definedName>
    <definedName name="tikwood4">'[1]update Rate'!#REF!</definedName>
    <definedName name="torsteel" localSheetId="0">'[1]update Rate'!#REF!</definedName>
    <definedName name="torsteel" localSheetId="3">'[1]update Rate'!#REF!</definedName>
    <definedName name="torsteel" localSheetId="2">'[1]update Rate'!#REF!</definedName>
    <definedName name="torsteel">'[1]update Rate'!#REF!</definedName>
    <definedName name="Ttile">'[1]update Rate'!$N$43</definedName>
    <definedName name="unskilled">'[2]Material rate'!$D$154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8" i="6" l="1"/>
  <c r="J19" i="6"/>
  <c r="I19" i="6"/>
  <c r="F19" i="6"/>
  <c r="I18" i="6"/>
  <c r="F18" i="6"/>
  <c r="I19" i="25"/>
  <c r="I19" i="24"/>
  <c r="I13" i="24"/>
  <c r="I13" i="25"/>
  <c r="G18" i="26" l="1"/>
  <c r="G17" i="26"/>
  <c r="G16" i="26"/>
  <c r="G19" i="26" s="1"/>
  <c r="J19" i="26" s="1"/>
  <c r="D16" i="26"/>
  <c r="D12" i="26"/>
  <c r="F12" i="26" s="1"/>
  <c r="G12" i="26" s="1"/>
  <c r="D11" i="26"/>
  <c r="F11" i="26" s="1"/>
  <c r="G11" i="26" s="1"/>
  <c r="D10" i="26"/>
  <c r="F10" i="26" s="1"/>
  <c r="G10" i="26" s="1"/>
  <c r="H15" i="6"/>
  <c r="E15" i="6"/>
  <c r="C15" i="6"/>
  <c r="B15" i="6"/>
  <c r="A15" i="6"/>
  <c r="H13" i="6"/>
  <c r="E13" i="6"/>
  <c r="C13" i="6"/>
  <c r="B13" i="6"/>
  <c r="A13" i="6"/>
  <c r="G18" i="25"/>
  <c r="G17" i="25"/>
  <c r="G16" i="25"/>
  <c r="D16" i="25"/>
  <c r="F12" i="25"/>
  <c r="G12" i="25" s="1"/>
  <c r="D12" i="25"/>
  <c r="D11" i="25"/>
  <c r="F11" i="25" s="1"/>
  <c r="G11" i="25" s="1"/>
  <c r="D10" i="25"/>
  <c r="F10" i="25" s="1"/>
  <c r="G10" i="25" s="1"/>
  <c r="G19" i="25" l="1"/>
  <c r="G13" i="26"/>
  <c r="J13" i="26"/>
  <c r="J21" i="26" s="1"/>
  <c r="G13" i="25"/>
  <c r="D13" i="6" s="1"/>
  <c r="G17" i="24"/>
  <c r="G18" i="24"/>
  <c r="D16" i="24"/>
  <c r="G16" i="24" s="1"/>
  <c r="G19" i="24" s="1"/>
  <c r="G15" i="6" s="1"/>
  <c r="J19" i="25" l="1"/>
  <c r="J21" i="25" s="1"/>
  <c r="D15" i="6"/>
  <c r="J13" i="25"/>
  <c r="D10" i="24"/>
  <c r="D11" i="24"/>
  <c r="D12" i="24"/>
  <c r="C23" i="25" l="1"/>
  <c r="A9" i="6"/>
  <c r="A8" i="6"/>
  <c r="C24" i="25" l="1"/>
  <c r="C25" i="25"/>
  <c r="F11" i="24"/>
  <c r="G11" i="24" s="1"/>
  <c r="F12" i="24" l="1"/>
  <c r="G12" i="24" s="1"/>
  <c r="F10" i="24"/>
  <c r="G10" i="24" s="1"/>
  <c r="J19" i="24" l="1"/>
  <c r="G13" i="24"/>
  <c r="G13" i="6" s="1"/>
  <c r="J13" i="24" l="1"/>
  <c r="J21" i="24" l="1"/>
  <c r="C23" i="24" s="1"/>
  <c r="C24" i="24" l="1"/>
  <c r="C25" i="24" s="1"/>
  <c r="I13" i="6"/>
  <c r="F13" i="6" l="1"/>
  <c r="J13" i="6" s="1"/>
  <c r="I15" i="6" l="1"/>
  <c r="F15" i="6"/>
  <c r="J15" i="6" l="1"/>
  <c r="I17" i="6"/>
  <c r="F17" i="6" l="1"/>
  <c r="J17" i="6" s="1"/>
  <c r="J6" i="6" l="1"/>
  <c r="C6" i="6" l="1"/>
</calcChain>
</file>

<file path=xl/sharedStrings.xml><?xml version="1.0" encoding="utf-8"?>
<sst xmlns="http://schemas.openxmlformats.org/spreadsheetml/2006/main" count="147" uniqueCount="57">
  <si>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</si>
  <si>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</si>
  <si>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</si>
  <si>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</si>
  <si>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</si>
  <si>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</si>
  <si>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</si>
  <si>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</si>
  <si>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</si>
  <si>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</si>
  <si>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</si>
  <si>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</si>
  <si>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</si>
  <si>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</si>
  <si>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</si>
  <si>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</si>
  <si>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</si>
  <si>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</si>
  <si>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</si>
  <si>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</si>
  <si>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</si>
  <si>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</si>
  <si>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</si>
  <si>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</si>
  <si>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</si>
  <si>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</si>
  <si>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</si>
  <si>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</si>
  <si>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</si>
  <si>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</si>
  <si>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 xml:space="preserve">Work Finished:           </t>
  </si>
  <si>
    <t>Sub-total</t>
  </si>
  <si>
    <t>F.Y.: 2081/2082</t>
  </si>
  <si>
    <t>sqm</t>
  </si>
  <si>
    <t>Length (m)</t>
  </si>
  <si>
    <t>Unit wt. (kg/m)</t>
  </si>
  <si>
    <t>Total wt. (kg)</t>
  </si>
  <si>
    <t>ljleGg ;fO{hsf] kmnfd] PËn km]lj|s]zg u/L k|fOd/ k]G6 ;lxt ug]{</t>
  </si>
  <si>
    <t>Kg</t>
  </si>
  <si>
    <t>Total wt. (Kg)</t>
  </si>
  <si>
    <t xml:space="preserve">F.Y:2081/2082           </t>
  </si>
  <si>
    <t>MS flats 20mm*2mm</t>
  </si>
  <si>
    <t>-1"*1"*2mm Equal angles at steps</t>
  </si>
  <si>
    <t>-MS square rod 10mm *10mm size</t>
  </si>
  <si>
    <t>-for partition at emergency ward</t>
  </si>
  <si>
    <t>-deduction for sliding door</t>
  </si>
  <si>
    <t>-sliding door</t>
  </si>
  <si>
    <t>Project:- नगर अस्पताल मर्मत</t>
  </si>
  <si>
    <t>Total Valuated</t>
  </si>
  <si>
    <t>Detail Valuated Sheet</t>
  </si>
  <si>
    <t>Date:2081/12/17</t>
  </si>
  <si>
    <t>Date:2081/12/15</t>
  </si>
  <si>
    <t xml:space="preserve">Date:2081/12/17       </t>
  </si>
  <si>
    <t>Detail Quantity Measurement Sheet</t>
  </si>
  <si>
    <t>Providing and fixing low Height Partation of Aluminium Section in naturally anodized of black anodized color Section size (64*38*1.1 mm) fitted with 5 mm clear glass or 9 mm both side laminated board. (average panel area 6.00 Sq.ft).</t>
  </si>
  <si>
    <t>VAT 13%</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</si>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</sst>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b/>
      <sz val="12"/>
      <color theme="1"/>
      <name val="Preeti"/>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0" fontId="16" fillId="0" borderId="0"/>
  </cellStyleXfs>
  <cellXfs count="95">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4" fontId="14" fillId="0" borderId="1" xfId="0" applyNumberFormat="1" applyFont="1" applyBorder="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0" fontId="15" fillId="3" borderId="1" xfId="0"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17" fillId="0" borderId="1" xfId="0" applyFont="1" applyBorder="1" applyAlignment="1">
      <alignment wrapText="1"/>
    </xf>
    <xf numFmtId="0" fontId="2" fillId="0" borderId="1" xfId="0" applyFont="1" applyBorder="1" applyAlignment="1">
      <alignment vertical="center"/>
    </xf>
    <xf numFmtId="0" fontId="0" fillId="0" borderId="1" xfId="0" applyBorder="1" applyAlignment="1">
      <alignment vertical="center"/>
    </xf>
    <xf numFmtId="164" fontId="0" fillId="0" borderId="1" xfId="0" applyNumberFormat="1" applyBorder="1" applyAlignment="1">
      <alignment vertical="center"/>
    </xf>
    <xf numFmtId="2" fontId="2" fillId="0" borderId="1" xfId="0" applyNumberFormat="1" applyFont="1" applyBorder="1" applyAlignment="1">
      <alignment vertical="center"/>
    </xf>
    <xf numFmtId="0" fontId="14" fillId="0" borderId="1" xfId="0" quotePrefix="1" applyFont="1" applyBorder="1" applyAlignment="1">
      <alignment horizontal="right" vertical="center" wrapText="1"/>
    </xf>
    <xf numFmtId="2" fontId="18" fillId="0" borderId="1" xfId="0" applyNumberFormat="1" applyFont="1" applyBorder="1" applyAlignment="1">
      <alignment vertical="center"/>
    </xf>
    <xf numFmtId="0" fontId="0" fillId="0" borderId="0" xfId="0" applyBorder="1" applyAlignment="1">
      <alignment vertical="center"/>
    </xf>
    <xf numFmtId="0" fontId="2" fillId="0" borderId="0" xfId="0" applyFont="1"/>
    <xf numFmtId="0" fontId="2" fillId="0" borderId="0" xfId="0" applyFont="1" applyAlignment="1">
      <alignment wrapText="1"/>
    </xf>
    <xf numFmtId="0" fontId="2" fillId="0" borderId="0" xfId="0" applyFont="1" applyAlignment="1">
      <alignment vertical="center"/>
    </xf>
    <xf numFmtId="2" fontId="0" fillId="0" borderId="0" xfId="0" applyNumberFormat="1"/>
    <xf numFmtId="2" fontId="0" fillId="0" borderId="0" xfId="0" applyNumberFormat="1" applyAlignment="1">
      <alignment vertical="center"/>
    </xf>
    <xf numFmtId="0" fontId="2" fillId="0" borderId="1" xfId="0" applyFont="1" applyBorder="1"/>
    <xf numFmtId="0" fontId="6" fillId="0" borderId="2" xfId="0" applyFont="1" applyBorder="1" applyAlignment="1">
      <alignment horizontal="right"/>
    </xf>
    <xf numFmtId="0" fontId="6" fillId="0" borderId="0" xfId="0" applyFont="1" applyAlignment="1">
      <alignment horizontal="right"/>
    </xf>
    <xf numFmtId="0" fontId="14" fillId="0" borderId="0" xfId="0" quotePrefix="1" applyFont="1" applyBorder="1" applyAlignment="1">
      <alignment horizontal="right" vertical="center" wrapText="1"/>
    </xf>
    <xf numFmtId="1" fontId="17" fillId="0" borderId="1" xfId="0" applyNumberFormat="1" applyFont="1" applyFill="1" applyBorder="1" applyAlignment="1">
      <alignment horizontal="left" vertical="center" wrapText="1"/>
    </xf>
    <xf numFmtId="0" fontId="6" fillId="0" borderId="0" xfId="0" applyFont="1" applyAlignment="1"/>
    <xf numFmtId="0" fontId="6" fillId="0" borderId="2" xfId="0" applyFont="1" applyBorder="1" applyAlignment="1"/>
    <xf numFmtId="0" fontId="6" fillId="0" borderId="2" xfId="0" applyFont="1" applyBorder="1"/>
    <xf numFmtId="0" fontId="6" fillId="0" borderId="2" xfId="0" applyFont="1" applyBorder="1" applyAlignment="1">
      <alignment horizontal="right"/>
    </xf>
    <xf numFmtId="2" fontId="14" fillId="0" borderId="1" xfId="0" applyNumberFormat="1"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zoomScaleNormal="100" workbookViewId="0">
      <selection sqref="A1:K25"/>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28515625" customWidth="1"/>
    <col min="7" max="7" width="9.140625" customWidth="1"/>
    <col min="8" max="8" width="5" bestFit="1" customWidth="1"/>
    <col min="9" max="9" width="10" customWidth="1"/>
    <col min="10" max="10" width="12.42578125" bestFit="1" customWidth="1"/>
  </cols>
  <sheetData>
    <row r="1" spans="1:13" s="1" customFormat="1" x14ac:dyDescent="0.25">
      <c r="A1" s="77" t="s">
        <v>0</v>
      </c>
      <c r="B1" s="77"/>
      <c r="C1" s="77"/>
      <c r="D1" s="77"/>
      <c r="E1" s="77"/>
      <c r="F1" s="77"/>
      <c r="G1" s="77"/>
      <c r="H1" s="77"/>
      <c r="I1" s="77"/>
      <c r="J1" s="77"/>
      <c r="K1" s="77"/>
    </row>
    <row r="2" spans="1:13" s="1" customFormat="1" ht="22.5" x14ac:dyDescent="0.25">
      <c r="A2" s="78" t="s">
        <v>1</v>
      </c>
      <c r="B2" s="78"/>
      <c r="C2" s="78"/>
      <c r="D2" s="78"/>
      <c r="E2" s="78"/>
      <c r="F2" s="78"/>
      <c r="G2" s="78"/>
      <c r="H2" s="78"/>
      <c r="I2" s="78"/>
      <c r="J2" s="78"/>
      <c r="K2" s="78"/>
    </row>
    <row r="3" spans="1:13" s="1" customFormat="1" x14ac:dyDescent="0.25">
      <c r="A3" s="79" t="s">
        <v>2</v>
      </c>
      <c r="B3" s="79"/>
      <c r="C3" s="79"/>
      <c r="D3" s="79"/>
      <c r="E3" s="79"/>
      <c r="F3" s="79"/>
      <c r="G3" s="79"/>
      <c r="H3" s="79"/>
      <c r="I3" s="79"/>
      <c r="J3" s="79"/>
      <c r="K3" s="79"/>
    </row>
    <row r="4" spans="1:13" s="1" customFormat="1" x14ac:dyDescent="0.25">
      <c r="A4" s="79" t="s">
        <v>3</v>
      </c>
      <c r="B4" s="79"/>
      <c r="C4" s="79"/>
      <c r="D4" s="79"/>
      <c r="E4" s="79"/>
      <c r="F4" s="79"/>
      <c r="G4" s="79"/>
      <c r="H4" s="79"/>
      <c r="I4" s="79"/>
      <c r="J4" s="79"/>
      <c r="K4" s="79"/>
    </row>
    <row r="5" spans="1:13" ht="18.75" x14ac:dyDescent="0.3">
      <c r="A5" s="80" t="s">
        <v>4</v>
      </c>
      <c r="B5" s="80"/>
      <c r="C5" s="80"/>
      <c r="D5" s="80"/>
      <c r="E5" s="80"/>
      <c r="F5" s="80"/>
      <c r="G5" s="80"/>
      <c r="H5" s="80"/>
      <c r="I5" s="80"/>
      <c r="J5" s="80"/>
      <c r="K5" s="80"/>
    </row>
    <row r="6" spans="1:13" ht="15.75" x14ac:dyDescent="0.25">
      <c r="A6" s="81" t="s">
        <v>47</v>
      </c>
      <c r="B6" s="81"/>
      <c r="C6" s="81"/>
      <c r="D6" s="81"/>
      <c r="E6" s="81"/>
      <c r="F6" s="81"/>
      <c r="G6" s="2"/>
      <c r="H6" s="82" t="s">
        <v>32</v>
      </c>
      <c r="I6" s="82"/>
      <c r="J6" s="82"/>
      <c r="K6" s="82"/>
    </row>
    <row r="7" spans="1:13" ht="15.75" x14ac:dyDescent="0.25">
      <c r="A7" s="74" t="s">
        <v>28</v>
      </c>
      <c r="B7" s="74"/>
      <c r="C7" s="74"/>
      <c r="D7" s="74"/>
      <c r="E7" s="74"/>
      <c r="F7" s="74"/>
      <c r="G7" s="3"/>
      <c r="H7" s="75" t="s">
        <v>51</v>
      </c>
      <c r="I7" s="75"/>
      <c r="J7" s="75"/>
      <c r="K7" s="75"/>
    </row>
    <row r="8" spans="1:13" ht="15" customHeight="1" x14ac:dyDescent="0.25">
      <c r="A8" s="4" t="s">
        <v>5</v>
      </c>
      <c r="B8" s="15" t="s">
        <v>6</v>
      </c>
      <c r="C8" s="4" t="s">
        <v>7</v>
      </c>
      <c r="D8" s="16" t="s">
        <v>8</v>
      </c>
      <c r="E8" s="16" t="s">
        <v>9</v>
      </c>
      <c r="F8" s="16" t="s">
        <v>10</v>
      </c>
      <c r="G8" s="16" t="s">
        <v>11</v>
      </c>
      <c r="H8" s="4" t="s">
        <v>12</v>
      </c>
      <c r="I8" s="16" t="s">
        <v>13</v>
      </c>
      <c r="J8" s="16" t="s">
        <v>14</v>
      </c>
      <c r="K8" s="17" t="s">
        <v>15</v>
      </c>
      <c r="M8" s="31"/>
    </row>
    <row r="9" spans="1:13" ht="30.75" x14ac:dyDescent="0.25">
      <c r="A9" s="18">
        <v>1</v>
      </c>
      <c r="B9" s="54" t="s">
        <v>37</v>
      </c>
      <c r="C9" s="19" t="s">
        <v>7</v>
      </c>
      <c r="D9" s="52" t="s">
        <v>34</v>
      </c>
      <c r="E9" s="53" t="s">
        <v>35</v>
      </c>
      <c r="F9" s="53" t="s">
        <v>36</v>
      </c>
      <c r="G9" s="53" t="s">
        <v>39</v>
      </c>
      <c r="H9" s="22"/>
      <c r="I9" s="23"/>
      <c r="J9" s="36"/>
      <c r="K9" s="21"/>
      <c r="M9" s="70"/>
    </row>
    <row r="10" spans="1:13" s="1" customFormat="1" x14ac:dyDescent="0.25">
      <c r="A10" s="55"/>
      <c r="B10" s="59" t="s">
        <v>43</v>
      </c>
      <c r="C10" s="57">
        <v>1</v>
      </c>
      <c r="D10" s="12">
        <f>(8+8+10)/3.281</f>
        <v>7.9244132886315146</v>
      </c>
      <c r="E10" s="12">
        <v>0.70599999999999996</v>
      </c>
      <c r="F10" s="12">
        <f t="shared" ref="F10:F11" si="0">PRODUCT(C10:E10)</f>
        <v>5.5946357817738486</v>
      </c>
      <c r="G10" s="60">
        <f t="shared" ref="G10:G11" si="1">F10</f>
        <v>5.5946357817738486</v>
      </c>
      <c r="H10" s="58"/>
      <c r="I10" s="58"/>
      <c r="J10" s="58"/>
      <c r="K10" s="56"/>
      <c r="M10" s="70"/>
    </row>
    <row r="11" spans="1:13" s="1" customFormat="1" x14ac:dyDescent="0.25">
      <c r="A11" s="55"/>
      <c r="B11" s="59" t="s">
        <v>42</v>
      </c>
      <c r="C11" s="57">
        <v>1</v>
      </c>
      <c r="D11" s="12">
        <f>((8+8+(10/12)*8+(8/12)*3+(10.5/12)*3)/3.281)+((8+8)/3.281+0.25*8+0.265*6)+((10+10+(10/12)*11)/3.281+0.26*4+0.18*4)</f>
        <v>27.434222289952245</v>
      </c>
      <c r="E11" s="12">
        <v>1.1200000000000001</v>
      </c>
      <c r="F11" s="12">
        <f t="shared" si="0"/>
        <v>30.726328964746518</v>
      </c>
      <c r="G11" s="60">
        <f t="shared" si="1"/>
        <v>30.726328964746518</v>
      </c>
      <c r="H11" s="58"/>
      <c r="I11" s="58"/>
      <c r="J11" s="58"/>
      <c r="K11" s="56"/>
      <c r="M11" s="61"/>
    </row>
    <row r="12" spans="1:13" s="1" customFormat="1" x14ac:dyDescent="0.25">
      <c r="A12" s="55"/>
      <c r="B12" s="59" t="s">
        <v>41</v>
      </c>
      <c r="C12" s="57">
        <v>1</v>
      </c>
      <c r="D12" s="12">
        <f>(4*8+4*10+4*8)/3.281</f>
        <v>31.697653154526058</v>
      </c>
      <c r="E12" s="12">
        <v>0.73799999999999999</v>
      </c>
      <c r="F12" s="12">
        <f>PRODUCT(C12:E12)</f>
        <v>23.39286802804023</v>
      </c>
      <c r="G12" s="60">
        <f>F12</f>
        <v>23.39286802804023</v>
      </c>
      <c r="H12" s="58"/>
      <c r="I12" s="58"/>
      <c r="J12" s="58"/>
      <c r="K12" s="56"/>
    </row>
    <row r="13" spans="1:13" ht="15" customHeight="1" x14ac:dyDescent="0.25">
      <c r="A13" s="18"/>
      <c r="B13" s="33" t="s">
        <v>31</v>
      </c>
      <c r="C13" s="19"/>
      <c r="D13" s="20"/>
      <c r="E13" s="21"/>
      <c r="F13" s="21"/>
      <c r="G13" s="23">
        <f>SUM(G10:G12)</f>
        <v>59.713832774560601</v>
      </c>
      <c r="H13" s="22" t="s">
        <v>38</v>
      </c>
      <c r="I13" s="23">
        <f>181.17*1.15</f>
        <v>208.34549999999996</v>
      </c>
      <c r="J13" s="36">
        <f>G13*I13</f>
        <v>12441.108346332214</v>
      </c>
      <c r="K13" s="21"/>
    </row>
    <row r="14" spans="1:13" ht="15" customHeight="1" x14ac:dyDescent="0.25">
      <c r="A14" s="18"/>
      <c r="B14" s="33"/>
      <c r="C14" s="19"/>
      <c r="D14" s="20"/>
      <c r="E14" s="21"/>
      <c r="F14" s="21"/>
      <c r="G14" s="23"/>
      <c r="H14" s="22"/>
      <c r="I14" s="23"/>
      <c r="J14" s="36"/>
      <c r="K14" s="21"/>
    </row>
    <row r="15" spans="1:13" ht="120" x14ac:dyDescent="0.25">
      <c r="A15" s="18">
        <v>2</v>
      </c>
      <c r="B15" s="28" t="s">
        <v>54</v>
      </c>
      <c r="C15" s="19"/>
      <c r="D15" s="20"/>
      <c r="E15" s="21"/>
      <c r="F15" s="21"/>
      <c r="G15" s="30"/>
      <c r="H15" s="22"/>
      <c r="I15" s="23"/>
      <c r="J15" s="30"/>
      <c r="K15" s="21"/>
    </row>
    <row r="16" spans="1:13" s="1" customFormat="1" x14ac:dyDescent="0.25">
      <c r="A16" s="55"/>
      <c r="B16" s="59" t="s">
        <v>44</v>
      </c>
      <c r="C16" s="57">
        <v>1</v>
      </c>
      <c r="D16" s="12">
        <f>(8+10.25)/3.281</f>
        <v>5.5623285583663513</v>
      </c>
      <c r="E16" s="12"/>
      <c r="F16" s="12">
        <v>1.8</v>
      </c>
      <c r="G16" s="60">
        <f>F16</f>
        <v>1.8</v>
      </c>
      <c r="H16" s="58"/>
      <c r="I16" s="58"/>
      <c r="J16" s="58"/>
      <c r="K16" s="56"/>
    </row>
    <row r="17" spans="1:11" s="1" customFormat="1" x14ac:dyDescent="0.25">
      <c r="A17" s="55"/>
      <c r="B17" s="59" t="s">
        <v>45</v>
      </c>
      <c r="C17" s="57">
        <v>1</v>
      </c>
      <c r="D17" s="12">
        <v>0.874</v>
      </c>
      <c r="E17" s="12"/>
      <c r="F17" s="12">
        <v>1.8</v>
      </c>
      <c r="G17" s="60">
        <f t="shared" ref="G17:G18" si="2">F17</f>
        <v>1.8</v>
      </c>
      <c r="H17" s="58"/>
      <c r="I17" s="58"/>
      <c r="J17" s="58"/>
      <c r="K17" s="56"/>
    </row>
    <row r="18" spans="1:11" s="1" customFormat="1" x14ac:dyDescent="0.25">
      <c r="A18" s="55"/>
      <c r="B18" s="59" t="s">
        <v>46</v>
      </c>
      <c r="C18" s="57">
        <v>1</v>
      </c>
      <c r="D18" s="12">
        <v>1.02</v>
      </c>
      <c r="E18" s="12"/>
      <c r="F18" s="12">
        <v>1.78</v>
      </c>
      <c r="G18" s="60">
        <f t="shared" si="2"/>
        <v>1.78</v>
      </c>
      <c r="H18" s="58"/>
      <c r="I18" s="58"/>
      <c r="J18" s="58"/>
      <c r="K18" s="56"/>
    </row>
    <row r="19" spans="1:11" ht="15" customHeight="1" x14ac:dyDescent="0.25">
      <c r="A19" s="18"/>
      <c r="B19" s="33" t="s">
        <v>31</v>
      </c>
      <c r="C19" s="19"/>
      <c r="D19" s="20"/>
      <c r="E19" s="21"/>
      <c r="F19" s="21"/>
      <c r="G19" s="23">
        <f>SUM(G16:G18)</f>
        <v>5.38</v>
      </c>
      <c r="H19" s="22" t="s">
        <v>33</v>
      </c>
      <c r="I19" s="23">
        <f>5476.83*1.15</f>
        <v>6298.3544999999995</v>
      </c>
      <c r="J19" s="36">
        <f>G19*I19</f>
        <v>33885.147209999996</v>
      </c>
      <c r="K19" s="21"/>
    </row>
    <row r="20" spans="1:11" x14ac:dyDescent="0.25">
      <c r="A20" s="18"/>
      <c r="B20" s="28"/>
      <c r="C20" s="19"/>
      <c r="D20" s="20"/>
      <c r="E20" s="21"/>
      <c r="F20" s="21"/>
      <c r="G20" s="30"/>
      <c r="H20" s="22"/>
      <c r="I20" s="23"/>
      <c r="J20" s="30"/>
      <c r="K20" s="21"/>
    </row>
    <row r="21" spans="1:11" x14ac:dyDescent="0.25">
      <c r="A21" s="35"/>
      <c r="B21" s="37" t="s">
        <v>16</v>
      </c>
      <c r="C21" s="38"/>
      <c r="D21" s="34"/>
      <c r="E21" s="34"/>
      <c r="F21" s="34"/>
      <c r="G21" s="36"/>
      <c r="H21" s="36"/>
      <c r="I21" s="36"/>
      <c r="J21" s="36">
        <f>SUM(J9:J20)</f>
        <v>46326.255556332209</v>
      </c>
      <c r="K21" s="32"/>
    </row>
    <row r="22" spans="1:11" x14ac:dyDescent="0.25">
      <c r="A22" s="46"/>
      <c r="B22" s="49"/>
      <c r="C22" s="50"/>
      <c r="D22" s="47"/>
      <c r="E22" s="47"/>
      <c r="F22" s="47"/>
      <c r="G22" s="48"/>
      <c r="H22" s="48"/>
      <c r="I22" s="48"/>
      <c r="J22" s="48"/>
      <c r="K22" s="45"/>
    </row>
    <row r="23" spans="1:11" s="1" customFormat="1" x14ac:dyDescent="0.25">
      <c r="A23" s="39"/>
      <c r="B23" s="27" t="s">
        <v>27</v>
      </c>
      <c r="C23" s="76">
        <f>J21</f>
        <v>46326.255556332209</v>
      </c>
      <c r="D23" s="76"/>
      <c r="E23" s="40"/>
      <c r="F23" s="41"/>
      <c r="G23" s="40"/>
      <c r="H23" s="42"/>
      <c r="I23" s="43"/>
      <c r="J23" s="44"/>
    </row>
    <row r="24" spans="1:11" s="31" customFormat="1" x14ac:dyDescent="0.25">
      <c r="A24" s="45"/>
      <c r="B24" s="27" t="s">
        <v>55</v>
      </c>
      <c r="C24" s="76">
        <f>0.13*C23</f>
        <v>6022.4132223231873</v>
      </c>
      <c r="D24" s="76"/>
      <c r="E24" s="45"/>
      <c r="F24" s="45"/>
      <c r="G24" s="45"/>
      <c r="H24" s="45"/>
      <c r="I24" s="45"/>
      <c r="J24" s="45"/>
    </row>
    <row r="25" spans="1:11" s="31" customFormat="1" x14ac:dyDescent="0.25">
      <c r="B25" s="27" t="s">
        <v>17</v>
      </c>
      <c r="C25" s="76">
        <f>SUM(C23:D24)</f>
        <v>52348.668778655396</v>
      </c>
      <c r="D25" s="76"/>
    </row>
    <row r="26" spans="1:11" s="31" customFormat="1" x14ac:dyDescent="0.25"/>
    <row r="27" spans="1:11" s="31" customFormat="1" x14ac:dyDescent="0.25"/>
    <row r="28" spans="1:11" s="31" customFormat="1" x14ac:dyDescent="0.25"/>
    <row r="29" spans="1:11" s="31" customFormat="1" x14ac:dyDescent="0.25"/>
    <row r="30" spans="1:11" s="31" customFormat="1" x14ac:dyDescent="0.25"/>
    <row r="31" spans="1:11" s="31" customFormat="1" x14ac:dyDescent="0.25"/>
    <row r="32" spans="1:11" s="31" customFormat="1" x14ac:dyDescent="0.25"/>
    <row r="33" s="31" customFormat="1" x14ac:dyDescent="0.25"/>
    <row r="34" s="31" customFormat="1" x14ac:dyDescent="0.25"/>
    <row r="35" s="31" customFormat="1" x14ac:dyDescent="0.25"/>
    <row r="36" s="31" customFormat="1" x14ac:dyDescent="0.25"/>
    <row r="37" s="31" customFormat="1" x14ac:dyDescent="0.25"/>
    <row r="38" s="31" customFormat="1" x14ac:dyDescent="0.25"/>
    <row r="39" s="31" customFormat="1" x14ac:dyDescent="0.25"/>
    <row r="40" s="31" customFormat="1" x14ac:dyDescent="0.25"/>
    <row r="41" s="31" customFormat="1" x14ac:dyDescent="0.25"/>
    <row r="42" s="31" customFormat="1" x14ac:dyDescent="0.25"/>
    <row r="43" s="31" customFormat="1" x14ac:dyDescent="0.25"/>
    <row r="44" s="31" customFormat="1" x14ac:dyDescent="0.25"/>
    <row r="45" s="31" customFormat="1" x14ac:dyDescent="0.25"/>
    <row r="46" s="31" customFormat="1" x14ac:dyDescent="0.25"/>
    <row r="47" s="31" customFormat="1" x14ac:dyDescent="0.25"/>
    <row r="48" s="31" customFormat="1" x14ac:dyDescent="0.25"/>
    <row r="49" s="31" customFormat="1" x14ac:dyDescent="0.25"/>
    <row r="50" s="31" customFormat="1" x14ac:dyDescent="0.25"/>
    <row r="51" s="31" customFormat="1" x14ac:dyDescent="0.25"/>
    <row r="52" s="31" customFormat="1" x14ac:dyDescent="0.25"/>
    <row r="53" s="31" customFormat="1" x14ac:dyDescent="0.25"/>
    <row r="54" s="31" customFormat="1" x14ac:dyDescent="0.25"/>
    <row r="55" s="31" customFormat="1" x14ac:dyDescent="0.25"/>
    <row r="56" s="31" customFormat="1" x14ac:dyDescent="0.25"/>
    <row r="57" s="31" customFormat="1" x14ac:dyDescent="0.25"/>
    <row r="58" s="31" customFormat="1" x14ac:dyDescent="0.25"/>
    <row r="59" s="31" customFormat="1" x14ac:dyDescent="0.25"/>
    <row r="60" s="31" customFormat="1" x14ac:dyDescent="0.25"/>
    <row r="61" s="31" customFormat="1" x14ac:dyDescent="0.25"/>
    <row r="62" s="31" customFormat="1" x14ac:dyDescent="0.25"/>
    <row r="63" s="31" customFormat="1" x14ac:dyDescent="0.25"/>
    <row r="64" s="31" customFormat="1" x14ac:dyDescent="0.25"/>
    <row r="65" s="31" customFormat="1" x14ac:dyDescent="0.25"/>
    <row r="66" s="31" customFormat="1" x14ac:dyDescent="0.25"/>
    <row r="67" s="31" customFormat="1" x14ac:dyDescent="0.25"/>
    <row r="68" s="31" customFormat="1" x14ac:dyDescent="0.25"/>
    <row r="69" s="31" customFormat="1" x14ac:dyDescent="0.25"/>
    <row r="70" s="31" customFormat="1" x14ac:dyDescent="0.25"/>
    <row r="71" s="31" customFormat="1" x14ac:dyDescent="0.25"/>
    <row r="72" s="31" customFormat="1" x14ac:dyDescent="0.25"/>
    <row r="73" s="31" customFormat="1" x14ac:dyDescent="0.25"/>
    <row r="74" s="31" customFormat="1" x14ac:dyDescent="0.25"/>
    <row r="75" s="31" customFormat="1" x14ac:dyDescent="0.25"/>
    <row r="76" s="31" customFormat="1" x14ac:dyDescent="0.25"/>
    <row r="77" s="31" customFormat="1" x14ac:dyDescent="0.25"/>
    <row r="78" s="31" customFormat="1" x14ac:dyDescent="0.25"/>
    <row r="79" s="31" customFormat="1" x14ac:dyDescent="0.25"/>
    <row r="80" s="31" customFormat="1" x14ac:dyDescent="0.25"/>
  </sheetData>
  <mergeCells count="12">
    <mergeCell ref="C24:D24"/>
    <mergeCell ref="C25:D25"/>
    <mergeCell ref="A7:F7"/>
    <mergeCell ref="H7:K7"/>
    <mergeCell ref="C23:D23"/>
    <mergeCell ref="A1:K1"/>
    <mergeCell ref="A2:K2"/>
    <mergeCell ref="A3:K3"/>
    <mergeCell ref="A4:K4"/>
    <mergeCell ref="A5:K5"/>
    <mergeCell ref="A6:F6"/>
    <mergeCell ref="H6:K6"/>
  </mergeCells>
  <pageMargins left="0.7" right="0.7" top="0.75" bottom="0.75" header="0.3" footer="0.3"/>
  <pageSetup paperSize="9" scale="78"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zoomScaleNormal="100" workbookViewId="0">
      <selection activeCell="D10" sqref="D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5703125" bestFit="1" customWidth="1"/>
    <col min="7" max="7" width="9.5703125" bestFit="1" customWidth="1"/>
    <col min="8" max="8" width="11.140625" bestFit="1" customWidth="1"/>
    <col min="9" max="9" width="12.5703125" bestFit="1" customWidth="1"/>
    <col min="10" max="10" width="12.28515625" bestFit="1" customWidth="1"/>
    <col min="11" max="11" width="11" customWidth="1"/>
    <col min="13" max="13" width="12" bestFit="1" customWidth="1"/>
    <col min="14" max="14" width="17.5703125" style="62" bestFit="1" customWidth="1"/>
    <col min="15" max="15" width="16.5703125" customWidth="1"/>
    <col min="16" max="16" width="9.5703125" customWidth="1"/>
  </cols>
  <sheetData>
    <row r="1" spans="1:16" x14ac:dyDescent="0.25">
      <c r="A1" s="92" t="s">
        <v>0</v>
      </c>
      <c r="B1" s="92"/>
      <c r="C1" s="92"/>
      <c r="D1" s="92"/>
      <c r="E1" s="92"/>
      <c r="F1" s="92"/>
      <c r="G1" s="92"/>
      <c r="H1" s="92"/>
      <c r="I1" s="92"/>
      <c r="J1" s="92"/>
      <c r="K1" s="92"/>
    </row>
    <row r="2" spans="1:16" ht="25.5" x14ac:dyDescent="0.35">
      <c r="A2" s="93" t="s">
        <v>1</v>
      </c>
      <c r="B2" s="93"/>
      <c r="C2" s="93"/>
      <c r="D2" s="93"/>
      <c r="E2" s="93"/>
      <c r="F2" s="93"/>
      <c r="G2" s="93"/>
      <c r="H2" s="93"/>
      <c r="I2" s="93"/>
      <c r="J2" s="93"/>
      <c r="K2" s="93"/>
    </row>
    <row r="3" spans="1:16" s="1" customFormat="1" x14ac:dyDescent="0.25">
      <c r="A3" s="79" t="s">
        <v>2</v>
      </c>
      <c r="B3" s="79"/>
      <c r="C3" s="79"/>
      <c r="D3" s="79"/>
      <c r="E3" s="79"/>
      <c r="F3" s="79"/>
      <c r="G3" s="79"/>
      <c r="H3" s="79"/>
      <c r="I3" s="79"/>
      <c r="J3" s="79"/>
      <c r="K3" s="79"/>
      <c r="N3" s="64"/>
    </row>
    <row r="4" spans="1:16" s="1" customFormat="1" x14ac:dyDescent="0.25">
      <c r="A4" s="79" t="s">
        <v>3</v>
      </c>
      <c r="B4" s="79"/>
      <c r="C4" s="79"/>
      <c r="D4" s="79"/>
      <c r="E4" s="79"/>
      <c r="F4" s="79"/>
      <c r="G4" s="79"/>
      <c r="H4" s="79"/>
      <c r="I4" s="79"/>
      <c r="J4" s="79"/>
      <c r="K4" s="79"/>
      <c r="N4" s="64"/>
    </row>
    <row r="5" spans="1:16" ht="18.75" x14ac:dyDescent="0.3">
      <c r="A5" s="94" t="s">
        <v>18</v>
      </c>
      <c r="B5" s="94"/>
      <c r="C5" s="94"/>
      <c r="D5" s="94"/>
      <c r="E5" s="94"/>
      <c r="F5" s="94"/>
      <c r="G5" s="94"/>
      <c r="H5" s="94"/>
      <c r="I5" s="94"/>
      <c r="J5" s="94"/>
      <c r="K5" s="94"/>
    </row>
    <row r="6" spans="1:16" ht="18.75" x14ac:dyDescent="0.3">
      <c r="A6" s="8" t="s">
        <v>19</v>
      </c>
      <c r="B6" s="8"/>
      <c r="C6" s="90">
        <f>F17</f>
        <v>46326.255556332209</v>
      </c>
      <c r="D6" s="91"/>
      <c r="E6" s="9"/>
      <c r="F6" s="8"/>
      <c r="G6" s="8"/>
      <c r="H6" s="8" t="s">
        <v>20</v>
      </c>
      <c r="I6" s="8"/>
      <c r="J6" s="90">
        <f>I17</f>
        <v>46326.255556332209</v>
      </c>
      <c r="K6" s="91"/>
    </row>
    <row r="7" spans="1:16" x14ac:dyDescent="0.25">
      <c r="A7" s="24" t="s">
        <v>29</v>
      </c>
      <c r="B7" s="10"/>
      <c r="C7" s="10"/>
      <c r="D7" s="10"/>
      <c r="F7" s="85"/>
      <c r="G7" s="85"/>
      <c r="I7" s="86" t="s">
        <v>30</v>
      </c>
      <c r="J7" s="86"/>
      <c r="K7" s="86"/>
    </row>
    <row r="8" spans="1:16" ht="15.75" x14ac:dyDescent="0.25">
      <c r="A8" s="81" t="str">
        <f>Valuated!A6</f>
        <v>Project:- नगर अस्पताल मर्मत</v>
      </c>
      <c r="B8" s="81"/>
      <c r="C8" s="81"/>
      <c r="D8" s="81"/>
      <c r="E8" s="81"/>
      <c r="F8" s="81"/>
      <c r="I8" s="87" t="s">
        <v>40</v>
      </c>
      <c r="J8" s="87"/>
      <c r="K8" s="87"/>
    </row>
    <row r="9" spans="1:16" x14ac:dyDescent="0.25">
      <c r="A9" s="88" t="str">
        <f>Valuated!A7</f>
        <v>Location:- Shankharapur Municipality 9</v>
      </c>
      <c r="B9" s="88"/>
      <c r="C9" s="88"/>
      <c r="D9" s="88"/>
      <c r="E9" s="88"/>
      <c r="F9" s="88"/>
      <c r="I9" s="87" t="s">
        <v>52</v>
      </c>
      <c r="J9" s="87"/>
      <c r="K9" s="87"/>
    </row>
    <row r="11" spans="1:16" x14ac:dyDescent="0.25">
      <c r="A11" s="83" t="s">
        <v>21</v>
      </c>
      <c r="B11" s="83" t="s">
        <v>22</v>
      </c>
      <c r="C11" s="83" t="s">
        <v>12</v>
      </c>
      <c r="D11" s="89" t="s">
        <v>23</v>
      </c>
      <c r="E11" s="89"/>
      <c r="F11" s="89"/>
      <c r="G11" s="89" t="s">
        <v>24</v>
      </c>
      <c r="H11" s="89"/>
      <c r="I11" s="89"/>
      <c r="J11" s="83" t="s">
        <v>25</v>
      </c>
      <c r="K11" s="84" t="s">
        <v>15</v>
      </c>
    </row>
    <row r="12" spans="1:16" x14ac:dyDescent="0.25">
      <c r="A12" s="83"/>
      <c r="B12" s="83"/>
      <c r="C12" s="83"/>
      <c r="D12" s="11" t="s">
        <v>26</v>
      </c>
      <c r="E12" s="11" t="s">
        <v>13</v>
      </c>
      <c r="F12" s="11" t="s">
        <v>14</v>
      </c>
      <c r="G12" s="11" t="s">
        <v>26</v>
      </c>
      <c r="H12" s="11" t="s">
        <v>13</v>
      </c>
      <c r="I12" s="11" t="s">
        <v>14</v>
      </c>
      <c r="J12" s="83"/>
      <c r="K12" s="84"/>
    </row>
    <row r="13" spans="1:16" s="1" customFormat="1" ht="30" x14ac:dyDescent="0.25">
      <c r="A13" s="25">
        <f>'estimate (2)'!A9</f>
        <v>1</v>
      </c>
      <c r="B13" s="71" t="str">
        <f>'estimate (2)'!B9</f>
        <v>ljleGg ;fO{hsf] kmnfd] PËn km]lj|s]zg u/L k|fOd/ k]G6 ;lxt ug]{</v>
      </c>
      <c r="C13" s="12" t="str">
        <f>'estimate (2)'!H13</f>
        <v>Kg</v>
      </c>
      <c r="D13" s="12">
        <f>'estimate (2)'!G13</f>
        <v>59.713832774560601</v>
      </c>
      <c r="E13" s="12">
        <f>'estimate (2)'!I13</f>
        <v>208.34549999999996</v>
      </c>
      <c r="F13" s="12">
        <f t="shared" ref="F13" si="0">D13*E13</f>
        <v>12441.108346332214</v>
      </c>
      <c r="G13" s="12">
        <f>Valuated!G13</f>
        <v>59.713832774560601</v>
      </c>
      <c r="H13" s="12">
        <f>Valuated!I13</f>
        <v>208.34549999999996</v>
      </c>
      <c r="I13" s="12">
        <f t="shared" ref="I13" si="1">G13*H13</f>
        <v>12441.108346332214</v>
      </c>
      <c r="J13" s="26">
        <f t="shared" ref="J13" si="2">I13-F13</f>
        <v>0</v>
      </c>
      <c r="K13" s="14"/>
      <c r="N13" s="64"/>
      <c r="O13" s="66"/>
      <c r="P13" s="66"/>
    </row>
    <row r="14" spans="1:16" s="1" customFormat="1" x14ac:dyDescent="0.25">
      <c r="A14" s="27"/>
      <c r="B14" s="27"/>
      <c r="C14" s="12"/>
      <c r="D14" s="12"/>
      <c r="E14" s="12"/>
      <c r="F14" s="12"/>
      <c r="G14" s="12"/>
      <c r="H14" s="12"/>
      <c r="I14" s="12"/>
      <c r="J14" s="26"/>
      <c r="K14" s="14"/>
      <c r="N14" s="64"/>
      <c r="O14" s="66"/>
      <c r="P14" s="66"/>
    </row>
    <row r="15" spans="1:16" s="1" customFormat="1" ht="105" x14ac:dyDescent="0.25">
      <c r="A15" s="25">
        <f>'estimate (2)'!A15</f>
        <v>2</v>
      </c>
      <c r="B15" s="29" t="str">
        <f>'estimate (2)'!B15</f>
        <v>Providing and fixing low Height Partation of Aluminium Section in naturally anodized of black anodized color Section size (64*38*1.1 mm) fitted with 5 mm clear glass or 9 mm both side laminated board. (average panel area 6.00 Sq.ft).</v>
      </c>
      <c r="C15" s="12" t="str">
        <f>'estimate (2)'!H19</f>
        <v>sqm</v>
      </c>
      <c r="D15" s="12">
        <f>'estimate (2)'!G19</f>
        <v>5.38</v>
      </c>
      <c r="E15" s="12">
        <f>'estimate (2)'!I19</f>
        <v>6298.3544999999995</v>
      </c>
      <c r="F15" s="12">
        <f>D15*E15</f>
        <v>33885.147209999996</v>
      </c>
      <c r="G15" s="12">
        <f>Valuated!G19</f>
        <v>5.38</v>
      </c>
      <c r="H15" s="12">
        <f>Valuated!I19</f>
        <v>6298.3544999999995</v>
      </c>
      <c r="I15" s="12">
        <f>G15*H15</f>
        <v>33885.147209999996</v>
      </c>
      <c r="J15" s="26">
        <f>I15-F15</f>
        <v>0</v>
      </c>
      <c r="K15" s="14"/>
      <c r="N15" s="64"/>
      <c r="O15" s="66"/>
      <c r="P15" s="66"/>
    </row>
    <row r="16" spans="1:16" s="1" customFormat="1" x14ac:dyDescent="0.25">
      <c r="A16" s="27"/>
      <c r="B16" s="27"/>
      <c r="C16" s="12"/>
      <c r="D16" s="12"/>
      <c r="E16" s="12"/>
      <c r="F16" s="12"/>
      <c r="G16" s="12"/>
      <c r="H16" s="12"/>
      <c r="I16" s="12"/>
      <c r="J16" s="26"/>
      <c r="K16" s="14"/>
      <c r="N16" s="64"/>
      <c r="O16" s="66"/>
      <c r="P16" s="66"/>
    </row>
    <row r="17" spans="1:16" x14ac:dyDescent="0.25">
      <c r="A17" s="5"/>
      <c r="B17" s="6" t="s">
        <v>16</v>
      </c>
      <c r="C17" s="6"/>
      <c r="D17" s="7"/>
      <c r="E17" s="7"/>
      <c r="F17" s="7">
        <f>SUM(F13:F15)</f>
        <v>46326.255556332209</v>
      </c>
      <c r="G17" s="7"/>
      <c r="H17" s="7"/>
      <c r="I17" s="7">
        <f>SUM(I13:I15)</f>
        <v>46326.255556332209</v>
      </c>
      <c r="J17" s="13">
        <f>I17-F17</f>
        <v>0</v>
      </c>
      <c r="K17" s="5"/>
      <c r="O17" s="65"/>
      <c r="P17" s="66"/>
    </row>
    <row r="18" spans="1:16" x14ac:dyDescent="0.25">
      <c r="A18" s="5"/>
      <c r="B18" s="6" t="s">
        <v>55</v>
      </c>
      <c r="C18" s="67"/>
      <c r="D18" s="67"/>
      <c r="E18" s="67"/>
      <c r="F18" s="7">
        <f>0.13*F17</f>
        <v>6022.4132223231873</v>
      </c>
      <c r="G18" s="7"/>
      <c r="H18" s="7"/>
      <c r="I18" s="7">
        <f>0.13*I17</f>
        <v>6022.4132223231873</v>
      </c>
      <c r="J18" s="13">
        <f t="shared" ref="J18:J19" si="3">I18-F18</f>
        <v>0</v>
      </c>
      <c r="K18" s="5"/>
      <c r="O18" s="65"/>
      <c r="P18" s="66"/>
    </row>
    <row r="19" spans="1:16" x14ac:dyDescent="0.25">
      <c r="A19" s="5"/>
      <c r="B19" s="6" t="s">
        <v>56</v>
      </c>
      <c r="C19" s="67"/>
      <c r="D19" s="67"/>
      <c r="E19" s="67"/>
      <c r="F19" s="7">
        <f>SUM(F17:F18)</f>
        <v>52348.668778655396</v>
      </c>
      <c r="G19" s="7"/>
      <c r="H19" s="7"/>
      <c r="I19" s="7">
        <f>SUM(I17:I18)</f>
        <v>52348.668778655396</v>
      </c>
      <c r="J19" s="13">
        <f t="shared" si="3"/>
        <v>0</v>
      </c>
      <c r="K19" s="5"/>
      <c r="O19" s="65"/>
      <c r="P19" s="66"/>
    </row>
    <row r="20" spans="1:16" x14ac:dyDescent="0.25">
      <c r="O20" s="65"/>
      <c r="P20" s="66"/>
    </row>
    <row r="21" spans="1:16" x14ac:dyDescent="0.25">
      <c r="O21" s="65"/>
      <c r="P21" s="66"/>
    </row>
    <row r="22" spans="1:16" x14ac:dyDescent="0.25">
      <c r="O22" s="65"/>
      <c r="P22" s="66"/>
    </row>
    <row r="23" spans="1:16" x14ac:dyDescent="0.25">
      <c r="O23" s="65"/>
      <c r="P23" s="66"/>
    </row>
    <row r="24" spans="1:16" x14ac:dyDescent="0.25">
      <c r="N24" s="51"/>
      <c r="O24" s="65"/>
      <c r="P24" s="66"/>
    </row>
    <row r="25" spans="1:16" x14ac:dyDescent="0.25">
      <c r="O25" s="65"/>
      <c r="P25" s="65"/>
    </row>
    <row r="26" spans="1:16" x14ac:dyDescent="0.25">
      <c r="N26" s="63"/>
      <c r="O26" s="65"/>
      <c r="P26" s="65"/>
    </row>
    <row r="28" spans="1:16" x14ac:dyDescent="0.25">
      <c r="N28" s="67"/>
      <c r="O28" s="7"/>
      <c r="P28" s="7"/>
    </row>
    <row r="29" spans="1:16" x14ac:dyDescent="0.25">
      <c r="N29" s="67"/>
      <c r="O29" s="7"/>
      <c r="P29" s="7"/>
    </row>
    <row r="30" spans="1:16" x14ac:dyDescent="0.25">
      <c r="O30" s="65"/>
      <c r="P30" s="6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zoomScaleNormal="100" workbookViewId="0">
      <selection activeCell="E11" sqref="E11"/>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28515625" customWidth="1"/>
    <col min="7" max="7" width="9.140625" customWidth="1"/>
    <col min="8" max="8" width="5" bestFit="1" customWidth="1"/>
    <col min="9" max="9" width="10" customWidth="1"/>
    <col min="10" max="10" width="12.42578125" bestFit="1" customWidth="1"/>
  </cols>
  <sheetData>
    <row r="1" spans="1:13" s="1" customFormat="1" x14ac:dyDescent="0.25">
      <c r="A1" s="77" t="s">
        <v>0</v>
      </c>
      <c r="B1" s="77"/>
      <c r="C1" s="77"/>
      <c r="D1" s="77"/>
      <c r="E1" s="77"/>
      <c r="F1" s="77"/>
      <c r="G1" s="77"/>
      <c r="H1" s="77"/>
      <c r="I1" s="77"/>
      <c r="J1" s="77"/>
      <c r="K1" s="77"/>
    </row>
    <row r="2" spans="1:13" s="1" customFormat="1" ht="22.5" x14ac:dyDescent="0.25">
      <c r="A2" s="78" t="s">
        <v>1</v>
      </c>
      <c r="B2" s="78"/>
      <c r="C2" s="78"/>
      <c r="D2" s="78"/>
      <c r="E2" s="78"/>
      <c r="F2" s="78"/>
      <c r="G2" s="78"/>
      <c r="H2" s="78"/>
      <c r="I2" s="78"/>
      <c r="J2" s="78"/>
      <c r="K2" s="78"/>
    </row>
    <row r="3" spans="1:13" s="1" customFormat="1" x14ac:dyDescent="0.25">
      <c r="A3" s="79" t="s">
        <v>2</v>
      </c>
      <c r="B3" s="79"/>
      <c r="C3" s="79"/>
      <c r="D3" s="79"/>
      <c r="E3" s="79"/>
      <c r="F3" s="79"/>
      <c r="G3" s="79"/>
      <c r="H3" s="79"/>
      <c r="I3" s="79"/>
      <c r="J3" s="79"/>
      <c r="K3" s="79"/>
    </row>
    <row r="4" spans="1:13" s="1" customFormat="1" x14ac:dyDescent="0.25">
      <c r="A4" s="79" t="s">
        <v>3</v>
      </c>
      <c r="B4" s="79"/>
      <c r="C4" s="79"/>
      <c r="D4" s="79"/>
      <c r="E4" s="79"/>
      <c r="F4" s="79"/>
      <c r="G4" s="79"/>
      <c r="H4" s="79"/>
      <c r="I4" s="79"/>
      <c r="J4" s="79"/>
      <c r="K4" s="79"/>
    </row>
    <row r="5" spans="1:13" ht="18.75" x14ac:dyDescent="0.3">
      <c r="A5" s="80" t="s">
        <v>49</v>
      </c>
      <c r="B5" s="80"/>
      <c r="C5" s="80"/>
      <c r="D5" s="80"/>
      <c r="E5" s="80"/>
      <c r="F5" s="80"/>
      <c r="G5" s="80"/>
      <c r="H5" s="80"/>
      <c r="I5" s="80"/>
      <c r="J5" s="80"/>
      <c r="K5" s="80"/>
    </row>
    <row r="6" spans="1:13" ht="15.75" x14ac:dyDescent="0.25">
      <c r="A6" s="81" t="s">
        <v>47</v>
      </c>
      <c r="B6" s="81"/>
      <c r="C6" s="81"/>
      <c r="D6" s="81"/>
      <c r="E6" s="81"/>
      <c r="F6" s="81"/>
      <c r="G6" s="2"/>
      <c r="H6" s="82" t="s">
        <v>32</v>
      </c>
      <c r="I6" s="82"/>
      <c r="J6" s="82"/>
      <c r="K6" s="82"/>
    </row>
    <row r="7" spans="1:13" ht="15.75" x14ac:dyDescent="0.25">
      <c r="A7" s="74" t="s">
        <v>28</v>
      </c>
      <c r="B7" s="74"/>
      <c r="C7" s="74"/>
      <c r="D7" s="74"/>
      <c r="E7" s="74"/>
      <c r="F7" s="74"/>
      <c r="G7" s="3"/>
      <c r="H7" s="75" t="s">
        <v>50</v>
      </c>
      <c r="I7" s="75"/>
      <c r="J7" s="75"/>
      <c r="K7" s="75"/>
    </row>
    <row r="8" spans="1:13" ht="15" customHeight="1" x14ac:dyDescent="0.25">
      <c r="A8" s="4" t="s">
        <v>5</v>
      </c>
      <c r="B8" s="15" t="s">
        <v>6</v>
      </c>
      <c r="C8" s="4" t="s">
        <v>7</v>
      </c>
      <c r="D8" s="16" t="s">
        <v>8</v>
      </c>
      <c r="E8" s="16" t="s">
        <v>9</v>
      </c>
      <c r="F8" s="16" t="s">
        <v>10</v>
      </c>
      <c r="G8" s="16" t="s">
        <v>11</v>
      </c>
      <c r="H8" s="4" t="s">
        <v>12</v>
      </c>
      <c r="I8" s="16" t="s">
        <v>13</v>
      </c>
      <c r="J8" s="16" t="s">
        <v>14</v>
      </c>
      <c r="K8" s="17" t="s">
        <v>15</v>
      </c>
      <c r="M8" s="31"/>
    </row>
    <row r="9" spans="1:13" ht="30.75" x14ac:dyDescent="0.25">
      <c r="A9" s="18">
        <v>1</v>
      </c>
      <c r="B9" s="54" t="s">
        <v>37</v>
      </c>
      <c r="C9" s="19" t="s">
        <v>7</v>
      </c>
      <c r="D9" s="52" t="s">
        <v>34</v>
      </c>
      <c r="E9" s="53" t="s">
        <v>35</v>
      </c>
      <c r="F9" s="53" t="s">
        <v>36</v>
      </c>
      <c r="G9" s="53" t="s">
        <v>39</v>
      </c>
      <c r="H9" s="22"/>
      <c r="I9" s="23"/>
      <c r="J9" s="36"/>
      <c r="K9" s="21"/>
      <c r="M9" s="70"/>
    </row>
    <row r="10" spans="1:13" s="1" customFormat="1" x14ac:dyDescent="0.25">
      <c r="A10" s="55"/>
      <c r="B10" s="59" t="s">
        <v>43</v>
      </c>
      <c r="C10" s="57">
        <v>1</v>
      </c>
      <c r="D10" s="12">
        <f>(8+8+10)/3.281</f>
        <v>7.9244132886315146</v>
      </c>
      <c r="E10" s="12">
        <v>0.70599999999999996</v>
      </c>
      <c r="F10" s="12">
        <f t="shared" ref="F10:F11" si="0">PRODUCT(C10:E10)</f>
        <v>5.5946357817738486</v>
      </c>
      <c r="G10" s="60">
        <f t="shared" ref="G10:G11" si="1">F10</f>
        <v>5.5946357817738486</v>
      </c>
      <c r="H10" s="58"/>
      <c r="I10" s="58"/>
      <c r="J10" s="58"/>
      <c r="K10" s="56"/>
      <c r="M10" s="70"/>
    </row>
    <row r="11" spans="1:13" s="1" customFormat="1" x14ac:dyDescent="0.25">
      <c r="A11" s="55"/>
      <c r="B11" s="59" t="s">
        <v>42</v>
      </c>
      <c r="C11" s="57">
        <v>1</v>
      </c>
      <c r="D11" s="12">
        <f>((8+8+(10/12)*8+(8/12)*3+(10.5/12)*3)/3.281)+((8+8)/3.281+0.25*8+0.265*6)+((10+10+(10/12)*11)/3.281+0.26*4+0.18*4)</f>
        <v>27.434222289952245</v>
      </c>
      <c r="E11" s="12">
        <v>1.1200000000000001</v>
      </c>
      <c r="F11" s="12">
        <f t="shared" si="0"/>
        <v>30.726328964746518</v>
      </c>
      <c r="G11" s="60">
        <f t="shared" si="1"/>
        <v>30.726328964746518</v>
      </c>
      <c r="H11" s="58"/>
      <c r="I11" s="58"/>
      <c r="J11" s="58"/>
      <c r="K11" s="56"/>
      <c r="M11" s="61"/>
    </row>
    <row r="12" spans="1:13" s="1" customFormat="1" x14ac:dyDescent="0.25">
      <c r="A12" s="55"/>
      <c r="B12" s="59" t="s">
        <v>41</v>
      </c>
      <c r="C12" s="57">
        <v>1</v>
      </c>
      <c r="D12" s="12">
        <f>(4*8+4*10+4*8)/3.281</f>
        <v>31.697653154526058</v>
      </c>
      <c r="E12" s="12">
        <v>0.73799999999999999</v>
      </c>
      <c r="F12" s="12">
        <f>PRODUCT(C12:E12)</f>
        <v>23.39286802804023</v>
      </c>
      <c r="G12" s="60">
        <f>F12</f>
        <v>23.39286802804023</v>
      </c>
      <c r="H12" s="58"/>
      <c r="I12" s="58"/>
      <c r="J12" s="58"/>
      <c r="K12" s="56"/>
    </row>
    <row r="13" spans="1:13" ht="15" customHeight="1" x14ac:dyDescent="0.25">
      <c r="A13" s="18"/>
      <c r="B13" s="33" t="s">
        <v>31</v>
      </c>
      <c r="C13" s="19"/>
      <c r="D13" s="20"/>
      <c r="E13" s="21"/>
      <c r="F13" s="21"/>
      <c r="G13" s="23">
        <f>SUM(G10:G12)</f>
        <v>59.713832774560601</v>
      </c>
      <c r="H13" s="22" t="s">
        <v>38</v>
      </c>
      <c r="I13" s="23">
        <f>1.15*181.17</f>
        <v>208.34549999999996</v>
      </c>
      <c r="J13" s="36">
        <f>G13*I13</f>
        <v>12441.108346332214</v>
      </c>
      <c r="K13" s="21"/>
    </row>
    <row r="14" spans="1:13" ht="15" customHeight="1" x14ac:dyDescent="0.25">
      <c r="A14" s="18"/>
      <c r="B14" s="33"/>
      <c r="C14" s="19"/>
      <c r="D14" s="20"/>
      <c r="E14" s="21"/>
      <c r="F14" s="21"/>
      <c r="G14" s="23"/>
      <c r="H14" s="22"/>
      <c r="I14" s="23"/>
      <c r="J14" s="36"/>
      <c r="K14" s="21"/>
    </row>
    <row r="15" spans="1:13" ht="120" x14ac:dyDescent="0.25">
      <c r="A15" s="18">
        <v>2</v>
      </c>
      <c r="B15" s="28" t="s">
        <v>54</v>
      </c>
      <c r="C15" s="19"/>
      <c r="D15" s="20"/>
      <c r="E15" s="21"/>
      <c r="F15" s="21"/>
      <c r="G15" s="30"/>
      <c r="H15" s="22"/>
      <c r="I15" s="23"/>
      <c r="J15" s="30"/>
      <c r="K15" s="21"/>
    </row>
    <row r="16" spans="1:13" s="1" customFormat="1" x14ac:dyDescent="0.25">
      <c r="A16" s="55"/>
      <c r="B16" s="59" t="s">
        <v>44</v>
      </c>
      <c r="C16" s="57">
        <v>1</v>
      </c>
      <c r="D16" s="12">
        <f>(8+10.25)/3.281</f>
        <v>5.5623285583663513</v>
      </c>
      <c r="E16" s="12"/>
      <c r="F16" s="12">
        <v>1.8</v>
      </c>
      <c r="G16" s="60">
        <f>F16</f>
        <v>1.8</v>
      </c>
      <c r="H16" s="58"/>
      <c r="I16" s="58"/>
      <c r="J16" s="58"/>
      <c r="K16" s="56"/>
    </row>
    <row r="17" spans="1:11" s="1" customFormat="1" x14ac:dyDescent="0.25">
      <c r="A17" s="55"/>
      <c r="B17" s="59" t="s">
        <v>45</v>
      </c>
      <c r="C17" s="57">
        <v>1</v>
      </c>
      <c r="D17" s="12">
        <v>0.874</v>
      </c>
      <c r="E17" s="12"/>
      <c r="F17" s="12">
        <v>1.8</v>
      </c>
      <c r="G17" s="60">
        <f t="shared" ref="G17:G18" si="2">F17</f>
        <v>1.8</v>
      </c>
      <c r="H17" s="58"/>
      <c r="I17" s="58"/>
      <c r="J17" s="58"/>
      <c r="K17" s="56"/>
    </row>
    <row r="18" spans="1:11" s="1" customFormat="1" x14ac:dyDescent="0.25">
      <c r="A18" s="55"/>
      <c r="B18" s="59" t="s">
        <v>46</v>
      </c>
      <c r="C18" s="57">
        <v>1</v>
      </c>
      <c r="D18" s="12">
        <v>1.02</v>
      </c>
      <c r="E18" s="12"/>
      <c r="F18" s="12">
        <v>1.78</v>
      </c>
      <c r="G18" s="60">
        <f t="shared" si="2"/>
        <v>1.78</v>
      </c>
      <c r="H18" s="58"/>
      <c r="I18" s="58"/>
      <c r="J18" s="58"/>
      <c r="K18" s="56"/>
    </row>
    <row r="19" spans="1:11" ht="15" customHeight="1" x14ac:dyDescent="0.25">
      <c r="A19" s="18"/>
      <c r="B19" s="33" t="s">
        <v>31</v>
      </c>
      <c r="C19" s="19"/>
      <c r="D19" s="20"/>
      <c r="E19" s="21"/>
      <c r="F19" s="21"/>
      <c r="G19" s="23">
        <f>SUM(G16:G18)</f>
        <v>5.38</v>
      </c>
      <c r="H19" s="22" t="s">
        <v>33</v>
      </c>
      <c r="I19" s="23">
        <f>5476.83*1.15</f>
        <v>6298.3544999999995</v>
      </c>
      <c r="J19" s="36">
        <f>G19*I19</f>
        <v>33885.147209999996</v>
      </c>
      <c r="K19" s="21"/>
    </row>
    <row r="20" spans="1:11" x14ac:dyDescent="0.25">
      <c r="A20" s="18"/>
      <c r="B20" s="28"/>
      <c r="C20" s="19"/>
      <c r="D20" s="20"/>
      <c r="E20" s="21"/>
      <c r="F20" s="21"/>
      <c r="G20" s="30"/>
      <c r="H20" s="22"/>
      <c r="I20" s="23"/>
      <c r="J20" s="30"/>
      <c r="K20" s="21"/>
    </row>
    <row r="21" spans="1:11" x14ac:dyDescent="0.25">
      <c r="A21" s="35"/>
      <c r="B21" s="37" t="s">
        <v>16</v>
      </c>
      <c r="C21" s="38"/>
      <c r="D21" s="34"/>
      <c r="E21" s="34"/>
      <c r="F21" s="34"/>
      <c r="G21" s="36"/>
      <c r="H21" s="36"/>
      <c r="I21" s="36"/>
      <c r="J21" s="36">
        <f>SUM(J9:J20)</f>
        <v>46326.255556332209</v>
      </c>
      <c r="K21" s="32"/>
    </row>
    <row r="22" spans="1:11" x14ac:dyDescent="0.25">
      <c r="A22" s="46"/>
      <c r="B22" s="49"/>
      <c r="C22" s="50"/>
      <c r="D22" s="47"/>
      <c r="E22" s="47"/>
      <c r="F22" s="47"/>
      <c r="G22" s="48"/>
      <c r="H22" s="48"/>
      <c r="I22" s="48"/>
      <c r="J22" s="48"/>
      <c r="K22" s="45"/>
    </row>
    <row r="23" spans="1:11" s="1" customFormat="1" x14ac:dyDescent="0.25">
      <c r="A23" s="39"/>
      <c r="B23" s="27" t="s">
        <v>48</v>
      </c>
      <c r="C23" s="76">
        <f>J21</f>
        <v>46326.255556332209</v>
      </c>
      <c r="D23" s="76"/>
      <c r="E23" s="40"/>
      <c r="F23" s="41"/>
      <c r="G23" s="40"/>
      <c r="H23" s="42"/>
      <c r="I23" s="43"/>
      <c r="J23" s="44"/>
    </row>
    <row r="24" spans="1:11" s="31" customFormat="1" x14ac:dyDescent="0.25">
      <c r="A24" s="45"/>
      <c r="B24" s="27" t="s">
        <v>55</v>
      </c>
      <c r="C24" s="76">
        <f>0.13*C23</f>
        <v>6022.4132223231873</v>
      </c>
      <c r="D24" s="76"/>
      <c r="E24" s="45"/>
      <c r="F24" s="45"/>
      <c r="G24" s="45"/>
      <c r="H24" s="45"/>
      <c r="I24" s="45"/>
      <c r="J24" s="45"/>
    </row>
    <row r="25" spans="1:11" s="31" customFormat="1" x14ac:dyDescent="0.25">
      <c r="B25" s="27" t="s">
        <v>17</v>
      </c>
      <c r="C25" s="76">
        <f>SUM(C23:D24)</f>
        <v>52348.668778655396</v>
      </c>
      <c r="D25" s="76"/>
    </row>
    <row r="26" spans="1:11" s="31" customFormat="1" x14ac:dyDescent="0.25"/>
    <row r="27" spans="1:11" s="31" customFormat="1" x14ac:dyDescent="0.25"/>
    <row r="28" spans="1:11" s="31" customFormat="1" x14ac:dyDescent="0.25"/>
    <row r="29" spans="1:11" s="31" customFormat="1" x14ac:dyDescent="0.25"/>
    <row r="30" spans="1:11" s="31" customFormat="1" x14ac:dyDescent="0.25"/>
    <row r="31" spans="1:11" s="31" customFormat="1" x14ac:dyDescent="0.25"/>
    <row r="32" spans="1:11" s="31" customFormat="1" x14ac:dyDescent="0.25"/>
    <row r="33" s="31" customFormat="1" x14ac:dyDescent="0.25"/>
    <row r="34" s="31" customFormat="1" x14ac:dyDescent="0.25"/>
    <row r="35" s="31" customFormat="1" x14ac:dyDescent="0.25"/>
    <row r="36" s="31" customFormat="1" x14ac:dyDescent="0.25"/>
    <row r="37" s="31" customFormat="1" x14ac:dyDescent="0.25"/>
    <row r="38" s="31" customFormat="1" x14ac:dyDescent="0.25"/>
    <row r="39" s="31" customFormat="1" x14ac:dyDescent="0.25"/>
    <row r="40" s="31" customFormat="1" x14ac:dyDescent="0.25"/>
    <row r="41" s="31" customFormat="1" x14ac:dyDescent="0.25"/>
    <row r="42" s="31" customFormat="1" x14ac:dyDescent="0.25"/>
    <row r="43" s="31" customFormat="1" x14ac:dyDescent="0.25"/>
    <row r="44" s="31" customFormat="1" x14ac:dyDescent="0.25"/>
    <row r="45" s="31" customFormat="1" x14ac:dyDescent="0.25"/>
    <row r="46" s="31" customFormat="1" x14ac:dyDescent="0.25"/>
    <row r="47" s="31" customFormat="1" x14ac:dyDescent="0.25"/>
    <row r="48" s="31" customFormat="1" x14ac:dyDescent="0.25"/>
    <row r="49" s="31" customFormat="1" x14ac:dyDescent="0.25"/>
    <row r="50" s="31" customFormat="1" x14ac:dyDescent="0.25"/>
    <row r="51" s="31" customFormat="1" x14ac:dyDescent="0.25"/>
    <row r="52" s="31" customFormat="1" x14ac:dyDescent="0.25"/>
    <row r="53" s="31" customFormat="1" x14ac:dyDescent="0.25"/>
    <row r="54" s="31" customFormat="1" x14ac:dyDescent="0.25"/>
    <row r="55" s="31" customFormat="1" x14ac:dyDescent="0.25"/>
    <row r="56" s="31" customFormat="1" x14ac:dyDescent="0.25"/>
    <row r="57" s="31" customFormat="1" x14ac:dyDescent="0.25"/>
    <row r="58" s="31" customFormat="1" x14ac:dyDescent="0.25"/>
    <row r="59" s="31" customFormat="1" x14ac:dyDescent="0.25"/>
    <row r="60" s="31" customFormat="1" x14ac:dyDescent="0.25"/>
    <row r="61" s="31" customFormat="1" x14ac:dyDescent="0.25"/>
    <row r="62" s="31" customFormat="1" x14ac:dyDescent="0.25"/>
    <row r="63" s="31" customFormat="1" x14ac:dyDescent="0.25"/>
    <row r="64" s="31" customFormat="1" x14ac:dyDescent="0.25"/>
    <row r="65" s="31" customFormat="1" x14ac:dyDescent="0.25"/>
    <row r="66" s="31" customFormat="1" x14ac:dyDescent="0.25"/>
    <row r="67" s="31" customFormat="1" x14ac:dyDescent="0.25"/>
    <row r="68" s="31" customFormat="1" x14ac:dyDescent="0.25"/>
    <row r="69" s="31" customFormat="1" x14ac:dyDescent="0.25"/>
    <row r="70" s="31" customFormat="1" x14ac:dyDescent="0.25"/>
    <row r="71" s="31" customFormat="1" x14ac:dyDescent="0.25"/>
    <row r="72" s="31" customFormat="1" x14ac:dyDescent="0.25"/>
    <row r="73" s="31" customFormat="1" x14ac:dyDescent="0.25"/>
    <row r="74" s="31" customFormat="1" x14ac:dyDescent="0.25"/>
    <row r="75" s="31" customFormat="1" x14ac:dyDescent="0.25"/>
    <row r="76" s="31" customFormat="1" x14ac:dyDescent="0.25"/>
    <row r="77" s="31" customFormat="1" x14ac:dyDescent="0.25"/>
    <row r="78" s="31" customFormat="1" x14ac:dyDescent="0.25"/>
    <row r="79" s="31" customFormat="1" x14ac:dyDescent="0.25"/>
    <row r="80" s="31" customFormat="1" x14ac:dyDescent="0.25"/>
  </sheetData>
  <mergeCells count="12">
    <mergeCell ref="C24:D24"/>
    <mergeCell ref="C25:D25"/>
    <mergeCell ref="A7:F7"/>
    <mergeCell ref="H7:K7"/>
    <mergeCell ref="C23:D23"/>
    <mergeCell ref="A1:K1"/>
    <mergeCell ref="A2:K2"/>
    <mergeCell ref="A3:K3"/>
    <mergeCell ref="A4:K4"/>
    <mergeCell ref="A5:K5"/>
    <mergeCell ref="A6:F6"/>
    <mergeCell ref="H6:K6"/>
  </mergeCells>
  <pageMargins left="0.7" right="0.7" top="0.75" bottom="0.75" header="0.3" footer="0.3"/>
  <pageSetup paperSize="9" scale="78" orientation="portrait" r:id="rId1"/>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tabSelected="1" topLeftCell="A7" zoomScaleNormal="100" workbookViewId="0">
      <selection activeCell="D15" sqref="D15"/>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28515625" customWidth="1"/>
    <col min="7" max="7" width="9.140625" customWidth="1"/>
    <col min="8" max="8" width="5" bestFit="1" customWidth="1"/>
    <col min="9" max="9" width="10" hidden="1" customWidth="1"/>
    <col min="10" max="10" width="12.42578125" hidden="1" customWidth="1"/>
  </cols>
  <sheetData>
    <row r="1" spans="1:13" s="1" customFormat="1" x14ac:dyDescent="0.25">
      <c r="A1" s="77" t="s">
        <v>0</v>
      </c>
      <c r="B1" s="77"/>
      <c r="C1" s="77"/>
      <c r="D1" s="77"/>
      <c r="E1" s="77"/>
      <c r="F1" s="77"/>
      <c r="G1" s="77"/>
      <c r="H1" s="77"/>
      <c r="I1" s="77"/>
      <c r="J1" s="77"/>
      <c r="K1" s="77"/>
    </row>
    <row r="2" spans="1:13" s="1" customFormat="1" ht="22.5" x14ac:dyDescent="0.25">
      <c r="A2" s="78" t="s">
        <v>1</v>
      </c>
      <c r="B2" s="78"/>
      <c r="C2" s="78"/>
      <c r="D2" s="78"/>
      <c r="E2" s="78"/>
      <c r="F2" s="78"/>
      <c r="G2" s="78"/>
      <c r="H2" s="78"/>
      <c r="I2" s="78"/>
      <c r="J2" s="78"/>
      <c r="K2" s="78"/>
    </row>
    <row r="3" spans="1:13" s="1" customFormat="1" x14ac:dyDescent="0.25">
      <c r="A3" s="79" t="s">
        <v>2</v>
      </c>
      <c r="B3" s="79"/>
      <c r="C3" s="79"/>
      <c r="D3" s="79"/>
      <c r="E3" s="79"/>
      <c r="F3" s="79"/>
      <c r="G3" s="79"/>
      <c r="H3" s="79"/>
      <c r="I3" s="79"/>
      <c r="J3" s="79"/>
      <c r="K3" s="79"/>
    </row>
    <row r="4" spans="1:13" s="1" customFormat="1" x14ac:dyDescent="0.25">
      <c r="A4" s="79" t="s">
        <v>3</v>
      </c>
      <c r="B4" s="79"/>
      <c r="C4" s="79"/>
      <c r="D4" s="79"/>
      <c r="E4" s="79"/>
      <c r="F4" s="79"/>
      <c r="G4" s="79"/>
      <c r="H4" s="79"/>
      <c r="I4" s="79"/>
      <c r="J4" s="79"/>
      <c r="K4" s="79"/>
    </row>
    <row r="5" spans="1:13" ht="18.75" x14ac:dyDescent="0.3">
      <c r="A5" s="80" t="s">
        <v>53</v>
      </c>
      <c r="B5" s="80"/>
      <c r="C5" s="80"/>
      <c r="D5" s="80"/>
      <c r="E5" s="80"/>
      <c r="F5" s="80"/>
      <c r="G5" s="80"/>
      <c r="H5" s="80"/>
      <c r="I5" s="80"/>
      <c r="J5" s="80"/>
      <c r="K5" s="80"/>
    </row>
    <row r="6" spans="1:13" ht="15.75" x14ac:dyDescent="0.25">
      <c r="A6" s="81" t="s">
        <v>47</v>
      </c>
      <c r="B6" s="81"/>
      <c r="C6" s="81"/>
      <c r="D6" s="81"/>
      <c r="E6" s="81"/>
      <c r="F6" s="81"/>
      <c r="G6" s="2"/>
      <c r="I6" s="72"/>
      <c r="J6" s="72"/>
      <c r="K6" s="69" t="s">
        <v>32</v>
      </c>
    </row>
    <row r="7" spans="1:13" ht="15.75" x14ac:dyDescent="0.25">
      <c r="A7" s="74" t="s">
        <v>28</v>
      </c>
      <c r="B7" s="74"/>
      <c r="C7" s="74"/>
      <c r="D7" s="74"/>
      <c r="E7" s="74"/>
      <c r="F7" s="74"/>
      <c r="G7" s="3"/>
      <c r="I7" s="73"/>
      <c r="J7" s="73"/>
      <c r="K7" s="68" t="s">
        <v>50</v>
      </c>
    </row>
    <row r="8" spans="1:13" ht="15" customHeight="1" x14ac:dyDescent="0.25">
      <c r="A8" s="4" t="s">
        <v>5</v>
      </c>
      <c r="B8" s="15" t="s">
        <v>6</v>
      </c>
      <c r="C8" s="4" t="s">
        <v>7</v>
      </c>
      <c r="D8" s="16" t="s">
        <v>8</v>
      </c>
      <c r="E8" s="16" t="s">
        <v>9</v>
      </c>
      <c r="F8" s="16" t="s">
        <v>10</v>
      </c>
      <c r="G8" s="16" t="s">
        <v>11</v>
      </c>
      <c r="H8" s="4" t="s">
        <v>12</v>
      </c>
      <c r="I8" s="16" t="s">
        <v>13</v>
      </c>
      <c r="J8" s="16" t="s">
        <v>14</v>
      </c>
      <c r="K8" s="17" t="s">
        <v>15</v>
      </c>
      <c r="M8" s="31"/>
    </row>
    <row r="9" spans="1:13" ht="30.75" x14ac:dyDescent="0.25">
      <c r="A9" s="18">
        <v>1</v>
      </c>
      <c r="B9" s="54" t="s">
        <v>37</v>
      </c>
      <c r="C9" s="19" t="s">
        <v>7</v>
      </c>
      <c r="D9" s="52" t="s">
        <v>34</v>
      </c>
      <c r="E9" s="53" t="s">
        <v>35</v>
      </c>
      <c r="F9" s="53" t="s">
        <v>36</v>
      </c>
      <c r="G9" s="53" t="s">
        <v>39</v>
      </c>
      <c r="H9" s="22"/>
      <c r="I9" s="23"/>
      <c r="J9" s="36"/>
      <c r="K9" s="21"/>
      <c r="M9" s="70"/>
    </row>
    <row r="10" spans="1:13" s="1" customFormat="1" x14ac:dyDescent="0.25">
      <c r="A10" s="55"/>
      <c r="B10" s="59" t="s">
        <v>43</v>
      </c>
      <c r="C10" s="57">
        <v>1</v>
      </c>
      <c r="D10" s="12">
        <f>(8+8+10)/3.281</f>
        <v>7.9244132886315146</v>
      </c>
      <c r="E10" s="12">
        <v>0.70599999999999996</v>
      </c>
      <c r="F10" s="12">
        <f t="shared" ref="F10:F11" si="0">PRODUCT(C10:E10)</f>
        <v>5.5946357817738486</v>
      </c>
      <c r="G10" s="60">
        <f t="shared" ref="G10:G11" si="1">F10</f>
        <v>5.5946357817738486</v>
      </c>
      <c r="H10" s="58"/>
      <c r="I10" s="58"/>
      <c r="J10" s="58"/>
      <c r="K10" s="56"/>
      <c r="M10" s="70"/>
    </row>
    <row r="11" spans="1:13" s="1" customFormat="1" x14ac:dyDescent="0.25">
      <c r="A11" s="55"/>
      <c r="B11" s="59" t="s">
        <v>42</v>
      </c>
      <c r="C11" s="57">
        <v>1</v>
      </c>
      <c r="D11" s="12">
        <f>((8+8+(10/12)*8+(8/12)*3+(10.5/12)*3)/3.281)+((8+8)/3.281+0.25*8+0.265*6)+((10+10+(10/12)*11)/3.281+0.26*4+0.18*4)</f>
        <v>27.434222289952245</v>
      </c>
      <c r="E11" s="12">
        <v>1.1200000000000001</v>
      </c>
      <c r="F11" s="12">
        <f t="shared" si="0"/>
        <v>30.726328964746518</v>
      </c>
      <c r="G11" s="60">
        <f t="shared" si="1"/>
        <v>30.726328964746518</v>
      </c>
      <c r="H11" s="58"/>
      <c r="I11" s="58"/>
      <c r="J11" s="58"/>
      <c r="K11" s="56"/>
      <c r="M11" s="61"/>
    </row>
    <row r="12" spans="1:13" s="1" customFormat="1" x14ac:dyDescent="0.25">
      <c r="A12" s="55"/>
      <c r="B12" s="59" t="s">
        <v>41</v>
      </c>
      <c r="C12" s="57">
        <v>1</v>
      </c>
      <c r="D12" s="12">
        <f>(4*8+4*10+4*8)/3.281</f>
        <v>31.697653154526058</v>
      </c>
      <c r="E12" s="12">
        <v>0.73799999999999999</v>
      </c>
      <c r="F12" s="12">
        <f>PRODUCT(C12:E12)</f>
        <v>23.39286802804023</v>
      </c>
      <c r="G12" s="60">
        <f>F12</f>
        <v>23.39286802804023</v>
      </c>
      <c r="H12" s="58"/>
      <c r="I12" s="58"/>
      <c r="J12" s="58"/>
      <c r="K12" s="56"/>
    </row>
    <row r="13" spans="1:13" ht="15" customHeight="1" x14ac:dyDescent="0.25">
      <c r="A13" s="18"/>
      <c r="B13" s="33" t="s">
        <v>31</v>
      </c>
      <c r="C13" s="19"/>
      <c r="D13" s="20"/>
      <c r="E13" s="21"/>
      <c r="F13" s="21"/>
      <c r="G13" s="23">
        <f>SUM(G10:G12)</f>
        <v>59.713832774560601</v>
      </c>
      <c r="H13" s="22" t="s">
        <v>38</v>
      </c>
      <c r="I13" s="23">
        <v>181.17</v>
      </c>
      <c r="J13" s="36">
        <f>G13*I13</f>
        <v>10818.355083767143</v>
      </c>
      <c r="K13" s="21"/>
    </row>
    <row r="14" spans="1:13" ht="15" customHeight="1" x14ac:dyDescent="0.25">
      <c r="A14" s="18"/>
      <c r="B14" s="33"/>
      <c r="C14" s="19"/>
      <c r="D14" s="20"/>
      <c r="E14" s="21"/>
      <c r="F14" s="21"/>
      <c r="G14" s="23"/>
      <c r="H14" s="22"/>
      <c r="I14" s="23"/>
      <c r="J14" s="36"/>
      <c r="K14" s="21"/>
    </row>
    <row r="15" spans="1:13" ht="120" x14ac:dyDescent="0.25">
      <c r="A15" s="18">
        <v>2</v>
      </c>
      <c r="B15" s="28" t="s">
        <v>54</v>
      </c>
      <c r="C15" s="19"/>
      <c r="D15" s="20"/>
      <c r="E15" s="21"/>
      <c r="F15" s="21"/>
      <c r="G15" s="30"/>
      <c r="H15" s="22"/>
      <c r="I15" s="23"/>
      <c r="J15" s="30"/>
      <c r="K15" s="21"/>
    </row>
    <row r="16" spans="1:13" s="1" customFormat="1" x14ac:dyDescent="0.25">
      <c r="A16" s="55"/>
      <c r="B16" s="59" t="s">
        <v>44</v>
      </c>
      <c r="C16" s="57">
        <v>1</v>
      </c>
      <c r="D16" s="12">
        <f>(8+10.25)/3.281</f>
        <v>5.5623285583663513</v>
      </c>
      <c r="E16" s="12"/>
      <c r="F16" s="12">
        <v>1.8</v>
      </c>
      <c r="G16" s="60">
        <f>F16</f>
        <v>1.8</v>
      </c>
      <c r="H16" s="58"/>
      <c r="I16" s="58"/>
      <c r="J16" s="58"/>
      <c r="K16" s="56"/>
    </row>
    <row r="17" spans="1:11" s="1" customFormat="1" x14ac:dyDescent="0.25">
      <c r="A17" s="55"/>
      <c r="B17" s="59" t="s">
        <v>45</v>
      </c>
      <c r="C17" s="57">
        <v>1</v>
      </c>
      <c r="D17" s="12">
        <v>0.874</v>
      </c>
      <c r="E17" s="12"/>
      <c r="F17" s="12">
        <v>1.8</v>
      </c>
      <c r="G17" s="60">
        <f t="shared" ref="G17:G18" si="2">F17</f>
        <v>1.8</v>
      </c>
      <c r="H17" s="58"/>
      <c r="I17" s="58"/>
      <c r="J17" s="58"/>
      <c r="K17" s="56"/>
    </row>
    <row r="18" spans="1:11" s="1" customFormat="1" x14ac:dyDescent="0.25">
      <c r="A18" s="55"/>
      <c r="B18" s="59" t="s">
        <v>46</v>
      </c>
      <c r="C18" s="57">
        <v>1</v>
      </c>
      <c r="D18" s="12">
        <v>1.02</v>
      </c>
      <c r="E18" s="12"/>
      <c r="F18" s="12">
        <v>1.78</v>
      </c>
      <c r="G18" s="60">
        <f t="shared" si="2"/>
        <v>1.78</v>
      </c>
      <c r="H18" s="58"/>
      <c r="I18" s="58"/>
      <c r="J18" s="58"/>
      <c r="K18" s="56"/>
    </row>
    <row r="19" spans="1:11" ht="15" customHeight="1" x14ac:dyDescent="0.25">
      <c r="A19" s="18"/>
      <c r="B19" s="33" t="s">
        <v>31</v>
      </c>
      <c r="C19" s="19"/>
      <c r="D19" s="20"/>
      <c r="E19" s="21"/>
      <c r="F19" s="21"/>
      <c r="G19" s="23">
        <f>SUM(G16:G18)</f>
        <v>5.38</v>
      </c>
      <c r="H19" s="22" t="s">
        <v>33</v>
      </c>
      <c r="I19" s="23">
        <v>4465.3999999999996</v>
      </c>
      <c r="J19" s="36">
        <f>G19*I19</f>
        <v>24023.851999999999</v>
      </c>
      <c r="K19" s="21"/>
    </row>
    <row r="20" spans="1:11" x14ac:dyDescent="0.25">
      <c r="A20" s="18"/>
      <c r="B20" s="28"/>
      <c r="C20" s="19"/>
      <c r="D20" s="20"/>
      <c r="E20" s="21"/>
      <c r="F20" s="21"/>
      <c r="G20" s="30"/>
      <c r="H20" s="22"/>
      <c r="I20" s="23"/>
      <c r="J20" s="30"/>
      <c r="K20" s="21"/>
    </row>
    <row r="21" spans="1:11" x14ac:dyDescent="0.25">
      <c r="A21" s="35"/>
      <c r="B21" s="37" t="s">
        <v>17</v>
      </c>
      <c r="C21" s="38"/>
      <c r="D21" s="34"/>
      <c r="E21" s="34"/>
      <c r="F21" s="34"/>
      <c r="G21" s="36"/>
      <c r="H21" s="36"/>
      <c r="I21" s="36"/>
      <c r="J21" s="36">
        <f>SUM(J9:J20)</f>
        <v>34842.207083767142</v>
      </c>
      <c r="K21" s="32"/>
    </row>
    <row r="22" spans="1:11" x14ac:dyDescent="0.25">
      <c r="A22" s="46"/>
      <c r="B22" s="49"/>
      <c r="C22" s="50"/>
      <c r="D22" s="47"/>
      <c r="E22" s="47"/>
      <c r="F22" s="47"/>
      <c r="G22" s="48"/>
      <c r="H22" s="48"/>
      <c r="I22" s="48"/>
      <c r="J22" s="48"/>
      <c r="K22" s="45"/>
    </row>
    <row r="23" spans="1:11" s="31" customFormat="1" x14ac:dyDescent="0.25">
      <c r="A23" s="45"/>
      <c r="B23" s="45"/>
      <c r="C23" s="45"/>
      <c r="D23" s="45"/>
      <c r="E23" s="45"/>
      <c r="F23" s="45"/>
      <c r="G23" s="45"/>
      <c r="H23" s="45"/>
      <c r="I23" s="45"/>
      <c r="J23" s="45"/>
      <c r="K23" s="45"/>
    </row>
    <row r="24" spans="1:11" s="31" customFormat="1" x14ac:dyDescent="0.25"/>
    <row r="25" spans="1:11" s="31" customFormat="1" x14ac:dyDescent="0.25"/>
    <row r="26" spans="1:11" s="31" customFormat="1" x14ac:dyDescent="0.25"/>
    <row r="27" spans="1:11" s="31" customFormat="1" x14ac:dyDescent="0.25"/>
    <row r="28" spans="1:11" s="31" customFormat="1" x14ac:dyDescent="0.25"/>
    <row r="29" spans="1:11" s="31" customFormat="1" x14ac:dyDescent="0.25"/>
    <row r="30" spans="1:11" s="31" customFormat="1" x14ac:dyDescent="0.25"/>
    <row r="31" spans="1:11" s="31" customFormat="1" x14ac:dyDescent="0.25"/>
    <row r="32" spans="1:11" s="31" customFormat="1" x14ac:dyDescent="0.25"/>
    <row r="33" s="31" customFormat="1" x14ac:dyDescent="0.25"/>
    <row r="34" s="31" customFormat="1" x14ac:dyDescent="0.25"/>
    <row r="35" s="31" customFormat="1" x14ac:dyDescent="0.25"/>
    <row r="36" s="31" customFormat="1" x14ac:dyDescent="0.25"/>
    <row r="37" s="31" customFormat="1" x14ac:dyDescent="0.25"/>
    <row r="38" s="31" customFormat="1" x14ac:dyDescent="0.25"/>
    <row r="39" s="31" customFormat="1" x14ac:dyDescent="0.25"/>
    <row r="40" s="31" customFormat="1" x14ac:dyDescent="0.25"/>
    <row r="41" s="31" customFormat="1" x14ac:dyDescent="0.25"/>
    <row r="42" s="31" customFormat="1" x14ac:dyDescent="0.25"/>
    <row r="43" s="31" customFormat="1" x14ac:dyDescent="0.25"/>
    <row r="44" s="31" customFormat="1" x14ac:dyDescent="0.25"/>
    <row r="45" s="31" customFormat="1" x14ac:dyDescent="0.25"/>
    <row r="46" s="31" customFormat="1" x14ac:dyDescent="0.25"/>
    <row r="47" s="31" customFormat="1" x14ac:dyDescent="0.25"/>
    <row r="48" s="31" customFormat="1" x14ac:dyDescent="0.25"/>
    <row r="49" s="31" customFormat="1" x14ac:dyDescent="0.25"/>
    <row r="50" s="31" customFormat="1" x14ac:dyDescent="0.25"/>
    <row r="51" s="31" customFormat="1" x14ac:dyDescent="0.25"/>
    <row r="52" s="31" customFormat="1" x14ac:dyDescent="0.25"/>
    <row r="53" s="31" customFormat="1" x14ac:dyDescent="0.25"/>
    <row r="54" s="31" customFormat="1" x14ac:dyDescent="0.25"/>
    <row r="55" s="31" customFormat="1" x14ac:dyDescent="0.25"/>
    <row r="56" s="31" customFormat="1" x14ac:dyDescent="0.25"/>
    <row r="57" s="31" customFormat="1" x14ac:dyDescent="0.25"/>
    <row r="58" s="31" customFormat="1" x14ac:dyDescent="0.25"/>
    <row r="59" s="31" customFormat="1" x14ac:dyDescent="0.25"/>
    <row r="60" s="31" customFormat="1" x14ac:dyDescent="0.25"/>
    <row r="61" s="31" customFormat="1" x14ac:dyDescent="0.25"/>
    <row r="62" s="31" customFormat="1" x14ac:dyDescent="0.25"/>
    <row r="63" s="31" customFormat="1" x14ac:dyDescent="0.25"/>
    <row r="64" s="31" customFormat="1" x14ac:dyDescent="0.25"/>
    <row r="65" s="31" customFormat="1" x14ac:dyDescent="0.25"/>
    <row r="66" s="31" customFormat="1" x14ac:dyDescent="0.25"/>
    <row r="67" s="31" customFormat="1" x14ac:dyDescent="0.25"/>
    <row r="68" s="31" customFormat="1" x14ac:dyDescent="0.25"/>
    <row r="69" s="31" customFormat="1" x14ac:dyDescent="0.25"/>
    <row r="70" s="31" customFormat="1" x14ac:dyDescent="0.25"/>
    <row r="71" s="31" customFormat="1" x14ac:dyDescent="0.25"/>
    <row r="72" s="31" customFormat="1" x14ac:dyDescent="0.25"/>
    <row r="73" s="31" customFormat="1" x14ac:dyDescent="0.25"/>
    <row r="74" s="31" customFormat="1" x14ac:dyDescent="0.25"/>
    <row r="75" s="31" customFormat="1" x14ac:dyDescent="0.25"/>
    <row r="76" s="31" customFormat="1" x14ac:dyDescent="0.25"/>
    <row r="77" s="31" customFormat="1" x14ac:dyDescent="0.25"/>
    <row r="78" s="31" customFormat="1" x14ac:dyDescent="0.25"/>
    <row r="79" s="31" customFormat="1" x14ac:dyDescent="0.25"/>
  </sheetData>
  <mergeCells count="7">
    <mergeCell ref="A7:F7"/>
    <mergeCell ref="A1:K1"/>
    <mergeCell ref="A2:K2"/>
    <mergeCell ref="A3:K3"/>
    <mergeCell ref="A4:K4"/>
    <mergeCell ref="A5:K5"/>
    <mergeCell ref="A6:F6"/>
  </mergeCells>
  <pageMargins left="0.7" right="0.7" top="0.75" bottom="0.75" header="0.3" footer="0.3"/>
  <pageSetup paperSize="9" scale="95"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estimate (2)</vt:lpstr>
      <vt:lpstr>WCR</vt:lpstr>
      <vt:lpstr>Valuated</vt:lpstr>
      <vt:lpstr>M</vt:lpstr>
      <vt:lpstr>'estimate (2)'!Print_Area</vt:lpstr>
      <vt:lpstr>M!Print_Area</vt:lpstr>
      <vt:lpstr>Valuated!Print_Area</vt:lpstr>
      <vt:lpstr>WCR!Print_Area</vt:lpstr>
      <vt:lpstr>'estimate (2)'!Print_Titles</vt:lpstr>
      <vt:lpstr>M!Print_Titles</vt:lpstr>
      <vt:lpstr>Valuated!Print_Titles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2025-04-01T05:59:08Z</cp:lastPrinted>
  <dcterms:created xsi:type="dcterms:W3CDTF">2015-06-05T18:17:20Z</dcterms:created>
  <dcterms:modified xsi:type="dcterms:W3CDTF">2025-04-01T05:59:13Z</dcterms:modified>
</cp:coreProperties>
</file>