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nagar aspatal emergency ward\"/>
    </mc:Choice>
  </mc:AlternateContent>
  <bookViews>
    <workbookView xWindow="-120" yWindow="-120" windowWidth="20730" windowHeight="11160"/>
  </bookViews>
  <sheets>
    <sheet name="estimate" sheetId="21"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estimate!$A$1:$K$27</definedName>
    <definedName name="_xlnm.Print_Titles" localSheetId="0">estimate!$1:$8</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21" l="1"/>
  <c r="F11" i="21"/>
  <c r="G11" i="21" s="1"/>
  <c r="F12" i="21"/>
  <c r="G12" i="21" s="1"/>
  <c r="C12" i="21"/>
  <c r="C11" i="21"/>
  <c r="C10" i="21"/>
  <c r="D11" i="21"/>
  <c r="D10" i="21"/>
  <c r="D12" i="21"/>
  <c r="C27" i="21" l="1"/>
  <c r="C26" i="21"/>
  <c r="C24" i="21"/>
  <c r="G18" i="21"/>
  <c r="J18" i="21" s="1"/>
  <c r="G16" i="21"/>
  <c r="J16" i="21" s="1"/>
  <c r="F10" i="21" l="1"/>
  <c r="G10" i="21" s="1"/>
  <c r="J14" i="21" l="1"/>
  <c r="J13" i="21"/>
  <c r="J20" i="21" l="1"/>
  <c r="C22" i="21" s="1"/>
  <c r="C25" i="21" l="1"/>
  <c r="E24" i="21"/>
  <c r="E25" i="21" s="1"/>
</calcChain>
</file>

<file path=xl/sharedStrings.xml><?xml version="1.0" encoding="utf-8"?>
<sst xmlns="http://schemas.openxmlformats.org/spreadsheetml/2006/main" count="41" uniqueCount="40">
  <si>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</si>
  <si>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</si>
  <si>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</si>
  <si>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</si>
  <si>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</si>
  <si>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</si>
  <si>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</si>
  <si>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</si>
  <si>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</si>
  <si>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</si>
  <si>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</si>
  <si>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</si>
  <si>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</si>
  <si>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</si>
  <si>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</si>
  <si>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</si>
  <si>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</si>
  <si>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</si>
  <si>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</si>
  <si>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</si>
  <si>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</si>
  <si>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</si>
  <si>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</si>
  <si>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</si>
  <si>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</si>
  <si>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</si>
  <si>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</si>
  <si>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</si>
  <si>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</si>
  <si>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</si>
  <si>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</si>
  <si>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</si>
  <si>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Provisional sum for unforseen works</t>
  </si>
  <si>
    <t>PS</t>
  </si>
  <si>
    <t>Information board</t>
  </si>
  <si>
    <t>-VAT 13% for materials</t>
  </si>
  <si>
    <t>no.</t>
  </si>
  <si>
    <t>-MS square pipe of 1"*1" of 1.6mm thickness for swagat dwaar</t>
  </si>
  <si>
    <t xml:space="preserve">Project:- स्वागत द्वार </t>
  </si>
  <si>
    <t>colour not used for MS pipe so need to deduct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</si>
</sst>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5">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9" fillId="0" borderId="1" xfId="0" applyNumberFormat="1" applyFont="1" applyFill="1" applyBorder="1" applyAlignment="1">
      <alignment horizontal="center"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tabSelected="1" view="pageBreakPreview" topLeftCell="A4" zoomScale="80" zoomScaleNormal="100" zoomScaleSheetLayoutView="80" workbookViewId="0">
      <selection activeCell="H9" sqref="H9"/>
    </sheetView>
  </sheetViews>
  <sheetFormatPr defaultRowHeight="15" x14ac:dyDescent="0.25"/>
  <cols>
    <col min="1" max="1" width="5.140625" style="5" bestFit="1" customWidth="1"/>
    <col min="2" max="2" width="30.140625" customWidth="1"/>
    <col min="3" max="3" width="6" bestFit="1" customWidth="1"/>
    <col min="4" max="4" width="6.7109375" customWidth="1"/>
    <col min="5" max="5" width="7.85546875" customWidth="1"/>
    <col min="6" max="6" width="7.140625" customWidth="1"/>
    <col min="7" max="7" width="9.28515625" style="5" customWidth="1"/>
    <col min="8" max="8" width="6.28515625" style="5" bestFit="1" customWidth="1"/>
    <col min="9" max="9" width="8.425781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44" t="s">
        <v>0</v>
      </c>
      <c r="B1" s="44"/>
      <c r="C1" s="44"/>
      <c r="D1" s="44"/>
      <c r="E1" s="44"/>
      <c r="F1" s="44"/>
      <c r="G1" s="44"/>
      <c r="H1" s="44"/>
      <c r="I1" s="44"/>
      <c r="J1" s="44"/>
      <c r="K1" s="44"/>
    </row>
    <row r="2" spans="1:13" s="1" customFormat="1" ht="22.5" x14ac:dyDescent="0.25">
      <c r="A2" s="45" t="s">
        <v>1</v>
      </c>
      <c r="B2" s="45"/>
      <c r="C2" s="45"/>
      <c r="D2" s="45"/>
      <c r="E2" s="45"/>
      <c r="F2" s="45"/>
      <c r="G2" s="45"/>
      <c r="H2" s="45"/>
      <c r="I2" s="45"/>
      <c r="J2" s="45"/>
      <c r="K2" s="45"/>
    </row>
    <row r="3" spans="1:13" s="1" customFormat="1" x14ac:dyDescent="0.25">
      <c r="A3" s="46" t="s">
        <v>2</v>
      </c>
      <c r="B3" s="46"/>
      <c r="C3" s="46"/>
      <c r="D3" s="46"/>
      <c r="E3" s="46"/>
      <c r="F3" s="46"/>
      <c r="G3" s="46"/>
      <c r="H3" s="46"/>
      <c r="I3" s="46"/>
      <c r="J3" s="46"/>
      <c r="K3" s="46"/>
    </row>
    <row r="4" spans="1:13" s="1" customFormat="1" x14ac:dyDescent="0.25">
      <c r="A4" s="46" t="s">
        <v>3</v>
      </c>
      <c r="B4" s="46"/>
      <c r="C4" s="46"/>
      <c r="D4" s="46"/>
      <c r="E4" s="46"/>
      <c r="F4" s="46"/>
      <c r="G4" s="46"/>
      <c r="H4" s="46"/>
      <c r="I4" s="46"/>
      <c r="J4" s="46"/>
      <c r="K4" s="46"/>
    </row>
    <row r="5" spans="1:13" ht="18.75" x14ac:dyDescent="0.3">
      <c r="A5" s="47" t="s">
        <v>4</v>
      </c>
      <c r="B5" s="47"/>
      <c r="C5" s="47"/>
      <c r="D5" s="47"/>
      <c r="E5" s="47"/>
      <c r="F5" s="47"/>
      <c r="G5" s="47"/>
      <c r="H5" s="47"/>
      <c r="I5" s="47"/>
      <c r="J5" s="47"/>
      <c r="K5" s="47"/>
    </row>
    <row r="6" spans="1:13" ht="18.75" x14ac:dyDescent="0.3">
      <c r="A6" s="42" t="s">
        <v>38</v>
      </c>
      <c r="B6" s="42"/>
      <c r="C6" s="42"/>
      <c r="D6" s="42"/>
      <c r="E6" s="42"/>
      <c r="F6" s="42"/>
      <c r="G6" s="42"/>
      <c r="H6" s="43" t="s">
        <v>24</v>
      </c>
      <c r="I6" s="43"/>
      <c r="J6" s="43"/>
      <c r="K6" s="43"/>
    </row>
    <row r="7" spans="1:13" ht="15.75" x14ac:dyDescent="0.25">
      <c r="A7" s="50" t="s">
        <v>23</v>
      </c>
      <c r="B7" s="50"/>
      <c r="C7" s="50"/>
      <c r="D7" s="50"/>
      <c r="E7" s="50"/>
      <c r="F7" s="50"/>
      <c r="G7" s="2"/>
      <c r="H7" s="43" t="s">
        <v>25</v>
      </c>
      <c r="I7" s="43"/>
      <c r="J7" s="43"/>
      <c r="K7" s="43"/>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customHeight="1" x14ac:dyDescent="0.25">
      <c r="A9" s="21">
        <v>1</v>
      </c>
      <c r="B9" s="37" t="s">
        <v>30</v>
      </c>
      <c r="C9" s="22" t="s">
        <v>7</v>
      </c>
      <c r="D9" s="34" t="s">
        <v>27</v>
      </c>
      <c r="E9" s="35" t="s">
        <v>29</v>
      </c>
      <c r="F9" s="35" t="s">
        <v>28</v>
      </c>
      <c r="G9" s="35"/>
      <c r="H9" s="25"/>
      <c r="I9" s="26"/>
      <c r="J9" s="27"/>
      <c r="K9" s="54" t="s">
        <v>39</v>
      </c>
    </row>
    <row r="10" spans="1:13" s="1" customFormat="1" ht="45" x14ac:dyDescent="0.25">
      <c r="A10" s="38"/>
      <c r="B10" s="39" t="s">
        <v>37</v>
      </c>
      <c r="C10" s="40">
        <f>4*1</f>
        <v>4</v>
      </c>
      <c r="D10" s="10">
        <f>30/3.281</f>
        <v>9.1435537945748244</v>
      </c>
      <c r="E10" s="10">
        <v>1.18</v>
      </c>
      <c r="F10" s="10">
        <f t="shared" ref="F10" si="0">PRODUCT(C10:E10)</f>
        <v>43.157573910393168</v>
      </c>
      <c r="G10" s="36">
        <f t="shared" ref="G10" si="1">F10</f>
        <v>43.157573910393168</v>
      </c>
      <c r="H10" s="27"/>
      <c r="I10" s="27"/>
      <c r="J10" s="27"/>
      <c r="K10" s="54"/>
      <c r="M10" s="12"/>
    </row>
    <row r="11" spans="1:13" s="1" customFormat="1" x14ac:dyDescent="0.25">
      <c r="A11" s="38"/>
      <c r="B11" s="39"/>
      <c r="C11" s="40">
        <f>4*2</f>
        <v>8</v>
      </c>
      <c r="D11" s="10">
        <f>16/3.281</f>
        <v>4.8765620237732392</v>
      </c>
      <c r="E11" s="10">
        <v>1.18</v>
      </c>
      <c r="F11" s="10">
        <f t="shared" ref="F11:F12" si="2">PRODUCT(C11:E11)</f>
        <v>46.034745504419377</v>
      </c>
      <c r="G11" s="36">
        <f t="shared" ref="G11:G12" si="3">F11</f>
        <v>46.034745504419377</v>
      </c>
      <c r="H11" s="27"/>
      <c r="I11" s="27"/>
      <c r="J11" s="27"/>
      <c r="K11" s="54"/>
      <c r="M11" s="12"/>
    </row>
    <row r="12" spans="1:13" s="1" customFormat="1" x14ac:dyDescent="0.25">
      <c r="A12" s="38"/>
      <c r="B12" s="39"/>
      <c r="C12" s="40">
        <f>29*4+9*4+9*4</f>
        <v>188</v>
      </c>
      <c r="D12" s="10">
        <f>2.833/3.281</f>
        <v>0.86345626333434933</v>
      </c>
      <c r="E12" s="10">
        <v>1.18</v>
      </c>
      <c r="F12" s="10">
        <f t="shared" si="2"/>
        <v>191.54913745809205</v>
      </c>
      <c r="G12" s="36">
        <f t="shared" si="3"/>
        <v>191.54913745809205</v>
      </c>
      <c r="H12" s="27"/>
      <c r="I12" s="27"/>
      <c r="J12" s="27"/>
      <c r="K12" s="35"/>
      <c r="M12" s="12"/>
    </row>
    <row r="13" spans="1:13" s="1" customFormat="1" x14ac:dyDescent="0.25">
      <c r="A13" s="21"/>
      <c r="B13" s="39" t="s">
        <v>26</v>
      </c>
      <c r="C13" s="22"/>
      <c r="D13" s="23"/>
      <c r="E13" s="24"/>
      <c r="F13" s="24"/>
      <c r="G13" s="27">
        <f>SUM(G10:G12)</f>
        <v>280.74145687290456</v>
      </c>
      <c r="H13" s="25" t="s">
        <v>31</v>
      </c>
      <c r="I13" s="26">
        <v>181.17</v>
      </c>
      <c r="J13" s="27">
        <f>G13*I13</f>
        <v>50861.929741664113</v>
      </c>
      <c r="K13" s="24"/>
    </row>
    <row r="14" spans="1:13" s="1" customFormat="1" x14ac:dyDescent="0.25">
      <c r="A14" s="21"/>
      <c r="B14" s="39" t="s">
        <v>35</v>
      </c>
      <c r="C14" s="22"/>
      <c r="D14" s="23"/>
      <c r="E14" s="24"/>
      <c r="F14" s="24"/>
      <c r="G14" s="27"/>
      <c r="H14" s="25"/>
      <c r="I14" s="26"/>
      <c r="J14" s="27">
        <f>0.13*G13*(1871.42/18.94)</f>
        <v>3606.1284603348386</v>
      </c>
      <c r="K14" s="24"/>
    </row>
    <row r="15" spans="1:13" s="1" customFormat="1" x14ac:dyDescent="0.25">
      <c r="A15" s="21"/>
      <c r="B15" s="37"/>
      <c r="C15" s="22"/>
      <c r="D15" s="23"/>
      <c r="E15" s="24"/>
      <c r="F15" s="24"/>
      <c r="G15" s="28"/>
      <c r="H15" s="25"/>
      <c r="I15" s="26"/>
      <c r="J15" s="27"/>
      <c r="K15" s="24"/>
    </row>
    <row r="16" spans="1:13" s="1" customFormat="1" ht="28.5" x14ac:dyDescent="0.25">
      <c r="A16" s="21">
        <v>2</v>
      </c>
      <c r="B16" s="41" t="s">
        <v>32</v>
      </c>
      <c r="C16" s="22">
        <v>0</v>
      </c>
      <c r="D16" s="23"/>
      <c r="E16" s="24"/>
      <c r="F16" s="24"/>
      <c r="G16" s="36">
        <f>PRODUCT(C16:F16)</f>
        <v>0</v>
      </c>
      <c r="H16" s="25" t="s">
        <v>33</v>
      </c>
      <c r="I16" s="26">
        <v>5000</v>
      </c>
      <c r="J16" s="27">
        <f>G16*I16</f>
        <v>0</v>
      </c>
      <c r="K16" s="24"/>
    </row>
    <row r="17" spans="1:31" s="1" customFormat="1" x14ac:dyDescent="0.25">
      <c r="A17" s="21"/>
      <c r="B17" s="39"/>
      <c r="C17" s="22"/>
      <c r="D17" s="23"/>
      <c r="E17" s="24"/>
      <c r="F17" s="24"/>
      <c r="G17" s="27"/>
      <c r="H17" s="25"/>
      <c r="I17" s="26"/>
      <c r="J17" s="27"/>
      <c r="K17" s="24"/>
    </row>
    <row r="18" spans="1:31" s="1" customFormat="1" x14ac:dyDescent="0.25">
      <c r="A18" s="21">
        <v>3</v>
      </c>
      <c r="B18" s="41" t="s">
        <v>34</v>
      </c>
      <c r="C18" s="22">
        <v>0</v>
      </c>
      <c r="D18" s="23"/>
      <c r="E18" s="24"/>
      <c r="F18" s="24"/>
      <c r="G18" s="36">
        <f>PRODUCT(C18:F18)</f>
        <v>0</v>
      </c>
      <c r="H18" s="25" t="s">
        <v>36</v>
      </c>
      <c r="I18" s="26">
        <v>500</v>
      </c>
      <c r="J18" s="27">
        <f>G18*I18</f>
        <v>0</v>
      </c>
      <c r="K18" s="24"/>
    </row>
    <row r="19" spans="1:31" s="1" customFormat="1" x14ac:dyDescent="0.25">
      <c r="A19" s="21"/>
      <c r="B19" s="39"/>
      <c r="C19" s="22"/>
      <c r="D19" s="23"/>
      <c r="E19" s="24"/>
      <c r="F19" s="24"/>
      <c r="G19" s="27"/>
      <c r="H19" s="25"/>
      <c r="I19" s="26"/>
      <c r="J19" s="27"/>
      <c r="K19" s="24"/>
    </row>
    <row r="20" spans="1:31" x14ac:dyDescent="0.25">
      <c r="A20" s="9"/>
      <c r="B20" s="20" t="s">
        <v>16</v>
      </c>
      <c r="C20" s="8"/>
      <c r="D20" s="6"/>
      <c r="E20" s="6"/>
      <c r="F20" s="6"/>
      <c r="G20" s="33"/>
      <c r="H20" s="7"/>
      <c r="I20" s="7"/>
      <c r="J20" s="7">
        <f>SUM(J10:J19)</f>
        <v>54468.058201998952</v>
      </c>
      <c r="K20" s="4"/>
      <c r="M20" s="29"/>
      <c r="P20" s="32"/>
      <c r="Q20" s="32"/>
    </row>
    <row r="21" spans="1:31" x14ac:dyDescent="0.25">
      <c r="M21" s="29"/>
      <c r="N21" s="30"/>
      <c r="O21" s="30"/>
      <c r="P21" s="31"/>
      <c r="R21" s="30"/>
      <c r="S21" s="30"/>
      <c r="T21" s="30"/>
      <c r="U21" s="29"/>
      <c r="V21" s="29"/>
      <c r="W21" s="29"/>
      <c r="X21" s="29"/>
      <c r="Y21" s="29"/>
      <c r="Z21" s="29"/>
      <c r="AA21" s="29"/>
      <c r="AB21" s="29"/>
      <c r="AC21" s="29"/>
      <c r="AD21" s="29"/>
      <c r="AE21" s="29"/>
    </row>
    <row r="22" spans="1:31" s="1" customFormat="1" x14ac:dyDescent="0.25">
      <c r="B22" s="11" t="s">
        <v>22</v>
      </c>
      <c r="C22" s="48">
        <f>J20</f>
        <v>54468.058201998952</v>
      </c>
      <c r="D22" s="49"/>
      <c r="E22" s="10">
        <v>100</v>
      </c>
      <c r="F22" s="12"/>
      <c r="G22" s="13"/>
      <c r="H22" s="12"/>
      <c r="I22" s="14"/>
      <c r="J22" s="15"/>
      <c r="K22" s="16"/>
      <c r="M22" s="12"/>
      <c r="N22" s="30"/>
      <c r="O22" s="30"/>
      <c r="P22" s="30"/>
      <c r="Q22" s="30"/>
      <c r="R22" s="30"/>
      <c r="S22" s="30"/>
      <c r="T22" s="30"/>
      <c r="U22" s="12"/>
      <c r="V22" s="12"/>
      <c r="W22" s="12"/>
      <c r="X22" s="12"/>
      <c r="Y22" s="12"/>
      <c r="Z22" s="12"/>
      <c r="AA22" s="12"/>
      <c r="AB22" s="12"/>
      <c r="AC22" s="12"/>
      <c r="AD22" s="12"/>
      <c r="AE22" s="12"/>
    </row>
    <row r="23" spans="1:31" x14ac:dyDescent="0.25">
      <c r="B23" s="11" t="s">
        <v>17</v>
      </c>
      <c r="C23" s="51">
        <v>48000</v>
      </c>
      <c r="D23" s="52"/>
      <c r="E23" s="10"/>
      <c r="M23" s="29"/>
      <c r="N23" s="30"/>
      <c r="O23" s="30"/>
      <c r="P23" s="30"/>
      <c r="Q23" s="30"/>
      <c r="R23" s="30"/>
      <c r="S23" s="30"/>
      <c r="T23" s="30"/>
      <c r="U23" s="29"/>
      <c r="V23" s="29"/>
      <c r="W23" s="29"/>
      <c r="X23" s="29"/>
      <c r="Y23" s="29"/>
      <c r="Z23" s="29"/>
      <c r="AA23" s="29"/>
      <c r="AB23" s="29"/>
      <c r="AC23" s="29"/>
      <c r="AD23" s="29"/>
      <c r="AE23" s="29"/>
    </row>
    <row r="24" spans="1:31" x14ac:dyDescent="0.25">
      <c r="B24" s="11" t="s">
        <v>18</v>
      </c>
      <c r="C24" s="51">
        <f>C23-C26-C27</f>
        <v>45600</v>
      </c>
      <c r="D24" s="52"/>
      <c r="E24" s="10">
        <f>C24/C22*100</f>
        <v>83.718791352702382</v>
      </c>
      <c r="M24" s="29"/>
      <c r="N24" s="29"/>
      <c r="O24" s="29"/>
      <c r="P24" s="29"/>
      <c r="Q24" s="29"/>
      <c r="R24" s="29"/>
      <c r="S24" s="29"/>
      <c r="T24" s="29"/>
      <c r="U24" s="29"/>
      <c r="V24" s="29"/>
      <c r="W24" s="29"/>
      <c r="X24" s="29"/>
      <c r="Y24" s="29"/>
      <c r="Z24" s="29"/>
      <c r="AA24" s="29"/>
      <c r="AB24" s="29"/>
      <c r="AC24" s="29"/>
      <c r="AD24" s="29"/>
      <c r="AE24" s="29"/>
    </row>
    <row r="25" spans="1:31" x14ac:dyDescent="0.25">
      <c r="B25" s="11" t="s">
        <v>19</v>
      </c>
      <c r="C25" s="53">
        <f>C22-C24</f>
        <v>8868.0582019989524</v>
      </c>
      <c r="D25" s="53"/>
      <c r="E25" s="10">
        <f>100-E24</f>
        <v>16.281208647297618</v>
      </c>
      <c r="M25" s="29"/>
      <c r="N25" s="29"/>
      <c r="O25" s="29"/>
      <c r="P25" s="29"/>
      <c r="Q25" s="29"/>
      <c r="R25" s="29"/>
      <c r="S25" s="29"/>
      <c r="T25" s="29"/>
      <c r="U25" s="29"/>
      <c r="V25" s="29"/>
      <c r="W25" s="29"/>
      <c r="X25" s="29"/>
      <c r="Y25" s="29"/>
      <c r="Z25" s="29"/>
      <c r="AA25" s="29"/>
      <c r="AB25" s="29"/>
      <c r="AC25" s="29"/>
      <c r="AD25" s="29"/>
      <c r="AE25" s="29"/>
    </row>
    <row r="26" spans="1:31" x14ac:dyDescent="0.25">
      <c r="B26" s="11" t="s">
        <v>20</v>
      </c>
      <c r="C26" s="48">
        <f>C23*0.03</f>
        <v>1440</v>
      </c>
      <c r="D26" s="49"/>
      <c r="E26" s="10">
        <v>3</v>
      </c>
      <c r="M26" s="29"/>
      <c r="N26" s="29"/>
      <c r="O26" s="29"/>
      <c r="P26" s="29"/>
      <c r="Q26" s="29"/>
      <c r="R26" s="29"/>
      <c r="S26" s="29"/>
      <c r="T26" s="29"/>
      <c r="U26" s="29"/>
      <c r="V26" s="29"/>
      <c r="W26" s="29"/>
      <c r="X26" s="29"/>
      <c r="Y26" s="29"/>
      <c r="Z26" s="29"/>
      <c r="AA26" s="29"/>
      <c r="AB26" s="29"/>
      <c r="AC26" s="29"/>
      <c r="AD26" s="29"/>
      <c r="AE26" s="29"/>
    </row>
    <row r="27" spans="1:31" x14ac:dyDescent="0.25">
      <c r="B27" s="11" t="s">
        <v>21</v>
      </c>
      <c r="C27" s="48">
        <f>C23*0.02</f>
        <v>960</v>
      </c>
      <c r="D27" s="49"/>
      <c r="E27" s="10">
        <v>2</v>
      </c>
      <c r="M27" s="29"/>
      <c r="N27" s="29"/>
      <c r="O27" s="29"/>
      <c r="P27" s="29"/>
      <c r="Q27" s="29"/>
      <c r="R27" s="29"/>
      <c r="S27" s="29"/>
      <c r="T27" s="29"/>
      <c r="U27" s="29"/>
      <c r="V27" s="29"/>
      <c r="W27" s="29"/>
      <c r="X27" s="29"/>
      <c r="Y27" s="29"/>
      <c r="Z27" s="29"/>
      <c r="AA27" s="29"/>
      <c r="AB27" s="29"/>
      <c r="AC27" s="29"/>
      <c r="AD27" s="29"/>
      <c r="AE27" s="29"/>
    </row>
  </sheetData>
  <mergeCells count="16">
    <mergeCell ref="C26:D26"/>
    <mergeCell ref="C27:D27"/>
    <mergeCell ref="A7:F7"/>
    <mergeCell ref="H7:K7"/>
    <mergeCell ref="C22:D22"/>
    <mergeCell ref="C23:D23"/>
    <mergeCell ref="C24:D24"/>
    <mergeCell ref="C25:D25"/>
    <mergeCell ref="K9:K1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estimate</vt:lpstr>
      <vt:lpstr>estimate!Print_Area</vt:lpstr>
      <vt:lpstr>estimate!Print_Titles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2025-02-06T08:09:46Z</cp:lastPrinted>
  <dcterms:created xsi:type="dcterms:W3CDTF">2015-06-05T18:17:20Z</dcterms:created>
  <dcterms:modified xsi:type="dcterms:W3CDTF">2025-04-08T10:59:23Z</dcterms:modified>
</cp:coreProperties>
</file>