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hume pipe raj kumar dai\"/>
    </mc:Choice>
  </mc:AlternateContent>
  <bookViews>
    <workbookView xWindow="-120" yWindow="-120" windowWidth="20730" windowHeight="11160" activeTab="2"/>
  </bookViews>
  <sheets>
    <sheet name="Sheet4 (2)" sheetId="17" r:id="rId1"/>
    <sheet name="WCR" sheetId="6" r:id="rId2"/>
    <sheet name="V" sheetId="18" r:id="rId3"/>
    <sheet name="M" sheetId="19" r:id="rId4"/>
  </sheets>
  <externalReferences>
    <externalReference r:id="rId5"/>
    <externalReference r:id="rId6"/>
    <externalReference r:id="rId7"/>
    <externalReference r:id="rId8"/>
  </externalReferences>
  <definedNames>
    <definedName name="description_103">[1]Abstract!$B$16</definedName>
    <definedName name="description_124" localSheetId="3">#REF!</definedName>
    <definedName name="description_124" localSheetId="0">#REF!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3">[1]Abstract!$B$301</definedName>
    <definedName name="_xlnm.Print_Area" localSheetId="3">M!$A$1:$K$22</definedName>
    <definedName name="_xlnm.Print_Area" localSheetId="0">'Sheet4 (2)'!$A$1:$K$22</definedName>
    <definedName name="_xlnm.Print_Area" localSheetId="2">V!$A$1:$K$22</definedName>
    <definedName name="_xlnm.Print_Titles" localSheetId="3">M!$1:$8</definedName>
    <definedName name="_xlnm.Print_Titles" localSheetId="0">'Sheet4 (2)'!$1:$8</definedName>
    <definedName name="_xlnm.Print_Titles" localSheetId="2">V!$1:$8</definedName>
    <definedName name="_xlnm.Print_Titles" localSheetId="1">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27" i="19" l="1"/>
  <c r="C26" i="19"/>
  <c r="G18" i="19"/>
  <c r="J18" i="19" s="1"/>
  <c r="G14" i="19"/>
  <c r="G15" i="19" s="1"/>
  <c r="G10" i="19"/>
  <c r="G11" i="19" s="1"/>
  <c r="C24" i="18"/>
  <c r="H19" i="6"/>
  <c r="G19" i="6"/>
  <c r="E19" i="6"/>
  <c r="D19" i="6"/>
  <c r="C19" i="6"/>
  <c r="B19" i="6"/>
  <c r="A19" i="6"/>
  <c r="I17" i="6"/>
  <c r="H16" i="6"/>
  <c r="G16" i="6"/>
  <c r="F17" i="6"/>
  <c r="E16" i="6"/>
  <c r="D16" i="6"/>
  <c r="C16" i="6"/>
  <c r="I14" i="6"/>
  <c r="H13" i="6"/>
  <c r="G13" i="6"/>
  <c r="F14" i="6"/>
  <c r="E13" i="6"/>
  <c r="D13" i="6"/>
  <c r="C13" i="6"/>
  <c r="B16" i="6"/>
  <c r="A16" i="6"/>
  <c r="B17" i="6"/>
  <c r="I16" i="6"/>
  <c r="F16" i="6"/>
  <c r="B14" i="6"/>
  <c r="B13" i="6"/>
  <c r="A13" i="6"/>
  <c r="A9" i="6"/>
  <c r="A8" i="6"/>
  <c r="C27" i="18"/>
  <c r="C26" i="18"/>
  <c r="G18" i="18"/>
  <c r="J18" i="18" s="1"/>
  <c r="G14" i="18"/>
  <c r="G15" i="18" s="1"/>
  <c r="G10" i="18"/>
  <c r="G11" i="18" s="1"/>
  <c r="J16" i="19" l="1"/>
  <c r="J15" i="19"/>
  <c r="J11" i="19"/>
  <c r="J12" i="19"/>
  <c r="J16" i="6"/>
  <c r="J12" i="18"/>
  <c r="J11" i="18"/>
  <c r="J16" i="18"/>
  <c r="J15" i="18"/>
  <c r="G15" i="17"/>
  <c r="J20" i="19" l="1"/>
  <c r="C22" i="19" s="1"/>
  <c r="J20" i="18"/>
  <c r="C22" i="18" s="1"/>
  <c r="G14" i="17"/>
  <c r="C24" i="19" l="1"/>
  <c r="E24" i="19" s="1"/>
  <c r="E25" i="19" s="1"/>
  <c r="C25" i="19"/>
  <c r="C25" i="18"/>
  <c r="E24" i="18"/>
  <c r="E25" i="18" s="1"/>
  <c r="J16" i="17"/>
  <c r="J15" i="17"/>
  <c r="G10" i="17" l="1"/>
  <c r="G11" i="17" s="1"/>
  <c r="J11" i="17" l="1"/>
  <c r="J12" i="17"/>
  <c r="C27" i="17"/>
  <c r="C26" i="17"/>
  <c r="G18" i="17"/>
  <c r="J18" i="17" s="1"/>
  <c r="J20" i="17" l="1"/>
  <c r="C24" i="17"/>
  <c r="C22" i="17" l="1"/>
  <c r="C25" i="17" s="1"/>
  <c r="E24" i="17" l="1"/>
  <c r="E25" i="17" s="1"/>
  <c r="I19" i="6" l="1"/>
  <c r="F19" i="6"/>
  <c r="J19" i="6" l="1"/>
  <c r="I13" i="6"/>
  <c r="I21" i="6" s="1"/>
  <c r="F13" i="6" l="1"/>
  <c r="J13" i="6" s="1"/>
  <c r="F21" i="6" l="1"/>
  <c r="J6" i="6" l="1"/>
  <c r="J21" i="6" l="1"/>
  <c r="C6" i="6" l="1"/>
</calcChain>
</file>

<file path=xl/sharedStrings.xml><?xml version="1.0" encoding="utf-8"?>
<sst xmlns="http://schemas.openxmlformats.org/spreadsheetml/2006/main" count="139" uniqueCount="54">
  <si>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</si>
  <si>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</si>
  <si>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</si>
  <si>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</si>
  <si>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</si>
  <si>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</si>
  <si>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</si>
  <si>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</si>
  <si>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</si>
  <si>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</si>
  <si>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</si>
  <si>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</si>
  <si>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</si>
  <si>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</si>
  <si>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</si>
  <si>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</si>
  <si>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</si>
  <si>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</si>
  <si>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</si>
  <si>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</si>
  <si>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</si>
  <si>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</si>
  <si>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</si>
  <si>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</si>
  <si>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</si>
  <si>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</si>
  <si>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</si>
  <si>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</si>
  <si>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</si>
  <si>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</si>
  <si>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</si>
  <si>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</si>
  <si>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</si>
  <si>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</si>
  <si>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</si>
  <si>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</si>
  <si>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</si>
  <si>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</si>
  <si>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VAT calculation</t>
  </si>
  <si>
    <t>Sub-total</t>
  </si>
  <si>
    <t>F.Y.: 2081/2082</t>
  </si>
  <si>
    <t>-hume pipe</t>
  </si>
  <si>
    <t>rm</t>
  </si>
  <si>
    <t>Providing and Laying Reinforced cement concrete NP3 Flush jointed pipe for culverts including fixing with cement mortar 1:2 as per Drawing and Technical Specifications., 450 mm  internal dia.</t>
  </si>
  <si>
    <t>m3</t>
  </si>
  <si>
    <t xml:space="preserve">Project:- ह्युम पाइप बिछ्याउने कार्य </t>
  </si>
  <si>
    <t>Date:2081/09/14</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</si>
  <si>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 (खन्ने पुर्ने )</t>
  </si>
  <si>
    <t>Total Valuated</t>
  </si>
  <si>
    <t>Detail Valuated Sheet</t>
  </si>
  <si>
    <t>Date:2081/11/01</t>
  </si>
  <si>
    <t xml:space="preserve">Date:2081/11/01       </t>
  </si>
  <si>
    <t xml:space="preserve">F.Y:2081/82                </t>
  </si>
  <si>
    <t>Detail Quantity Measurement Sheet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</si>
</sst>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88">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6" fillId="0" borderId="0" xfId="0" applyFont="1" applyAlignment="1">
      <alignment horizontal="right"/>
    </xf>
    <xf numFmtId="0" fontId="6" fillId="0" borderId="2" xfId="0" applyFont="1" applyBorder="1" applyAlignment="1">
      <alignment horizontal="right"/>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1" fontId="6" fillId="0" borderId="1" xfId="0" applyNumberFormat="1" applyFont="1" applyFill="1" applyBorder="1" applyAlignment="1">
      <alignment horizontal="right" vertical="center" wrapText="1"/>
    </xf>
    <xf numFmtId="0" fontId="6" fillId="0" borderId="0" xfId="0" applyFont="1" applyAlignment="1"/>
    <xf numFmtId="0" fontId="6" fillId="0" borderId="2" xfId="0" applyFont="1" applyBorder="1" applyAlignme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4"/>
  <sheetViews>
    <sheetView topLeftCell="A13" zoomScaleNormal="100" workbookViewId="0">
      <selection activeCell="E24" sqref="E24"/>
    </sheetView>
  </sheetViews>
  <sheetFormatPr defaultRowHeight="15" x14ac:dyDescent="0.25"/>
  <cols>
    <col min="1" max="1" width="4.7109375" customWidth="1"/>
    <col min="2" max="2" width="30.8554687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10.7109375" customWidth="1"/>
    <col min="10" max="10" width="10.7109375" bestFit="1" customWidth="1"/>
  </cols>
  <sheetData>
    <row r="1" spans="1:19" s="1" customFormat="1" x14ac:dyDescent="0.25">
      <c r="A1" s="82" t="s">
        <v>0</v>
      </c>
      <c r="B1" s="82"/>
      <c r="C1" s="82"/>
      <c r="D1" s="82"/>
      <c r="E1" s="82"/>
      <c r="F1" s="82"/>
      <c r="G1" s="82"/>
      <c r="H1" s="82"/>
      <c r="I1" s="82"/>
      <c r="J1" s="82"/>
      <c r="K1" s="82"/>
    </row>
    <row r="2" spans="1:19" s="1" customFormat="1" ht="22.5" x14ac:dyDescent="0.25">
      <c r="A2" s="83" t="s">
        <v>1</v>
      </c>
      <c r="B2" s="83"/>
      <c r="C2" s="83"/>
      <c r="D2" s="83"/>
      <c r="E2" s="83"/>
      <c r="F2" s="83"/>
      <c r="G2" s="83"/>
      <c r="H2" s="83"/>
      <c r="I2" s="83"/>
      <c r="J2" s="83"/>
      <c r="K2" s="83"/>
    </row>
    <row r="3" spans="1:19" s="1" customFormat="1" x14ac:dyDescent="0.25">
      <c r="A3" s="75" t="s">
        <v>2</v>
      </c>
      <c r="B3" s="75"/>
      <c r="C3" s="75"/>
      <c r="D3" s="75"/>
      <c r="E3" s="75"/>
      <c r="F3" s="75"/>
      <c r="G3" s="75"/>
      <c r="H3" s="75"/>
      <c r="I3" s="75"/>
      <c r="J3" s="75"/>
      <c r="K3" s="75"/>
    </row>
    <row r="4" spans="1:19" s="1" customFormat="1" x14ac:dyDescent="0.25">
      <c r="A4" s="75" t="s">
        <v>3</v>
      </c>
      <c r="B4" s="75"/>
      <c r="C4" s="75"/>
      <c r="D4" s="75"/>
      <c r="E4" s="75"/>
      <c r="F4" s="75"/>
      <c r="G4" s="75"/>
      <c r="H4" s="75"/>
      <c r="I4" s="75"/>
      <c r="J4" s="75"/>
      <c r="K4" s="75"/>
    </row>
    <row r="5" spans="1:19" ht="18.75" x14ac:dyDescent="0.3">
      <c r="A5" s="84" t="s">
        <v>4</v>
      </c>
      <c r="B5" s="84"/>
      <c r="C5" s="84"/>
      <c r="D5" s="84"/>
      <c r="E5" s="84"/>
      <c r="F5" s="84"/>
      <c r="G5" s="84"/>
      <c r="H5" s="84"/>
      <c r="I5" s="84"/>
      <c r="J5" s="84"/>
      <c r="K5" s="84"/>
    </row>
    <row r="6" spans="1:19" ht="15.75" x14ac:dyDescent="0.25">
      <c r="A6" s="65" t="s">
        <v>45</v>
      </c>
      <c r="B6" s="65"/>
      <c r="C6" s="65"/>
      <c r="D6" s="65"/>
      <c r="E6" s="65"/>
      <c r="F6" s="65"/>
      <c r="G6" s="2"/>
      <c r="H6" s="81" t="s">
        <v>40</v>
      </c>
      <c r="I6" s="81"/>
      <c r="J6" s="81"/>
      <c r="K6" s="81"/>
    </row>
    <row r="7" spans="1:19" ht="15.75" x14ac:dyDescent="0.25">
      <c r="A7" s="78" t="s">
        <v>28</v>
      </c>
      <c r="B7" s="78"/>
      <c r="C7" s="78"/>
      <c r="D7" s="78"/>
      <c r="E7" s="78"/>
      <c r="F7" s="78"/>
      <c r="G7" s="3"/>
      <c r="H7" s="79" t="s">
        <v>46</v>
      </c>
      <c r="I7" s="79"/>
      <c r="J7" s="79"/>
      <c r="K7" s="79"/>
    </row>
    <row r="8" spans="1:19" ht="15" customHeight="1" x14ac:dyDescent="0.25">
      <c r="A8" s="4" t="s">
        <v>5</v>
      </c>
      <c r="B8" s="15" t="s">
        <v>6</v>
      </c>
      <c r="C8" s="4" t="s">
        <v>7</v>
      </c>
      <c r="D8" s="16" t="s">
        <v>8</v>
      </c>
      <c r="E8" s="16" t="s">
        <v>9</v>
      </c>
      <c r="F8" s="16" t="s">
        <v>10</v>
      </c>
      <c r="G8" s="16" t="s">
        <v>11</v>
      </c>
      <c r="H8" s="4" t="s">
        <v>12</v>
      </c>
      <c r="I8" s="16" t="s">
        <v>13</v>
      </c>
      <c r="J8" s="16" t="s">
        <v>14</v>
      </c>
      <c r="K8" s="17" t="s">
        <v>15</v>
      </c>
    </row>
    <row r="9" spans="1:19" ht="165" x14ac:dyDescent="0.25">
      <c r="A9" s="18">
        <v>1</v>
      </c>
      <c r="B9" s="30" t="s">
        <v>47</v>
      </c>
      <c r="C9" s="35"/>
      <c r="D9" s="37"/>
      <c r="E9" s="37"/>
      <c r="F9" s="37"/>
      <c r="G9" s="38"/>
      <c r="H9" s="39"/>
      <c r="I9" s="39"/>
      <c r="J9" s="43"/>
      <c r="K9" s="21"/>
      <c r="M9" s="25"/>
      <c r="N9" s="1"/>
      <c r="O9" s="1"/>
      <c r="P9" s="1"/>
      <c r="Q9" s="1"/>
      <c r="R9" s="25"/>
      <c r="S9" s="25"/>
    </row>
    <row r="10" spans="1:19" ht="15" customHeight="1" x14ac:dyDescent="0.25">
      <c r="A10" s="18"/>
      <c r="B10" s="36" t="s">
        <v>41</v>
      </c>
      <c r="C10" s="35">
        <v>1</v>
      </c>
      <c r="D10" s="37">
        <v>10</v>
      </c>
      <c r="E10" s="37">
        <v>0.5</v>
      </c>
      <c r="F10" s="37">
        <v>0.6</v>
      </c>
      <c r="G10" s="38">
        <f t="shared" ref="G10" si="0">PRODUCT(C10:F10)</f>
        <v>3</v>
      </c>
      <c r="H10" s="39"/>
      <c r="I10" s="39"/>
      <c r="J10" s="43"/>
      <c r="K10" s="21"/>
      <c r="M10" s="25"/>
      <c r="N10" s="1"/>
      <c r="O10" s="1"/>
      <c r="P10" s="1"/>
      <c r="Q10" s="1"/>
      <c r="R10" s="25"/>
      <c r="S10" s="25"/>
    </row>
    <row r="11" spans="1:19" ht="15" customHeight="1" x14ac:dyDescent="0.25">
      <c r="A11" s="18"/>
      <c r="B11" s="36" t="s">
        <v>39</v>
      </c>
      <c r="C11" s="35"/>
      <c r="D11" s="37"/>
      <c r="E11" s="37"/>
      <c r="F11" s="37"/>
      <c r="G11" s="33">
        <f>SUM(G10:G10)</f>
        <v>3</v>
      </c>
      <c r="H11" s="39" t="s">
        <v>44</v>
      </c>
      <c r="I11" s="39">
        <v>64.63</v>
      </c>
      <c r="J11" s="43">
        <f>G11*I11</f>
        <v>193.89</v>
      </c>
      <c r="K11" s="21"/>
      <c r="M11" s="25"/>
      <c r="N11" s="1"/>
      <c r="O11" s="1"/>
      <c r="P11" s="1"/>
      <c r="Q11" s="1"/>
      <c r="R11" s="25"/>
      <c r="S11" s="25"/>
    </row>
    <row r="12" spans="1:19" ht="15" customHeight="1" x14ac:dyDescent="0.25">
      <c r="A12" s="18"/>
      <c r="B12" s="36" t="s">
        <v>38</v>
      </c>
      <c r="C12" s="35"/>
      <c r="D12" s="37"/>
      <c r="E12" s="37"/>
      <c r="F12" s="37"/>
      <c r="G12" s="38"/>
      <c r="H12" s="39"/>
      <c r="I12" s="39"/>
      <c r="J12" s="43">
        <f>0.13*G11*19284/360</f>
        <v>20.891000000000002</v>
      </c>
      <c r="K12" s="21"/>
      <c r="M12" s="25"/>
      <c r="N12" s="1"/>
      <c r="O12" s="1"/>
      <c r="P12" s="1"/>
      <c r="Q12" s="1"/>
      <c r="R12" s="25"/>
      <c r="S12" s="25"/>
    </row>
    <row r="13" spans="1:19" ht="15" customHeight="1" x14ac:dyDescent="0.25">
      <c r="A13" s="18"/>
      <c r="B13" s="36"/>
      <c r="C13" s="35"/>
      <c r="D13" s="37"/>
      <c r="E13" s="37"/>
      <c r="F13" s="37"/>
      <c r="G13" s="38"/>
      <c r="H13" s="39"/>
      <c r="I13" s="39"/>
      <c r="J13" s="43"/>
      <c r="K13" s="21"/>
      <c r="M13" s="25"/>
      <c r="N13" s="1"/>
      <c r="O13" s="1"/>
      <c r="P13" s="1"/>
      <c r="Q13" s="1"/>
      <c r="R13" s="25"/>
      <c r="S13" s="25"/>
    </row>
    <row r="14" spans="1:19" ht="105" x14ac:dyDescent="0.25">
      <c r="A14" s="18">
        <v>2</v>
      </c>
      <c r="B14" s="30" t="s">
        <v>43</v>
      </c>
      <c r="C14" s="19">
        <v>4</v>
      </c>
      <c r="D14" s="20">
        <v>2.5</v>
      </c>
      <c r="E14" s="21"/>
      <c r="F14" s="21"/>
      <c r="G14" s="33">
        <f>PRODUCT(C14:F14)</f>
        <v>10</v>
      </c>
      <c r="H14" s="5"/>
      <c r="I14" s="5"/>
      <c r="J14" s="5"/>
      <c r="K14" s="21"/>
      <c r="M14" s="25"/>
      <c r="N14" s="1"/>
      <c r="O14" s="1"/>
      <c r="P14" s="1"/>
      <c r="Q14" s="1"/>
      <c r="R14" s="25"/>
      <c r="S14" s="25"/>
    </row>
    <row r="15" spans="1:19" ht="15" customHeight="1" x14ac:dyDescent="0.25">
      <c r="A15" s="18"/>
      <c r="B15" s="36" t="s">
        <v>39</v>
      </c>
      <c r="C15" s="35"/>
      <c r="D15" s="37"/>
      <c r="E15" s="37"/>
      <c r="F15" s="37"/>
      <c r="G15" s="33">
        <f>SUM(G14)</f>
        <v>10</v>
      </c>
      <c r="H15" s="22" t="s">
        <v>42</v>
      </c>
      <c r="I15" s="23">
        <v>5144.96</v>
      </c>
      <c r="J15" s="33">
        <f>G15*I15</f>
        <v>51449.599999999999</v>
      </c>
      <c r="K15" s="21"/>
      <c r="M15" s="25"/>
      <c r="N15" s="1"/>
      <c r="O15" s="1"/>
      <c r="P15" s="1"/>
      <c r="Q15" s="1"/>
      <c r="R15" s="25"/>
      <c r="S15" s="25"/>
    </row>
    <row r="16" spans="1:19" ht="15" customHeight="1" x14ac:dyDescent="0.25">
      <c r="A16" s="18"/>
      <c r="B16" s="36" t="s">
        <v>38</v>
      </c>
      <c r="C16" s="35"/>
      <c r="D16" s="37"/>
      <c r="E16" s="37"/>
      <c r="F16" s="37"/>
      <c r="G16" s="38"/>
      <c r="H16" s="39"/>
      <c r="I16" s="39"/>
      <c r="J16" s="43">
        <f>0.13*G15*57364.6/12.5</f>
        <v>5965.9183999999996</v>
      </c>
      <c r="K16" s="21"/>
      <c r="M16" s="25"/>
      <c r="N16" s="1"/>
      <c r="O16" s="1"/>
      <c r="P16" s="1"/>
      <c r="Q16" s="1"/>
      <c r="R16" s="25"/>
      <c r="S16" s="25"/>
    </row>
    <row r="17" spans="1:19" ht="15" customHeight="1" x14ac:dyDescent="0.25">
      <c r="A17" s="39"/>
      <c r="B17" s="36"/>
      <c r="C17" s="41"/>
      <c r="D17" s="42"/>
      <c r="E17" s="42"/>
      <c r="F17" s="42"/>
      <c r="G17" s="42"/>
      <c r="H17" s="42"/>
      <c r="I17" s="42"/>
      <c r="J17" s="43"/>
      <c r="K17" s="35"/>
    </row>
    <row r="18" spans="1:19" ht="15" customHeight="1" x14ac:dyDescent="0.25">
      <c r="A18" s="18">
        <v>3</v>
      </c>
      <c r="B18" s="30" t="s">
        <v>30</v>
      </c>
      <c r="C18" s="19">
        <v>1</v>
      </c>
      <c r="D18" s="20"/>
      <c r="E18" s="21"/>
      <c r="F18" s="21"/>
      <c r="G18" s="33">
        <f t="shared" ref="G18" si="1">PRODUCT(C18:F18)</f>
        <v>1</v>
      </c>
      <c r="H18" s="22" t="s">
        <v>31</v>
      </c>
      <c r="I18" s="23">
        <v>500</v>
      </c>
      <c r="J18" s="33">
        <f>G18*I18</f>
        <v>500</v>
      </c>
      <c r="K18" s="21"/>
      <c r="M18" s="25"/>
      <c r="N18" s="1"/>
      <c r="O18" s="1"/>
      <c r="P18" s="1"/>
      <c r="Q18" s="1"/>
      <c r="R18" s="25"/>
      <c r="S18" s="25"/>
    </row>
    <row r="19" spans="1:19" ht="15" customHeight="1" x14ac:dyDescent="0.25">
      <c r="A19" s="18"/>
      <c r="B19" s="24"/>
      <c r="C19" s="19"/>
      <c r="D19" s="20"/>
      <c r="E19" s="21"/>
      <c r="F19" s="21"/>
      <c r="G19" s="23"/>
      <c r="H19" s="22"/>
      <c r="I19" s="23"/>
      <c r="J19" s="40"/>
      <c r="K19" s="21"/>
      <c r="M19" s="25"/>
      <c r="N19" s="1"/>
      <c r="O19" s="1"/>
      <c r="P19" s="1"/>
      <c r="Q19" s="1"/>
      <c r="R19" s="25"/>
      <c r="S19" s="25"/>
    </row>
    <row r="20" spans="1:19" x14ac:dyDescent="0.25">
      <c r="A20" s="39"/>
      <c r="B20" s="44" t="s">
        <v>17</v>
      </c>
      <c r="C20" s="45"/>
      <c r="D20" s="37"/>
      <c r="E20" s="37"/>
      <c r="F20" s="37"/>
      <c r="G20" s="40"/>
      <c r="H20" s="40"/>
      <c r="I20" s="40"/>
      <c r="J20" s="40">
        <f>SUM(J9:J18)</f>
        <v>58130.299400000004</v>
      </c>
      <c r="K20" s="35"/>
    </row>
    <row r="21" spans="1:19" x14ac:dyDescent="0.25">
      <c r="A21" s="56"/>
      <c r="B21" s="59"/>
      <c r="C21" s="60"/>
      <c r="D21" s="57"/>
      <c r="E21" s="57"/>
      <c r="F21" s="57"/>
      <c r="G21" s="58"/>
      <c r="H21" s="58"/>
      <c r="I21" s="58"/>
      <c r="J21" s="58"/>
      <c r="K21" s="55"/>
    </row>
    <row r="22" spans="1:19" s="1" customFormat="1" x14ac:dyDescent="0.25">
      <c r="A22" s="48"/>
      <c r="B22" s="29" t="s">
        <v>27</v>
      </c>
      <c r="C22" s="77">
        <f>J20</f>
        <v>58130.299400000004</v>
      </c>
      <c r="D22" s="77"/>
      <c r="E22" s="38">
        <v>100</v>
      </c>
      <c r="F22" s="49"/>
      <c r="G22" s="50"/>
      <c r="H22" s="49"/>
      <c r="I22" s="51"/>
      <c r="J22" s="52"/>
      <c r="K22" s="53"/>
    </row>
    <row r="23" spans="1:19" x14ac:dyDescent="0.25">
      <c r="A23" s="54"/>
      <c r="B23" s="29" t="s">
        <v>32</v>
      </c>
      <c r="C23" s="80">
        <v>52000</v>
      </c>
      <c r="D23" s="80"/>
      <c r="E23" s="38"/>
      <c r="F23" s="47"/>
      <c r="G23" s="46"/>
      <c r="H23" s="46"/>
      <c r="I23" s="46"/>
      <c r="J23" s="46"/>
      <c r="K23" s="47"/>
    </row>
    <row r="24" spans="1:19" x14ac:dyDescent="0.25">
      <c r="A24" s="54"/>
      <c r="B24" s="29" t="s">
        <v>33</v>
      </c>
      <c r="C24" s="80">
        <f>C23-C26-C27</f>
        <v>49400</v>
      </c>
      <c r="D24" s="80"/>
      <c r="E24" s="38">
        <f>C24/C22*100</f>
        <v>84.981499338363975</v>
      </c>
      <c r="F24" s="47"/>
      <c r="G24" s="46"/>
      <c r="H24" s="46"/>
      <c r="I24" s="46"/>
      <c r="J24" s="46"/>
      <c r="K24" s="47"/>
    </row>
    <row r="25" spans="1:19" x14ac:dyDescent="0.25">
      <c r="A25" s="54"/>
      <c r="B25" s="29" t="s">
        <v>34</v>
      </c>
      <c r="C25" s="77">
        <f>C22-C24</f>
        <v>8730.2994000000035</v>
      </c>
      <c r="D25" s="77"/>
      <c r="E25" s="38">
        <f>100-E24</f>
        <v>15.018500661636025</v>
      </c>
      <c r="F25" s="47"/>
      <c r="G25" s="46"/>
      <c r="H25" s="46"/>
      <c r="I25" s="46"/>
      <c r="J25" s="46"/>
      <c r="K25" s="47"/>
    </row>
    <row r="26" spans="1:19" x14ac:dyDescent="0.25">
      <c r="A26" s="54"/>
      <c r="B26" s="29" t="s">
        <v>35</v>
      </c>
      <c r="C26" s="77">
        <f>C23*0.03</f>
        <v>1560</v>
      </c>
      <c r="D26" s="77"/>
      <c r="E26" s="38">
        <v>3</v>
      </c>
      <c r="F26" s="47"/>
      <c r="G26" s="46"/>
      <c r="H26" s="46"/>
      <c r="I26" s="46"/>
      <c r="J26" s="46"/>
      <c r="K26" s="47"/>
    </row>
    <row r="27" spans="1:19" x14ac:dyDescent="0.25">
      <c r="A27" s="54"/>
      <c r="B27" s="29" t="s">
        <v>36</v>
      </c>
      <c r="C27" s="77">
        <f>C23*0.02</f>
        <v>1040</v>
      </c>
      <c r="D27" s="77"/>
      <c r="E27" s="38">
        <v>2</v>
      </c>
      <c r="F27" s="47"/>
      <c r="G27" s="46"/>
      <c r="H27" s="46"/>
      <c r="I27" s="46"/>
      <c r="J27" s="46"/>
      <c r="K27" s="47"/>
    </row>
    <row r="28" spans="1:19" s="34" customFormat="1" x14ac:dyDescent="0.25">
      <c r="A28" s="55"/>
      <c r="B28" s="55"/>
      <c r="C28" s="55"/>
      <c r="D28" s="55"/>
      <c r="E28" s="55"/>
      <c r="F28" s="55"/>
      <c r="G28" s="55"/>
      <c r="H28" s="55"/>
      <c r="I28" s="55"/>
      <c r="J28" s="55"/>
      <c r="K28" s="55"/>
    </row>
    <row r="29" spans="1:19" s="34" customFormat="1" x14ac:dyDescent="0.25"/>
    <row r="30" spans="1:19" s="34" customFormat="1" x14ac:dyDescent="0.25"/>
    <row r="31" spans="1:19" s="34" customFormat="1" x14ac:dyDescent="0.25"/>
    <row r="32" spans="1:19" s="34" customFormat="1" x14ac:dyDescent="0.25"/>
    <row r="33" s="34" customFormat="1" x14ac:dyDescent="0.25"/>
    <row r="34" s="34" customFormat="1" x14ac:dyDescent="0.25"/>
    <row r="35" s="34" customFormat="1" x14ac:dyDescent="0.25"/>
    <row r="36" s="34" customFormat="1" x14ac:dyDescent="0.25"/>
    <row r="37" s="34" customFormat="1" x14ac:dyDescent="0.25"/>
    <row r="38" s="34" customFormat="1" x14ac:dyDescent="0.25"/>
    <row r="39" s="34" customFormat="1" x14ac:dyDescent="0.25"/>
    <row r="40" s="34" customFormat="1" x14ac:dyDescent="0.25"/>
    <row r="41" s="34" customFormat="1" x14ac:dyDescent="0.25"/>
    <row r="42" s="34" customFormat="1" x14ac:dyDescent="0.25"/>
    <row r="43" s="34" customFormat="1" x14ac:dyDescent="0.25"/>
    <row r="44" s="34" customFormat="1" x14ac:dyDescent="0.25"/>
    <row r="45" s="34" customFormat="1" x14ac:dyDescent="0.25"/>
    <row r="46" s="34" customFormat="1" x14ac:dyDescent="0.25"/>
    <row r="47" s="34" customFormat="1" x14ac:dyDescent="0.25"/>
    <row r="48" s="34" customFormat="1" x14ac:dyDescent="0.25"/>
    <row r="49" s="34" customFormat="1" x14ac:dyDescent="0.25"/>
    <row r="50" s="34" customFormat="1" x14ac:dyDescent="0.25"/>
    <row r="51" s="34" customFormat="1" x14ac:dyDescent="0.25"/>
    <row r="52" s="34" customFormat="1" x14ac:dyDescent="0.25"/>
    <row r="53" s="34" customFormat="1" x14ac:dyDescent="0.25"/>
    <row r="54" s="34" customFormat="1" x14ac:dyDescent="0.25"/>
    <row r="55" s="34" customFormat="1" x14ac:dyDescent="0.25"/>
    <row r="56" s="34" customFormat="1" x14ac:dyDescent="0.25"/>
    <row r="57" s="34" customFormat="1" x14ac:dyDescent="0.25"/>
    <row r="58" s="34" customFormat="1" x14ac:dyDescent="0.25"/>
    <row r="59" s="34" customFormat="1" x14ac:dyDescent="0.25"/>
    <row r="60" s="34" customFormat="1" x14ac:dyDescent="0.25"/>
    <row r="61" s="34" customFormat="1" x14ac:dyDescent="0.25"/>
    <row r="62" s="34" customFormat="1" x14ac:dyDescent="0.25"/>
    <row r="63" s="34" customFormat="1" x14ac:dyDescent="0.25"/>
    <row r="64" s="34" customFormat="1" x14ac:dyDescent="0.25"/>
    <row r="65" s="34" customFormat="1" x14ac:dyDescent="0.25"/>
    <row r="66" s="34" customFormat="1" x14ac:dyDescent="0.25"/>
    <row r="67" s="34" customFormat="1" x14ac:dyDescent="0.25"/>
    <row r="68" s="34" customFormat="1" x14ac:dyDescent="0.25"/>
    <row r="69" s="34" customFormat="1" x14ac:dyDescent="0.25"/>
    <row r="70" s="34" customFormat="1" x14ac:dyDescent="0.25"/>
    <row r="71" s="34" customFormat="1" x14ac:dyDescent="0.25"/>
    <row r="72" s="34" customFormat="1" x14ac:dyDescent="0.25"/>
    <row r="73" s="34" customFormat="1" x14ac:dyDescent="0.25"/>
    <row r="74" s="34" customFormat="1" x14ac:dyDescent="0.25"/>
    <row r="75" s="34" customFormat="1" x14ac:dyDescent="0.25"/>
    <row r="76" s="34" customFormat="1" x14ac:dyDescent="0.25"/>
    <row r="77" s="34" customFormat="1" x14ac:dyDescent="0.25"/>
    <row r="78" s="34" customFormat="1" x14ac:dyDescent="0.25"/>
    <row r="79" s="34" customFormat="1" x14ac:dyDescent="0.25"/>
    <row r="80" s="34" customFormat="1" x14ac:dyDescent="0.25"/>
    <row r="81" s="34" customFormat="1" x14ac:dyDescent="0.25"/>
    <row r="82" s="34" customFormat="1" x14ac:dyDescent="0.25"/>
    <row r="83" s="34" customFormat="1" x14ac:dyDescent="0.25"/>
    <row r="84" s="34" customFormat="1" x14ac:dyDescent="0.25"/>
  </sheetData>
  <mergeCells count="15">
    <mergeCell ref="A6:F6"/>
    <mergeCell ref="H6:K6"/>
    <mergeCell ref="A1:K1"/>
    <mergeCell ref="A2:K2"/>
    <mergeCell ref="A3:K3"/>
    <mergeCell ref="A4:K4"/>
    <mergeCell ref="A5:K5"/>
    <mergeCell ref="C26:D26"/>
    <mergeCell ref="C27:D27"/>
    <mergeCell ref="A7:F7"/>
    <mergeCell ref="H7:K7"/>
    <mergeCell ref="C22:D22"/>
    <mergeCell ref="C23:D23"/>
    <mergeCell ref="C24:D24"/>
    <mergeCell ref="C25:D25"/>
  </mergeCells>
  <pageMargins left="0.7" right="0.7" top="0.75" bottom="0.75" header="0.3" footer="0.3"/>
  <pageSetup paperSize="9" scale="80" orientation="portrait" r:id="rId1"/>
  <headerFooter>
    <oddFooter>&amp;LPrepared By:&amp;CChecked By:&amp;RApproved By: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topLeftCell="A13" zoomScaleNormal="100" workbookViewId="0">
      <selection activeCell="H16" sqref="H16"/>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73" t="s">
        <v>0</v>
      </c>
      <c r="B1" s="73"/>
      <c r="C1" s="73"/>
      <c r="D1" s="73"/>
      <c r="E1" s="73"/>
      <c r="F1" s="73"/>
      <c r="G1" s="73"/>
      <c r="H1" s="73"/>
      <c r="I1" s="73"/>
      <c r="J1" s="73"/>
      <c r="K1" s="73"/>
    </row>
    <row r="2" spans="1:11" ht="25.5" x14ac:dyDescent="0.35">
      <c r="A2" s="74" t="s">
        <v>1</v>
      </c>
      <c r="B2" s="74"/>
      <c r="C2" s="74"/>
      <c r="D2" s="74"/>
      <c r="E2" s="74"/>
      <c r="F2" s="74"/>
      <c r="G2" s="74"/>
      <c r="H2" s="74"/>
      <c r="I2" s="74"/>
      <c r="J2" s="74"/>
      <c r="K2" s="74"/>
    </row>
    <row r="3" spans="1:11" s="1" customFormat="1" x14ac:dyDescent="0.25">
      <c r="A3" s="75" t="s">
        <v>2</v>
      </c>
      <c r="B3" s="75"/>
      <c r="C3" s="75"/>
      <c r="D3" s="75"/>
      <c r="E3" s="75"/>
      <c r="F3" s="75"/>
      <c r="G3" s="75"/>
      <c r="H3" s="75"/>
      <c r="I3" s="75"/>
      <c r="J3" s="75"/>
      <c r="K3" s="75"/>
    </row>
    <row r="4" spans="1:11" s="1" customFormat="1" x14ac:dyDescent="0.25">
      <c r="A4" s="75" t="s">
        <v>3</v>
      </c>
      <c r="B4" s="75"/>
      <c r="C4" s="75"/>
      <c r="D4" s="75"/>
      <c r="E4" s="75"/>
      <c r="F4" s="75"/>
      <c r="G4" s="75"/>
      <c r="H4" s="75"/>
      <c r="I4" s="75"/>
      <c r="J4" s="75"/>
      <c r="K4" s="75"/>
    </row>
    <row r="5" spans="1:11" ht="18.75" x14ac:dyDescent="0.3">
      <c r="A5" s="76" t="s">
        <v>18</v>
      </c>
      <c r="B5" s="76"/>
      <c r="C5" s="76"/>
      <c r="D5" s="76"/>
      <c r="E5" s="76"/>
      <c r="F5" s="76"/>
      <c r="G5" s="76"/>
      <c r="H5" s="76"/>
      <c r="I5" s="76"/>
      <c r="J5" s="76"/>
      <c r="K5" s="76"/>
    </row>
    <row r="6" spans="1:11" ht="18.75" x14ac:dyDescent="0.3">
      <c r="A6" s="8" t="s">
        <v>19</v>
      </c>
      <c r="B6" s="8"/>
      <c r="C6" s="71">
        <f>F21</f>
        <v>58130.299400000004</v>
      </c>
      <c r="D6" s="72"/>
      <c r="E6" s="9"/>
      <c r="F6" s="8"/>
      <c r="G6" s="8"/>
      <c r="H6" s="8" t="s">
        <v>20</v>
      </c>
      <c r="I6" s="8"/>
      <c r="J6" s="71">
        <f>I21</f>
        <v>57630.299400000004</v>
      </c>
      <c r="K6" s="72"/>
    </row>
    <row r="7" spans="1:11" x14ac:dyDescent="0.25">
      <c r="A7" s="26" t="s">
        <v>29</v>
      </c>
      <c r="B7" s="10"/>
      <c r="C7" s="10"/>
      <c r="D7" s="10"/>
      <c r="F7" s="66"/>
      <c r="G7" s="66"/>
      <c r="I7" s="67" t="s">
        <v>37</v>
      </c>
      <c r="J7" s="67"/>
      <c r="K7" s="67"/>
    </row>
    <row r="8" spans="1:11" ht="15.75" x14ac:dyDescent="0.25">
      <c r="A8" s="65" t="str">
        <f>'Sheet4 (2)'!A6:F6</f>
        <v xml:space="preserve">Project:- ह्युम पाइप बिछ्याउने कार्य </v>
      </c>
      <c r="B8" s="65"/>
      <c r="C8" s="65"/>
      <c r="D8" s="65"/>
      <c r="E8" s="65"/>
      <c r="F8" s="65"/>
      <c r="I8" s="68" t="s">
        <v>52</v>
      </c>
      <c r="J8" s="68"/>
      <c r="K8" s="68"/>
    </row>
    <row r="9" spans="1:11" x14ac:dyDescent="0.25">
      <c r="A9" s="69" t="str">
        <f>'Sheet4 (2)'!A7:F7</f>
        <v>Location:- Shankharapur Municipality 9</v>
      </c>
      <c r="B9" s="69"/>
      <c r="C9" s="69"/>
      <c r="D9" s="69"/>
      <c r="E9" s="69"/>
      <c r="F9" s="69"/>
      <c r="I9" s="68" t="s">
        <v>51</v>
      </c>
      <c r="J9" s="68"/>
      <c r="K9" s="68"/>
    </row>
    <row r="11" spans="1:11" x14ac:dyDescent="0.25">
      <c r="A11" s="63" t="s">
        <v>21</v>
      </c>
      <c r="B11" s="63" t="s">
        <v>22</v>
      </c>
      <c r="C11" s="63" t="s">
        <v>12</v>
      </c>
      <c r="D11" s="70" t="s">
        <v>23</v>
      </c>
      <c r="E11" s="70"/>
      <c r="F11" s="70"/>
      <c r="G11" s="70" t="s">
        <v>24</v>
      </c>
      <c r="H11" s="70"/>
      <c r="I11" s="70"/>
      <c r="J11" s="63" t="s">
        <v>25</v>
      </c>
      <c r="K11" s="64" t="s">
        <v>15</v>
      </c>
    </row>
    <row r="12" spans="1:11" x14ac:dyDescent="0.25">
      <c r="A12" s="63"/>
      <c r="B12" s="63"/>
      <c r="C12" s="63"/>
      <c r="D12" s="11" t="s">
        <v>26</v>
      </c>
      <c r="E12" s="11" t="s">
        <v>13</v>
      </c>
      <c r="F12" s="11" t="s">
        <v>14</v>
      </c>
      <c r="G12" s="11" t="s">
        <v>26</v>
      </c>
      <c r="H12" s="11" t="s">
        <v>13</v>
      </c>
      <c r="I12" s="11" t="s">
        <v>14</v>
      </c>
      <c r="J12" s="63"/>
      <c r="K12" s="64"/>
    </row>
    <row r="13" spans="1:11" s="1" customFormat="1" ht="141.75" x14ac:dyDescent="0.25">
      <c r="A13" s="27">
        <f>'Sheet4 (2)'!A9</f>
        <v>1</v>
      </c>
      <c r="B13" s="32" t="str">
        <f>'Sheet4 (2)'!B9</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 (खन्ने पुर्ने )</v>
      </c>
      <c r="C13" s="12" t="str">
        <f>'Sheet4 (2)'!H11</f>
        <v>m3</v>
      </c>
      <c r="D13" s="12">
        <f>'Sheet4 (2)'!G11</f>
        <v>3</v>
      </c>
      <c r="E13" s="12">
        <f>'Sheet4 (2)'!I11</f>
        <v>64.63</v>
      </c>
      <c r="F13" s="12">
        <f>D13*E13</f>
        <v>193.89</v>
      </c>
      <c r="G13" s="12">
        <f>V!G11</f>
        <v>3</v>
      </c>
      <c r="H13" s="12">
        <f>V!I11</f>
        <v>64.63</v>
      </c>
      <c r="I13" s="12">
        <f>G13*H13</f>
        <v>193.89</v>
      </c>
      <c r="J13" s="28">
        <f>I13-F13</f>
        <v>0</v>
      </c>
      <c r="K13" s="14"/>
    </row>
    <row r="14" spans="1:11" s="1" customFormat="1" ht="15.75" x14ac:dyDescent="0.25">
      <c r="A14" s="27"/>
      <c r="B14" s="85" t="str">
        <f>'Sheet4 (2)'!B12</f>
        <v>VAT calculation</v>
      </c>
      <c r="C14" s="12"/>
      <c r="D14" s="12"/>
      <c r="E14" s="12"/>
      <c r="F14" s="12">
        <f>'Sheet4 (2)'!J12</f>
        <v>20.891000000000002</v>
      </c>
      <c r="G14" s="12"/>
      <c r="H14" s="12"/>
      <c r="I14" s="12">
        <f>V!J12</f>
        <v>20.891000000000002</v>
      </c>
      <c r="J14" s="28"/>
      <c r="K14" s="14"/>
    </row>
    <row r="15" spans="1:11" s="1" customFormat="1" x14ac:dyDescent="0.25">
      <c r="A15" s="29"/>
      <c r="B15" s="29"/>
      <c r="C15" s="12"/>
      <c r="D15" s="12"/>
      <c r="E15" s="12"/>
      <c r="F15" s="12"/>
      <c r="G15" s="12"/>
      <c r="H15" s="12"/>
      <c r="I15" s="12"/>
      <c r="J15" s="28"/>
      <c r="K15" s="14"/>
    </row>
    <row r="16" spans="1:11" s="1" customFormat="1" ht="94.5" x14ac:dyDescent="0.25">
      <c r="A16" s="27">
        <f>'Sheet4 (2)'!A14</f>
        <v>2</v>
      </c>
      <c r="B16" s="32" t="str">
        <f>'Sheet4 (2)'!B14</f>
        <v>Providing and Laying Reinforced cement concrete NP3 Flush jointed pipe for culverts including fixing with cement mortar 1:2 as per Drawing and Technical Specifications., 450 mm  internal dia.</v>
      </c>
      <c r="C16" s="12" t="str">
        <f>'Sheet4 (2)'!H15</f>
        <v>rm</v>
      </c>
      <c r="D16" s="12">
        <f>'Sheet4 (2)'!G15</f>
        <v>10</v>
      </c>
      <c r="E16" s="12">
        <f>'Sheet4 (2)'!I15</f>
        <v>5144.96</v>
      </c>
      <c r="F16" s="12">
        <f>D16*E16</f>
        <v>51449.599999999999</v>
      </c>
      <c r="G16" s="12">
        <f>V!G15</f>
        <v>10</v>
      </c>
      <c r="H16" s="12">
        <f>V!I15</f>
        <v>5144.96</v>
      </c>
      <c r="I16" s="12">
        <f>G16*H16</f>
        <v>51449.599999999999</v>
      </c>
      <c r="J16" s="28">
        <f>I16-F16</f>
        <v>0</v>
      </c>
      <c r="K16" s="14"/>
    </row>
    <row r="17" spans="1:11" s="1" customFormat="1" ht="15.75" x14ac:dyDescent="0.25">
      <c r="A17" s="27"/>
      <c r="B17" s="85" t="str">
        <f>'Sheet4 (2)'!B15</f>
        <v>Sub-total</v>
      </c>
      <c r="C17" s="12"/>
      <c r="D17" s="12"/>
      <c r="E17" s="12"/>
      <c r="F17" s="12">
        <f>'Sheet4 (2)'!J16</f>
        <v>5965.9183999999996</v>
      </c>
      <c r="G17" s="12"/>
      <c r="H17" s="12"/>
      <c r="I17" s="12">
        <f>V!J16</f>
        <v>5965.9183999999996</v>
      </c>
      <c r="J17" s="28"/>
      <c r="K17" s="14"/>
    </row>
    <row r="18" spans="1:11" s="1" customFormat="1" x14ac:dyDescent="0.25">
      <c r="A18" s="29"/>
      <c r="B18" s="29"/>
      <c r="C18" s="12"/>
      <c r="D18" s="12"/>
      <c r="E18" s="12"/>
      <c r="F18" s="12"/>
      <c r="G18" s="12"/>
      <c r="H18" s="12"/>
      <c r="I18" s="12"/>
      <c r="J18" s="28"/>
      <c r="K18" s="14"/>
    </row>
    <row r="19" spans="1:11" s="1" customFormat="1" x14ac:dyDescent="0.25">
      <c r="A19" s="27">
        <f>'Sheet4 (2)'!A18</f>
        <v>3</v>
      </c>
      <c r="B19" s="31" t="str">
        <f>'Sheet4 (2)'!B18</f>
        <v>Information board (सुचना पाटि)</v>
      </c>
      <c r="C19" s="12" t="str">
        <f>'Sheet4 (2)'!H18</f>
        <v>no.</v>
      </c>
      <c r="D19" s="12">
        <f>'Sheet4 (2)'!G18</f>
        <v>1</v>
      </c>
      <c r="E19" s="12">
        <f>'Sheet4 (2)'!I18</f>
        <v>500</v>
      </c>
      <c r="F19" s="12">
        <f>D19*E19</f>
        <v>500</v>
      </c>
      <c r="G19" s="12">
        <f>V!G18</f>
        <v>0</v>
      </c>
      <c r="H19" s="12">
        <f>V!I18</f>
        <v>500</v>
      </c>
      <c r="I19" s="12">
        <f>G19*H19</f>
        <v>0</v>
      </c>
      <c r="J19" s="28">
        <f>I19-F19</f>
        <v>-500</v>
      </c>
      <c r="K19" s="14"/>
    </row>
    <row r="20" spans="1:11" s="1" customFormat="1" x14ac:dyDescent="0.25">
      <c r="A20" s="29"/>
      <c r="B20" s="29"/>
      <c r="C20" s="12"/>
      <c r="D20" s="12"/>
      <c r="E20" s="12"/>
      <c r="F20" s="12"/>
      <c r="G20" s="12"/>
      <c r="H20" s="12"/>
      <c r="I20" s="12"/>
      <c r="J20" s="28"/>
      <c r="K20" s="14"/>
    </row>
    <row r="21" spans="1:11" x14ac:dyDescent="0.25">
      <c r="A21" s="5"/>
      <c r="B21" s="6" t="s">
        <v>16</v>
      </c>
      <c r="C21" s="6"/>
      <c r="D21" s="7"/>
      <c r="E21" s="7"/>
      <c r="F21" s="7">
        <f>SUM(F13:F19)</f>
        <v>58130.299400000004</v>
      </c>
      <c r="G21" s="7"/>
      <c r="H21" s="7"/>
      <c r="I21" s="7">
        <f>SUM(I13:I19)</f>
        <v>57630.299400000004</v>
      </c>
      <c r="J21" s="13">
        <f>I21-F21</f>
        <v>-500</v>
      </c>
      <c r="K21"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4"/>
  <sheetViews>
    <sheetView tabSelected="1" topLeftCell="A13" zoomScaleNormal="100" workbookViewId="0">
      <selection activeCell="G25" sqref="G25"/>
    </sheetView>
  </sheetViews>
  <sheetFormatPr defaultRowHeight="15" x14ac:dyDescent="0.25"/>
  <cols>
    <col min="1" max="1" width="4.7109375" customWidth="1"/>
    <col min="2" max="2" width="30.8554687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10.7109375" customWidth="1"/>
    <col min="10" max="10" width="10.7109375" bestFit="1" customWidth="1"/>
  </cols>
  <sheetData>
    <row r="1" spans="1:19" s="1" customFormat="1" x14ac:dyDescent="0.25">
      <c r="A1" s="82" t="s">
        <v>0</v>
      </c>
      <c r="B1" s="82"/>
      <c r="C1" s="82"/>
      <c r="D1" s="82"/>
      <c r="E1" s="82"/>
      <c r="F1" s="82"/>
      <c r="G1" s="82"/>
      <c r="H1" s="82"/>
      <c r="I1" s="82"/>
      <c r="J1" s="82"/>
      <c r="K1" s="82"/>
    </row>
    <row r="2" spans="1:19" s="1" customFormat="1" ht="22.5" x14ac:dyDescent="0.25">
      <c r="A2" s="83" t="s">
        <v>1</v>
      </c>
      <c r="B2" s="83"/>
      <c r="C2" s="83"/>
      <c r="D2" s="83"/>
      <c r="E2" s="83"/>
      <c r="F2" s="83"/>
      <c r="G2" s="83"/>
      <c r="H2" s="83"/>
      <c r="I2" s="83"/>
      <c r="J2" s="83"/>
      <c r="K2" s="83"/>
    </row>
    <row r="3" spans="1:19" s="1" customFormat="1" x14ac:dyDescent="0.25">
      <c r="A3" s="75" t="s">
        <v>2</v>
      </c>
      <c r="B3" s="75"/>
      <c r="C3" s="75"/>
      <c r="D3" s="75"/>
      <c r="E3" s="75"/>
      <c r="F3" s="75"/>
      <c r="G3" s="75"/>
      <c r="H3" s="75"/>
      <c r="I3" s="75"/>
      <c r="J3" s="75"/>
      <c r="K3" s="75"/>
    </row>
    <row r="4" spans="1:19" s="1" customFormat="1" x14ac:dyDescent="0.25">
      <c r="A4" s="75" t="s">
        <v>3</v>
      </c>
      <c r="B4" s="75"/>
      <c r="C4" s="75"/>
      <c r="D4" s="75"/>
      <c r="E4" s="75"/>
      <c r="F4" s="75"/>
      <c r="G4" s="75"/>
      <c r="H4" s="75"/>
      <c r="I4" s="75"/>
      <c r="J4" s="75"/>
      <c r="K4" s="75"/>
    </row>
    <row r="5" spans="1:19" ht="18.75" x14ac:dyDescent="0.3">
      <c r="A5" s="84" t="s">
        <v>49</v>
      </c>
      <c r="B5" s="84"/>
      <c r="C5" s="84"/>
      <c r="D5" s="84"/>
      <c r="E5" s="84"/>
      <c r="F5" s="84"/>
      <c r="G5" s="84"/>
      <c r="H5" s="84"/>
      <c r="I5" s="84"/>
      <c r="J5" s="84"/>
      <c r="K5" s="84"/>
    </row>
    <row r="6" spans="1:19" ht="15.75" x14ac:dyDescent="0.25">
      <c r="A6" s="65" t="s">
        <v>45</v>
      </c>
      <c r="B6" s="65"/>
      <c r="C6" s="65"/>
      <c r="D6" s="65"/>
      <c r="E6" s="65"/>
      <c r="F6" s="65"/>
      <c r="G6" s="2"/>
      <c r="H6" s="81" t="s">
        <v>40</v>
      </c>
      <c r="I6" s="81"/>
      <c r="J6" s="81"/>
      <c r="K6" s="81"/>
    </row>
    <row r="7" spans="1:19" ht="15.75" x14ac:dyDescent="0.25">
      <c r="A7" s="78" t="s">
        <v>28</v>
      </c>
      <c r="B7" s="78"/>
      <c r="C7" s="78"/>
      <c r="D7" s="78"/>
      <c r="E7" s="78"/>
      <c r="F7" s="78"/>
      <c r="G7" s="3"/>
      <c r="H7" s="79" t="s">
        <v>50</v>
      </c>
      <c r="I7" s="79"/>
      <c r="J7" s="79"/>
      <c r="K7" s="79"/>
    </row>
    <row r="8" spans="1:19" ht="15" customHeight="1" x14ac:dyDescent="0.25">
      <c r="A8" s="4" t="s">
        <v>5</v>
      </c>
      <c r="B8" s="15" t="s">
        <v>6</v>
      </c>
      <c r="C8" s="4" t="s">
        <v>7</v>
      </c>
      <c r="D8" s="16" t="s">
        <v>8</v>
      </c>
      <c r="E8" s="16" t="s">
        <v>9</v>
      </c>
      <c r="F8" s="16" t="s">
        <v>10</v>
      </c>
      <c r="G8" s="16" t="s">
        <v>11</v>
      </c>
      <c r="H8" s="4" t="s">
        <v>12</v>
      </c>
      <c r="I8" s="16" t="s">
        <v>13</v>
      </c>
      <c r="J8" s="16" t="s">
        <v>14</v>
      </c>
      <c r="K8" s="17" t="s">
        <v>15</v>
      </c>
    </row>
    <row r="9" spans="1:19" ht="165" x14ac:dyDescent="0.25">
      <c r="A9" s="18">
        <v>1</v>
      </c>
      <c r="B9" s="30" t="s">
        <v>47</v>
      </c>
      <c r="C9" s="35"/>
      <c r="D9" s="37"/>
      <c r="E9" s="37"/>
      <c r="F9" s="37"/>
      <c r="G9" s="38"/>
      <c r="H9" s="39"/>
      <c r="I9" s="39"/>
      <c r="J9" s="43"/>
      <c r="K9" s="21"/>
      <c r="M9" s="25"/>
      <c r="N9" s="1"/>
      <c r="O9" s="1"/>
      <c r="P9" s="1"/>
      <c r="Q9" s="1"/>
      <c r="R9" s="25"/>
      <c r="S9" s="25"/>
    </row>
    <row r="10" spans="1:19" ht="15" customHeight="1" x14ac:dyDescent="0.25">
      <c r="A10" s="18"/>
      <c r="B10" s="36" t="s">
        <v>41</v>
      </c>
      <c r="C10" s="35">
        <v>1</v>
      </c>
      <c r="D10" s="37">
        <v>10</v>
      </c>
      <c r="E10" s="37">
        <v>0.5</v>
      </c>
      <c r="F10" s="37">
        <v>0.6</v>
      </c>
      <c r="G10" s="38">
        <f t="shared" ref="G10" si="0">PRODUCT(C10:F10)</f>
        <v>3</v>
      </c>
      <c r="H10" s="39"/>
      <c r="I10" s="39"/>
      <c r="J10" s="43"/>
      <c r="K10" s="21"/>
      <c r="M10" s="25"/>
      <c r="N10" s="1"/>
      <c r="O10" s="1"/>
      <c r="P10" s="1"/>
      <c r="Q10" s="1"/>
      <c r="R10" s="25"/>
      <c r="S10" s="25"/>
    </row>
    <row r="11" spans="1:19" ht="15" customHeight="1" x14ac:dyDescent="0.25">
      <c r="A11" s="18"/>
      <c r="B11" s="36" t="s">
        <v>39</v>
      </c>
      <c r="C11" s="35"/>
      <c r="D11" s="37"/>
      <c r="E11" s="37"/>
      <c r="F11" s="37"/>
      <c r="G11" s="33">
        <f>SUM(G10:G10)</f>
        <v>3</v>
      </c>
      <c r="H11" s="39" t="s">
        <v>44</v>
      </c>
      <c r="I11" s="39">
        <v>64.63</v>
      </c>
      <c r="J11" s="43">
        <f>G11*I11</f>
        <v>193.89</v>
      </c>
      <c r="K11" s="21"/>
      <c r="M11" s="25"/>
      <c r="N11" s="1"/>
      <c r="O11" s="1"/>
      <c r="P11" s="1"/>
      <c r="Q11" s="1"/>
      <c r="R11" s="25"/>
      <c r="S11" s="25"/>
    </row>
    <row r="12" spans="1:19" ht="15" customHeight="1" x14ac:dyDescent="0.25">
      <c r="A12" s="18"/>
      <c r="B12" s="36" t="s">
        <v>38</v>
      </c>
      <c r="C12" s="35"/>
      <c r="D12" s="37"/>
      <c r="E12" s="37"/>
      <c r="F12" s="37"/>
      <c r="G12" s="38"/>
      <c r="H12" s="39"/>
      <c r="I12" s="39"/>
      <c r="J12" s="43">
        <f>0.13*G11*19284/360</f>
        <v>20.891000000000002</v>
      </c>
      <c r="K12" s="21"/>
      <c r="M12" s="25"/>
      <c r="N12" s="1"/>
      <c r="O12" s="1"/>
      <c r="P12" s="1"/>
      <c r="Q12" s="1"/>
      <c r="R12" s="25"/>
      <c r="S12" s="25"/>
    </row>
    <row r="13" spans="1:19" ht="15" customHeight="1" x14ac:dyDescent="0.25">
      <c r="A13" s="18"/>
      <c r="B13" s="36"/>
      <c r="C13" s="35"/>
      <c r="D13" s="37"/>
      <c r="E13" s="37"/>
      <c r="F13" s="37"/>
      <c r="G13" s="38"/>
      <c r="H13" s="39"/>
      <c r="I13" s="39"/>
      <c r="J13" s="43"/>
      <c r="K13" s="21"/>
      <c r="M13" s="25"/>
      <c r="N13" s="1"/>
      <c r="O13" s="1"/>
      <c r="P13" s="1"/>
      <c r="Q13" s="1"/>
      <c r="R13" s="25"/>
      <c r="S13" s="25"/>
    </row>
    <row r="14" spans="1:19" ht="105" x14ac:dyDescent="0.25">
      <c r="A14" s="18">
        <v>2</v>
      </c>
      <c r="B14" s="30" t="s">
        <v>43</v>
      </c>
      <c r="C14" s="19">
        <v>4</v>
      </c>
      <c r="D14" s="20">
        <v>2.5</v>
      </c>
      <c r="E14" s="21"/>
      <c r="F14" s="21"/>
      <c r="G14" s="33">
        <f>PRODUCT(C14:F14)</f>
        <v>10</v>
      </c>
      <c r="H14" s="5"/>
      <c r="I14" s="5"/>
      <c r="J14" s="5"/>
      <c r="K14" s="21"/>
      <c r="M14" s="25"/>
      <c r="N14" s="1"/>
      <c r="O14" s="1"/>
      <c r="P14" s="1"/>
      <c r="Q14" s="1"/>
      <c r="R14" s="25"/>
      <c r="S14" s="25"/>
    </row>
    <row r="15" spans="1:19" ht="15" customHeight="1" x14ac:dyDescent="0.25">
      <c r="A15" s="18"/>
      <c r="B15" s="36" t="s">
        <v>39</v>
      </c>
      <c r="C15" s="35"/>
      <c r="D15" s="37"/>
      <c r="E15" s="37"/>
      <c r="F15" s="37"/>
      <c r="G15" s="33">
        <f>SUM(G14)</f>
        <v>10</v>
      </c>
      <c r="H15" s="22" t="s">
        <v>42</v>
      </c>
      <c r="I15" s="23">
        <v>5144.96</v>
      </c>
      <c r="J15" s="33">
        <f>G15*I15</f>
        <v>51449.599999999999</v>
      </c>
      <c r="K15" s="21"/>
      <c r="M15" s="25"/>
      <c r="N15" s="1"/>
      <c r="O15" s="1"/>
      <c r="P15" s="1"/>
      <c r="Q15" s="1"/>
      <c r="R15" s="25"/>
      <c r="S15" s="25"/>
    </row>
    <row r="16" spans="1:19" ht="15" customHeight="1" x14ac:dyDescent="0.25">
      <c r="A16" s="18"/>
      <c r="B16" s="36" t="s">
        <v>38</v>
      </c>
      <c r="C16" s="35"/>
      <c r="D16" s="37"/>
      <c r="E16" s="37"/>
      <c r="F16" s="37"/>
      <c r="G16" s="38"/>
      <c r="H16" s="39"/>
      <c r="I16" s="39"/>
      <c r="J16" s="43">
        <f>0.13*G15*57364.6/12.5</f>
        <v>5965.9183999999996</v>
      </c>
      <c r="K16" s="21"/>
      <c r="M16" s="25"/>
      <c r="N16" s="1"/>
      <c r="O16" s="1"/>
      <c r="P16" s="1"/>
      <c r="Q16" s="1"/>
      <c r="R16" s="25"/>
      <c r="S16" s="25"/>
    </row>
    <row r="17" spans="1:19" ht="15" customHeight="1" x14ac:dyDescent="0.25">
      <c r="A17" s="39"/>
      <c r="B17" s="36"/>
      <c r="C17" s="41"/>
      <c r="D17" s="42"/>
      <c r="E17" s="42"/>
      <c r="F17" s="42"/>
      <c r="G17" s="42"/>
      <c r="H17" s="42"/>
      <c r="I17" s="42"/>
      <c r="J17" s="43"/>
      <c r="K17" s="35"/>
    </row>
    <row r="18" spans="1:19" ht="15" customHeight="1" x14ac:dyDescent="0.25">
      <c r="A18" s="18">
        <v>3</v>
      </c>
      <c r="B18" s="30" t="s">
        <v>30</v>
      </c>
      <c r="C18" s="19">
        <v>0</v>
      </c>
      <c r="D18" s="20"/>
      <c r="E18" s="21"/>
      <c r="F18" s="21"/>
      <c r="G18" s="33">
        <f t="shared" ref="G18" si="1">PRODUCT(C18:F18)</f>
        <v>0</v>
      </c>
      <c r="H18" s="22" t="s">
        <v>31</v>
      </c>
      <c r="I18" s="23">
        <v>500</v>
      </c>
      <c r="J18" s="33">
        <f>G18*I18</f>
        <v>0</v>
      </c>
      <c r="K18" s="21"/>
      <c r="M18" s="25"/>
      <c r="N18" s="1"/>
      <c r="O18" s="1"/>
      <c r="P18" s="1"/>
      <c r="Q18" s="1"/>
      <c r="R18" s="25"/>
      <c r="S18" s="25"/>
    </row>
    <row r="19" spans="1:19" ht="15" customHeight="1" x14ac:dyDescent="0.25">
      <c r="A19" s="18"/>
      <c r="B19" s="24"/>
      <c r="C19" s="19"/>
      <c r="D19" s="20"/>
      <c r="E19" s="21"/>
      <c r="F19" s="21"/>
      <c r="G19" s="23"/>
      <c r="H19" s="22"/>
      <c r="I19" s="23"/>
      <c r="J19" s="40"/>
      <c r="K19" s="21"/>
      <c r="M19" s="25"/>
      <c r="N19" s="1"/>
      <c r="O19" s="1"/>
      <c r="P19" s="1"/>
      <c r="Q19" s="1"/>
      <c r="R19" s="25"/>
      <c r="S19" s="25"/>
    </row>
    <row r="20" spans="1:19" x14ac:dyDescent="0.25">
      <c r="A20" s="39"/>
      <c r="B20" s="44" t="s">
        <v>17</v>
      </c>
      <c r="C20" s="45"/>
      <c r="D20" s="37"/>
      <c r="E20" s="37"/>
      <c r="F20" s="37"/>
      <c r="G20" s="40"/>
      <c r="H20" s="40"/>
      <c r="I20" s="40"/>
      <c r="J20" s="40">
        <f>SUM(J9:J18)</f>
        <v>57630.299400000004</v>
      </c>
      <c r="K20" s="35"/>
    </row>
    <row r="21" spans="1:19" x14ac:dyDescent="0.25">
      <c r="A21" s="56"/>
      <c r="B21" s="59"/>
      <c r="C21" s="60"/>
      <c r="D21" s="57"/>
      <c r="E21" s="57"/>
      <c r="F21" s="57"/>
      <c r="G21" s="58"/>
      <c r="H21" s="58"/>
      <c r="I21" s="58"/>
      <c r="J21" s="58"/>
      <c r="K21" s="55"/>
    </row>
    <row r="22" spans="1:19" s="1" customFormat="1" x14ac:dyDescent="0.25">
      <c r="A22" s="48"/>
      <c r="B22" s="29" t="s">
        <v>48</v>
      </c>
      <c r="C22" s="77">
        <f>J20</f>
        <v>57630.299400000004</v>
      </c>
      <c r="D22" s="77"/>
      <c r="E22" s="38">
        <v>100</v>
      </c>
      <c r="F22" s="49"/>
      <c r="G22" s="50"/>
      <c r="H22" s="49"/>
      <c r="I22" s="51"/>
      <c r="J22" s="52"/>
      <c r="K22" s="53"/>
    </row>
    <row r="23" spans="1:19" x14ac:dyDescent="0.25">
      <c r="A23" s="54"/>
      <c r="B23" s="29" t="s">
        <v>32</v>
      </c>
      <c r="C23" s="80">
        <v>52000</v>
      </c>
      <c r="D23" s="80"/>
      <c r="E23" s="38"/>
      <c r="F23" s="47"/>
      <c r="G23" s="46"/>
      <c r="H23" s="46"/>
      <c r="I23" s="46"/>
      <c r="J23" s="46"/>
      <c r="K23" s="47"/>
    </row>
    <row r="24" spans="1:19" x14ac:dyDescent="0.25">
      <c r="A24" s="54"/>
      <c r="B24" s="29" t="s">
        <v>33</v>
      </c>
      <c r="C24" s="80">
        <f>84.98%*C22</f>
        <v>48974.228430120005</v>
      </c>
      <c r="D24" s="80"/>
      <c r="E24" s="38">
        <f>C24/C22*100</f>
        <v>84.98</v>
      </c>
      <c r="F24" s="47"/>
      <c r="G24" s="46"/>
      <c r="H24" s="46"/>
      <c r="I24" s="46"/>
      <c r="J24" s="46"/>
      <c r="K24" s="47"/>
    </row>
    <row r="25" spans="1:19" x14ac:dyDescent="0.25">
      <c r="A25" s="54"/>
      <c r="B25" s="29" t="s">
        <v>34</v>
      </c>
      <c r="C25" s="77">
        <f>C22-C24</f>
        <v>8656.0709698799983</v>
      </c>
      <c r="D25" s="77"/>
      <c r="E25" s="38">
        <f>100-E24</f>
        <v>15.019999999999996</v>
      </c>
      <c r="F25" s="47"/>
      <c r="G25" s="46"/>
      <c r="H25" s="46"/>
      <c r="I25" s="46"/>
      <c r="J25" s="46"/>
      <c r="K25" s="47"/>
    </row>
    <row r="26" spans="1:19" x14ac:dyDescent="0.25">
      <c r="A26" s="54"/>
      <c r="B26" s="29" t="s">
        <v>35</v>
      </c>
      <c r="C26" s="77">
        <f>C23*0.03</f>
        <v>1560</v>
      </c>
      <c r="D26" s="77"/>
      <c r="E26" s="38">
        <v>3</v>
      </c>
      <c r="F26" s="47"/>
      <c r="G26" s="46"/>
      <c r="H26" s="46"/>
      <c r="I26" s="46"/>
      <c r="J26" s="46"/>
      <c r="K26" s="47"/>
    </row>
    <row r="27" spans="1:19" x14ac:dyDescent="0.25">
      <c r="A27" s="54"/>
      <c r="B27" s="29" t="s">
        <v>36</v>
      </c>
      <c r="C27" s="77">
        <f>C23*0.02</f>
        <v>1040</v>
      </c>
      <c r="D27" s="77"/>
      <c r="E27" s="38">
        <v>2</v>
      </c>
      <c r="F27" s="47"/>
      <c r="G27" s="46"/>
      <c r="H27" s="46"/>
      <c r="I27" s="46"/>
      <c r="J27" s="46"/>
      <c r="K27" s="47"/>
    </row>
    <row r="28" spans="1:19" s="34" customFormat="1" x14ac:dyDescent="0.25">
      <c r="A28" s="55"/>
      <c r="B28" s="55"/>
      <c r="C28" s="55"/>
      <c r="D28" s="55"/>
      <c r="E28" s="55"/>
      <c r="F28" s="55"/>
      <c r="G28" s="55"/>
      <c r="H28" s="55"/>
      <c r="I28" s="55"/>
      <c r="J28" s="55"/>
      <c r="K28" s="55"/>
    </row>
    <row r="29" spans="1:19" s="34" customFormat="1" x14ac:dyDescent="0.25"/>
    <row r="30" spans="1:19" s="34" customFormat="1" x14ac:dyDescent="0.25"/>
    <row r="31" spans="1:19" s="34" customFormat="1" x14ac:dyDescent="0.25"/>
    <row r="32" spans="1:19" s="34" customFormat="1" x14ac:dyDescent="0.25"/>
    <row r="33" s="34" customFormat="1" x14ac:dyDescent="0.25"/>
    <row r="34" s="34" customFormat="1" x14ac:dyDescent="0.25"/>
    <row r="35" s="34" customFormat="1" x14ac:dyDescent="0.25"/>
    <row r="36" s="34" customFormat="1" x14ac:dyDescent="0.25"/>
    <row r="37" s="34" customFormat="1" x14ac:dyDescent="0.25"/>
    <row r="38" s="34" customFormat="1" x14ac:dyDescent="0.25"/>
    <row r="39" s="34" customFormat="1" x14ac:dyDescent="0.25"/>
    <row r="40" s="34" customFormat="1" x14ac:dyDescent="0.25"/>
    <row r="41" s="34" customFormat="1" x14ac:dyDescent="0.25"/>
    <row r="42" s="34" customFormat="1" x14ac:dyDescent="0.25"/>
    <row r="43" s="34" customFormat="1" x14ac:dyDescent="0.25"/>
    <row r="44" s="34" customFormat="1" x14ac:dyDescent="0.25"/>
    <row r="45" s="34" customFormat="1" x14ac:dyDescent="0.25"/>
    <row r="46" s="34" customFormat="1" x14ac:dyDescent="0.25"/>
    <row r="47" s="34" customFormat="1" x14ac:dyDescent="0.25"/>
    <row r="48" s="34" customFormat="1" x14ac:dyDescent="0.25"/>
    <row r="49" s="34" customFormat="1" x14ac:dyDescent="0.25"/>
    <row r="50" s="34" customFormat="1" x14ac:dyDescent="0.25"/>
    <row r="51" s="34" customFormat="1" x14ac:dyDescent="0.25"/>
    <row r="52" s="34" customFormat="1" x14ac:dyDescent="0.25"/>
    <row r="53" s="34" customFormat="1" x14ac:dyDescent="0.25"/>
    <row r="54" s="34" customFormat="1" x14ac:dyDescent="0.25"/>
    <row r="55" s="34" customFormat="1" x14ac:dyDescent="0.25"/>
    <row r="56" s="34" customFormat="1" x14ac:dyDescent="0.25"/>
    <row r="57" s="34" customFormat="1" x14ac:dyDescent="0.25"/>
    <row r="58" s="34" customFormat="1" x14ac:dyDescent="0.25"/>
    <row r="59" s="34" customFormat="1" x14ac:dyDescent="0.25"/>
    <row r="60" s="34" customFormat="1" x14ac:dyDescent="0.25"/>
    <row r="61" s="34" customFormat="1" x14ac:dyDescent="0.25"/>
    <row r="62" s="34" customFormat="1" x14ac:dyDescent="0.25"/>
    <row r="63" s="34" customFormat="1" x14ac:dyDescent="0.25"/>
    <row r="64" s="34" customFormat="1" x14ac:dyDescent="0.25"/>
    <row r="65" s="34" customFormat="1" x14ac:dyDescent="0.25"/>
    <row r="66" s="34" customFormat="1" x14ac:dyDescent="0.25"/>
    <row r="67" s="34" customFormat="1" x14ac:dyDescent="0.25"/>
    <row r="68" s="34" customFormat="1" x14ac:dyDescent="0.25"/>
    <row r="69" s="34" customFormat="1" x14ac:dyDescent="0.25"/>
    <row r="70" s="34" customFormat="1" x14ac:dyDescent="0.25"/>
    <row r="71" s="34" customFormat="1" x14ac:dyDescent="0.25"/>
    <row r="72" s="34" customFormat="1" x14ac:dyDescent="0.25"/>
    <row r="73" s="34" customFormat="1" x14ac:dyDescent="0.25"/>
    <row r="74" s="34" customFormat="1" x14ac:dyDescent="0.25"/>
    <row r="75" s="34" customFormat="1" x14ac:dyDescent="0.25"/>
    <row r="76" s="34" customFormat="1" x14ac:dyDescent="0.25"/>
    <row r="77" s="34" customFormat="1" x14ac:dyDescent="0.25"/>
    <row r="78" s="34" customFormat="1" x14ac:dyDescent="0.25"/>
    <row r="79" s="34" customFormat="1" x14ac:dyDescent="0.25"/>
    <row r="80" s="34" customFormat="1" x14ac:dyDescent="0.25"/>
    <row r="81" s="34" customFormat="1" x14ac:dyDescent="0.25"/>
    <row r="82" s="34" customFormat="1" x14ac:dyDescent="0.25"/>
    <row r="83" s="34" customFormat="1" x14ac:dyDescent="0.25"/>
    <row r="84" s="34" customFormat="1" x14ac:dyDescent="0.25"/>
  </sheetData>
  <mergeCells count="15">
    <mergeCell ref="C26:D26"/>
    <mergeCell ref="C27:D27"/>
    <mergeCell ref="A7:F7"/>
    <mergeCell ref="H7:K7"/>
    <mergeCell ref="C22:D22"/>
    <mergeCell ref="C23:D23"/>
    <mergeCell ref="C24:D24"/>
    <mergeCell ref="C25:D25"/>
    <mergeCell ref="A1:K1"/>
    <mergeCell ref="A2:K2"/>
    <mergeCell ref="A3:K3"/>
    <mergeCell ref="A4:K4"/>
    <mergeCell ref="A5:K5"/>
    <mergeCell ref="A6:F6"/>
    <mergeCell ref="H6:K6"/>
  </mergeCells>
  <pageMargins left="0.7" right="0.7" top="0.75" bottom="0.75" header="0.3" footer="0.3"/>
  <pageSetup paperSize="9" scale="80" orientation="portrait" r:id="rId1"/>
  <headerFooter>
    <oddFooter>&amp;LPrepared By:&amp;CChecked By:&amp;RApproved By:</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4"/>
  <sheetViews>
    <sheetView topLeftCell="A10" zoomScaleNormal="100" workbookViewId="0">
      <selection activeCell="M3" sqref="M3"/>
    </sheetView>
  </sheetViews>
  <sheetFormatPr defaultRowHeight="15" x14ac:dyDescent="0.25"/>
  <cols>
    <col min="1" max="1" width="4.7109375" customWidth="1"/>
    <col min="2" max="2" width="30.85546875" customWidth="1"/>
    <col min="3" max="3" width="4.5703125" bestFit="1" customWidth="1"/>
    <col min="4" max="4" width="7.5703125" customWidth="1"/>
    <col min="5" max="5" width="8.5703125" customWidth="1"/>
    <col min="6" max="6" width="8" customWidth="1"/>
    <col min="7" max="7" width="9.42578125" customWidth="1"/>
    <col min="8" max="8" width="5" bestFit="1" customWidth="1"/>
    <col min="9" max="10" width="10.7109375" hidden="1" customWidth="1"/>
  </cols>
  <sheetData>
    <row r="1" spans="1:19" s="1" customFormat="1" x14ac:dyDescent="0.25">
      <c r="A1" s="82" t="s">
        <v>0</v>
      </c>
      <c r="B1" s="82"/>
      <c r="C1" s="82"/>
      <c r="D1" s="82"/>
      <c r="E1" s="82"/>
      <c r="F1" s="82"/>
      <c r="G1" s="82"/>
      <c r="H1" s="82"/>
      <c r="I1" s="82"/>
      <c r="J1" s="82"/>
      <c r="K1" s="82"/>
    </row>
    <row r="2" spans="1:19" s="1" customFormat="1" ht="22.5" x14ac:dyDescent="0.25">
      <c r="A2" s="83" t="s">
        <v>1</v>
      </c>
      <c r="B2" s="83"/>
      <c r="C2" s="83"/>
      <c r="D2" s="83"/>
      <c r="E2" s="83"/>
      <c r="F2" s="83"/>
      <c r="G2" s="83"/>
      <c r="H2" s="83"/>
      <c r="I2" s="83"/>
      <c r="J2" s="83"/>
      <c r="K2" s="83"/>
    </row>
    <row r="3" spans="1:19" s="1" customFormat="1" x14ac:dyDescent="0.25">
      <c r="A3" s="75" t="s">
        <v>2</v>
      </c>
      <c r="B3" s="75"/>
      <c r="C3" s="75"/>
      <c r="D3" s="75"/>
      <c r="E3" s="75"/>
      <c r="F3" s="75"/>
      <c r="G3" s="75"/>
      <c r="H3" s="75"/>
      <c r="I3" s="75"/>
      <c r="J3" s="75"/>
      <c r="K3" s="75"/>
    </row>
    <row r="4" spans="1:19" s="1" customFormat="1" x14ac:dyDescent="0.25">
      <c r="A4" s="75" t="s">
        <v>3</v>
      </c>
      <c r="B4" s="75"/>
      <c r="C4" s="75"/>
      <c r="D4" s="75"/>
      <c r="E4" s="75"/>
      <c r="F4" s="75"/>
      <c r="G4" s="75"/>
      <c r="H4" s="75"/>
      <c r="I4" s="75"/>
      <c r="J4" s="75"/>
      <c r="K4" s="75"/>
    </row>
    <row r="5" spans="1:19" ht="18.75" x14ac:dyDescent="0.3">
      <c r="A5" s="84" t="s">
        <v>53</v>
      </c>
      <c r="B5" s="84"/>
      <c r="C5" s="84"/>
      <c r="D5" s="84"/>
      <c r="E5" s="84"/>
      <c r="F5" s="84"/>
      <c r="G5" s="84"/>
      <c r="H5" s="84"/>
      <c r="I5" s="84"/>
      <c r="J5" s="84"/>
      <c r="K5" s="84"/>
    </row>
    <row r="6" spans="1:19" ht="15.75" x14ac:dyDescent="0.25">
      <c r="A6" s="65" t="s">
        <v>45</v>
      </c>
      <c r="B6" s="65"/>
      <c r="C6" s="65"/>
      <c r="D6" s="65"/>
      <c r="E6" s="65"/>
      <c r="F6" s="65"/>
      <c r="G6" s="2"/>
      <c r="I6" s="86"/>
      <c r="J6" s="86"/>
      <c r="K6" s="61" t="s">
        <v>40</v>
      </c>
    </row>
    <row r="7" spans="1:19" ht="15.75" x14ac:dyDescent="0.25">
      <c r="A7" s="78" t="s">
        <v>28</v>
      </c>
      <c r="B7" s="78"/>
      <c r="C7" s="78"/>
      <c r="D7" s="78"/>
      <c r="E7" s="78"/>
      <c r="F7" s="78"/>
      <c r="G7" s="3"/>
      <c r="I7" s="87"/>
      <c r="J7" s="87"/>
      <c r="K7" s="62" t="s">
        <v>50</v>
      </c>
    </row>
    <row r="8" spans="1:19" ht="15" customHeight="1" x14ac:dyDescent="0.25">
      <c r="A8" s="4" t="s">
        <v>5</v>
      </c>
      <c r="B8" s="15" t="s">
        <v>6</v>
      </c>
      <c r="C8" s="4" t="s">
        <v>7</v>
      </c>
      <c r="D8" s="16" t="s">
        <v>8</v>
      </c>
      <c r="E8" s="16" t="s">
        <v>9</v>
      </c>
      <c r="F8" s="16" t="s">
        <v>10</v>
      </c>
      <c r="G8" s="16" t="s">
        <v>11</v>
      </c>
      <c r="H8" s="4" t="s">
        <v>12</v>
      </c>
      <c r="I8" s="16" t="s">
        <v>13</v>
      </c>
      <c r="J8" s="16" t="s">
        <v>14</v>
      </c>
      <c r="K8" s="17" t="s">
        <v>15</v>
      </c>
    </row>
    <row r="9" spans="1:19" ht="165" x14ac:dyDescent="0.25">
      <c r="A9" s="18">
        <v>1</v>
      </c>
      <c r="B9" s="30" t="s">
        <v>47</v>
      </c>
      <c r="C9" s="35"/>
      <c r="D9" s="37"/>
      <c r="E9" s="37"/>
      <c r="F9" s="37"/>
      <c r="G9" s="38"/>
      <c r="H9" s="39"/>
      <c r="I9" s="39"/>
      <c r="J9" s="43"/>
      <c r="K9" s="21"/>
      <c r="M9" s="25"/>
      <c r="N9" s="1"/>
      <c r="O9" s="1"/>
      <c r="P9" s="1"/>
      <c r="Q9" s="1"/>
      <c r="R9" s="25"/>
      <c r="S9" s="25"/>
    </row>
    <row r="10" spans="1:19" ht="15" customHeight="1" x14ac:dyDescent="0.25">
      <c r="A10" s="18"/>
      <c r="B10" s="36" t="s">
        <v>41</v>
      </c>
      <c r="C10" s="35">
        <v>1</v>
      </c>
      <c r="D10" s="37">
        <v>10</v>
      </c>
      <c r="E10" s="37">
        <v>0.5</v>
      </c>
      <c r="F10" s="37">
        <v>0.6</v>
      </c>
      <c r="G10" s="38">
        <f t="shared" ref="G10" si="0">PRODUCT(C10:F10)</f>
        <v>3</v>
      </c>
      <c r="H10" s="39"/>
      <c r="I10" s="39"/>
      <c r="J10" s="43"/>
      <c r="K10" s="21"/>
      <c r="M10" s="25"/>
      <c r="N10" s="1"/>
      <c r="O10" s="1"/>
      <c r="P10" s="1"/>
      <c r="Q10" s="1"/>
      <c r="R10" s="25"/>
      <c r="S10" s="25"/>
    </row>
    <row r="11" spans="1:19" ht="15" customHeight="1" x14ac:dyDescent="0.25">
      <c r="A11" s="18"/>
      <c r="B11" s="36" t="s">
        <v>39</v>
      </c>
      <c r="C11" s="35"/>
      <c r="D11" s="37"/>
      <c r="E11" s="37"/>
      <c r="F11" s="37"/>
      <c r="G11" s="33">
        <f>SUM(G10:G10)</f>
        <v>3</v>
      </c>
      <c r="H11" s="39" t="s">
        <v>44</v>
      </c>
      <c r="I11" s="39">
        <v>64.63</v>
      </c>
      <c r="J11" s="43">
        <f>G11*I11</f>
        <v>193.89</v>
      </c>
      <c r="K11" s="21"/>
      <c r="M11" s="25"/>
      <c r="N11" s="1"/>
      <c r="O11" s="1"/>
      <c r="P11" s="1"/>
      <c r="Q11" s="1"/>
      <c r="R11" s="25"/>
      <c r="S11" s="25"/>
    </row>
    <row r="12" spans="1:19" ht="15" hidden="1" customHeight="1" x14ac:dyDescent="0.25">
      <c r="A12" s="18"/>
      <c r="B12" s="36" t="s">
        <v>38</v>
      </c>
      <c r="C12" s="35"/>
      <c r="D12" s="37"/>
      <c r="E12" s="37"/>
      <c r="F12" s="37"/>
      <c r="G12" s="38"/>
      <c r="H12" s="39"/>
      <c r="I12" s="39"/>
      <c r="J12" s="43">
        <f>0.13*G11*19284/360</f>
        <v>20.891000000000002</v>
      </c>
      <c r="K12" s="21"/>
      <c r="M12" s="25"/>
      <c r="N12" s="1"/>
      <c r="O12" s="1"/>
      <c r="P12" s="1"/>
      <c r="Q12" s="1"/>
      <c r="R12" s="25"/>
      <c r="S12" s="25"/>
    </row>
    <row r="13" spans="1:19" ht="15" customHeight="1" x14ac:dyDescent="0.25">
      <c r="A13" s="18"/>
      <c r="B13" s="36"/>
      <c r="C13" s="35"/>
      <c r="D13" s="37"/>
      <c r="E13" s="37"/>
      <c r="F13" s="37"/>
      <c r="G13" s="38"/>
      <c r="H13" s="39"/>
      <c r="I13" s="39"/>
      <c r="J13" s="43"/>
      <c r="K13" s="21"/>
      <c r="M13" s="25"/>
      <c r="N13" s="1"/>
      <c r="O13" s="1"/>
      <c r="P13" s="1"/>
      <c r="Q13" s="1"/>
      <c r="R13" s="25"/>
      <c r="S13" s="25"/>
    </row>
    <row r="14" spans="1:19" ht="105" x14ac:dyDescent="0.25">
      <c r="A14" s="18">
        <v>2</v>
      </c>
      <c r="B14" s="30" t="s">
        <v>43</v>
      </c>
      <c r="C14" s="19">
        <v>4</v>
      </c>
      <c r="D14" s="20">
        <v>2.5</v>
      </c>
      <c r="E14" s="21"/>
      <c r="F14" s="21"/>
      <c r="G14" s="33">
        <f>PRODUCT(C14:F14)</f>
        <v>10</v>
      </c>
      <c r="H14" s="5"/>
      <c r="I14" s="5"/>
      <c r="J14" s="5"/>
      <c r="K14" s="21"/>
      <c r="M14" s="25"/>
      <c r="N14" s="1"/>
      <c r="O14" s="1"/>
      <c r="P14" s="1"/>
      <c r="Q14" s="1"/>
      <c r="R14" s="25"/>
      <c r="S14" s="25"/>
    </row>
    <row r="15" spans="1:19" ht="15" customHeight="1" x14ac:dyDescent="0.25">
      <c r="A15" s="18"/>
      <c r="B15" s="36" t="s">
        <v>39</v>
      </c>
      <c r="C15" s="35"/>
      <c r="D15" s="37"/>
      <c r="E15" s="37"/>
      <c r="F15" s="37"/>
      <c r="G15" s="33">
        <f>SUM(G14)</f>
        <v>10</v>
      </c>
      <c r="H15" s="22" t="s">
        <v>42</v>
      </c>
      <c r="I15" s="23">
        <v>5144.96</v>
      </c>
      <c r="J15" s="33">
        <f>G15*I15</f>
        <v>51449.599999999999</v>
      </c>
      <c r="K15" s="21"/>
      <c r="M15" s="25"/>
      <c r="N15" s="1"/>
      <c r="O15" s="1"/>
      <c r="P15" s="1"/>
      <c r="Q15" s="1"/>
      <c r="R15" s="25"/>
      <c r="S15" s="25"/>
    </row>
    <row r="16" spans="1:19" ht="15" hidden="1" customHeight="1" x14ac:dyDescent="0.25">
      <c r="A16" s="18"/>
      <c r="B16" s="36" t="s">
        <v>38</v>
      </c>
      <c r="C16" s="35"/>
      <c r="D16" s="37"/>
      <c r="E16" s="37"/>
      <c r="F16" s="37"/>
      <c r="G16" s="38"/>
      <c r="H16" s="39"/>
      <c r="I16" s="39"/>
      <c r="J16" s="43">
        <f>0.13*G15*57364.6/12.5</f>
        <v>5965.9183999999996</v>
      </c>
      <c r="K16" s="21"/>
      <c r="M16" s="25"/>
      <c r="N16" s="1"/>
      <c r="O16" s="1"/>
      <c r="P16" s="1"/>
      <c r="Q16" s="1"/>
      <c r="R16" s="25"/>
      <c r="S16" s="25"/>
    </row>
    <row r="17" spans="1:19" ht="15" customHeight="1" x14ac:dyDescent="0.25">
      <c r="A17" s="39"/>
      <c r="B17" s="36"/>
      <c r="C17" s="41"/>
      <c r="D17" s="42"/>
      <c r="E17" s="42"/>
      <c r="F17" s="42"/>
      <c r="G17" s="42"/>
      <c r="H17" s="42"/>
      <c r="I17" s="42"/>
      <c r="J17" s="43"/>
      <c r="K17" s="35"/>
    </row>
    <row r="18" spans="1:19" ht="15" customHeight="1" x14ac:dyDescent="0.25">
      <c r="A18" s="18">
        <v>3</v>
      </c>
      <c r="B18" s="30" t="s">
        <v>30</v>
      </c>
      <c r="C18" s="19">
        <v>0</v>
      </c>
      <c r="D18" s="20"/>
      <c r="E18" s="21"/>
      <c r="F18" s="21"/>
      <c r="G18" s="33">
        <f t="shared" ref="G18" si="1">PRODUCT(C18:F18)</f>
        <v>0</v>
      </c>
      <c r="H18" s="22" t="s">
        <v>31</v>
      </c>
      <c r="I18" s="23">
        <v>500</v>
      </c>
      <c r="J18" s="33">
        <f>G18*I18</f>
        <v>0</v>
      </c>
      <c r="K18" s="21"/>
      <c r="M18" s="25"/>
      <c r="N18" s="1"/>
      <c r="O18" s="1"/>
      <c r="P18" s="1"/>
      <c r="Q18" s="1"/>
      <c r="R18" s="25"/>
      <c r="S18" s="25"/>
    </row>
    <row r="19" spans="1:19" ht="15" customHeight="1" x14ac:dyDescent="0.25">
      <c r="A19" s="18"/>
      <c r="B19" s="24"/>
      <c r="C19" s="19"/>
      <c r="D19" s="20"/>
      <c r="E19" s="21"/>
      <c r="F19" s="21"/>
      <c r="G19" s="23"/>
      <c r="H19" s="22"/>
      <c r="I19" s="23"/>
      <c r="J19" s="40"/>
      <c r="K19" s="21"/>
      <c r="M19" s="25"/>
      <c r="N19" s="1"/>
      <c r="O19" s="1"/>
      <c r="P19" s="1"/>
      <c r="Q19" s="1"/>
      <c r="R19" s="25"/>
      <c r="S19" s="25"/>
    </row>
    <row r="20" spans="1:19" x14ac:dyDescent="0.25">
      <c r="A20" s="39"/>
      <c r="B20" s="44" t="s">
        <v>17</v>
      </c>
      <c r="C20" s="45"/>
      <c r="D20" s="37"/>
      <c r="E20" s="37"/>
      <c r="F20" s="37"/>
      <c r="G20" s="40"/>
      <c r="H20" s="40"/>
      <c r="I20" s="40"/>
      <c r="J20" s="40">
        <f>SUM(J9:J18)</f>
        <v>57630.299400000004</v>
      </c>
      <c r="K20" s="35"/>
    </row>
    <row r="21" spans="1:19" x14ac:dyDescent="0.25">
      <c r="A21" s="56"/>
      <c r="B21" s="59"/>
      <c r="C21" s="60"/>
      <c r="D21" s="57"/>
      <c r="E21" s="57"/>
      <c r="F21" s="57"/>
      <c r="G21" s="58"/>
      <c r="H21" s="58"/>
      <c r="I21" s="58"/>
      <c r="J21" s="58"/>
      <c r="K21" s="55"/>
    </row>
    <row r="22" spans="1:19" s="1" customFormat="1" hidden="1" x14ac:dyDescent="0.25">
      <c r="A22" s="48"/>
      <c r="B22" s="29" t="s">
        <v>48</v>
      </c>
      <c r="C22" s="77">
        <f>J20</f>
        <v>57630.299400000004</v>
      </c>
      <c r="D22" s="77"/>
      <c r="E22" s="38">
        <v>100</v>
      </c>
      <c r="F22" s="49"/>
      <c r="G22" s="50"/>
      <c r="H22" s="49"/>
      <c r="I22" s="51"/>
      <c r="J22" s="52"/>
      <c r="K22" s="53"/>
    </row>
    <row r="23" spans="1:19" hidden="1" x14ac:dyDescent="0.25">
      <c r="A23" s="54"/>
      <c r="B23" s="29" t="s">
        <v>32</v>
      </c>
      <c r="C23" s="80">
        <v>52000</v>
      </c>
      <c r="D23" s="80"/>
      <c r="E23" s="38"/>
      <c r="F23" s="47"/>
      <c r="G23" s="46"/>
      <c r="H23" s="46"/>
      <c r="I23" s="46"/>
      <c r="J23" s="46"/>
      <c r="K23" s="47"/>
    </row>
    <row r="24" spans="1:19" hidden="1" x14ac:dyDescent="0.25">
      <c r="A24" s="54"/>
      <c r="B24" s="29" t="s">
        <v>33</v>
      </c>
      <c r="C24" s="80">
        <f>84.98%*C22</f>
        <v>48974.228430120005</v>
      </c>
      <c r="D24" s="80"/>
      <c r="E24" s="38">
        <f>C24/C22*100</f>
        <v>84.98</v>
      </c>
      <c r="F24" s="47"/>
      <c r="G24" s="46"/>
      <c r="H24" s="46"/>
      <c r="I24" s="46"/>
      <c r="J24" s="46"/>
      <c r="K24" s="47"/>
    </row>
    <row r="25" spans="1:19" hidden="1" x14ac:dyDescent="0.25">
      <c r="A25" s="54"/>
      <c r="B25" s="29" t="s">
        <v>34</v>
      </c>
      <c r="C25" s="77">
        <f>C22-C24</f>
        <v>8656.0709698799983</v>
      </c>
      <c r="D25" s="77"/>
      <c r="E25" s="38">
        <f>100-E24</f>
        <v>15.019999999999996</v>
      </c>
      <c r="F25" s="47"/>
      <c r="G25" s="46"/>
      <c r="H25" s="46"/>
      <c r="I25" s="46"/>
      <c r="J25" s="46"/>
      <c r="K25" s="47"/>
    </row>
    <row r="26" spans="1:19" hidden="1" x14ac:dyDescent="0.25">
      <c r="A26" s="54"/>
      <c r="B26" s="29" t="s">
        <v>35</v>
      </c>
      <c r="C26" s="77">
        <f>C23*0.03</f>
        <v>1560</v>
      </c>
      <c r="D26" s="77"/>
      <c r="E26" s="38">
        <v>3</v>
      </c>
      <c r="F26" s="47"/>
      <c r="G26" s="46"/>
      <c r="H26" s="46"/>
      <c r="I26" s="46"/>
      <c r="J26" s="46"/>
      <c r="K26" s="47"/>
    </row>
    <row r="27" spans="1:19" hidden="1" x14ac:dyDescent="0.25">
      <c r="A27" s="54"/>
      <c r="B27" s="29" t="s">
        <v>36</v>
      </c>
      <c r="C27" s="77">
        <f>C23*0.02</f>
        <v>1040</v>
      </c>
      <c r="D27" s="77"/>
      <c r="E27" s="38">
        <v>2</v>
      </c>
      <c r="F27" s="47"/>
      <c r="G27" s="46"/>
      <c r="H27" s="46"/>
      <c r="I27" s="46"/>
      <c r="J27" s="46"/>
      <c r="K27" s="47"/>
    </row>
    <row r="28" spans="1:19" s="34" customFormat="1" x14ac:dyDescent="0.25">
      <c r="A28" s="55"/>
      <c r="B28" s="55"/>
      <c r="C28" s="55"/>
      <c r="D28" s="55"/>
      <c r="E28" s="55"/>
      <c r="F28" s="55"/>
      <c r="G28" s="55"/>
      <c r="H28" s="55"/>
      <c r="I28" s="55"/>
      <c r="J28" s="55"/>
      <c r="K28" s="55"/>
    </row>
    <row r="29" spans="1:19" s="34" customFormat="1" x14ac:dyDescent="0.25"/>
    <row r="30" spans="1:19" s="34" customFormat="1" x14ac:dyDescent="0.25"/>
    <row r="31" spans="1:19" s="34" customFormat="1" x14ac:dyDescent="0.25"/>
    <row r="32" spans="1:19" s="34" customFormat="1" x14ac:dyDescent="0.25"/>
    <row r="33" s="34" customFormat="1" x14ac:dyDescent="0.25"/>
    <row r="34" s="34" customFormat="1" x14ac:dyDescent="0.25"/>
    <row r="35" s="34" customFormat="1" x14ac:dyDescent="0.25"/>
    <row r="36" s="34" customFormat="1" x14ac:dyDescent="0.25"/>
    <row r="37" s="34" customFormat="1" x14ac:dyDescent="0.25"/>
    <row r="38" s="34" customFormat="1" x14ac:dyDescent="0.25"/>
    <row r="39" s="34" customFormat="1" x14ac:dyDescent="0.25"/>
    <row r="40" s="34" customFormat="1" x14ac:dyDescent="0.25"/>
    <row r="41" s="34" customFormat="1" x14ac:dyDescent="0.25"/>
    <row r="42" s="34" customFormat="1" x14ac:dyDescent="0.25"/>
    <row r="43" s="34" customFormat="1" x14ac:dyDescent="0.25"/>
    <row r="44" s="34" customFormat="1" x14ac:dyDescent="0.25"/>
    <row r="45" s="34" customFormat="1" x14ac:dyDescent="0.25"/>
    <row r="46" s="34" customFormat="1" x14ac:dyDescent="0.25"/>
    <row r="47" s="34" customFormat="1" x14ac:dyDescent="0.25"/>
    <row r="48" s="34" customFormat="1" x14ac:dyDescent="0.25"/>
    <row r="49" s="34" customFormat="1" x14ac:dyDescent="0.25"/>
    <row r="50" s="34" customFormat="1" x14ac:dyDescent="0.25"/>
    <row r="51" s="34" customFormat="1" x14ac:dyDescent="0.25"/>
    <row r="52" s="34" customFormat="1" x14ac:dyDescent="0.25"/>
    <row r="53" s="34" customFormat="1" x14ac:dyDescent="0.25"/>
    <row r="54" s="34" customFormat="1" x14ac:dyDescent="0.25"/>
    <row r="55" s="34" customFormat="1" x14ac:dyDescent="0.25"/>
    <row r="56" s="34" customFormat="1" x14ac:dyDescent="0.25"/>
    <row r="57" s="34" customFormat="1" x14ac:dyDescent="0.25"/>
    <row r="58" s="34" customFormat="1" x14ac:dyDescent="0.25"/>
    <row r="59" s="34" customFormat="1" x14ac:dyDescent="0.25"/>
    <row r="60" s="34" customFormat="1" x14ac:dyDescent="0.25"/>
    <row r="61" s="34" customFormat="1" x14ac:dyDescent="0.25"/>
    <row r="62" s="34" customFormat="1" x14ac:dyDescent="0.25"/>
    <row r="63" s="34" customFormat="1" x14ac:dyDescent="0.25"/>
    <row r="64" s="34" customFormat="1" x14ac:dyDescent="0.25"/>
    <row r="65" s="34" customFormat="1" x14ac:dyDescent="0.25"/>
    <row r="66" s="34" customFormat="1" x14ac:dyDescent="0.25"/>
    <row r="67" s="34" customFormat="1" x14ac:dyDescent="0.25"/>
    <row r="68" s="34" customFormat="1" x14ac:dyDescent="0.25"/>
    <row r="69" s="34" customFormat="1" x14ac:dyDescent="0.25"/>
    <row r="70" s="34" customFormat="1" x14ac:dyDescent="0.25"/>
    <row r="71" s="34" customFormat="1" x14ac:dyDescent="0.25"/>
    <row r="72" s="34" customFormat="1" x14ac:dyDescent="0.25"/>
    <row r="73" s="34" customFormat="1" x14ac:dyDescent="0.25"/>
    <row r="74" s="34" customFormat="1" x14ac:dyDescent="0.25"/>
    <row r="75" s="34" customFormat="1" x14ac:dyDescent="0.25"/>
    <row r="76" s="34" customFormat="1" x14ac:dyDescent="0.25"/>
    <row r="77" s="34" customFormat="1" x14ac:dyDescent="0.25"/>
    <row r="78" s="34" customFormat="1" x14ac:dyDescent="0.25"/>
    <row r="79" s="34" customFormat="1" x14ac:dyDescent="0.25"/>
    <row r="80" s="34" customFormat="1" x14ac:dyDescent="0.25"/>
    <row r="81" s="34" customFormat="1" x14ac:dyDescent="0.25"/>
    <row r="82" s="34" customFormat="1" x14ac:dyDescent="0.25"/>
    <row r="83" s="34" customFormat="1" x14ac:dyDescent="0.25"/>
    <row r="84" s="34" customFormat="1" x14ac:dyDescent="0.25"/>
  </sheetData>
  <mergeCells count="13">
    <mergeCell ref="C26:D26"/>
    <mergeCell ref="C27:D27"/>
    <mergeCell ref="A7:F7"/>
    <mergeCell ref="C22:D22"/>
    <mergeCell ref="C23:D23"/>
    <mergeCell ref="C24:D24"/>
    <mergeCell ref="C25:D25"/>
    <mergeCell ref="A1:K1"/>
    <mergeCell ref="A2:K2"/>
    <mergeCell ref="A3:K3"/>
    <mergeCell ref="A4:K4"/>
    <mergeCell ref="A5:K5"/>
    <mergeCell ref="A6:F6"/>
  </mergeCells>
  <pageMargins left="0.7" right="0.7" top="0.75" bottom="0.75" header="0.3" footer="0.3"/>
  <pageSetup paperSize="9" scale="80" orientation="portrait" r:id="rId1"/>
  <headerFooter>
    <oddFooter>&amp;LPrepared By:&amp;CChecked By:&amp;RApproved By: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Sheet4 (2)</vt:lpstr>
      <vt:lpstr>WCR</vt:lpstr>
      <vt:lpstr>V</vt:lpstr>
      <vt:lpstr>M</vt:lpstr>
      <vt:lpstr>M!Print_Area</vt:lpstr>
      <vt:lpstr>'Sheet4 (2)'!Print_Area</vt:lpstr>
      <vt:lpstr>V!Print_Area</vt:lpstr>
      <vt:lpstr>M!Print_Titles</vt:lpstr>
      <vt:lpstr>'Sheet4 (2)'!Print_Titles</vt:lpstr>
      <vt:lpstr>V!Print_Titles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2024-12-29T08:51:09Z</cp:lastPrinted>
  <dcterms:created xsi:type="dcterms:W3CDTF">2015-06-05T18:17:20Z</dcterms:created>
  <dcterms:modified xsi:type="dcterms:W3CDTF">2025-02-13T07:32:24Z</dcterms:modified>
</cp:coreProperties>
</file>