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Desktop\"/>
    </mc:Choice>
  </mc:AlternateContent>
  <bookViews>
    <workbookView xWindow="-120" yWindow="-120" windowWidth="20736" windowHeight="11160"/>
  </bookViews>
  <sheets>
    <sheet name="estimate" sheetId="24" r:id="rId1"/>
    <sheet name="WCR" sheetId="6" r:id="rId2"/>
  </sheets>
  <externalReferences>
    <externalReference r:id="rId3"/>
    <externalReference r:id="rId4"/>
    <externalReference r:id="rId5"/>
    <externalReference r:id="rId6"/>
    <externalReference r:id="rId7"/>
    <externalReference r:id="rId8"/>
  </externalReferences>
  <definedNames>
    <definedName name="_cgi24">'[1]update Rate'!$N$95</definedName>
    <definedName name="_cgi26">'[1]update Rate'!$N$97</definedName>
    <definedName name="adopted_rate_diesel">'[2]Material rate'!$L$33</definedName>
    <definedName name="awood">'[1]update Rate'!$N$53</definedName>
    <definedName name="bmarble" localSheetId="0">'[1]update Rate'!#REF!</definedName>
    <definedName name="bmarble">'[1]update Rate'!#REF!</definedName>
    <definedName name="cheskini100">'[1]update Rate'!$N$64</definedName>
    <definedName name="cheskini150">'[1]update Rate'!$N$65</definedName>
    <definedName name="cheskini300">'[1]update Rate'!$N$66</definedName>
    <definedName name="description_103">[3]Abstract!$B$16</definedName>
    <definedName name="description_124" localSheetId="0">#REF!</definedName>
    <definedName name="description_124">#REF!</definedName>
    <definedName name="description_247">[3]Abstract!$B$22</definedName>
    <definedName name="description_248">[3]Abstract!$B$23</definedName>
    <definedName name="description_261">[4]Abstract!$B$33</definedName>
    <definedName name="description_262">[3]Abstract!$B$34</definedName>
    <definedName name="description_3">[3]Abstract!$B$169</definedName>
    <definedName name="description_310">[5]Abstract!$B$60</definedName>
    <definedName name="description_312">[6]Abstract!$B$61</definedName>
    <definedName name="description_5">[3]Abstract!$B$171</definedName>
    <definedName name="description_6">[5]Abstract!$B$172</definedName>
    <definedName name="description_759">[3]Abstract!$B$278</definedName>
    <definedName name="description_783">[3]Abstract!$B$301</definedName>
    <definedName name="Diagowar">'[1]update Rate'!$N$189</definedName>
    <definedName name="diesel">'[2]Material rate'!$D$33</definedName>
    <definedName name="electricity">'[2]Material rate'!$D$36</definedName>
    <definedName name="giwar">'[1]update Rate'!$N$188</definedName>
    <definedName name="giwire">'[1]update Rate'!$N$49</definedName>
    <definedName name="giwire24">'[1]update Rate'!$N$50</definedName>
    <definedName name="glass4">'[1]update Rate'!$N$88</definedName>
    <definedName name="glass5">'[1]update Rate'!$N$89</definedName>
    <definedName name="holpass">'[1]update Rate'!$N$61</definedName>
    <definedName name="Jparling">'[1]update Rate'!$N$93</definedName>
    <definedName name="jphalak">'[1]update Rate'!$N$57</definedName>
    <definedName name="Jwarling">'[1]update Rate'!$N$94</definedName>
    <definedName name="Jwood">'[1]update Rate'!$N$55</definedName>
    <definedName name="jyami" localSheetId="0">'[1]update Rate'!#REF!,'[1]update Rate'!#REF!,'[1]update Rate'!#REF!,'[1]update Rate'!#REF!,'[1]update Rate'!#REF!</definedName>
    <definedName name="jyami">'[1]update Rate'!#REF!,'[1]update Rate'!#REF!,'[1]update Rate'!#REF!,'[1]update Rate'!#REF!,'[1]update Rate'!#REF!</definedName>
    <definedName name="Kabja100">'[1]update Rate'!$N$62</definedName>
    <definedName name="kabja75">'[1]update Rate'!$N$63</definedName>
    <definedName name="kila">'[1]update Rate'!$N$58</definedName>
    <definedName name="Labour" localSheetId="0">'[1]Update Descrip'!$F$7,'[1]Update Descrip'!#REF!,'[1]Update Descrip'!$F$28,'[1]Update Descrip'!$F$40,'[1]Update Descrip'!$F$49,'[1]Update Descrip'!$F$61,'[1]Update Descrip'!#REF!,'[1]Update Descrip'!$F$117,'[1]Update Descrip'!$F$129,'[1]Update Descrip'!$F$141</definedName>
    <definedName name="Labour">'[1]Update Descrip'!$F$7,'[1]Update Descrip'!#REF!,'[1]Update Descrip'!$F$28,'[1]Update Descrip'!$F$40,'[1]Update Descrip'!$F$49,'[1]Update Descrip'!$F$61,'[1]Update Descrip'!#REF!,'[1]Update Descrip'!$F$117,'[1]Update Descrip'!$F$129,'[1]Update Descrip'!$F$141</definedName>
    <definedName name="lucking300">'[1]update Rate'!$N$67</definedName>
    <definedName name="Marble">'[1]update Rate'!$N$41</definedName>
    <definedName name="mason">'[1]update Rate'!$N$6</definedName>
    <definedName name="moluck">'[1]update Rate'!$N$68</definedName>
    <definedName name="nutbolt" localSheetId="0">'[1]update Rate'!#REF!</definedName>
    <definedName name="nutbolt">'[1]update Rate'!#REF!</definedName>
    <definedName name="nutbolt8" localSheetId="0">'[1]update Rate'!#REF!</definedName>
    <definedName name="nutbolt8">'[1]update Rate'!#REF!</definedName>
    <definedName name="pkila">'[1]update Rate'!$N$60</definedName>
    <definedName name="Planst" localSheetId="0">'[1]update Rate'!#REF!</definedName>
    <definedName name="Planst">'[1]update Rate'!#REF!</definedName>
    <definedName name="plywood4">'[1]update Rate'!$N$69</definedName>
    <definedName name="plywood6">'[1]update Rate'!$N$71</definedName>
    <definedName name="_xlnm.Print_Area" localSheetId="0">estimate!$A$1:$K$32</definedName>
    <definedName name="_xlnm.Print_Area" localSheetId="1">WCR!$A$1:$K$20</definedName>
    <definedName name="_xlnm.Print_Titles" localSheetId="0">estimate!$1:$8</definedName>
    <definedName name="_xlnm.Print_Titles" localSheetId="1">WCR!$1:$12</definedName>
    <definedName name="shandle">'[1]update Rate'!$N$92</definedName>
    <definedName name="skilled">'[2]Material rate'!$D$146</definedName>
    <definedName name="Swood">'[1]update Rate'!$N$56</definedName>
    <definedName name="Tikply4">'[1]update Rate'!$N$83</definedName>
    <definedName name="tikwood4" localSheetId="0">'[1]update Rate'!#REF!</definedName>
    <definedName name="tikwood4">'[1]update Rate'!#REF!</definedName>
    <definedName name="torsteel" localSheetId="0">'[1]update Rate'!#REF!</definedName>
    <definedName name="torsteel">'[1]update Rate'!#REF!</definedName>
    <definedName name="Ttile">'[1]update Rate'!$N$43</definedName>
    <definedName name="unskilled">'[2]Material rate'!$D$154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25" i="24" l="1"/>
  <c r="G23" i="24"/>
  <c r="J23" i="24" s="1"/>
  <c r="G20" i="24"/>
  <c r="G18" i="24"/>
  <c r="G19" i="24"/>
  <c r="D17" i="24"/>
  <c r="G17" i="24" s="1"/>
  <c r="D10" i="24" l="1"/>
  <c r="D11" i="24"/>
  <c r="D12" i="24"/>
  <c r="A9" i="6" l="1"/>
  <c r="A8" i="6"/>
  <c r="E18" i="6" l="1"/>
  <c r="C18" i="6"/>
  <c r="B18" i="6"/>
  <c r="A18" i="6"/>
  <c r="E16" i="6"/>
  <c r="C16" i="6"/>
  <c r="B16" i="6"/>
  <c r="A16" i="6"/>
  <c r="E13" i="6"/>
  <c r="C13" i="6"/>
  <c r="B14" i="6"/>
  <c r="B13" i="6"/>
  <c r="A13" i="6"/>
  <c r="C32" i="24"/>
  <c r="C31" i="24"/>
  <c r="F11" i="24"/>
  <c r="G11" i="24" s="1"/>
  <c r="D16" i="6" l="1"/>
  <c r="C29" i="24"/>
  <c r="F12" i="24"/>
  <c r="G12" i="24" s="1"/>
  <c r="F10" i="24"/>
  <c r="G10" i="24" s="1"/>
  <c r="D18" i="6"/>
  <c r="J20" i="24" l="1"/>
  <c r="J21" i="24" s="1"/>
  <c r="G13" i="24"/>
  <c r="D13" i="6"/>
  <c r="J13" i="24" l="1"/>
  <c r="J14" i="24"/>
  <c r="F14" i="6"/>
  <c r="C27" i="24" l="1"/>
  <c r="C30" i="24" s="1"/>
  <c r="E29" i="24" l="1"/>
  <c r="E30" i="24" s="1"/>
  <c r="H16" i="6"/>
  <c r="H18" i="6"/>
  <c r="H13" i="6"/>
  <c r="G16" i="6" l="1"/>
  <c r="I16" i="6" s="1"/>
  <c r="G18" i="6"/>
  <c r="F16" i="6" l="1"/>
  <c r="J16" i="6" s="1"/>
  <c r="F13" i="6" l="1"/>
  <c r="G13" i="6"/>
  <c r="I13" i="6" s="1"/>
  <c r="I14" i="6"/>
  <c r="J13" i="6" l="1"/>
  <c r="J14" i="6"/>
  <c r="I18" i="6" l="1"/>
  <c r="F18" i="6"/>
  <c r="J18" i="6" l="1"/>
  <c r="I20" i="6"/>
  <c r="F20" i="6" l="1"/>
  <c r="J20" i="6" s="1"/>
  <c r="J6" i="6" l="1"/>
  <c r="C6" i="6" l="1"/>
</calcChain>
</file>

<file path=xl/sharedStrings.xml><?xml version="1.0" encoding="utf-8"?>
<sst xmlns="http://schemas.openxmlformats.org/spreadsheetml/2006/main" count="73" uniqueCount="59">
  <si>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</si>
  <si>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</si>
  <si>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</si>
  <si>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</si>
  <si>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</si>
  <si>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</si>
  <si>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</si>
  <si>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</si>
  <si>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</si>
  <si>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</si>
  <si>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</si>
  <si>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</si>
  <si>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</si>
  <si>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</si>
  <si>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</si>
  <si>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</si>
  <si>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</si>
  <si>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</si>
  <si>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</si>
  <si>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</si>
  <si>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</si>
  <si>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</si>
  <si>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</si>
  <si>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</si>
  <si>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</si>
  <si>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</si>
  <si>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</si>
  <si>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</si>
  <si>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</si>
  <si>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</si>
  <si>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</si>
  <si>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</si>
  <si>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</si>
  <si>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</si>
  <si>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</si>
  <si>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</si>
  <si>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</si>
  <si>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</si>
  <si>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</si>
  <si>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Sub-total</t>
  </si>
  <si>
    <t>F.Y.: 2081/2082</t>
  </si>
  <si>
    <t>sqm</t>
  </si>
  <si>
    <t>Length (m)</t>
  </si>
  <si>
    <t>Unit wt. (kg/m)</t>
  </si>
  <si>
    <t>Total wt. (kg)</t>
  </si>
  <si>
    <t>ljleGg ;fO{hsf] kmnfd] PËn km]lj|s]zg u/L k|fOd/ k]G6 ;lxt ug]{</t>
  </si>
  <si>
    <t>Kg</t>
  </si>
  <si>
    <t>Total wt. (Kg)</t>
  </si>
  <si>
    <t>Date:2081/09/28</t>
  </si>
  <si>
    <t xml:space="preserve">Date:2081/12/06       </t>
  </si>
  <si>
    <t xml:space="preserve">F.Y:2081/2082           </t>
  </si>
  <si>
    <t>MS flats 20mm*2mm</t>
  </si>
  <si>
    <t>-1"*1"*2mm Equal angles at steps</t>
  </si>
  <si>
    <t>-MS square rod 10mm *10mm size</t>
  </si>
  <si>
    <t>Providing and fixing Full Height Partation of Aluminium Section in naturally anodized of black anodized color Section size (64*38*1.1 mm) fitted with 5 mm clear glass or 9 mm both side laminated board. (average panel area 8.00 Sq.ft).</t>
  </si>
  <si>
    <t>-for partition at emergency ward</t>
  </si>
  <si>
    <t>-deduction for sliding door</t>
  </si>
  <si>
    <t>-sliding door</t>
  </si>
  <si>
    <t>Project:- नगर अस्पताल मर्मत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</si>
</sst>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b/>
      <sz val="11"/>
      <name val="Preeti"/>
    </font>
    <font>
      <sz val="10"/>
      <name val="Arial"/>
    </font>
    <font>
      <b/>
      <sz val="12"/>
      <color theme="1"/>
      <name val="Preeti"/>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164" fontId="1" fillId="0" borderId="0" applyFont="0" applyFill="0" applyBorder="0" applyAlignment="0" applyProtection="0"/>
    <xf numFmtId="0" fontId="16" fillId="0" borderId="0"/>
  </cellStyleXfs>
  <cellXfs count="99">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164"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164" fontId="2" fillId="0" borderId="1" xfId="1" applyFont="1" applyBorder="1" applyAlignment="1">
      <alignment vertical="center"/>
    </xf>
    <xf numFmtId="0" fontId="14" fillId="0" borderId="1" xfId="0" applyFont="1" applyBorder="1" applyAlignment="1">
      <alignment vertical="center"/>
    </xf>
    <xf numFmtId="1" fontId="13" fillId="0" borderId="1" xfId="0" applyNumberFormat="1" applyFont="1" applyFill="1" applyBorder="1" applyAlignment="1">
      <alignment vertical="center" wrapText="1"/>
    </xf>
    <xf numFmtId="1" fontId="14"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alignment vertical="center"/>
    </xf>
    <xf numFmtId="0" fontId="0" fillId="0" borderId="0" xfId="0" applyBorder="1"/>
    <xf numFmtId="0" fontId="14" fillId="0" borderId="1" xfId="0" applyFont="1" applyBorder="1"/>
    <xf numFmtId="0" fontId="14" fillId="0" borderId="1" xfId="0" quotePrefix="1" applyFont="1" applyBorder="1" applyAlignment="1">
      <alignment horizontal="right" wrapText="1"/>
    </xf>
    <xf numFmtId="2" fontId="14" fillId="0" borderId="1" xfId="0" applyNumberFormat="1" applyFont="1" applyBorder="1"/>
    <xf numFmtId="2" fontId="14"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0" fontId="3" fillId="0" borderId="1" xfId="0" applyFont="1" applyBorder="1" applyAlignment="1">
      <alignment horizontal="right" wrapText="1"/>
    </xf>
    <xf numFmtId="165" fontId="14" fillId="0" borderId="1" xfId="0" applyNumberFormat="1" applyFont="1" applyBorder="1"/>
    <xf numFmtId="0" fontId="3" fillId="0" borderId="0" xfId="0" applyFont="1"/>
    <xf numFmtId="0" fontId="14" fillId="0" borderId="0" xfId="0" applyFont="1"/>
    <xf numFmtId="0" fontId="14" fillId="0" borderId="0" xfId="0" applyFont="1" applyAlignment="1">
      <alignment vertical="center"/>
    </xf>
    <xf numFmtId="0" fontId="14" fillId="0" borderId="0" xfId="0" applyFont="1" applyBorder="1" applyAlignment="1">
      <alignment vertical="center"/>
    </xf>
    <xf numFmtId="2" fontId="14" fillId="0" borderId="0" xfId="0" applyNumberFormat="1" applyFont="1" applyBorder="1" applyAlignment="1">
      <alignment vertical="center"/>
    </xf>
    <xf numFmtId="0" fontId="3" fillId="0" borderId="0" xfId="0" applyFont="1" applyBorder="1" applyAlignment="1">
      <alignment horizontal="right" vertical="center"/>
    </xf>
    <xf numFmtId="164"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4" fillId="0" borderId="0" xfId="0" applyFont="1" applyBorder="1"/>
    <xf numFmtId="0" fontId="3" fillId="0" borderId="0" xfId="0" applyFont="1" applyBorder="1"/>
    <xf numFmtId="2" fontId="14"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5" fontId="14" fillId="0" borderId="0" xfId="0" applyNumberFormat="1" applyFont="1" applyBorder="1"/>
    <xf numFmtId="0" fontId="15" fillId="3" borderId="1" xfId="0" applyFont="1" applyFill="1" applyBorder="1" applyAlignment="1">
      <alignment vertical="center" wrapText="1"/>
    </xf>
    <xf numFmtId="2" fontId="13" fillId="0" borderId="1" xfId="1" applyNumberFormat="1" applyFont="1" applyFill="1" applyBorder="1" applyAlignment="1">
      <alignment vertical="center" wrapText="1"/>
    </xf>
    <xf numFmtId="2" fontId="13" fillId="0" borderId="1" xfId="0" applyNumberFormat="1" applyFont="1" applyFill="1" applyBorder="1" applyAlignment="1">
      <alignment vertical="center" wrapText="1"/>
    </xf>
    <xf numFmtId="0" fontId="17" fillId="0" borderId="1" xfId="0" applyFont="1" applyBorder="1" applyAlignment="1">
      <alignment wrapText="1"/>
    </xf>
    <xf numFmtId="0" fontId="2" fillId="0" borderId="1" xfId="0" applyFont="1" applyBorder="1" applyAlignment="1">
      <alignment vertical="center"/>
    </xf>
    <xf numFmtId="0" fontId="0" fillId="0" borderId="1" xfId="0" applyBorder="1" applyAlignment="1">
      <alignment vertical="center"/>
    </xf>
    <xf numFmtId="165" fontId="0" fillId="0" borderId="1" xfId="0" applyNumberFormat="1" applyBorder="1" applyAlignment="1">
      <alignment vertical="center"/>
    </xf>
    <xf numFmtId="2" fontId="2" fillId="0" borderId="1" xfId="0" applyNumberFormat="1" applyFont="1" applyBorder="1" applyAlignment="1">
      <alignment vertical="center"/>
    </xf>
    <xf numFmtId="0" fontId="14" fillId="0" borderId="1" xfId="0" quotePrefix="1" applyFont="1" applyBorder="1" applyAlignment="1">
      <alignment horizontal="right" vertical="center" wrapText="1"/>
    </xf>
    <xf numFmtId="2" fontId="18" fillId="0" borderId="1" xfId="0" applyNumberFormat="1" applyFont="1" applyBorder="1" applyAlignment="1">
      <alignment vertical="center"/>
    </xf>
    <xf numFmtId="0" fontId="0" fillId="0" borderId="0" xfId="0" applyBorder="1" applyAlignment="1">
      <alignment vertical="center"/>
    </xf>
    <xf numFmtId="1" fontId="15" fillId="3" borderId="1" xfId="0" applyNumberFormat="1" applyFont="1" applyFill="1" applyBorder="1" applyAlignment="1">
      <alignment vertical="center" wrapText="1"/>
    </xf>
    <xf numFmtId="1" fontId="6" fillId="0" borderId="1" xfId="0" applyNumberFormat="1" applyFont="1" applyFill="1" applyBorder="1" applyAlignment="1">
      <alignment horizontal="right" vertical="center" wrapText="1"/>
    </xf>
    <xf numFmtId="0" fontId="2" fillId="0" borderId="0" xfId="0" applyFont="1"/>
    <xf numFmtId="0" fontId="2" fillId="0" borderId="0" xfId="0" applyFont="1" applyAlignment="1">
      <alignment wrapText="1"/>
    </xf>
    <xf numFmtId="0" fontId="2" fillId="0" borderId="0" xfId="0" applyFont="1" applyAlignment="1">
      <alignment vertical="center"/>
    </xf>
    <xf numFmtId="2" fontId="0" fillId="0" borderId="0" xfId="0" applyNumberFormat="1"/>
    <xf numFmtId="2" fontId="0" fillId="0" borderId="0" xfId="0" applyNumberFormat="1" applyAlignment="1">
      <alignment vertical="center"/>
    </xf>
    <xf numFmtId="0" fontId="2" fillId="0" borderId="1" xfId="0" applyFont="1" applyBorder="1"/>
    <xf numFmtId="2" fontId="14" fillId="0" borderId="1" xfId="1" applyNumberFormat="1" applyFont="1" applyBorder="1" applyAlignment="1">
      <alignment horizontal="center" vertical="center"/>
    </xf>
    <xf numFmtId="2" fontId="14"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6" fillId="0" borderId="0" xfId="0" applyFont="1" applyAlignment="1">
      <alignment horizontal="left"/>
    </xf>
    <xf numFmtId="0" fontId="6" fillId="0" borderId="0" xfId="0" applyFont="1" applyAlignment="1">
      <alignment horizontal="right"/>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14" fillId="0" borderId="0" xfId="0" quotePrefix="1" applyFont="1" applyBorder="1" applyAlignment="1">
      <alignment horizontal="right" vertical="center" wrapText="1"/>
    </xf>
  </cellXfs>
  <cellStyles count="3">
    <cellStyle name="Comma" xfId="1" builtinId="3"/>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dar%20rate\dar%20rate%2080%2081\Civil%20rate%20analysis%2080-81%20%20shankharapur%20%20Municipalit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ar%20rate%2078%2079\Road-rate%20analysis%20078-79_Kageshwori%20Mu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2)"/>
      <sheetName val="Sheet3"/>
      <sheetName val="Table of Content 1"/>
      <sheetName val="Sheet1"/>
      <sheetName val="rate anal ciaa"/>
      <sheetName val="inland revenue"/>
    </sheetNames>
    <sheetDataSet>
      <sheetData sheetId="0" refreshError="1"/>
      <sheetData sheetId="1" refreshError="1"/>
      <sheetData sheetId="2" refreshError="1"/>
      <sheetData sheetId="3" refreshError="1">
        <row r="5">
          <cell r="N5">
            <v>900</v>
          </cell>
        </row>
        <row r="6">
          <cell r="N6">
            <v>1200</v>
          </cell>
        </row>
        <row r="41">
          <cell r="N41">
            <v>0</v>
          </cell>
        </row>
        <row r="43">
          <cell r="N43">
            <v>613.31999999999994</v>
          </cell>
        </row>
        <row r="49">
          <cell r="N49">
            <v>106</v>
          </cell>
        </row>
        <row r="50">
          <cell r="N50">
            <v>312</v>
          </cell>
        </row>
        <row r="53">
          <cell r="N53">
            <v>215037.9</v>
          </cell>
        </row>
        <row r="55">
          <cell r="N55">
            <v>57449.37</v>
          </cell>
        </row>
        <row r="56">
          <cell r="N56">
            <v>231704.22</v>
          </cell>
        </row>
        <row r="57">
          <cell r="N57">
            <v>2023.7766666666666</v>
          </cell>
        </row>
        <row r="60">
          <cell r="N60">
            <v>4</v>
          </cell>
        </row>
        <row r="61">
          <cell r="N61">
            <v>21.142857142857142</v>
          </cell>
        </row>
        <row r="62">
          <cell r="N62">
            <v>29</v>
          </cell>
        </row>
        <row r="63">
          <cell r="N63">
            <v>15</v>
          </cell>
        </row>
        <row r="64">
          <cell r="N64">
            <v>42</v>
          </cell>
        </row>
        <row r="65">
          <cell r="N65">
            <v>71</v>
          </cell>
        </row>
        <row r="66">
          <cell r="N66">
            <v>114</v>
          </cell>
        </row>
        <row r="67">
          <cell r="N67">
            <v>1821</v>
          </cell>
        </row>
        <row r="68">
          <cell r="N68">
            <v>666</v>
          </cell>
        </row>
        <row r="69">
          <cell r="N69">
            <v>387.36</v>
          </cell>
        </row>
        <row r="71">
          <cell r="N71">
            <v>570.28</v>
          </cell>
        </row>
        <row r="83">
          <cell r="N83">
            <v>688.64</v>
          </cell>
        </row>
        <row r="88">
          <cell r="N88">
            <v>742.44</v>
          </cell>
        </row>
        <row r="89">
          <cell r="N89">
            <v>850.04</v>
          </cell>
        </row>
        <row r="92">
          <cell r="N92">
            <v>34</v>
          </cell>
        </row>
        <row r="93">
          <cell r="N93">
            <v>166</v>
          </cell>
        </row>
        <row r="94">
          <cell r="N94">
            <v>93</v>
          </cell>
        </row>
        <row r="95">
          <cell r="N95">
            <v>584.80941704035877</v>
          </cell>
        </row>
        <row r="97">
          <cell r="N97">
            <v>490.07847533632287</v>
          </cell>
        </row>
        <row r="188">
          <cell r="N188">
            <v>16.428571428571427</v>
          </cell>
        </row>
        <row r="189">
          <cell r="N189">
            <v>52</v>
          </cell>
        </row>
      </sheetData>
      <sheetData sheetId="4" refreshError="1"/>
      <sheetData sheetId="5" refreshError="1"/>
      <sheetData sheetId="6" refreshError="1"/>
      <sheetData sheetId="7" refreshError="1">
        <row r="7">
          <cell r="F7">
            <v>900</v>
          </cell>
        </row>
        <row r="28">
          <cell r="F28">
            <v>900</v>
          </cell>
        </row>
        <row r="40">
          <cell r="F40" t="str">
            <v>jf:tljs b//]6</v>
          </cell>
        </row>
        <row r="49">
          <cell r="F49">
            <v>900</v>
          </cell>
        </row>
        <row r="61">
          <cell r="F61" t="str">
            <v>jf:tljs b//]6</v>
          </cell>
        </row>
        <row r="117">
          <cell r="F117">
            <v>900</v>
          </cell>
        </row>
        <row r="129">
          <cell r="F129">
            <v>900</v>
          </cell>
        </row>
      </sheetData>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Sheet3"/>
      <sheetName val="Table of Content 1"/>
      <sheetName val="Sheet1"/>
      <sheetName val="rate anal ciaa"/>
      <sheetName val="inland revenue"/>
      <sheetName val="Datasheet"/>
      <sheetName val="Abstract"/>
      <sheetName val="Quantity_Sheet"/>
      <sheetName val="District_Rate"/>
      <sheetName val="Equipment_Rate"/>
      <sheetName val="Summary_of_Rates"/>
      <sheetName val="rate (roadway)"/>
      <sheetName val="manhole"/>
    </sheetNames>
    <sheetDataSet>
      <sheetData sheetId="0" refreshError="1"/>
      <sheetData sheetId="1" refreshError="1"/>
      <sheetData sheetId="2" refreshError="1">
        <row r="36">
          <cell r="D36">
            <v>40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tabSelected="1" zoomScaleNormal="100" workbookViewId="0">
      <selection activeCell="A7" sqref="A7:F7"/>
    </sheetView>
  </sheetViews>
  <sheetFormatPr defaultRowHeight="14.4" x14ac:dyDescent="0.3"/>
  <cols>
    <col min="1" max="1" width="4.6640625" customWidth="1"/>
    <col min="2" max="2" width="31.33203125" customWidth="1"/>
    <col min="3" max="3" width="5.5546875" bestFit="1" customWidth="1"/>
    <col min="4" max="4" width="7.5546875" customWidth="1"/>
    <col min="5" max="5" width="8.5546875" customWidth="1"/>
    <col min="6" max="6" width="8.33203125" customWidth="1"/>
    <col min="7" max="7" width="9.109375" customWidth="1"/>
    <col min="8" max="8" width="5" bestFit="1" customWidth="1"/>
    <col min="9" max="9" width="10" customWidth="1"/>
    <col min="10" max="10" width="12.44140625" bestFit="1" customWidth="1"/>
  </cols>
  <sheetData>
    <row r="1" spans="1:13" s="1" customFormat="1" x14ac:dyDescent="0.3">
      <c r="A1" s="80" t="s">
        <v>0</v>
      </c>
      <c r="B1" s="80"/>
      <c r="C1" s="80"/>
      <c r="D1" s="80"/>
      <c r="E1" s="80"/>
      <c r="F1" s="80"/>
      <c r="G1" s="80"/>
      <c r="H1" s="80"/>
      <c r="I1" s="80"/>
      <c r="J1" s="80"/>
      <c r="K1" s="80"/>
    </row>
    <row r="2" spans="1:13" s="1" customFormat="1" ht="22.8" x14ac:dyDescent="0.3">
      <c r="A2" s="81" t="s">
        <v>1</v>
      </c>
      <c r="B2" s="81"/>
      <c r="C2" s="81"/>
      <c r="D2" s="81"/>
      <c r="E2" s="81"/>
      <c r="F2" s="81"/>
      <c r="G2" s="81"/>
      <c r="H2" s="81"/>
      <c r="I2" s="81"/>
      <c r="J2" s="81"/>
      <c r="K2" s="81"/>
    </row>
    <row r="3" spans="1:13" s="1" customFormat="1" x14ac:dyDescent="0.3">
      <c r="A3" s="82" t="s">
        <v>2</v>
      </c>
      <c r="B3" s="82"/>
      <c r="C3" s="82"/>
      <c r="D3" s="82"/>
      <c r="E3" s="82"/>
      <c r="F3" s="82"/>
      <c r="G3" s="82"/>
      <c r="H3" s="82"/>
      <c r="I3" s="82"/>
      <c r="J3" s="82"/>
      <c r="K3" s="82"/>
    </row>
    <row r="4" spans="1:13" s="1" customFormat="1" x14ac:dyDescent="0.3">
      <c r="A4" s="82" t="s">
        <v>3</v>
      </c>
      <c r="B4" s="82"/>
      <c r="C4" s="82"/>
      <c r="D4" s="82"/>
      <c r="E4" s="82"/>
      <c r="F4" s="82"/>
      <c r="G4" s="82"/>
      <c r="H4" s="82"/>
      <c r="I4" s="82"/>
      <c r="J4" s="82"/>
      <c r="K4" s="82"/>
    </row>
    <row r="5" spans="1:13" ht="17.399999999999999" x14ac:dyDescent="0.3">
      <c r="A5" s="83" t="s">
        <v>4</v>
      </c>
      <c r="B5" s="83"/>
      <c r="C5" s="83"/>
      <c r="D5" s="83"/>
      <c r="E5" s="83"/>
      <c r="F5" s="83"/>
      <c r="G5" s="83"/>
      <c r="H5" s="83"/>
      <c r="I5" s="83"/>
      <c r="J5" s="83"/>
      <c r="K5" s="83"/>
    </row>
    <row r="6" spans="1:13" ht="15.6" x14ac:dyDescent="0.3">
      <c r="A6" s="84" t="s">
        <v>58</v>
      </c>
      <c r="B6" s="84"/>
      <c r="C6" s="84"/>
      <c r="D6" s="84"/>
      <c r="E6" s="84"/>
      <c r="F6" s="84"/>
      <c r="G6" s="2"/>
      <c r="H6" s="85" t="s">
        <v>40</v>
      </c>
      <c r="I6" s="85"/>
      <c r="J6" s="85"/>
      <c r="K6" s="85"/>
    </row>
    <row r="7" spans="1:13" ht="15.6" x14ac:dyDescent="0.3">
      <c r="A7" s="78" t="s">
        <v>28</v>
      </c>
      <c r="B7" s="78"/>
      <c r="C7" s="78"/>
      <c r="D7" s="78"/>
      <c r="E7" s="78"/>
      <c r="F7" s="78"/>
      <c r="G7" s="3"/>
      <c r="H7" s="79" t="s">
        <v>48</v>
      </c>
      <c r="I7" s="79"/>
      <c r="J7" s="79"/>
      <c r="K7" s="79"/>
    </row>
    <row r="8" spans="1:13" ht="15" customHeight="1" x14ac:dyDescent="0.3">
      <c r="A8" s="4" t="s">
        <v>5</v>
      </c>
      <c r="B8" s="15" t="s">
        <v>6</v>
      </c>
      <c r="C8" s="4" t="s">
        <v>7</v>
      </c>
      <c r="D8" s="16" t="s">
        <v>8</v>
      </c>
      <c r="E8" s="16" t="s">
        <v>9</v>
      </c>
      <c r="F8" s="16" t="s">
        <v>10</v>
      </c>
      <c r="G8" s="16" t="s">
        <v>11</v>
      </c>
      <c r="H8" s="4" t="s">
        <v>12</v>
      </c>
      <c r="I8" s="16" t="s">
        <v>13</v>
      </c>
      <c r="J8" s="16" t="s">
        <v>14</v>
      </c>
      <c r="K8" s="17" t="s">
        <v>15</v>
      </c>
      <c r="M8" s="33"/>
    </row>
    <row r="9" spans="1:13" ht="30.6" x14ac:dyDescent="0.3">
      <c r="A9" s="18">
        <v>1</v>
      </c>
      <c r="B9" s="60" t="s">
        <v>45</v>
      </c>
      <c r="C9" s="19" t="s">
        <v>7</v>
      </c>
      <c r="D9" s="58" t="s">
        <v>42</v>
      </c>
      <c r="E9" s="59" t="s">
        <v>43</v>
      </c>
      <c r="F9" s="59" t="s">
        <v>44</v>
      </c>
      <c r="G9" s="59" t="s">
        <v>47</v>
      </c>
      <c r="H9" s="22"/>
      <c r="I9" s="23"/>
      <c r="J9" s="39"/>
      <c r="K9" s="21"/>
      <c r="M9" s="98"/>
    </row>
    <row r="10" spans="1:13" s="1" customFormat="1" x14ac:dyDescent="0.3">
      <c r="A10" s="61"/>
      <c r="B10" s="65" t="s">
        <v>53</v>
      </c>
      <c r="C10" s="63">
        <v>1</v>
      </c>
      <c r="D10" s="12">
        <f>(8+8+10)/3.281</f>
        <v>7.9244132886315146</v>
      </c>
      <c r="E10" s="12">
        <v>0.70599999999999996</v>
      </c>
      <c r="F10" s="12">
        <f t="shared" ref="F10:F11" si="0">PRODUCT(C10:E10)</f>
        <v>5.5946357817738486</v>
      </c>
      <c r="G10" s="66">
        <f t="shared" ref="G10:G11" si="1">F10</f>
        <v>5.5946357817738486</v>
      </c>
      <c r="H10" s="64"/>
      <c r="I10" s="64"/>
      <c r="J10" s="64"/>
      <c r="K10" s="62"/>
      <c r="M10" s="98"/>
    </row>
    <row r="11" spans="1:13" s="1" customFormat="1" x14ac:dyDescent="0.3">
      <c r="A11" s="61"/>
      <c r="B11" s="65" t="s">
        <v>52</v>
      </c>
      <c r="C11" s="63">
        <v>1</v>
      </c>
      <c r="D11" s="12">
        <f>((8+8+(10/12)*8+(8/12)*3+(10.5/12)*3)/3.281)+((8+8)/3.281+0.25*8+0.265*6)+((10+10+(10/12)*11)/3.281+0.26*4+0.18*4)</f>
        <v>27.434222289952245</v>
      </c>
      <c r="E11" s="12">
        <v>1.1200000000000001</v>
      </c>
      <c r="F11" s="12">
        <f t="shared" si="0"/>
        <v>30.726328964746518</v>
      </c>
      <c r="G11" s="66">
        <f t="shared" si="1"/>
        <v>30.726328964746518</v>
      </c>
      <c r="H11" s="64"/>
      <c r="I11" s="64"/>
      <c r="J11" s="64"/>
      <c r="K11" s="62"/>
      <c r="M11" s="67"/>
    </row>
    <row r="12" spans="1:13" s="1" customFormat="1" x14ac:dyDescent="0.3">
      <c r="A12" s="61"/>
      <c r="B12" s="65" t="s">
        <v>51</v>
      </c>
      <c r="C12" s="63">
        <v>1</v>
      </c>
      <c r="D12" s="12">
        <f>(4*8+4*10+4*8)/3.281</f>
        <v>31.697653154526058</v>
      </c>
      <c r="E12" s="12">
        <v>0.73799999999999999</v>
      </c>
      <c r="F12" s="12">
        <f>PRODUCT(C12:E12)</f>
        <v>23.39286802804023</v>
      </c>
      <c r="G12" s="66">
        <f>F12</f>
        <v>23.39286802804023</v>
      </c>
      <c r="H12" s="64"/>
      <c r="I12" s="64"/>
      <c r="J12" s="64"/>
      <c r="K12" s="62"/>
    </row>
    <row r="13" spans="1:13" ht="15" customHeight="1" x14ac:dyDescent="0.3">
      <c r="A13" s="18"/>
      <c r="B13" s="35" t="s">
        <v>39</v>
      </c>
      <c r="C13" s="19"/>
      <c r="D13" s="20"/>
      <c r="E13" s="21"/>
      <c r="F13" s="21"/>
      <c r="G13" s="23">
        <f>SUM(G10:G12)</f>
        <v>59.713832774560601</v>
      </c>
      <c r="H13" s="22" t="s">
        <v>46</v>
      </c>
      <c r="I13" s="23">
        <v>181.17</v>
      </c>
      <c r="J13" s="39">
        <f>G13*I13</f>
        <v>10818.355083767143</v>
      </c>
      <c r="K13" s="21"/>
    </row>
    <row r="14" spans="1:13" ht="15" customHeight="1" x14ac:dyDescent="0.3">
      <c r="A14" s="18"/>
      <c r="B14" s="35" t="s">
        <v>38</v>
      </c>
      <c r="C14" s="19"/>
      <c r="D14" s="20"/>
      <c r="E14" s="21"/>
      <c r="F14" s="21"/>
      <c r="G14" s="23"/>
      <c r="H14" s="22"/>
      <c r="I14" s="23"/>
      <c r="J14" s="39">
        <f>0.13*G13*1871.42/18.94</f>
        <v>767.02512782607528</v>
      </c>
      <c r="K14" s="21"/>
    </row>
    <row r="15" spans="1:13" ht="15" customHeight="1" x14ac:dyDescent="0.3">
      <c r="A15" s="18"/>
      <c r="B15" s="35"/>
      <c r="C15" s="19"/>
      <c r="D15" s="20"/>
      <c r="E15" s="21"/>
      <c r="F15" s="21"/>
      <c r="G15" s="23"/>
      <c r="H15" s="22"/>
      <c r="I15" s="23"/>
      <c r="J15" s="39"/>
      <c r="K15" s="21"/>
    </row>
    <row r="16" spans="1:13" ht="96.6" x14ac:dyDescent="0.3">
      <c r="A16" s="18">
        <v>2</v>
      </c>
      <c r="B16" s="29" t="s">
        <v>54</v>
      </c>
      <c r="C16" s="19"/>
      <c r="D16" s="20"/>
      <c r="E16" s="21"/>
      <c r="F16" s="21"/>
      <c r="G16" s="32"/>
      <c r="H16" s="22"/>
      <c r="I16" s="23"/>
      <c r="J16" s="32"/>
      <c r="K16" s="21"/>
    </row>
    <row r="17" spans="1:11" s="1" customFormat="1" x14ac:dyDescent="0.3">
      <c r="A17" s="61"/>
      <c r="B17" s="65" t="s">
        <v>55</v>
      </c>
      <c r="C17" s="63">
        <v>1</v>
      </c>
      <c r="D17" s="12">
        <f>(8+10.25)/3.281</f>
        <v>5.5623285583663513</v>
      </c>
      <c r="E17" s="12"/>
      <c r="F17" s="12">
        <v>1.8</v>
      </c>
      <c r="G17" s="66">
        <f>F17</f>
        <v>1.8</v>
      </c>
      <c r="H17" s="64"/>
      <c r="I17" s="64"/>
      <c r="J17" s="64"/>
      <c r="K17" s="62"/>
    </row>
    <row r="18" spans="1:11" s="1" customFormat="1" x14ac:dyDescent="0.3">
      <c r="A18" s="61"/>
      <c r="B18" s="65" t="s">
        <v>56</v>
      </c>
      <c r="C18" s="63">
        <v>1</v>
      </c>
      <c r="D18" s="12">
        <v>0.874</v>
      </c>
      <c r="E18" s="12"/>
      <c r="F18" s="12">
        <v>1.8</v>
      </c>
      <c r="G18" s="66">
        <f t="shared" ref="G18:G19" si="2">F18</f>
        <v>1.8</v>
      </c>
      <c r="H18" s="64"/>
      <c r="I18" s="64"/>
      <c r="J18" s="64"/>
      <c r="K18" s="62"/>
    </row>
    <row r="19" spans="1:11" s="1" customFormat="1" x14ac:dyDescent="0.3">
      <c r="A19" s="61"/>
      <c r="B19" s="65" t="s">
        <v>57</v>
      </c>
      <c r="C19" s="63">
        <v>1</v>
      </c>
      <c r="D19" s="12">
        <v>1.02</v>
      </c>
      <c r="E19" s="12"/>
      <c r="F19" s="12">
        <v>1.78</v>
      </c>
      <c r="G19" s="66">
        <f t="shared" si="2"/>
        <v>1.78</v>
      </c>
      <c r="H19" s="64"/>
      <c r="I19" s="64"/>
      <c r="J19" s="64"/>
      <c r="K19" s="62"/>
    </row>
    <row r="20" spans="1:11" ht="15" customHeight="1" x14ac:dyDescent="0.3">
      <c r="A20" s="18"/>
      <c r="B20" s="35" t="s">
        <v>39</v>
      </c>
      <c r="C20" s="19"/>
      <c r="D20" s="20"/>
      <c r="E20" s="21"/>
      <c r="F20" s="21"/>
      <c r="G20" s="23">
        <f>SUM(G17:G19)</f>
        <v>5.38</v>
      </c>
      <c r="H20" s="22" t="s">
        <v>41</v>
      </c>
      <c r="I20" s="23">
        <v>4465.3999999999996</v>
      </c>
      <c r="J20" s="39">
        <f>G20*I20</f>
        <v>24023.851999999999</v>
      </c>
      <c r="K20" s="21"/>
    </row>
    <row r="21" spans="1:11" ht="15" customHeight="1" x14ac:dyDescent="0.3">
      <c r="A21" s="18"/>
      <c r="B21" s="35" t="s">
        <v>38</v>
      </c>
      <c r="C21" s="19"/>
      <c r="D21" s="20"/>
      <c r="E21" s="21"/>
      <c r="F21" s="21"/>
      <c r="G21" s="23"/>
      <c r="H21" s="22"/>
      <c r="I21" s="23"/>
      <c r="J21" s="39">
        <f>0.13*J20</f>
        <v>3123.1007599999998</v>
      </c>
      <c r="K21" s="21"/>
    </row>
    <row r="22" spans="1:11" x14ac:dyDescent="0.3">
      <c r="A22" s="18"/>
      <c r="B22" s="29"/>
      <c r="C22" s="19"/>
      <c r="D22" s="20"/>
      <c r="E22" s="21"/>
      <c r="F22" s="21"/>
      <c r="G22" s="32"/>
      <c r="H22" s="22"/>
      <c r="I22" s="23"/>
      <c r="J22" s="32"/>
      <c r="K22" s="21"/>
    </row>
    <row r="23" spans="1:11" x14ac:dyDescent="0.3">
      <c r="A23" s="18">
        <v>3</v>
      </c>
      <c r="B23" s="29" t="s">
        <v>30</v>
      </c>
      <c r="C23" s="19">
        <v>1</v>
      </c>
      <c r="D23" s="20"/>
      <c r="E23" s="21"/>
      <c r="F23" s="21"/>
      <c r="G23" s="32">
        <f t="shared" ref="G23" si="3">PRODUCT(C23:F23)</f>
        <v>1</v>
      </c>
      <c r="H23" s="22" t="s">
        <v>31</v>
      </c>
      <c r="I23" s="23">
        <v>500</v>
      </c>
      <c r="J23" s="32">
        <f>G23*I23</f>
        <v>500</v>
      </c>
      <c r="K23" s="21"/>
    </row>
    <row r="24" spans="1:11" ht="15" customHeight="1" x14ac:dyDescent="0.3">
      <c r="A24" s="18"/>
      <c r="B24" s="24"/>
      <c r="C24" s="19"/>
      <c r="D24" s="20"/>
      <c r="E24" s="21"/>
      <c r="F24" s="21"/>
      <c r="G24" s="23"/>
      <c r="H24" s="22"/>
      <c r="I24" s="23"/>
      <c r="J24" s="39"/>
      <c r="K24" s="21"/>
    </row>
    <row r="25" spans="1:11" x14ac:dyDescent="0.3">
      <c r="A25" s="38"/>
      <c r="B25" s="40" t="s">
        <v>17</v>
      </c>
      <c r="C25" s="41"/>
      <c r="D25" s="36"/>
      <c r="E25" s="36"/>
      <c r="F25" s="36"/>
      <c r="G25" s="39"/>
      <c r="H25" s="39"/>
      <c r="I25" s="39"/>
      <c r="J25" s="39">
        <f>SUM(J9:J23)</f>
        <v>39232.33297159322</v>
      </c>
      <c r="K25" s="34"/>
    </row>
    <row r="26" spans="1:11" x14ac:dyDescent="0.3">
      <c r="A26" s="52"/>
      <c r="B26" s="55"/>
      <c r="C26" s="56"/>
      <c r="D26" s="53"/>
      <c r="E26" s="53"/>
      <c r="F26" s="53"/>
      <c r="G26" s="54"/>
      <c r="H26" s="54"/>
      <c r="I26" s="54"/>
      <c r="J26" s="54"/>
      <c r="K26" s="51"/>
    </row>
    <row r="27" spans="1:11" s="1" customFormat="1" x14ac:dyDescent="0.3">
      <c r="A27" s="44"/>
      <c r="B27" s="28" t="s">
        <v>27</v>
      </c>
      <c r="C27" s="77">
        <f>J25</f>
        <v>39232.33297159322</v>
      </c>
      <c r="D27" s="77"/>
      <c r="E27" s="37">
        <v>100</v>
      </c>
      <c r="F27" s="45"/>
      <c r="G27" s="46"/>
      <c r="H27" s="45"/>
      <c r="I27" s="47"/>
      <c r="J27" s="48"/>
      <c r="K27" s="49"/>
    </row>
    <row r="28" spans="1:11" x14ac:dyDescent="0.3">
      <c r="A28" s="50"/>
      <c r="B28" s="28" t="s">
        <v>32</v>
      </c>
      <c r="C28" s="76">
        <v>35000</v>
      </c>
      <c r="D28" s="76"/>
      <c r="E28" s="37"/>
      <c r="F28" s="43"/>
      <c r="G28" s="42"/>
      <c r="H28" s="42"/>
      <c r="I28" s="42"/>
      <c r="J28" s="42"/>
      <c r="K28" s="43"/>
    </row>
    <row r="29" spans="1:11" x14ac:dyDescent="0.3">
      <c r="A29" s="50"/>
      <c r="B29" s="28" t="s">
        <v>33</v>
      </c>
      <c r="C29" s="76">
        <f>C28-C31-C32</f>
        <v>33250</v>
      </c>
      <c r="D29" s="76"/>
      <c r="E29" s="37">
        <f>C29/C27*100</f>
        <v>84.751523759943552</v>
      </c>
      <c r="F29" s="43"/>
      <c r="G29" s="42"/>
      <c r="H29" s="42"/>
      <c r="I29" s="42"/>
      <c r="J29" s="42"/>
      <c r="K29" s="43"/>
    </row>
    <row r="30" spans="1:11" x14ac:dyDescent="0.3">
      <c r="A30" s="50"/>
      <c r="B30" s="28" t="s">
        <v>34</v>
      </c>
      <c r="C30" s="77">
        <f>C27-C29</f>
        <v>5982.3329715932196</v>
      </c>
      <c r="D30" s="77"/>
      <c r="E30" s="37">
        <f>100-E29</f>
        <v>15.248476240056448</v>
      </c>
      <c r="F30" s="43"/>
      <c r="G30" s="42"/>
      <c r="H30" s="42"/>
      <c r="I30" s="42"/>
      <c r="J30" s="42"/>
      <c r="K30" s="43"/>
    </row>
    <row r="31" spans="1:11" x14ac:dyDescent="0.3">
      <c r="A31" s="50"/>
      <c r="B31" s="28" t="s">
        <v>35</v>
      </c>
      <c r="C31" s="77">
        <f>C28*0.03</f>
        <v>1050</v>
      </c>
      <c r="D31" s="77"/>
      <c r="E31" s="37">
        <v>3</v>
      </c>
      <c r="F31" s="43"/>
      <c r="G31" s="42"/>
      <c r="H31" s="42"/>
      <c r="I31" s="42"/>
      <c r="J31" s="42"/>
      <c r="K31" s="43"/>
    </row>
    <row r="32" spans="1:11" x14ac:dyDescent="0.3">
      <c r="A32" s="50"/>
      <c r="B32" s="28" t="s">
        <v>36</v>
      </c>
      <c r="C32" s="77">
        <f>C28*0.02</f>
        <v>700</v>
      </c>
      <c r="D32" s="77"/>
      <c r="E32" s="37">
        <v>2</v>
      </c>
      <c r="F32" s="43"/>
      <c r="G32" s="42"/>
      <c r="H32" s="42"/>
      <c r="I32" s="42"/>
      <c r="J32" s="42"/>
      <c r="K32" s="43"/>
    </row>
    <row r="33" spans="1:11" s="33" customFormat="1" x14ac:dyDescent="0.3">
      <c r="A33" s="51"/>
      <c r="B33" s="51"/>
      <c r="C33" s="51"/>
      <c r="D33" s="51"/>
      <c r="E33" s="51"/>
      <c r="F33" s="51"/>
      <c r="G33" s="51"/>
      <c r="H33" s="51"/>
      <c r="I33" s="51"/>
      <c r="J33" s="51"/>
      <c r="K33" s="51"/>
    </row>
    <row r="34" spans="1:11" s="33" customFormat="1" x14ac:dyDescent="0.3"/>
    <row r="35" spans="1:11" s="33" customFormat="1" x14ac:dyDescent="0.3"/>
    <row r="36" spans="1:11" s="33" customFormat="1" x14ac:dyDescent="0.3"/>
    <row r="37" spans="1:11" s="33" customFormat="1" x14ac:dyDescent="0.3"/>
    <row r="38" spans="1:11" s="33" customFormat="1" x14ac:dyDescent="0.3"/>
    <row r="39" spans="1:11" s="33" customFormat="1" x14ac:dyDescent="0.3"/>
    <row r="40" spans="1:11" s="33" customFormat="1" x14ac:dyDescent="0.3"/>
    <row r="41" spans="1:11" s="33" customFormat="1" x14ac:dyDescent="0.3"/>
    <row r="42" spans="1:11" s="33" customFormat="1" x14ac:dyDescent="0.3"/>
    <row r="43" spans="1:11" s="33" customFormat="1" x14ac:dyDescent="0.3"/>
    <row r="44" spans="1:11" s="33" customFormat="1" x14ac:dyDescent="0.3"/>
    <row r="45" spans="1:11" s="33" customFormat="1" x14ac:dyDescent="0.3"/>
    <row r="46" spans="1:11" s="33" customFormat="1" x14ac:dyDescent="0.3"/>
    <row r="47" spans="1:11" s="33" customFormat="1" x14ac:dyDescent="0.3"/>
    <row r="48" spans="1:11" s="33" customFormat="1" x14ac:dyDescent="0.3"/>
    <row r="49" s="33" customFormat="1" x14ac:dyDescent="0.3"/>
    <row r="50" s="33" customFormat="1" x14ac:dyDescent="0.3"/>
    <row r="51" s="33" customFormat="1" x14ac:dyDescent="0.3"/>
    <row r="52" s="33" customFormat="1" x14ac:dyDescent="0.3"/>
    <row r="53" s="33" customFormat="1" x14ac:dyDescent="0.3"/>
    <row r="54" s="33" customFormat="1" x14ac:dyDescent="0.3"/>
    <row r="55" s="33" customFormat="1" x14ac:dyDescent="0.3"/>
    <row r="56" s="33" customFormat="1" x14ac:dyDescent="0.3"/>
    <row r="57" s="33" customFormat="1" x14ac:dyDescent="0.3"/>
    <row r="58" s="33" customFormat="1" x14ac:dyDescent="0.3"/>
    <row r="59" s="33" customFormat="1" x14ac:dyDescent="0.3"/>
    <row r="60" s="33" customFormat="1" x14ac:dyDescent="0.3"/>
    <row r="61" s="33" customFormat="1" x14ac:dyDescent="0.3"/>
    <row r="62" s="33" customFormat="1" x14ac:dyDescent="0.3"/>
    <row r="63" s="33" customFormat="1" x14ac:dyDescent="0.3"/>
    <row r="64" s="33" customFormat="1" x14ac:dyDescent="0.3"/>
    <row r="65" s="33" customFormat="1" x14ac:dyDescent="0.3"/>
    <row r="66" s="33" customFormat="1" x14ac:dyDescent="0.3"/>
    <row r="67" s="33" customFormat="1" x14ac:dyDescent="0.3"/>
    <row r="68" s="33" customFormat="1" x14ac:dyDescent="0.3"/>
    <row r="69" s="33" customFormat="1" x14ac:dyDescent="0.3"/>
    <row r="70" s="33" customFormat="1" x14ac:dyDescent="0.3"/>
    <row r="71" s="33" customFormat="1" x14ac:dyDescent="0.3"/>
    <row r="72" s="33" customFormat="1" x14ac:dyDescent="0.3"/>
    <row r="73" s="33" customFormat="1" x14ac:dyDescent="0.3"/>
    <row r="74" s="33" customFormat="1" x14ac:dyDescent="0.3"/>
    <row r="75" s="33" customFormat="1" x14ac:dyDescent="0.3"/>
    <row r="76" s="33" customFormat="1" x14ac:dyDescent="0.3"/>
    <row r="77" s="33" customFormat="1" x14ac:dyDescent="0.3"/>
    <row r="78" s="33" customFormat="1" x14ac:dyDescent="0.3"/>
    <row r="79" s="33" customFormat="1" x14ac:dyDescent="0.3"/>
    <row r="80" s="33" customFormat="1" x14ac:dyDescent="0.3"/>
    <row r="81" s="33" customFormat="1" x14ac:dyDescent="0.3"/>
    <row r="82" s="33" customFormat="1" x14ac:dyDescent="0.3"/>
    <row r="83" s="33" customFormat="1" x14ac:dyDescent="0.3"/>
    <row r="84" s="33" customFormat="1" x14ac:dyDescent="0.3"/>
    <row r="85" s="33" customFormat="1" x14ac:dyDescent="0.3"/>
    <row r="86" s="33" customFormat="1" x14ac:dyDescent="0.3"/>
    <row r="87" s="33" customFormat="1" x14ac:dyDescent="0.3"/>
    <row r="88" s="33" customFormat="1" x14ac:dyDescent="0.3"/>
    <row r="89" s="33" customFormat="1" x14ac:dyDescent="0.3"/>
  </sheetData>
  <mergeCells count="15">
    <mergeCell ref="A7:F7"/>
    <mergeCell ref="H7:K7"/>
    <mergeCell ref="C27:D27"/>
    <mergeCell ref="A1:K1"/>
    <mergeCell ref="A2:K2"/>
    <mergeCell ref="A3:K3"/>
    <mergeCell ref="A4:K4"/>
    <mergeCell ref="A5:K5"/>
    <mergeCell ref="A6:F6"/>
    <mergeCell ref="H6:K6"/>
    <mergeCell ref="C28:D28"/>
    <mergeCell ref="C29:D29"/>
    <mergeCell ref="C30:D30"/>
    <mergeCell ref="C31:D31"/>
    <mergeCell ref="C32:D32"/>
  </mergeCells>
  <pageMargins left="0.7" right="0.7" top="0.75" bottom="0.75" header="0.3" footer="0.3"/>
  <pageSetup paperSize="9" scale="78"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Normal="100" workbookViewId="0">
      <selection activeCell="A8" sqref="A8:F8"/>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2" bestFit="1" customWidth="1"/>
    <col min="14" max="14" width="17.5546875" style="70" bestFit="1" customWidth="1"/>
    <col min="15" max="15" width="16.5546875" customWidth="1"/>
    <col min="16" max="16" width="9.5546875" customWidth="1"/>
  </cols>
  <sheetData>
    <row r="1" spans="1:16" x14ac:dyDescent="0.3">
      <c r="A1" s="95" t="s">
        <v>0</v>
      </c>
      <c r="B1" s="95"/>
      <c r="C1" s="95"/>
      <c r="D1" s="95"/>
      <c r="E1" s="95"/>
      <c r="F1" s="95"/>
      <c r="G1" s="95"/>
      <c r="H1" s="95"/>
      <c r="I1" s="95"/>
      <c r="J1" s="95"/>
      <c r="K1" s="95"/>
    </row>
    <row r="2" spans="1:16" ht="24.6" x14ac:dyDescent="0.4">
      <c r="A2" s="96" t="s">
        <v>1</v>
      </c>
      <c r="B2" s="96"/>
      <c r="C2" s="96"/>
      <c r="D2" s="96"/>
      <c r="E2" s="96"/>
      <c r="F2" s="96"/>
      <c r="G2" s="96"/>
      <c r="H2" s="96"/>
      <c r="I2" s="96"/>
      <c r="J2" s="96"/>
      <c r="K2" s="96"/>
    </row>
    <row r="3" spans="1:16" s="1" customFormat="1" x14ac:dyDescent="0.3">
      <c r="A3" s="82" t="s">
        <v>2</v>
      </c>
      <c r="B3" s="82"/>
      <c r="C3" s="82"/>
      <c r="D3" s="82"/>
      <c r="E3" s="82"/>
      <c r="F3" s="82"/>
      <c r="G3" s="82"/>
      <c r="H3" s="82"/>
      <c r="I3" s="82"/>
      <c r="J3" s="82"/>
      <c r="K3" s="82"/>
      <c r="N3" s="72"/>
    </row>
    <row r="4" spans="1:16" s="1" customFormat="1" x14ac:dyDescent="0.3">
      <c r="A4" s="82" t="s">
        <v>3</v>
      </c>
      <c r="B4" s="82"/>
      <c r="C4" s="82"/>
      <c r="D4" s="82"/>
      <c r="E4" s="82"/>
      <c r="F4" s="82"/>
      <c r="G4" s="82"/>
      <c r="H4" s="82"/>
      <c r="I4" s="82"/>
      <c r="J4" s="82"/>
      <c r="K4" s="82"/>
      <c r="N4" s="72"/>
    </row>
    <row r="5" spans="1:16" ht="18" x14ac:dyDescent="0.35">
      <c r="A5" s="97" t="s">
        <v>18</v>
      </c>
      <c r="B5" s="97"/>
      <c r="C5" s="97"/>
      <c r="D5" s="97"/>
      <c r="E5" s="97"/>
      <c r="F5" s="97"/>
      <c r="G5" s="97"/>
      <c r="H5" s="97"/>
      <c r="I5" s="97"/>
      <c r="J5" s="97"/>
      <c r="K5" s="97"/>
    </row>
    <row r="6" spans="1:16" ht="18" x14ac:dyDescent="0.35">
      <c r="A6" s="8" t="s">
        <v>19</v>
      </c>
      <c r="B6" s="8"/>
      <c r="C6" s="93" t="e">
        <f>F20</f>
        <v>#REF!</v>
      </c>
      <c r="D6" s="94"/>
      <c r="E6" s="9"/>
      <c r="F6" s="8"/>
      <c r="G6" s="8"/>
      <c r="H6" s="8" t="s">
        <v>20</v>
      </c>
      <c r="I6" s="8"/>
      <c r="J6" s="93" t="e">
        <f>I20</f>
        <v>#REF!</v>
      </c>
      <c r="K6" s="94"/>
    </row>
    <row r="7" spans="1:16" x14ac:dyDescent="0.3">
      <c r="A7" s="25" t="s">
        <v>29</v>
      </c>
      <c r="B7" s="10"/>
      <c r="C7" s="10"/>
      <c r="D7" s="10"/>
      <c r="F7" s="88"/>
      <c r="G7" s="88"/>
      <c r="I7" s="89" t="s">
        <v>37</v>
      </c>
      <c r="J7" s="89"/>
      <c r="K7" s="89"/>
    </row>
    <row r="8" spans="1:16" ht="15.6" x14ac:dyDescent="0.3">
      <c r="A8" s="84" t="str">
        <f>estimate!A6</f>
        <v>Project:- नगर अस्पताल मर्मत</v>
      </c>
      <c r="B8" s="84"/>
      <c r="C8" s="84"/>
      <c r="D8" s="84"/>
      <c r="E8" s="84"/>
      <c r="F8" s="84"/>
      <c r="I8" s="90" t="s">
        <v>50</v>
      </c>
      <c r="J8" s="90"/>
      <c r="K8" s="90"/>
    </row>
    <row r="9" spans="1:16" x14ac:dyDescent="0.3">
      <c r="A9" s="91" t="str">
        <f>estimate!A7</f>
        <v>Location:- Shankharapur Municipality 9</v>
      </c>
      <c r="B9" s="91"/>
      <c r="C9" s="91"/>
      <c r="D9" s="91"/>
      <c r="E9" s="91"/>
      <c r="F9" s="91"/>
      <c r="I9" s="90" t="s">
        <v>49</v>
      </c>
      <c r="J9" s="90"/>
      <c r="K9" s="90"/>
    </row>
    <row r="11" spans="1:16" x14ac:dyDescent="0.3">
      <c r="A11" s="86" t="s">
        <v>21</v>
      </c>
      <c r="B11" s="86" t="s">
        <v>22</v>
      </c>
      <c r="C11" s="86" t="s">
        <v>12</v>
      </c>
      <c r="D11" s="92" t="s">
        <v>23</v>
      </c>
      <c r="E11" s="92"/>
      <c r="F11" s="92"/>
      <c r="G11" s="92" t="s">
        <v>24</v>
      </c>
      <c r="H11" s="92"/>
      <c r="I11" s="92"/>
      <c r="J11" s="86" t="s">
        <v>25</v>
      </c>
      <c r="K11" s="87" t="s">
        <v>15</v>
      </c>
    </row>
    <row r="12" spans="1:16" x14ac:dyDescent="0.3">
      <c r="A12" s="86"/>
      <c r="B12" s="86"/>
      <c r="C12" s="86"/>
      <c r="D12" s="11" t="s">
        <v>26</v>
      </c>
      <c r="E12" s="11" t="s">
        <v>13</v>
      </c>
      <c r="F12" s="11" t="s">
        <v>14</v>
      </c>
      <c r="G12" s="11" t="s">
        <v>26</v>
      </c>
      <c r="H12" s="11" t="s">
        <v>13</v>
      </c>
      <c r="I12" s="11" t="s">
        <v>14</v>
      </c>
      <c r="J12" s="86"/>
      <c r="K12" s="87"/>
    </row>
    <row r="13" spans="1:16" s="1" customFormat="1" ht="27.6" x14ac:dyDescent="0.3">
      <c r="A13" s="26" t="e">
        <f>estimate!#REF!</f>
        <v>#REF!</v>
      </c>
      <c r="B13" s="68" t="e">
        <f>estimate!#REF!</f>
        <v>#REF!</v>
      </c>
      <c r="C13" s="12" t="e">
        <f>estimate!#REF!</f>
        <v>#REF!</v>
      </c>
      <c r="D13" s="12" t="e">
        <f>estimate!#REF!</f>
        <v>#REF!</v>
      </c>
      <c r="E13" s="12" t="e">
        <f>estimate!#REF!</f>
        <v>#REF!</v>
      </c>
      <c r="F13" s="12" t="e">
        <f t="shared" ref="F13" si="0">D13*E13</f>
        <v>#REF!</v>
      </c>
      <c r="G13" s="12" t="e">
        <f>#REF!</f>
        <v>#REF!</v>
      </c>
      <c r="H13" s="12" t="e">
        <f>#REF!</f>
        <v>#REF!</v>
      </c>
      <c r="I13" s="12" t="e">
        <f t="shared" ref="I13" si="1">G13*H13</f>
        <v>#REF!</v>
      </c>
      <c r="J13" s="27" t="e">
        <f t="shared" ref="J13:J14" si="2">I13-F13</f>
        <v>#REF!</v>
      </c>
      <c r="K13" s="14"/>
    </row>
    <row r="14" spans="1:16" s="1" customFormat="1" ht="15.6" x14ac:dyDescent="0.3">
      <c r="A14" s="26"/>
      <c r="B14" s="69" t="e">
        <f>estimate!#REF!</f>
        <v>#REF!</v>
      </c>
      <c r="C14" s="12"/>
      <c r="D14" s="12"/>
      <c r="E14" s="12"/>
      <c r="F14" s="12" t="e">
        <f>estimate!#REF!</f>
        <v>#REF!</v>
      </c>
      <c r="G14" s="12"/>
      <c r="H14" s="12"/>
      <c r="I14" s="12" t="e">
        <f>#REF!</f>
        <v>#REF!</v>
      </c>
      <c r="J14" s="27" t="e">
        <f t="shared" si="2"/>
        <v>#REF!</v>
      </c>
      <c r="K14" s="14"/>
    </row>
    <row r="15" spans="1:16" s="1" customFormat="1" ht="15.6" x14ac:dyDescent="0.3">
      <c r="A15" s="26"/>
      <c r="B15" s="31"/>
      <c r="C15" s="12"/>
      <c r="D15" s="12"/>
      <c r="E15" s="12"/>
      <c r="F15" s="12"/>
      <c r="G15" s="12"/>
      <c r="H15" s="12"/>
      <c r="I15" s="12"/>
      <c r="J15" s="27"/>
      <c r="K15" s="14"/>
    </row>
    <row r="16" spans="1:16" s="1" customFormat="1" ht="15.6" x14ac:dyDescent="0.3">
      <c r="A16" s="26">
        <f>estimate!A16</f>
        <v>2</v>
      </c>
      <c r="B16" s="31" t="str">
        <f>estimate!B16</f>
        <v>Providing and fixing Full Height Partation of Aluminium Section in naturally anodized of black anodized color Section size (64*38*1.1 mm) fitted with 5 mm clear glass or 9 mm both side laminated board. (average panel area 8.00 Sq.ft).</v>
      </c>
      <c r="C16" s="12">
        <f>estimate!H16</f>
        <v>0</v>
      </c>
      <c r="D16" s="12">
        <f>estimate!G16</f>
        <v>0</v>
      </c>
      <c r="E16" s="12">
        <f>estimate!I16</f>
        <v>0</v>
      </c>
      <c r="F16" s="12">
        <f t="shared" ref="F16" si="3">D16*E16</f>
        <v>0</v>
      </c>
      <c r="G16" s="12" t="e">
        <f>#REF!</f>
        <v>#REF!</v>
      </c>
      <c r="H16" s="12" t="e">
        <f>#REF!</f>
        <v>#REF!</v>
      </c>
      <c r="I16" s="12" t="e">
        <f t="shared" ref="I16" si="4">G16*H16</f>
        <v>#REF!</v>
      </c>
      <c r="J16" s="27" t="e">
        <f t="shared" ref="J16" si="5">I16-F16</f>
        <v>#REF!</v>
      </c>
      <c r="K16" s="14"/>
      <c r="N16" s="72"/>
      <c r="O16" s="74"/>
      <c r="P16" s="74"/>
    </row>
    <row r="17" spans="1:16" s="1" customFormat="1" x14ac:dyDescent="0.3">
      <c r="A17" s="28"/>
      <c r="B17" s="28"/>
      <c r="C17" s="12"/>
      <c r="D17" s="12"/>
      <c r="E17" s="12"/>
      <c r="F17" s="12"/>
      <c r="G17" s="12"/>
      <c r="H17" s="12"/>
      <c r="I17" s="12"/>
      <c r="J17" s="27"/>
      <c r="K17" s="14"/>
      <c r="N17" s="72"/>
      <c r="O17" s="74"/>
      <c r="P17" s="74"/>
    </row>
    <row r="18" spans="1:16" s="1" customFormat="1" x14ac:dyDescent="0.3">
      <c r="A18" s="26">
        <f>estimate!A23</f>
        <v>3</v>
      </c>
      <c r="B18" s="30" t="str">
        <f>estimate!B23</f>
        <v>Information board (सुचना पाटि)</v>
      </c>
      <c r="C18" s="12" t="str">
        <f>estimate!H23</f>
        <v>no.</v>
      </c>
      <c r="D18" s="12">
        <f>estimate!G23</f>
        <v>1</v>
      </c>
      <c r="E18" s="12">
        <f>estimate!I23</f>
        <v>500</v>
      </c>
      <c r="F18" s="12">
        <f>D18*E18</f>
        <v>500</v>
      </c>
      <c r="G18" s="12" t="e">
        <f>#REF!</f>
        <v>#REF!</v>
      </c>
      <c r="H18" s="12" t="e">
        <f>#REF!</f>
        <v>#REF!</v>
      </c>
      <c r="I18" s="12" t="e">
        <f>G18*H18</f>
        <v>#REF!</v>
      </c>
      <c r="J18" s="27" t="e">
        <f>I18-F18</f>
        <v>#REF!</v>
      </c>
      <c r="K18" s="14"/>
      <c r="N18" s="72"/>
      <c r="O18" s="74"/>
      <c r="P18" s="74"/>
    </row>
    <row r="19" spans="1:16" s="1" customFormat="1" x14ac:dyDescent="0.3">
      <c r="A19" s="28"/>
      <c r="B19" s="28"/>
      <c r="C19" s="12"/>
      <c r="D19" s="12"/>
      <c r="E19" s="12"/>
      <c r="F19" s="12"/>
      <c r="G19" s="12"/>
      <c r="H19" s="12"/>
      <c r="I19" s="12"/>
      <c r="J19" s="27"/>
      <c r="K19" s="14"/>
      <c r="N19" s="72"/>
      <c r="O19" s="74"/>
      <c r="P19" s="74"/>
    </row>
    <row r="20" spans="1:16" x14ac:dyDescent="0.3">
      <c r="A20" s="5"/>
      <c r="B20" s="6" t="s">
        <v>16</v>
      </c>
      <c r="C20" s="6"/>
      <c r="D20" s="7"/>
      <c r="E20" s="7"/>
      <c r="F20" s="7" t="e">
        <f>SUM(F13:F18)</f>
        <v>#REF!</v>
      </c>
      <c r="G20" s="7"/>
      <c r="H20" s="7"/>
      <c r="I20" s="7" t="e">
        <f>SUM(I13:I18)</f>
        <v>#REF!</v>
      </c>
      <c r="J20" s="13" t="e">
        <f>I20-F20</f>
        <v>#REF!</v>
      </c>
      <c r="K20" s="5"/>
      <c r="O20" s="73"/>
      <c r="P20" s="74"/>
    </row>
    <row r="21" spans="1:16" x14ac:dyDescent="0.3">
      <c r="O21" s="73"/>
      <c r="P21" s="74"/>
    </row>
    <row r="22" spans="1:16" x14ac:dyDescent="0.3">
      <c r="O22" s="73"/>
      <c r="P22" s="74"/>
    </row>
    <row r="23" spans="1:16" x14ac:dyDescent="0.3">
      <c r="O23" s="73"/>
      <c r="P23" s="74"/>
    </row>
    <row r="24" spans="1:16" x14ac:dyDescent="0.3">
      <c r="O24" s="73"/>
      <c r="P24" s="74"/>
    </row>
    <row r="25" spans="1:16" x14ac:dyDescent="0.3">
      <c r="O25" s="73"/>
      <c r="P25" s="74"/>
    </row>
    <row r="26" spans="1:16" x14ac:dyDescent="0.3">
      <c r="O26" s="73"/>
      <c r="P26" s="74"/>
    </row>
    <row r="27" spans="1:16" x14ac:dyDescent="0.3">
      <c r="N27" s="57"/>
      <c r="O27" s="73"/>
      <c r="P27" s="74"/>
    </row>
    <row r="28" spans="1:16" x14ac:dyDescent="0.3">
      <c r="O28" s="73"/>
      <c r="P28" s="73"/>
    </row>
    <row r="29" spans="1:16" x14ac:dyDescent="0.3">
      <c r="N29" s="71"/>
      <c r="O29" s="73"/>
      <c r="P29" s="73"/>
    </row>
    <row r="31" spans="1:16" x14ac:dyDescent="0.3">
      <c r="N31" s="75"/>
      <c r="O31" s="7"/>
      <c r="P31" s="7"/>
    </row>
    <row r="32" spans="1:16" x14ac:dyDescent="0.3">
      <c r="N32" s="75"/>
      <c r="O32" s="7"/>
      <c r="P32" s="7"/>
    </row>
    <row r="33" spans="15:16" x14ac:dyDescent="0.3">
      <c r="O33" s="73"/>
      <c r="P33" s="73"/>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estimate</vt:lpstr>
      <vt:lpstr>WCR</vt:lpstr>
      <vt:lpstr>estimate!Print_Area</vt:lpstr>
      <vt:lpstr>WCR!Print_Area</vt:lpstr>
      <vt:lpstr>estimate!Print_Titles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2025-03-23T04:57:19Z</cp:lastPrinted>
  <dcterms:created xsi:type="dcterms:W3CDTF">2015-06-05T18:17:20Z</dcterms:created>
  <dcterms:modified xsi:type="dcterms:W3CDTF">2025-03-30T01:31:43Z</dcterms:modified>
</cp:coreProperties>
</file>