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1.Estimate" sheetId="15" r:id="rId1"/>
    <sheet name="WCR" sheetId="7" r:id="rId2"/>
    <sheet name="2.Estimate"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WCR!$A$1:$K$32</definedName>
    <definedName name="_xlnm.Print_Titles" localSheetId="1">WCR!$1:$12</definedName>
  </definedNames>
  <calcPr calcId="152511"/>
</workbook>
</file>

<file path=xl/calcChain.xml><?xml version="1.0" encoding="utf-8"?>
<calcChain xmlns="http://schemas.openxmlformats.org/spreadsheetml/2006/main">
  <c r="D15" i="18" l="1"/>
  <c r="C19" i="18" s="1"/>
  <c r="C15" i="18"/>
  <c r="C35" i="18"/>
  <c r="C34" i="18"/>
  <c r="G26" i="18"/>
  <c r="J26" i="18" s="1"/>
  <c r="G24" i="18"/>
  <c r="J24" i="18" s="1"/>
  <c r="G10" i="18" l="1"/>
  <c r="G11" i="18" s="1"/>
  <c r="J11" i="18" s="1"/>
  <c r="C32" i="18"/>
  <c r="D20" i="18"/>
  <c r="G20" i="18" s="1"/>
  <c r="G19" i="18"/>
  <c r="F15" i="18"/>
  <c r="G15" i="18" s="1"/>
  <c r="G16" i="18" s="1"/>
  <c r="J16" i="18" s="1"/>
  <c r="D14" i="15"/>
  <c r="G21" i="18" l="1"/>
  <c r="J21" i="18" s="1"/>
  <c r="J22" i="18" s="1"/>
  <c r="J28" i="18" s="1"/>
  <c r="C30" i="18" s="1"/>
  <c r="C33" i="18" s="1"/>
  <c r="G23" i="15"/>
  <c r="J23" i="15" s="1"/>
  <c r="E32" i="18" l="1"/>
  <c r="E33" i="18" s="1"/>
  <c r="D19" i="15"/>
  <c r="C18" i="15"/>
  <c r="F14" i="15"/>
  <c r="G10" i="15" l="1"/>
  <c r="G14" i="15" l="1"/>
  <c r="G15" i="15" s="1"/>
  <c r="H29" i="7" l="1"/>
  <c r="G29" i="7"/>
  <c r="E29" i="7"/>
  <c r="C29" i="7"/>
  <c r="B29" i="7"/>
  <c r="A29" i="7"/>
  <c r="H26" i="7"/>
  <c r="F27" i="7"/>
  <c r="M27" i="7" s="1"/>
  <c r="E26" i="7"/>
  <c r="D26" i="7"/>
  <c r="C26" i="7"/>
  <c r="H23" i="7"/>
  <c r="E23" i="7"/>
  <c r="C23" i="7"/>
  <c r="B27" i="7"/>
  <c r="A26" i="7"/>
  <c r="B26" i="7"/>
  <c r="B24" i="7"/>
  <c r="B23" i="7"/>
  <c r="A23" i="7"/>
  <c r="H20" i="7"/>
  <c r="E20" i="7"/>
  <c r="C20" i="7"/>
  <c r="B21" i="7"/>
  <c r="B20" i="7"/>
  <c r="A20" i="7"/>
  <c r="H17" i="7"/>
  <c r="E17" i="7"/>
  <c r="C17" i="7"/>
  <c r="B18" i="7"/>
  <c r="B17" i="7"/>
  <c r="A17" i="7"/>
  <c r="H15" i="7"/>
  <c r="E15" i="7"/>
  <c r="C15" i="7"/>
  <c r="B15" i="7"/>
  <c r="A15" i="7"/>
  <c r="H13" i="7"/>
  <c r="E13" i="7"/>
  <c r="C13" i="7"/>
  <c r="B13" i="7"/>
  <c r="A13" i="7"/>
  <c r="C34" i="15"/>
  <c r="C33" i="15"/>
  <c r="G25" i="15"/>
  <c r="J25" i="15" s="1"/>
  <c r="D17" i="7"/>
  <c r="G17" i="7" l="1"/>
  <c r="G18" i="15"/>
  <c r="D29" i="7"/>
  <c r="D13" i="7"/>
  <c r="G11" i="15"/>
  <c r="G19" i="15"/>
  <c r="C31" i="15"/>
  <c r="F26" i="7"/>
  <c r="M26" i="7" s="1"/>
  <c r="G26" i="7"/>
  <c r="I26" i="7" s="1"/>
  <c r="G23" i="7"/>
  <c r="I27" i="7"/>
  <c r="J27" i="7" s="1"/>
  <c r="J15" i="15"/>
  <c r="F18" i="7" s="1"/>
  <c r="D20" i="7"/>
  <c r="L36" i="7"/>
  <c r="M36" i="7" s="1"/>
  <c r="G15" i="7" l="1"/>
  <c r="G20" i="7"/>
  <c r="I18" i="7"/>
  <c r="G20" i="15"/>
  <c r="J20" i="15" s="1"/>
  <c r="J11" i="15"/>
  <c r="D15" i="7"/>
  <c r="G13" i="7"/>
  <c r="J26" i="7"/>
  <c r="I24" i="7"/>
  <c r="I21" i="7"/>
  <c r="F21" i="7"/>
  <c r="M18" i="7"/>
  <c r="J21" i="15" l="1"/>
  <c r="J27" i="15" s="1"/>
  <c r="D23" i="7"/>
  <c r="F24" i="7"/>
  <c r="M24" i="7" s="1"/>
  <c r="M21" i="7"/>
  <c r="J21" i="7"/>
  <c r="C29" i="15" l="1"/>
  <c r="E31" i="15" s="1"/>
  <c r="E32" i="15" s="1"/>
  <c r="J24" i="7"/>
  <c r="C32" i="15" l="1"/>
  <c r="J18" i="7"/>
  <c r="F20" i="7"/>
  <c r="M20" i="7" s="1"/>
  <c r="F13" i="7"/>
  <c r="M13" i="7" s="1"/>
  <c r="A9" i="7"/>
  <c r="A8" i="7"/>
  <c r="F23" i="7" l="1"/>
  <c r="M23" i="7" s="1"/>
  <c r="I29" i="7"/>
  <c r="F17" i="7"/>
  <c r="M17" i="7" s="1"/>
  <c r="F15" i="7"/>
  <c r="M15" i="7" s="1"/>
  <c r="I13" i="7"/>
  <c r="J13" i="7" s="1"/>
  <c r="I15" i="7"/>
  <c r="I20" i="7"/>
  <c r="J20" i="7" s="1"/>
  <c r="I23" i="7"/>
  <c r="J23" i="7" l="1"/>
  <c r="J15" i="7"/>
  <c r="F29" i="7" l="1"/>
  <c r="I17" i="7"/>
  <c r="J29" i="7" l="1"/>
  <c r="M29" i="7"/>
  <c r="F31" i="7"/>
  <c r="C6" i="7" s="1"/>
  <c r="J17" i="7"/>
  <c r="I31" i="7"/>
  <c r="J31" i="7" l="1"/>
  <c r="J6" i="7"/>
</calcChain>
</file>

<file path=xl/sharedStrings.xml><?xml version="1.0" encoding="utf-8"?>
<sst xmlns="http://schemas.openxmlformats.org/spreadsheetml/2006/main" count="114" uniqueCount="58">
  <si>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</si>
  <si>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</si>
  <si>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</si>
  <si>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</si>
  <si>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</si>
  <si>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</si>
  <si>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</si>
  <si>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</si>
  <si>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</si>
  <si>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</si>
  <si>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</si>
  <si>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</si>
  <si>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</si>
  <si>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</si>
  <si>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</si>
  <si>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</si>
  <si>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</si>
  <si>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</si>
  <si>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</si>
  <si>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</si>
  <si>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</si>
  <si>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</si>
  <si>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</si>
  <si>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</si>
  <si>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</si>
  <si>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</si>
  <si>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</si>
  <si>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</si>
  <si>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</si>
  <si>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</si>
  <si>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</si>
  <si>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</si>
  <si>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</si>
  <si>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</si>
  <si>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</si>
  <si>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</si>
  <si>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</si>
  <si>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</si>
  <si>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</si>
  <si>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</si>
  <si>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</si>
  <si>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</si>
  <si>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</si>
  <si>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</si>
  <si>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Date:2081/10/24       </t>
  </si>
  <si>
    <t>Filling empty bags with local sand, sewing them closes and pacing them including haulage upto 100 m distance</t>
  </si>
  <si>
    <t>Providing and laying Bamboo for the protection all complete</t>
  </si>
  <si>
    <t>-vertical post</t>
  </si>
  <si>
    <t>-horizontal post</t>
  </si>
  <si>
    <t>sack</t>
  </si>
  <si>
    <t xml:space="preserve">g/d k|sf/sf] Sn] / l;N6L df6f]df ;j} lsl;dsf] vGg] sfd </t>
  </si>
  <si>
    <t>labour cost only</t>
  </si>
  <si>
    <t>Provisional sum for unforseen works</t>
  </si>
  <si>
    <t>PS</t>
  </si>
  <si>
    <t xml:space="preserve">Project:- पहिरो संरक्षण कार्य </t>
  </si>
  <si>
    <t xml:space="preserve">Date:                  </t>
  </si>
  <si>
    <t>-for empty bag filling</t>
  </si>
  <si>
    <t xml:space="preserve">Project:- मनोहरा नदि कटानबाट पहिरो संरक्षण कार्य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</si>
</sst>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2"/>
      <color theme="1"/>
      <name val="Preeti"/>
    </font>
    <font>
      <b/>
      <sz val="1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85">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0" fontId="15" fillId="3" borderId="2" xfId="0" applyFont="1" applyFill="1" applyBorder="1" applyAlignment="1">
      <alignment wrapText="1"/>
    </xf>
    <xf numFmtId="1" fontId="16" fillId="0" borderId="2" xfId="0" applyNumberFormat="1" applyFont="1" applyBorder="1" applyAlignment="1">
      <alignment vertical="center" wrapText="1"/>
    </xf>
    <xf numFmtId="2" fontId="0" fillId="0" borderId="0" xfId="0" applyNumberFormat="1" applyAlignment="1">
      <alignment vertical="center"/>
    </xf>
    <xf numFmtId="0" fontId="3" fillId="0" borderId="0" xfId="0" applyFont="1" applyBorder="1"/>
    <xf numFmtId="0" fontId="3" fillId="0" borderId="0" xfId="0" applyFont="1" applyBorder="1" applyAlignment="1">
      <alignment horizontal="right" wrapText="1"/>
    </xf>
    <xf numFmtId="164" fontId="10" fillId="0" borderId="0" xfId="0" applyNumberFormat="1" applyFont="1" applyBorder="1"/>
    <xf numFmtId="2" fontId="10" fillId="0" borderId="0" xfId="0" applyNumberFormat="1" applyFont="1" applyBorder="1"/>
    <xf numFmtId="2" fontId="3" fillId="0" borderId="0" xfId="0" applyNumberFormat="1" applyFont="1" applyBorder="1"/>
    <xf numFmtId="0" fontId="10" fillId="0" borderId="0" xfId="0" applyFont="1" applyBorder="1"/>
    <xf numFmtId="1" fontId="17" fillId="0" borderId="2" xfId="0" applyNumberFormat="1" applyFont="1" applyFill="1" applyBorder="1" applyAlignment="1">
      <alignment vertical="center" wrapText="1"/>
    </xf>
    <xf numFmtId="0" fontId="10" fillId="0" borderId="2" xfId="0" quotePrefix="1" applyFont="1" applyBorder="1" applyAlignment="1">
      <alignment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2" fontId="8" fillId="0" borderId="3" xfId="0" applyNumberFormat="1" applyFont="1" applyFill="1" applyBorder="1" applyAlignment="1">
      <alignment horizontal="center" vertical="center" wrapText="1"/>
    </xf>
    <xf numFmtId="2" fontId="8" fillId="0" borderId="4" xfId="0" applyNumberFormat="1"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11" zoomScaleNormal="100" workbookViewId="0">
      <selection activeCell="C15" sqref="C15"/>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63" t="s">
        <v>0</v>
      </c>
      <c r="B1" s="63"/>
      <c r="C1" s="63"/>
      <c r="D1" s="63"/>
      <c r="E1" s="63"/>
      <c r="F1" s="63"/>
      <c r="G1" s="63"/>
      <c r="H1" s="63"/>
      <c r="I1" s="63"/>
      <c r="J1" s="63"/>
      <c r="K1" s="63"/>
    </row>
    <row r="2" spans="1:11" ht="22.5" x14ac:dyDescent="0.25">
      <c r="A2" s="64" t="s">
        <v>1</v>
      </c>
      <c r="B2" s="64"/>
      <c r="C2" s="64"/>
      <c r="D2" s="64"/>
      <c r="E2" s="64"/>
      <c r="F2" s="64"/>
      <c r="G2" s="64"/>
      <c r="H2" s="64"/>
      <c r="I2" s="64"/>
      <c r="J2" s="64"/>
      <c r="K2" s="64"/>
    </row>
    <row r="3" spans="1:11" x14ac:dyDescent="0.25">
      <c r="A3" s="65" t="s">
        <v>2</v>
      </c>
      <c r="B3" s="65"/>
      <c r="C3" s="65"/>
      <c r="D3" s="65"/>
      <c r="E3" s="65"/>
      <c r="F3" s="65"/>
      <c r="G3" s="65"/>
      <c r="H3" s="65"/>
      <c r="I3" s="65"/>
      <c r="J3" s="65"/>
      <c r="K3" s="65"/>
    </row>
    <row r="4" spans="1:11" x14ac:dyDescent="0.25">
      <c r="A4" s="65" t="s">
        <v>3</v>
      </c>
      <c r="B4" s="65"/>
      <c r="C4" s="65"/>
      <c r="D4" s="65"/>
      <c r="E4" s="65"/>
      <c r="F4" s="65"/>
      <c r="G4" s="65"/>
      <c r="H4" s="65"/>
      <c r="I4" s="65"/>
      <c r="J4" s="65"/>
      <c r="K4" s="65"/>
    </row>
    <row r="5" spans="1:11" ht="18.75" x14ac:dyDescent="0.3">
      <c r="A5" s="66" t="s">
        <v>4</v>
      </c>
      <c r="B5" s="66"/>
      <c r="C5" s="66"/>
      <c r="D5" s="66"/>
      <c r="E5" s="66"/>
      <c r="F5" s="66"/>
      <c r="G5" s="66"/>
      <c r="H5" s="66"/>
      <c r="I5" s="66"/>
      <c r="J5" s="66"/>
      <c r="K5" s="66"/>
    </row>
    <row r="6" spans="1:11" ht="15.75" x14ac:dyDescent="0.25">
      <c r="A6" s="61" t="s">
        <v>54</v>
      </c>
      <c r="B6" s="61"/>
      <c r="C6" s="61"/>
      <c r="D6" s="61"/>
      <c r="E6" s="61"/>
      <c r="F6" s="61"/>
      <c r="G6" s="1"/>
      <c r="H6" s="62" t="s">
        <v>5</v>
      </c>
      <c r="I6" s="62"/>
      <c r="J6" s="62"/>
      <c r="K6" s="62"/>
    </row>
    <row r="7" spans="1:11" ht="15.75" x14ac:dyDescent="0.25">
      <c r="A7" s="68" t="s">
        <v>6</v>
      </c>
      <c r="B7" s="68"/>
      <c r="C7" s="68"/>
      <c r="D7" s="68"/>
      <c r="E7" s="68"/>
      <c r="F7" s="68"/>
      <c r="G7" s="2"/>
      <c r="H7" s="69" t="s">
        <v>55</v>
      </c>
      <c r="I7" s="69"/>
      <c r="J7" s="69"/>
      <c r="K7" s="69"/>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59" t="s">
        <v>50</v>
      </c>
      <c r="C9" s="10"/>
      <c r="D9" s="11"/>
      <c r="E9" s="12"/>
      <c r="F9" s="12"/>
      <c r="G9" s="13"/>
      <c r="H9" s="14"/>
      <c r="I9" s="13"/>
      <c r="J9" s="15"/>
      <c r="K9" s="12"/>
    </row>
    <row r="10" spans="1:11" x14ac:dyDescent="0.25">
      <c r="A10" s="8"/>
      <c r="B10" s="9"/>
      <c r="C10" s="17">
        <v>0.5</v>
      </c>
      <c r="D10" s="18">
        <v>15</v>
      </c>
      <c r="E10" s="18">
        <v>0.82</v>
      </c>
      <c r="F10" s="18">
        <v>2</v>
      </c>
      <c r="G10" s="19">
        <f>(PRODUCT(C10:F10))</f>
        <v>12.299999999999999</v>
      </c>
      <c r="H10" s="20"/>
      <c r="I10" s="20"/>
      <c r="J10" s="20"/>
      <c r="K10" s="12"/>
    </row>
    <row r="11" spans="1:11" x14ac:dyDescent="0.25">
      <c r="A11" s="8"/>
      <c r="B11" s="9" t="s">
        <v>18</v>
      </c>
      <c r="C11" s="10"/>
      <c r="D11" s="11"/>
      <c r="E11" s="12"/>
      <c r="F11" s="12"/>
      <c r="G11" s="13">
        <f>SUM(G10:G10)</f>
        <v>12.299999999999999</v>
      </c>
      <c r="H11" s="14" t="s">
        <v>19</v>
      </c>
      <c r="I11" s="13">
        <v>663.31</v>
      </c>
      <c r="J11" s="15">
        <f>G11*I11</f>
        <v>8158.7129999999988</v>
      </c>
      <c r="K11" s="12"/>
    </row>
    <row r="12" spans="1:11" x14ac:dyDescent="0.25">
      <c r="A12" s="8"/>
      <c r="B12" s="9"/>
      <c r="C12" s="10"/>
      <c r="D12" s="11"/>
      <c r="E12" s="12"/>
      <c r="F12" s="12"/>
      <c r="G12" s="13"/>
      <c r="H12" s="14"/>
      <c r="I12" s="13"/>
      <c r="J12" s="15"/>
      <c r="K12" s="12"/>
    </row>
    <row r="13" spans="1:11" ht="60" x14ac:dyDescent="0.25">
      <c r="A13" s="8">
        <v>2</v>
      </c>
      <c r="B13" s="7" t="s">
        <v>45</v>
      </c>
      <c r="C13" s="10"/>
      <c r="D13" s="11"/>
      <c r="E13" s="12"/>
      <c r="F13" s="12"/>
      <c r="G13" s="13"/>
      <c r="H13" s="14"/>
      <c r="I13" s="13"/>
      <c r="J13" s="15"/>
      <c r="K13" s="12"/>
    </row>
    <row r="14" spans="1:11" x14ac:dyDescent="0.25">
      <c r="A14" s="8"/>
      <c r="B14" s="9"/>
      <c r="C14" s="10">
        <v>5</v>
      </c>
      <c r="D14" s="11">
        <f>D10</f>
        <v>15</v>
      </c>
      <c r="E14" s="12">
        <v>0.38</v>
      </c>
      <c r="F14" s="18">
        <f>ROUNDUP(D14/E14,0)</f>
        <v>40</v>
      </c>
      <c r="G14" s="19">
        <f>F14*C14</f>
        <v>200</v>
      </c>
      <c r="H14" s="14"/>
      <c r="I14" s="13"/>
      <c r="J14" s="15"/>
      <c r="K14" s="71" t="s">
        <v>51</v>
      </c>
    </row>
    <row r="15" spans="1:11" x14ac:dyDescent="0.25">
      <c r="A15" s="8"/>
      <c r="B15" s="9" t="s">
        <v>18</v>
      </c>
      <c r="C15" s="10"/>
      <c r="D15" s="11"/>
      <c r="E15" s="12"/>
      <c r="F15" s="12"/>
      <c r="G15" s="13">
        <f>SUM(G14:G14)</f>
        <v>200</v>
      </c>
      <c r="H15" s="14" t="s">
        <v>49</v>
      </c>
      <c r="I15" s="13">
        <v>92</v>
      </c>
      <c r="J15" s="15">
        <f>G15*I15</f>
        <v>18400</v>
      </c>
      <c r="K15" s="72"/>
    </row>
    <row r="16" spans="1:11" x14ac:dyDescent="0.25">
      <c r="A16" s="8"/>
      <c r="B16" s="9"/>
      <c r="C16" s="10"/>
      <c r="D16" s="11"/>
      <c r="E16" s="12"/>
      <c r="F16" s="12"/>
      <c r="G16" s="13"/>
      <c r="H16" s="14"/>
      <c r="I16" s="13"/>
      <c r="J16" s="15"/>
      <c r="K16" s="12"/>
    </row>
    <row r="17" spans="1:11" ht="30" x14ac:dyDescent="0.25">
      <c r="A17" s="8">
        <v>3</v>
      </c>
      <c r="B17" s="7" t="s">
        <v>46</v>
      </c>
      <c r="C17" s="10"/>
      <c r="D17" s="11"/>
      <c r="E17" s="12"/>
      <c r="F17" s="12"/>
      <c r="G17" s="13"/>
      <c r="H17" s="14"/>
      <c r="I17" s="13"/>
      <c r="J17" s="15"/>
      <c r="K17" s="12"/>
    </row>
    <row r="18" spans="1:11" x14ac:dyDescent="0.25">
      <c r="A18" s="8"/>
      <c r="B18" s="9" t="s">
        <v>47</v>
      </c>
      <c r="C18" s="36">
        <f>2*(TRUNC(D14/1.5,0)+1)</f>
        <v>22</v>
      </c>
      <c r="D18" s="18">
        <v>4</v>
      </c>
      <c r="E18" s="18"/>
      <c r="F18" s="18"/>
      <c r="G18" s="19">
        <f>PRODUCT(C18:F18)</f>
        <v>88</v>
      </c>
      <c r="H18" s="20"/>
      <c r="I18" s="20"/>
      <c r="J18" s="20"/>
      <c r="K18" s="12"/>
    </row>
    <row r="19" spans="1:11" x14ac:dyDescent="0.25">
      <c r="A19" s="8"/>
      <c r="B19" s="9" t="s">
        <v>48</v>
      </c>
      <c r="C19" s="36">
        <v>4</v>
      </c>
      <c r="D19" s="18">
        <f>D14</f>
        <v>15</v>
      </c>
      <c r="E19" s="18"/>
      <c r="F19" s="18"/>
      <c r="G19" s="19">
        <f>PRODUCT(C19:F19)</f>
        <v>60</v>
      </c>
      <c r="H19" s="20"/>
      <c r="I19" s="20"/>
      <c r="J19" s="20"/>
      <c r="K19" s="12"/>
    </row>
    <row r="20" spans="1:11" x14ac:dyDescent="0.25">
      <c r="A20" s="8"/>
      <c r="B20" s="9" t="s">
        <v>18</v>
      </c>
      <c r="C20" s="10"/>
      <c r="D20" s="11"/>
      <c r="E20" s="12"/>
      <c r="F20" s="12"/>
      <c r="G20" s="13">
        <f>(SUM(G18:G19))/6</f>
        <v>24.666666666666668</v>
      </c>
      <c r="H20" s="14" t="s">
        <v>9</v>
      </c>
      <c r="I20" s="13">
        <v>240</v>
      </c>
      <c r="J20" s="15">
        <f>G20*I20</f>
        <v>5920</v>
      </c>
      <c r="K20" s="12"/>
    </row>
    <row r="21" spans="1:11" x14ac:dyDescent="0.25">
      <c r="A21" s="8"/>
      <c r="B21" s="9" t="s">
        <v>20</v>
      </c>
      <c r="C21" s="10"/>
      <c r="D21" s="11"/>
      <c r="E21" s="12"/>
      <c r="F21" s="12"/>
      <c r="G21" s="13"/>
      <c r="H21" s="14"/>
      <c r="I21" s="13"/>
      <c r="J21" s="15">
        <f>0.13*J20</f>
        <v>769.6</v>
      </c>
      <c r="K21" s="12"/>
    </row>
    <row r="22" spans="1:11" x14ac:dyDescent="0.25">
      <c r="A22" s="8"/>
      <c r="B22" s="9"/>
      <c r="C22" s="10"/>
      <c r="D22" s="11"/>
      <c r="E22" s="12"/>
      <c r="F22" s="12"/>
      <c r="G22" s="13"/>
      <c r="H22" s="14"/>
      <c r="I22" s="13"/>
      <c r="J22" s="15"/>
      <c r="K22" s="12"/>
    </row>
    <row r="23" spans="1:11" ht="30" x14ac:dyDescent="0.25">
      <c r="A23" s="8">
        <v>4</v>
      </c>
      <c r="B23" s="60" t="s">
        <v>52</v>
      </c>
      <c r="C23" s="10">
        <v>1</v>
      </c>
      <c r="D23" s="11"/>
      <c r="E23" s="12"/>
      <c r="F23" s="12"/>
      <c r="G23" s="25">
        <f t="shared" ref="G23" si="0">PRODUCT(C23:F23)</f>
        <v>1</v>
      </c>
      <c r="H23" s="14" t="s">
        <v>53</v>
      </c>
      <c r="I23" s="13">
        <v>1000</v>
      </c>
      <c r="J23" s="25">
        <f>G23*I23</f>
        <v>1000</v>
      </c>
      <c r="K23" s="12"/>
    </row>
    <row r="24" spans="1:11" x14ac:dyDescent="0.25">
      <c r="A24" s="8"/>
      <c r="B24" s="9"/>
      <c r="C24" s="10"/>
      <c r="D24" s="11"/>
      <c r="E24" s="12"/>
      <c r="F24" s="12"/>
      <c r="G24" s="13"/>
      <c r="H24" s="14"/>
      <c r="I24" s="13"/>
      <c r="J24" s="15"/>
      <c r="K24" s="12"/>
    </row>
    <row r="25" spans="1:11" x14ac:dyDescent="0.25">
      <c r="A25" s="8">
        <v>5</v>
      </c>
      <c r="B25" s="7" t="s">
        <v>21</v>
      </c>
      <c r="C25" s="10">
        <v>1</v>
      </c>
      <c r="D25" s="11"/>
      <c r="E25" s="12"/>
      <c r="F25" s="12"/>
      <c r="G25" s="25">
        <f t="shared" ref="G25" si="1">PRODUCT(C25:F25)</f>
        <v>1</v>
      </c>
      <c r="H25" s="14" t="s">
        <v>22</v>
      </c>
      <c r="I25" s="13">
        <v>500</v>
      </c>
      <c r="J25" s="25">
        <f>G25*I25</f>
        <v>500</v>
      </c>
      <c r="K25" s="12"/>
    </row>
    <row r="26" spans="1:11" x14ac:dyDescent="0.25">
      <c r="A26" s="8"/>
      <c r="B26" s="24"/>
      <c r="C26" s="10"/>
      <c r="D26" s="11"/>
      <c r="E26" s="12"/>
      <c r="F26" s="12"/>
      <c r="G26" s="13"/>
      <c r="H26" s="14"/>
      <c r="I26" s="13"/>
      <c r="J26" s="15"/>
      <c r="K26" s="12"/>
    </row>
    <row r="27" spans="1:11" x14ac:dyDescent="0.25">
      <c r="A27" s="20"/>
      <c r="B27" s="35" t="s">
        <v>29</v>
      </c>
      <c r="C27" s="36"/>
      <c r="D27" s="18"/>
      <c r="E27" s="18"/>
      <c r="F27" s="18"/>
      <c r="G27" s="15"/>
      <c r="H27" s="15"/>
      <c r="I27" s="15"/>
      <c r="J27" s="15">
        <f>SUM(J9:J25)</f>
        <v>34748.313000000002</v>
      </c>
      <c r="K27" s="17"/>
    </row>
    <row r="28" spans="1:11" x14ac:dyDescent="0.25">
      <c r="A28" s="53"/>
      <c r="B28" s="54"/>
      <c r="C28" s="55"/>
      <c r="D28" s="56"/>
      <c r="E28" s="56"/>
      <c r="F28" s="56"/>
      <c r="G28" s="57"/>
      <c r="H28" s="57"/>
      <c r="I28" s="57"/>
      <c r="J28" s="57"/>
      <c r="K28" s="58"/>
    </row>
    <row r="29" spans="1:11" x14ac:dyDescent="0.25">
      <c r="A29" s="26"/>
      <c r="B29" s="22" t="s">
        <v>23</v>
      </c>
      <c r="C29" s="67">
        <f>J27</f>
        <v>34748.313000000002</v>
      </c>
      <c r="D29" s="67"/>
      <c r="E29" s="19">
        <v>100</v>
      </c>
      <c r="F29" s="27"/>
      <c r="G29" s="28"/>
      <c r="H29" s="27"/>
      <c r="I29" s="29"/>
      <c r="J29" s="30"/>
      <c r="K29" s="31"/>
    </row>
    <row r="30" spans="1:11" x14ac:dyDescent="0.25">
      <c r="A30" s="32"/>
      <c r="B30" s="22" t="s">
        <v>24</v>
      </c>
      <c r="C30" s="70">
        <v>30000</v>
      </c>
      <c r="D30" s="70"/>
      <c r="E30" s="19"/>
      <c r="F30" s="33"/>
      <c r="G30" s="34"/>
      <c r="H30" s="34"/>
      <c r="I30" s="34"/>
      <c r="J30" s="34"/>
      <c r="K30" s="33"/>
    </row>
    <row r="31" spans="1:11" x14ac:dyDescent="0.25">
      <c r="A31" s="32"/>
      <c r="B31" s="22" t="s">
        <v>25</v>
      </c>
      <c r="C31" s="70">
        <f>C30-C33-C34</f>
        <v>28500</v>
      </c>
      <c r="D31" s="70"/>
      <c r="E31" s="19">
        <f>C31/C29*100</f>
        <v>82.018370215555493</v>
      </c>
      <c r="F31" s="33"/>
      <c r="G31" s="34"/>
      <c r="H31" s="34"/>
      <c r="I31" s="34"/>
      <c r="J31" s="34"/>
      <c r="K31" s="33"/>
    </row>
    <row r="32" spans="1:11" x14ac:dyDescent="0.25">
      <c r="A32" s="32"/>
      <c r="B32" s="22" t="s">
        <v>26</v>
      </c>
      <c r="C32" s="67">
        <f>C29-C31</f>
        <v>6248.3130000000019</v>
      </c>
      <c r="D32" s="67"/>
      <c r="E32" s="19">
        <f>100-E31</f>
        <v>17.981629784444507</v>
      </c>
      <c r="F32" s="33"/>
      <c r="G32" s="34"/>
      <c r="H32" s="34"/>
      <c r="I32" s="34"/>
      <c r="J32" s="34"/>
      <c r="K32" s="33"/>
    </row>
    <row r="33" spans="1:11" x14ac:dyDescent="0.25">
      <c r="A33" s="32"/>
      <c r="B33" s="22" t="s">
        <v>27</v>
      </c>
      <c r="C33" s="67">
        <f>C30*0.03</f>
        <v>900</v>
      </c>
      <c r="D33" s="67"/>
      <c r="E33" s="19">
        <v>3</v>
      </c>
      <c r="F33" s="33"/>
      <c r="G33" s="34"/>
      <c r="H33" s="34"/>
      <c r="I33" s="34"/>
      <c r="J33" s="34"/>
      <c r="K33" s="33"/>
    </row>
    <row r="34" spans="1:11" x14ac:dyDescent="0.25">
      <c r="A34" s="32"/>
      <c r="B34" s="22" t="s">
        <v>28</v>
      </c>
      <c r="C34" s="67">
        <f>C30*0.02</f>
        <v>600</v>
      </c>
      <c r="D34" s="67"/>
      <c r="E34" s="19">
        <v>2</v>
      </c>
      <c r="F34" s="33"/>
      <c r="G34" s="34"/>
      <c r="H34" s="34"/>
      <c r="I34" s="34"/>
      <c r="J34" s="34"/>
      <c r="K34" s="33"/>
    </row>
  </sheetData>
  <mergeCells count="16">
    <mergeCell ref="C33:D33"/>
    <mergeCell ref="C34:D34"/>
    <mergeCell ref="A7:F7"/>
    <mergeCell ref="H7:K7"/>
    <mergeCell ref="C29:D29"/>
    <mergeCell ref="C30:D30"/>
    <mergeCell ref="C31:D31"/>
    <mergeCell ref="C32:D32"/>
    <mergeCell ref="K14:K15"/>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9" zoomScaleNormal="100" workbookViewId="0">
      <selection activeCell="B44" sqref="B4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x14ac:dyDescent="0.25">
      <c r="A1" s="82" t="s">
        <v>0</v>
      </c>
      <c r="B1" s="82"/>
      <c r="C1" s="82"/>
      <c r="D1" s="82"/>
      <c r="E1" s="82"/>
      <c r="F1" s="82"/>
      <c r="G1" s="82"/>
      <c r="H1" s="82"/>
      <c r="I1" s="82"/>
      <c r="J1" s="82"/>
      <c r="K1" s="82"/>
    </row>
    <row r="2" spans="1:13" ht="25.5" x14ac:dyDescent="0.35">
      <c r="A2" s="83" t="s">
        <v>1</v>
      </c>
      <c r="B2" s="83"/>
      <c r="C2" s="83"/>
      <c r="D2" s="83"/>
      <c r="E2" s="83"/>
      <c r="F2" s="83"/>
      <c r="G2" s="83"/>
      <c r="H2" s="83"/>
      <c r="I2" s="83"/>
      <c r="J2" s="83"/>
      <c r="K2" s="83"/>
    </row>
    <row r="3" spans="1:13" s="16" customFormat="1" x14ac:dyDescent="0.25">
      <c r="A3" s="65" t="s">
        <v>2</v>
      </c>
      <c r="B3" s="65"/>
      <c r="C3" s="65"/>
      <c r="D3" s="65"/>
      <c r="E3" s="65"/>
      <c r="F3" s="65"/>
      <c r="G3" s="65"/>
      <c r="H3" s="65"/>
      <c r="I3" s="65"/>
      <c r="J3" s="65"/>
      <c r="K3" s="65"/>
    </row>
    <row r="4" spans="1:13" s="16" customFormat="1" x14ac:dyDescent="0.25">
      <c r="A4" s="65" t="s">
        <v>3</v>
      </c>
      <c r="B4" s="65"/>
      <c r="C4" s="65"/>
      <c r="D4" s="65"/>
      <c r="E4" s="65"/>
      <c r="F4" s="65"/>
      <c r="G4" s="65"/>
      <c r="H4" s="65"/>
      <c r="I4" s="65"/>
      <c r="J4" s="65"/>
      <c r="K4" s="65"/>
    </row>
    <row r="5" spans="1:13" ht="18.75" x14ac:dyDescent="0.3">
      <c r="A5" s="84" t="s">
        <v>30</v>
      </c>
      <c r="B5" s="84"/>
      <c r="C5" s="84"/>
      <c r="D5" s="84"/>
      <c r="E5" s="84"/>
      <c r="F5" s="84"/>
      <c r="G5" s="84"/>
      <c r="H5" s="84"/>
      <c r="I5" s="84"/>
      <c r="J5" s="84"/>
      <c r="K5" s="84"/>
    </row>
    <row r="6" spans="1:13" ht="18.75" x14ac:dyDescent="0.3">
      <c r="A6" s="37" t="s">
        <v>31</v>
      </c>
      <c r="B6" s="37"/>
      <c r="C6" s="80" t="e">
        <f>F31</f>
        <v>#REF!</v>
      </c>
      <c r="D6" s="81"/>
      <c r="E6" s="38"/>
      <c r="F6" s="37"/>
      <c r="G6" s="37"/>
      <c r="H6" s="37" t="s">
        <v>32</v>
      </c>
      <c r="I6" s="37"/>
      <c r="J6" s="80" t="e">
        <f>I31</f>
        <v>#REF!</v>
      </c>
      <c r="K6" s="81"/>
    </row>
    <row r="7" spans="1:13" x14ac:dyDescent="0.25">
      <c r="A7" s="39" t="s">
        <v>33</v>
      </c>
      <c r="B7" s="39"/>
      <c r="C7" s="39"/>
      <c r="D7" s="39"/>
      <c r="F7" s="76"/>
      <c r="G7" s="76"/>
      <c r="I7" s="77" t="s">
        <v>34</v>
      </c>
      <c r="J7" s="77"/>
      <c r="K7" s="77"/>
    </row>
    <row r="8" spans="1:13" ht="15.75" x14ac:dyDescent="0.25">
      <c r="A8" s="61" t="e">
        <f>#REF!</f>
        <v>#REF!</v>
      </c>
      <c r="B8" s="61"/>
      <c r="C8" s="61"/>
      <c r="D8" s="61"/>
      <c r="E8" s="61"/>
      <c r="F8" s="61"/>
      <c r="I8" s="78" t="s">
        <v>43</v>
      </c>
      <c r="J8" s="78"/>
      <c r="K8" s="78"/>
    </row>
    <row r="9" spans="1:13" x14ac:dyDescent="0.25">
      <c r="A9" s="79" t="e">
        <f>#REF!</f>
        <v>#REF!</v>
      </c>
      <c r="B9" s="79"/>
      <c r="C9" s="79"/>
      <c r="D9" s="79"/>
      <c r="E9" s="79"/>
      <c r="F9" s="79"/>
      <c r="I9" s="78" t="s">
        <v>44</v>
      </c>
      <c r="J9" s="78"/>
      <c r="K9" s="78"/>
    </row>
    <row r="11" spans="1:13" x14ac:dyDescent="0.25">
      <c r="A11" s="74" t="s">
        <v>35</v>
      </c>
      <c r="B11" s="74" t="s">
        <v>36</v>
      </c>
      <c r="C11" s="74" t="s">
        <v>14</v>
      </c>
      <c r="D11" s="75" t="s">
        <v>37</v>
      </c>
      <c r="E11" s="75"/>
      <c r="F11" s="75"/>
      <c r="G11" s="75" t="s">
        <v>38</v>
      </c>
      <c r="H11" s="75"/>
      <c r="I11" s="75"/>
      <c r="J11" s="74" t="s">
        <v>39</v>
      </c>
      <c r="K11" s="73" t="s">
        <v>40</v>
      </c>
    </row>
    <row r="12" spans="1:13" x14ac:dyDescent="0.25">
      <c r="A12" s="74"/>
      <c r="B12" s="74"/>
      <c r="C12" s="74"/>
      <c r="D12" s="40" t="s">
        <v>41</v>
      </c>
      <c r="E12" s="40" t="s">
        <v>15</v>
      </c>
      <c r="F12" s="40" t="s">
        <v>16</v>
      </c>
      <c r="G12" s="40" t="s">
        <v>41</v>
      </c>
      <c r="H12" s="40" t="s">
        <v>15</v>
      </c>
      <c r="I12" s="40" t="s">
        <v>16</v>
      </c>
      <c r="J12" s="74"/>
      <c r="K12" s="73"/>
    </row>
    <row r="13" spans="1:13" s="16" customFormat="1" x14ac:dyDescent="0.2">
      <c r="A13" s="49" t="e">
        <f>'1.Estimate'!#REF!</f>
        <v>#REF!</v>
      </c>
      <c r="B13" s="50" t="e">
        <f>'1.Estimate'!#REF!</f>
        <v>#REF!</v>
      </c>
      <c r="C13" s="41" t="e">
        <f>'1.Estimate'!#REF!</f>
        <v>#REF!</v>
      </c>
      <c r="D13" s="41" t="e">
        <f>'1.Estimate'!#REF!</f>
        <v>#REF!</v>
      </c>
      <c r="E13" s="41" t="e">
        <f>'1.Estimate'!#REF!</f>
        <v>#REF!</v>
      </c>
      <c r="F13" s="41" t="e">
        <f>D13*E13</f>
        <v>#REF!</v>
      </c>
      <c r="G13" s="41" t="e">
        <f>#REF!</f>
        <v>#REF!</v>
      </c>
      <c r="H13" s="41" t="e">
        <f>#REF!</f>
        <v>#REF!</v>
      </c>
      <c r="I13" s="41" t="e">
        <f>G13*H13</f>
        <v>#REF!</v>
      </c>
      <c r="J13" s="42" t="e">
        <f>I13-F13</f>
        <v>#REF!</v>
      </c>
      <c r="K13" s="43"/>
      <c r="M13" s="52" t="e">
        <f>1.25*F13</f>
        <v>#REF!</v>
      </c>
    </row>
    <row r="14" spans="1:13" s="16" customFormat="1" x14ac:dyDescent="0.25">
      <c r="A14" s="21"/>
      <c r="B14" s="22"/>
      <c r="C14" s="41"/>
      <c r="D14" s="41"/>
      <c r="E14" s="41"/>
      <c r="F14" s="41"/>
      <c r="G14" s="41"/>
      <c r="H14" s="41"/>
      <c r="I14" s="41"/>
      <c r="J14" s="42"/>
      <c r="K14" s="43"/>
      <c r="M14" s="52"/>
    </row>
    <row r="15" spans="1:13" s="16" customFormat="1" ht="30" x14ac:dyDescent="0.25">
      <c r="A15" s="49">
        <f>'1.Estimate'!A9</f>
        <v>1</v>
      </c>
      <c r="B15" s="51" t="str">
        <f>'1.Estimate'!B9</f>
        <v xml:space="preserve">g/d k|sf/sf] Sn] / l;N6L df6f]df ;j} lsl;dsf] vGg] sfd </v>
      </c>
      <c r="C15" s="41" t="str">
        <f>'1.Estimate'!H11</f>
        <v>m3</v>
      </c>
      <c r="D15" s="41">
        <f>'1.Estimate'!G11</f>
        <v>12.299999999999999</v>
      </c>
      <c r="E15" s="41">
        <f>'1.Estimate'!I11</f>
        <v>663.31</v>
      </c>
      <c r="F15" s="41">
        <f>D15*E15</f>
        <v>8158.7129999999988</v>
      </c>
      <c r="G15" s="41" t="e">
        <f>#REF!</f>
        <v>#REF!</v>
      </c>
      <c r="H15" s="41" t="e">
        <f>#REF!</f>
        <v>#REF!</v>
      </c>
      <c r="I15" s="41" t="e">
        <f>G15*H15</f>
        <v>#REF!</v>
      </c>
      <c r="J15" s="42" t="e">
        <f>I15-F15</f>
        <v>#REF!</v>
      </c>
      <c r="K15" s="43"/>
      <c r="M15" s="52">
        <f t="shared" ref="M15:M29" si="0">1.25*F15</f>
        <v>10198.391249999999</v>
      </c>
    </row>
    <row r="16" spans="1:13" s="16" customFormat="1" x14ac:dyDescent="0.25">
      <c r="A16" s="21"/>
      <c r="B16" s="22"/>
      <c r="C16" s="41"/>
      <c r="D16" s="41"/>
      <c r="E16" s="41"/>
      <c r="F16" s="41"/>
      <c r="G16" s="41"/>
      <c r="H16" s="41"/>
      <c r="I16" s="41"/>
      <c r="J16" s="42"/>
      <c r="K16" s="43"/>
      <c r="M16" s="52"/>
    </row>
    <row r="17" spans="1:13" s="16" customFormat="1" ht="60" x14ac:dyDescent="0.25">
      <c r="A17" s="49">
        <f>'1.Estimate'!A13</f>
        <v>2</v>
      </c>
      <c r="B17" s="51" t="str">
        <f>'1.Estimate'!B13</f>
        <v>Filling empty bags with local sand, sewing them closes and pacing them including haulage upto 100 m distance</v>
      </c>
      <c r="C17" s="41" t="str">
        <f>'1.Estimate'!H15</f>
        <v>sack</v>
      </c>
      <c r="D17" s="41">
        <f>'1.Estimate'!G15</f>
        <v>200</v>
      </c>
      <c r="E17" s="41">
        <f>'1.Estimate'!I15</f>
        <v>92</v>
      </c>
      <c r="F17" s="41">
        <f>D17*E17</f>
        <v>18400</v>
      </c>
      <c r="G17" s="41" t="e">
        <f>#REF!</f>
        <v>#REF!</v>
      </c>
      <c r="H17" s="41" t="e">
        <f>#REF!</f>
        <v>#REF!</v>
      </c>
      <c r="I17" s="41" t="e">
        <f>G17*H17</f>
        <v>#REF!</v>
      </c>
      <c r="J17" s="42" t="e">
        <f>I17-F17</f>
        <v>#REF!</v>
      </c>
      <c r="K17" s="43"/>
      <c r="M17" s="52">
        <f t="shared" si="0"/>
        <v>23000</v>
      </c>
    </row>
    <row r="18" spans="1:13" s="16" customFormat="1" ht="15.75" x14ac:dyDescent="0.25">
      <c r="A18" s="49"/>
      <c r="B18" s="48" t="e">
        <f>'1.Estimate'!#REF!</f>
        <v>#REF!</v>
      </c>
      <c r="C18" s="41"/>
      <c r="D18" s="41"/>
      <c r="E18" s="41"/>
      <c r="F18" s="41" t="e">
        <f>'1.Estimate'!#REF!</f>
        <v>#REF!</v>
      </c>
      <c r="G18" s="41"/>
      <c r="H18" s="41"/>
      <c r="I18" s="41" t="e">
        <f>#REF!</f>
        <v>#REF!</v>
      </c>
      <c r="J18" s="42" t="e">
        <f>I18-F18</f>
        <v>#REF!</v>
      </c>
      <c r="K18" s="43"/>
      <c r="M18" s="52" t="e">
        <f t="shared" si="0"/>
        <v>#REF!</v>
      </c>
    </row>
    <row r="19" spans="1:13" s="16" customFormat="1" x14ac:dyDescent="0.25">
      <c r="A19" s="21"/>
      <c r="B19" s="22"/>
      <c r="C19" s="41"/>
      <c r="D19" s="41"/>
      <c r="E19" s="41"/>
      <c r="F19" s="41"/>
      <c r="G19" s="41"/>
      <c r="H19" s="41"/>
      <c r="I19" s="41"/>
      <c r="J19" s="42"/>
      <c r="K19" s="43"/>
      <c r="M19" s="52"/>
    </row>
    <row r="20" spans="1:13" s="16" customFormat="1" x14ac:dyDescent="0.25">
      <c r="A20" s="49" t="e">
        <f>'1.Estimate'!#REF!</f>
        <v>#REF!</v>
      </c>
      <c r="B20" s="7" t="e">
        <f>'1.Estimate'!#REF!</f>
        <v>#REF!</v>
      </c>
      <c r="C20" s="41" t="e">
        <f>'1.Estimate'!#REF!</f>
        <v>#REF!</v>
      </c>
      <c r="D20" s="41" t="e">
        <f>'1.Estimate'!#REF!</f>
        <v>#REF!</v>
      </c>
      <c r="E20" s="41" t="e">
        <f>'1.Estimate'!#REF!</f>
        <v>#REF!</v>
      </c>
      <c r="F20" s="41" t="e">
        <f>D20*E20</f>
        <v>#REF!</v>
      </c>
      <c r="G20" s="41" t="e">
        <f>#REF!</f>
        <v>#REF!</v>
      </c>
      <c r="H20" s="41" t="e">
        <f>#REF!</f>
        <v>#REF!</v>
      </c>
      <c r="I20" s="41" t="e">
        <f>G20*H20</f>
        <v>#REF!</v>
      </c>
      <c r="J20" s="42" t="e">
        <f>I20-F20</f>
        <v>#REF!</v>
      </c>
      <c r="K20" s="43"/>
      <c r="M20" s="52" t="e">
        <f t="shared" si="0"/>
        <v>#REF!</v>
      </c>
    </row>
    <row r="21" spans="1:13" s="16" customFormat="1" ht="15.75" x14ac:dyDescent="0.25">
      <c r="A21" s="49"/>
      <c r="B21" s="48" t="e">
        <f>'1.Estimate'!#REF!</f>
        <v>#REF!</v>
      </c>
      <c r="C21" s="41"/>
      <c r="D21" s="41"/>
      <c r="E21" s="41"/>
      <c r="F21" s="41" t="e">
        <f>'1.Estimate'!#REF!</f>
        <v>#REF!</v>
      </c>
      <c r="G21" s="41"/>
      <c r="H21" s="41"/>
      <c r="I21" s="41" t="e">
        <f>#REF!</f>
        <v>#REF!</v>
      </c>
      <c r="J21" s="42" t="e">
        <f>I21-F21</f>
        <v>#REF!</v>
      </c>
      <c r="K21" s="43"/>
      <c r="M21" s="52" t="e">
        <f t="shared" si="0"/>
        <v>#REF!</v>
      </c>
    </row>
    <row r="22" spans="1:13" s="16" customFormat="1" x14ac:dyDescent="0.25">
      <c r="A22" s="21"/>
      <c r="B22" s="22"/>
      <c r="C22" s="41"/>
      <c r="D22" s="41"/>
      <c r="E22" s="41"/>
      <c r="F22" s="41"/>
      <c r="G22" s="41"/>
      <c r="H22" s="41"/>
      <c r="I22" s="41"/>
      <c r="J22" s="42"/>
      <c r="K22" s="43"/>
      <c r="M22" s="52"/>
    </row>
    <row r="23" spans="1:13" s="16" customFormat="1" ht="30" x14ac:dyDescent="0.25">
      <c r="A23" s="49">
        <f>'1.Estimate'!A17</f>
        <v>3</v>
      </c>
      <c r="B23" s="51" t="str">
        <f>'1.Estimate'!B17</f>
        <v>Providing and laying Bamboo for the protection all complete</v>
      </c>
      <c r="C23" s="41" t="e">
        <f>'1.Estimate'!#REF!</f>
        <v>#REF!</v>
      </c>
      <c r="D23" s="41" t="e">
        <f>'1.Estimate'!#REF!</f>
        <v>#REF!</v>
      </c>
      <c r="E23" s="41" t="e">
        <f>'1.Estimate'!#REF!</f>
        <v>#REF!</v>
      </c>
      <c r="F23" s="41" t="e">
        <f>D23*E23</f>
        <v>#REF!</v>
      </c>
      <c r="G23" s="41" t="e">
        <f>#REF!</f>
        <v>#REF!</v>
      </c>
      <c r="H23" s="41" t="e">
        <f>#REF!</f>
        <v>#REF!</v>
      </c>
      <c r="I23" s="41" t="e">
        <f>G23*H23</f>
        <v>#REF!</v>
      </c>
      <c r="J23" s="42" t="e">
        <f>I23-F23</f>
        <v>#REF!</v>
      </c>
      <c r="K23" s="43"/>
      <c r="M23" s="52" t="e">
        <f t="shared" si="0"/>
        <v>#REF!</v>
      </c>
    </row>
    <row r="24" spans="1:13" s="16" customFormat="1" ht="15.75" x14ac:dyDescent="0.25">
      <c r="A24" s="49"/>
      <c r="B24" s="48" t="str">
        <f>'1.Estimate'!B21</f>
        <v>VAT calculation</v>
      </c>
      <c r="C24" s="41"/>
      <c r="D24" s="41"/>
      <c r="E24" s="41"/>
      <c r="F24" s="41">
        <f>'1.Estimate'!J21</f>
        <v>769.6</v>
      </c>
      <c r="G24" s="41"/>
      <c r="H24" s="41"/>
      <c r="I24" s="41" t="e">
        <f>#REF!</f>
        <v>#REF!</v>
      </c>
      <c r="J24" s="42" t="e">
        <f>I24-F24</f>
        <v>#REF!</v>
      </c>
      <c r="K24" s="43"/>
      <c r="M24" s="52">
        <f t="shared" si="0"/>
        <v>962</v>
      </c>
    </row>
    <row r="25" spans="1:13" s="16" customFormat="1" x14ac:dyDescent="0.25">
      <c r="A25" s="21"/>
      <c r="B25" s="22"/>
      <c r="C25" s="41"/>
      <c r="D25" s="41"/>
      <c r="E25" s="41"/>
      <c r="F25" s="41"/>
      <c r="G25" s="41"/>
      <c r="H25" s="41"/>
      <c r="I25" s="41"/>
      <c r="J25" s="42"/>
      <c r="K25" s="43"/>
      <c r="M25" s="52"/>
    </row>
    <row r="26" spans="1:13" s="16" customFormat="1" x14ac:dyDescent="0.25">
      <c r="A26" s="49" t="e">
        <f>'1.Estimate'!#REF!</f>
        <v>#REF!</v>
      </c>
      <c r="B26" s="51" t="e">
        <f>'1.Estimate'!#REF!</f>
        <v>#REF!</v>
      </c>
      <c r="C26" s="41" t="e">
        <f>'1.Estimate'!#REF!</f>
        <v>#REF!</v>
      </c>
      <c r="D26" s="41" t="e">
        <f>'1.Estimate'!#REF!</f>
        <v>#REF!</v>
      </c>
      <c r="E26" s="41" t="e">
        <f>'1.Estimate'!#REF!</f>
        <v>#REF!</v>
      </c>
      <c r="F26" s="41" t="e">
        <f>D26*E26</f>
        <v>#REF!</v>
      </c>
      <c r="G26" s="41" t="e">
        <f>#REF!</f>
        <v>#REF!</v>
      </c>
      <c r="H26" s="41" t="e">
        <f>#REF!</f>
        <v>#REF!</v>
      </c>
      <c r="I26" s="41" t="e">
        <f>G26*H26</f>
        <v>#REF!</v>
      </c>
      <c r="J26" s="42" t="e">
        <f>I26-F26</f>
        <v>#REF!</v>
      </c>
      <c r="K26" s="43"/>
      <c r="M26" s="52" t="e">
        <f>1.25*F26</f>
        <v>#REF!</v>
      </c>
    </row>
    <row r="27" spans="1:13" s="16" customFormat="1" ht="15.75" x14ac:dyDescent="0.25">
      <c r="A27" s="49"/>
      <c r="B27" s="48" t="e">
        <f>'1.Estimate'!#REF!</f>
        <v>#REF!</v>
      </c>
      <c r="C27" s="41"/>
      <c r="D27" s="41"/>
      <c r="E27" s="41"/>
      <c r="F27" s="41" t="e">
        <f>'1.Estimate'!#REF!</f>
        <v>#REF!</v>
      </c>
      <c r="G27" s="41"/>
      <c r="H27" s="41"/>
      <c r="I27" s="41" t="e">
        <f>#REF!</f>
        <v>#REF!</v>
      </c>
      <c r="J27" s="42" t="e">
        <f>I27-F27</f>
        <v>#REF!</v>
      </c>
      <c r="K27" s="43"/>
      <c r="M27" s="52" t="e">
        <f t="shared" ref="M27" si="1">1.25*F27</f>
        <v>#REF!</v>
      </c>
    </row>
    <row r="28" spans="1:13" s="16" customFormat="1" x14ac:dyDescent="0.25">
      <c r="A28" s="21"/>
      <c r="B28" s="22"/>
      <c r="C28" s="41"/>
      <c r="D28" s="41"/>
      <c r="E28" s="41"/>
      <c r="F28" s="41"/>
      <c r="G28" s="41"/>
      <c r="H28" s="41"/>
      <c r="I28" s="41"/>
      <c r="J28" s="42"/>
      <c r="K28" s="43"/>
      <c r="M28" s="52"/>
    </row>
    <row r="29" spans="1:13" s="16" customFormat="1" x14ac:dyDescent="0.25">
      <c r="A29" s="49">
        <f>'1.Estimate'!A25</f>
        <v>5</v>
      </c>
      <c r="B29" s="44" t="str">
        <f>'1.Estimate'!B25</f>
        <v>Information board (सुचना पाटि)</v>
      </c>
      <c r="C29" s="41" t="str">
        <f>'1.Estimate'!H25</f>
        <v>no.</v>
      </c>
      <c r="D29" s="41">
        <f>'1.Estimate'!G25</f>
        <v>1</v>
      </c>
      <c r="E29" s="41">
        <f>'1.Estimate'!I25</f>
        <v>500</v>
      </c>
      <c r="F29" s="41">
        <f>D29*E29</f>
        <v>500</v>
      </c>
      <c r="G29" s="41" t="e">
        <f>#REF!</f>
        <v>#REF!</v>
      </c>
      <c r="H29" s="41" t="e">
        <f>#REF!</f>
        <v>#REF!</v>
      </c>
      <c r="I29" s="41" t="e">
        <f>G29*H29</f>
        <v>#REF!</v>
      </c>
      <c r="J29" s="42" t="e">
        <f>I29-F29</f>
        <v>#REF!</v>
      </c>
      <c r="K29" s="43"/>
      <c r="M29" s="52">
        <f t="shared" si="0"/>
        <v>625</v>
      </c>
    </row>
    <row r="30" spans="1:13" s="16" customFormat="1" x14ac:dyDescent="0.25">
      <c r="A30" s="22"/>
      <c r="B30" s="22"/>
      <c r="C30" s="41"/>
      <c r="D30" s="41"/>
      <c r="E30" s="41"/>
      <c r="F30" s="41"/>
      <c r="G30" s="41"/>
      <c r="H30" s="41"/>
      <c r="I30" s="41"/>
      <c r="J30" s="42"/>
      <c r="K30" s="43"/>
    </row>
    <row r="31" spans="1:13" x14ac:dyDescent="0.25">
      <c r="A31" s="23"/>
      <c r="B31" s="45" t="s">
        <v>42</v>
      </c>
      <c r="C31" s="45"/>
      <c r="D31" s="46"/>
      <c r="E31" s="46"/>
      <c r="F31" s="46" t="e">
        <f>SUM(F13:F29)</f>
        <v>#REF!</v>
      </c>
      <c r="G31" s="46"/>
      <c r="H31" s="46"/>
      <c r="I31" s="46" t="e">
        <f>SUM(I13:I29)</f>
        <v>#REF!</v>
      </c>
      <c r="J31" s="47" t="e">
        <f>I31-F31</f>
        <v>#REF!</v>
      </c>
      <c r="K31" s="23"/>
    </row>
    <row r="36" spans="11:13" x14ac:dyDescent="0.25">
      <c r="K36">
        <v>1070</v>
      </c>
      <c r="L36">
        <f>(21/3.281)*(36/3.281)</f>
        <v>70.227843835198286</v>
      </c>
      <c r="M36">
        <f>L36*K36</f>
        <v>75143.792903662164</v>
      </c>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zoomScaleNormal="100" workbookViewId="0">
      <selection activeCell="A5" sqref="A5:K5"/>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63" t="s">
        <v>0</v>
      </c>
      <c r="B1" s="63"/>
      <c r="C1" s="63"/>
      <c r="D1" s="63"/>
      <c r="E1" s="63"/>
      <c r="F1" s="63"/>
      <c r="G1" s="63"/>
      <c r="H1" s="63"/>
      <c r="I1" s="63"/>
      <c r="J1" s="63"/>
      <c r="K1" s="63"/>
    </row>
    <row r="2" spans="1:11" ht="22.5" x14ac:dyDescent="0.25">
      <c r="A2" s="64" t="s">
        <v>1</v>
      </c>
      <c r="B2" s="64"/>
      <c r="C2" s="64"/>
      <c r="D2" s="64"/>
      <c r="E2" s="64"/>
      <c r="F2" s="64"/>
      <c r="G2" s="64"/>
      <c r="H2" s="64"/>
      <c r="I2" s="64"/>
      <c r="J2" s="64"/>
      <c r="K2" s="64"/>
    </row>
    <row r="3" spans="1:11" x14ac:dyDescent="0.25">
      <c r="A3" s="65" t="s">
        <v>2</v>
      </c>
      <c r="B3" s="65"/>
      <c r="C3" s="65"/>
      <c r="D3" s="65"/>
      <c r="E3" s="65"/>
      <c r="F3" s="65"/>
      <c r="G3" s="65"/>
      <c r="H3" s="65"/>
      <c r="I3" s="65"/>
      <c r="J3" s="65"/>
      <c r="K3" s="65"/>
    </row>
    <row r="4" spans="1:11" x14ac:dyDescent="0.25">
      <c r="A4" s="65" t="s">
        <v>3</v>
      </c>
      <c r="B4" s="65"/>
      <c r="C4" s="65"/>
      <c r="D4" s="65"/>
      <c r="E4" s="65"/>
      <c r="F4" s="65"/>
      <c r="G4" s="65"/>
      <c r="H4" s="65"/>
      <c r="I4" s="65"/>
      <c r="J4" s="65"/>
      <c r="K4" s="65"/>
    </row>
    <row r="5" spans="1:11" ht="18.75" x14ac:dyDescent="0.3">
      <c r="A5" s="66" t="s">
        <v>4</v>
      </c>
      <c r="B5" s="66"/>
      <c r="C5" s="66"/>
      <c r="D5" s="66"/>
      <c r="E5" s="66"/>
      <c r="F5" s="66"/>
      <c r="G5" s="66"/>
      <c r="H5" s="66"/>
      <c r="I5" s="66"/>
      <c r="J5" s="66"/>
      <c r="K5" s="66"/>
    </row>
    <row r="6" spans="1:11" ht="15.75" x14ac:dyDescent="0.25">
      <c r="A6" s="61" t="s">
        <v>57</v>
      </c>
      <c r="B6" s="61"/>
      <c r="C6" s="61"/>
      <c r="D6" s="61"/>
      <c r="E6" s="61"/>
      <c r="F6" s="61"/>
      <c r="G6" s="1"/>
      <c r="H6" s="62" t="s">
        <v>5</v>
      </c>
      <c r="I6" s="62"/>
      <c r="J6" s="62"/>
      <c r="K6" s="62"/>
    </row>
    <row r="7" spans="1:11" ht="15.75" x14ac:dyDescent="0.25">
      <c r="A7" s="68" t="s">
        <v>6</v>
      </c>
      <c r="B7" s="68"/>
      <c r="C7" s="68"/>
      <c r="D7" s="68"/>
      <c r="E7" s="68"/>
      <c r="F7" s="68"/>
      <c r="G7" s="2"/>
      <c r="H7" s="69" t="s">
        <v>55</v>
      </c>
      <c r="I7" s="69"/>
      <c r="J7" s="69"/>
      <c r="K7" s="69"/>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59" t="s">
        <v>50</v>
      </c>
      <c r="C9" s="10"/>
      <c r="D9" s="11"/>
      <c r="E9" s="12"/>
      <c r="F9" s="12"/>
      <c r="G9" s="13"/>
      <c r="H9" s="14"/>
      <c r="I9" s="13"/>
      <c r="J9" s="15"/>
      <c r="K9" s="12"/>
    </row>
    <row r="10" spans="1:11" x14ac:dyDescent="0.25">
      <c r="A10" s="8"/>
      <c r="B10" s="9"/>
      <c r="C10" s="17">
        <v>0.5</v>
      </c>
      <c r="D10" s="18">
        <v>16.5</v>
      </c>
      <c r="E10" s="18">
        <v>0.82</v>
      </c>
      <c r="F10" s="18">
        <v>2</v>
      </c>
      <c r="G10" s="19">
        <f>(PRODUCT(C10:F10))</f>
        <v>13.53</v>
      </c>
      <c r="H10" s="20"/>
      <c r="I10" s="20"/>
      <c r="J10" s="20"/>
      <c r="K10" s="12"/>
    </row>
    <row r="11" spans="1:11" x14ac:dyDescent="0.25">
      <c r="A11" s="8"/>
      <c r="B11" s="9" t="s">
        <v>18</v>
      </c>
      <c r="C11" s="10"/>
      <c r="D11" s="11"/>
      <c r="E11" s="12"/>
      <c r="F11" s="12"/>
      <c r="G11" s="13">
        <f>SUM(G10:G10)</f>
        <v>13.53</v>
      </c>
      <c r="H11" s="14" t="s">
        <v>19</v>
      </c>
      <c r="I11" s="13">
        <v>663.31</v>
      </c>
      <c r="J11" s="15">
        <f>G11*I11</f>
        <v>8974.5842999999986</v>
      </c>
      <c r="K11" s="12"/>
    </row>
    <row r="12" spans="1:11" x14ac:dyDescent="0.25">
      <c r="A12" s="8"/>
      <c r="B12" s="9"/>
      <c r="C12" s="10"/>
      <c r="D12" s="11"/>
      <c r="E12" s="12"/>
      <c r="F12" s="12"/>
      <c r="G12" s="13"/>
      <c r="H12" s="14"/>
      <c r="I12" s="13"/>
      <c r="J12" s="15"/>
      <c r="K12" s="12"/>
    </row>
    <row r="13" spans="1:11" x14ac:dyDescent="0.25">
      <c r="A13" s="8"/>
      <c r="B13" s="9"/>
      <c r="C13" s="10"/>
      <c r="D13" s="11"/>
      <c r="E13" s="12"/>
      <c r="F13" s="12"/>
      <c r="G13" s="13"/>
      <c r="H13" s="14"/>
      <c r="I13" s="13"/>
      <c r="J13" s="15"/>
      <c r="K13" s="12"/>
    </row>
    <row r="14" spans="1:11" ht="60" x14ac:dyDescent="0.25">
      <c r="A14" s="8">
        <v>2</v>
      </c>
      <c r="B14" s="7" t="s">
        <v>45</v>
      </c>
      <c r="C14" s="10"/>
      <c r="D14" s="11"/>
      <c r="E14" s="12"/>
      <c r="F14" s="12"/>
      <c r="G14" s="13"/>
      <c r="H14" s="14"/>
      <c r="I14" s="13"/>
      <c r="J14" s="15"/>
      <c r="K14" s="12"/>
    </row>
    <row r="15" spans="1:11" x14ac:dyDescent="0.25">
      <c r="A15" s="8"/>
      <c r="B15" s="9" t="s">
        <v>56</v>
      </c>
      <c r="C15" s="10">
        <f>3*5</f>
        <v>15</v>
      </c>
      <c r="D15" s="11">
        <f>D10</f>
        <v>16.5</v>
      </c>
      <c r="E15" s="12">
        <v>0.38</v>
      </c>
      <c r="F15" s="18">
        <f>ROUNDUP(D15/E15,0)</f>
        <v>44</v>
      </c>
      <c r="G15" s="19">
        <f>F15*C15</f>
        <v>660</v>
      </c>
      <c r="H15" s="14"/>
      <c r="I15" s="13"/>
      <c r="J15" s="15"/>
      <c r="K15" s="71" t="s">
        <v>51</v>
      </c>
    </row>
    <row r="16" spans="1:11" x14ac:dyDescent="0.25">
      <c r="A16" s="8"/>
      <c r="B16" s="9" t="s">
        <v>18</v>
      </c>
      <c r="C16" s="10"/>
      <c r="D16" s="11"/>
      <c r="E16" s="12"/>
      <c r="F16" s="12"/>
      <c r="G16" s="13">
        <f>SUM(G15:G15)</f>
        <v>660</v>
      </c>
      <c r="H16" s="14" t="s">
        <v>49</v>
      </c>
      <c r="I16" s="13">
        <v>92</v>
      </c>
      <c r="J16" s="15">
        <f>G16*I16</f>
        <v>60720</v>
      </c>
      <c r="K16" s="72"/>
    </row>
    <row r="17" spans="1:11" x14ac:dyDescent="0.25">
      <c r="A17" s="8"/>
      <c r="B17" s="9"/>
      <c r="C17" s="10"/>
      <c r="D17" s="11"/>
      <c r="E17" s="12"/>
      <c r="F17" s="12"/>
      <c r="G17" s="13"/>
      <c r="H17" s="14"/>
      <c r="I17" s="13"/>
      <c r="J17" s="15"/>
      <c r="K17" s="12"/>
    </row>
    <row r="18" spans="1:11" ht="30" x14ac:dyDescent="0.25">
      <c r="A18" s="8">
        <v>3</v>
      </c>
      <c r="B18" s="7" t="s">
        <v>46</v>
      </c>
      <c r="C18" s="10"/>
      <c r="D18" s="11"/>
      <c r="E18" s="12"/>
      <c r="F18" s="12"/>
      <c r="G18" s="13"/>
      <c r="H18" s="14"/>
      <c r="I18" s="13"/>
      <c r="J18" s="15"/>
      <c r="K18" s="12"/>
    </row>
    <row r="19" spans="1:11" x14ac:dyDescent="0.25">
      <c r="A19" s="8"/>
      <c r="B19" s="9" t="s">
        <v>47</v>
      </c>
      <c r="C19" s="36">
        <f>(TRUNC(D15/1.5,0)+1)</f>
        <v>12</v>
      </c>
      <c r="D19" s="18">
        <v>4</v>
      </c>
      <c r="E19" s="18"/>
      <c r="F19" s="18"/>
      <c r="G19" s="19">
        <f>PRODUCT(C19:F19)</f>
        <v>48</v>
      </c>
      <c r="H19" s="20"/>
      <c r="I19" s="20"/>
      <c r="J19" s="20"/>
      <c r="K19" s="12"/>
    </row>
    <row r="20" spans="1:11" x14ac:dyDescent="0.25">
      <c r="A20" s="8"/>
      <c r="B20" s="9" t="s">
        <v>48</v>
      </c>
      <c r="C20" s="36">
        <v>5</v>
      </c>
      <c r="D20" s="18">
        <f>D15</f>
        <v>16.5</v>
      </c>
      <c r="E20" s="18"/>
      <c r="F20" s="18"/>
      <c r="G20" s="19">
        <f>PRODUCT(C20:F20)</f>
        <v>82.5</v>
      </c>
      <c r="H20" s="20"/>
      <c r="I20" s="20"/>
      <c r="J20" s="20"/>
      <c r="K20" s="12"/>
    </row>
    <row r="21" spans="1:11" x14ac:dyDescent="0.25">
      <c r="A21" s="8"/>
      <c r="B21" s="9" t="s">
        <v>18</v>
      </c>
      <c r="C21" s="10"/>
      <c r="D21" s="11"/>
      <c r="E21" s="12"/>
      <c r="F21" s="12"/>
      <c r="G21" s="13">
        <f>(SUM(G19:G20))/6</f>
        <v>21.75</v>
      </c>
      <c r="H21" s="14" t="s">
        <v>9</v>
      </c>
      <c r="I21" s="13">
        <v>240</v>
      </c>
      <c r="J21" s="15">
        <f>G21*I21</f>
        <v>5220</v>
      </c>
      <c r="K21" s="12"/>
    </row>
    <row r="22" spans="1:11" x14ac:dyDescent="0.25">
      <c r="A22" s="8"/>
      <c r="B22" s="9" t="s">
        <v>20</v>
      </c>
      <c r="C22" s="10"/>
      <c r="D22" s="11"/>
      <c r="E22" s="12"/>
      <c r="F22" s="12"/>
      <c r="G22" s="13"/>
      <c r="H22" s="14"/>
      <c r="I22" s="13"/>
      <c r="J22" s="15">
        <f>0.13*J21</f>
        <v>678.6</v>
      </c>
      <c r="K22" s="12"/>
    </row>
    <row r="23" spans="1:11" x14ac:dyDescent="0.25">
      <c r="A23" s="8"/>
      <c r="B23" s="9"/>
      <c r="C23" s="10"/>
      <c r="D23" s="11"/>
      <c r="E23" s="12"/>
      <c r="F23" s="12"/>
      <c r="G23" s="13"/>
      <c r="H23" s="14"/>
      <c r="I23" s="13"/>
      <c r="J23" s="15"/>
      <c r="K23" s="12"/>
    </row>
    <row r="24" spans="1:11" ht="30" x14ac:dyDescent="0.25">
      <c r="A24" s="8">
        <v>4</v>
      </c>
      <c r="B24" s="60" t="s">
        <v>52</v>
      </c>
      <c r="C24" s="10">
        <v>1</v>
      </c>
      <c r="D24" s="11"/>
      <c r="E24" s="12"/>
      <c r="F24" s="12"/>
      <c r="G24" s="25">
        <f t="shared" ref="G24" si="0">PRODUCT(C24:F24)</f>
        <v>1</v>
      </c>
      <c r="H24" s="14" t="s">
        <v>53</v>
      </c>
      <c r="I24" s="13">
        <v>3000</v>
      </c>
      <c r="J24" s="25">
        <f>G24*I24</f>
        <v>3000</v>
      </c>
      <c r="K24" s="12"/>
    </row>
    <row r="25" spans="1:11" x14ac:dyDescent="0.25">
      <c r="A25" s="8"/>
      <c r="B25" s="9"/>
      <c r="C25" s="10"/>
      <c r="D25" s="11"/>
      <c r="E25" s="12"/>
      <c r="F25" s="12"/>
      <c r="G25" s="13"/>
      <c r="H25" s="14"/>
      <c r="I25" s="13"/>
      <c r="J25" s="15"/>
      <c r="K25" s="12"/>
    </row>
    <row r="26" spans="1:11" x14ac:dyDescent="0.25">
      <c r="A26" s="8">
        <v>5</v>
      </c>
      <c r="B26" s="7" t="s">
        <v>21</v>
      </c>
      <c r="C26" s="10">
        <v>1</v>
      </c>
      <c r="D26" s="11"/>
      <c r="E26" s="12"/>
      <c r="F26" s="12"/>
      <c r="G26" s="25">
        <f t="shared" ref="G26" si="1">PRODUCT(C26:F26)</f>
        <v>1</v>
      </c>
      <c r="H26" s="14" t="s">
        <v>22</v>
      </c>
      <c r="I26" s="13">
        <v>500</v>
      </c>
      <c r="J26" s="25">
        <f>G26*I26</f>
        <v>500</v>
      </c>
      <c r="K26" s="12"/>
    </row>
    <row r="27" spans="1:11" x14ac:dyDescent="0.25">
      <c r="A27" s="8"/>
      <c r="B27" s="24"/>
      <c r="C27" s="10"/>
      <c r="D27" s="11"/>
      <c r="E27" s="12"/>
      <c r="F27" s="12"/>
      <c r="G27" s="13"/>
      <c r="H27" s="14"/>
      <c r="I27" s="13"/>
      <c r="J27" s="15"/>
      <c r="K27" s="12"/>
    </row>
    <row r="28" spans="1:11" x14ac:dyDescent="0.25">
      <c r="A28" s="20"/>
      <c r="B28" s="35" t="s">
        <v>29</v>
      </c>
      <c r="C28" s="36"/>
      <c r="D28" s="18"/>
      <c r="E28" s="18"/>
      <c r="F28" s="18"/>
      <c r="G28" s="15"/>
      <c r="H28" s="15"/>
      <c r="I28" s="15"/>
      <c r="J28" s="15">
        <f>SUM(J9:J26)</f>
        <v>79093.184300000008</v>
      </c>
      <c r="K28" s="17"/>
    </row>
    <row r="29" spans="1:11" x14ac:dyDescent="0.25">
      <c r="A29" s="53"/>
      <c r="B29" s="54"/>
      <c r="C29" s="55"/>
      <c r="D29" s="56"/>
      <c r="E29" s="56"/>
      <c r="F29" s="56"/>
      <c r="G29" s="57"/>
      <c r="H29" s="57"/>
      <c r="I29" s="57"/>
      <c r="J29" s="57"/>
      <c r="K29" s="58"/>
    </row>
    <row r="30" spans="1:11" x14ac:dyDescent="0.25">
      <c r="A30" s="26"/>
      <c r="B30" s="22" t="s">
        <v>23</v>
      </c>
      <c r="C30" s="67">
        <f>J28</f>
        <v>79093.184300000008</v>
      </c>
      <c r="D30" s="67"/>
      <c r="E30" s="19">
        <v>100</v>
      </c>
      <c r="F30" s="27"/>
      <c r="G30" s="28"/>
      <c r="H30" s="27"/>
      <c r="I30" s="29"/>
      <c r="J30" s="30"/>
      <c r="K30" s="31"/>
    </row>
    <row r="31" spans="1:11" x14ac:dyDescent="0.25">
      <c r="A31" s="32"/>
      <c r="B31" s="22" t="s">
        <v>24</v>
      </c>
      <c r="C31" s="70">
        <v>70000</v>
      </c>
      <c r="D31" s="70"/>
      <c r="E31" s="19"/>
      <c r="F31" s="33"/>
      <c r="G31" s="34"/>
      <c r="H31" s="34"/>
      <c r="I31" s="34"/>
      <c r="J31" s="34"/>
      <c r="K31" s="33"/>
    </row>
    <row r="32" spans="1:11" x14ac:dyDescent="0.25">
      <c r="A32" s="32"/>
      <c r="B32" s="22" t="s">
        <v>25</v>
      </c>
      <c r="C32" s="70">
        <f>C31-C34-C35</f>
        <v>66500</v>
      </c>
      <c r="D32" s="70"/>
      <c r="E32" s="19">
        <f>C32/C30*100</f>
        <v>84.078041096140311</v>
      </c>
      <c r="F32" s="33"/>
      <c r="G32" s="34"/>
      <c r="H32" s="34"/>
      <c r="I32" s="34"/>
      <c r="J32" s="34"/>
      <c r="K32" s="33"/>
    </row>
    <row r="33" spans="1:11" x14ac:dyDescent="0.25">
      <c r="A33" s="32"/>
      <c r="B33" s="22" t="s">
        <v>26</v>
      </c>
      <c r="C33" s="67">
        <f>C30-C32</f>
        <v>12593.184300000008</v>
      </c>
      <c r="D33" s="67"/>
      <c r="E33" s="19">
        <f>100-E32</f>
        <v>15.921958903859689</v>
      </c>
      <c r="F33" s="33"/>
      <c r="G33" s="34"/>
      <c r="H33" s="34"/>
      <c r="I33" s="34"/>
      <c r="J33" s="34"/>
      <c r="K33" s="33"/>
    </row>
    <row r="34" spans="1:11" x14ac:dyDescent="0.25">
      <c r="A34" s="32"/>
      <c r="B34" s="22" t="s">
        <v>27</v>
      </c>
      <c r="C34" s="67">
        <f>C31*0.03</f>
        <v>2100</v>
      </c>
      <c r="D34" s="67"/>
      <c r="E34" s="19">
        <v>3</v>
      </c>
      <c r="F34" s="33"/>
      <c r="G34" s="34"/>
      <c r="H34" s="34"/>
      <c r="I34" s="34"/>
      <c r="J34" s="34"/>
      <c r="K34" s="33"/>
    </row>
    <row r="35" spans="1:11" x14ac:dyDescent="0.25">
      <c r="A35" s="32"/>
      <c r="B35" s="22" t="s">
        <v>28</v>
      </c>
      <c r="C35" s="67">
        <f>C31*0.02</f>
        <v>1400</v>
      </c>
      <c r="D35" s="67"/>
      <c r="E35" s="19">
        <v>2</v>
      </c>
      <c r="F35" s="33"/>
      <c r="G35" s="34"/>
      <c r="H35" s="34"/>
      <c r="I35" s="34"/>
      <c r="J35" s="34"/>
      <c r="K35" s="33"/>
    </row>
  </sheetData>
  <mergeCells count="16">
    <mergeCell ref="C33:D33"/>
    <mergeCell ref="C34:D34"/>
    <mergeCell ref="C35:D35"/>
    <mergeCell ref="A7:F7"/>
    <mergeCell ref="H7:K7"/>
    <mergeCell ref="K15:K16"/>
    <mergeCell ref="C30:D30"/>
    <mergeCell ref="C31:D31"/>
    <mergeCell ref="C32:D32"/>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1.Estimate</vt:lpstr>
      <vt:lpstr>WCR</vt:lpstr>
      <vt:lpstr>2.Estimate</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2025-03-20T06:42:37Z</dcterms:modified>
</cp:coreProperties>
</file>