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Om shanti mandir\"/>
    </mc:Choice>
  </mc:AlternateContent>
  <bookViews>
    <workbookView xWindow="-120" yWindow="-120" windowWidth="20736"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(2)'!$A$1:$K$89</definedName>
    <definedName name="_xlnm.Print_Titles" localSheetId="1">'Sheet4 (2)'!$1:$8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4" i="17" l="1"/>
  <c r="G75" i="17" s="1"/>
  <c r="J75" i="17" s="1"/>
  <c r="J76" i="17" s="1"/>
  <c r="G69" i="17"/>
  <c r="G70" i="17" s="1"/>
  <c r="J70" i="17" s="1"/>
  <c r="J71" i="17" s="1"/>
  <c r="G64" i="17"/>
  <c r="G65" i="17" s="1"/>
  <c r="J65" i="17" s="1"/>
  <c r="J66" i="17" s="1"/>
  <c r="G59" i="17"/>
  <c r="G60" i="17" s="1"/>
  <c r="J60" i="17" s="1"/>
  <c r="J61" i="17" s="1"/>
  <c r="G54" i="17"/>
  <c r="G55" i="17" s="1"/>
  <c r="J55" i="17" s="1"/>
  <c r="J56" i="17" s="1"/>
  <c r="G49" i="17"/>
  <c r="G50" i="17" s="1"/>
  <c r="J50" i="17" s="1"/>
  <c r="J51" i="17" s="1"/>
  <c r="G44" i="17"/>
  <c r="G45" i="17" s="1"/>
  <c r="J45" i="17" s="1"/>
  <c r="J46" i="17" s="1"/>
  <c r="G39" i="17"/>
  <c r="G40" i="17" s="1"/>
  <c r="J40" i="17" s="1"/>
  <c r="J41" i="17" s="1"/>
  <c r="I30" i="17"/>
  <c r="G29" i="17"/>
  <c r="G30" i="17" s="1"/>
  <c r="G24" i="17"/>
  <c r="G25" i="17" s="1"/>
  <c r="J25" i="17" s="1"/>
  <c r="J26" i="17" s="1"/>
  <c r="J30" i="17" l="1"/>
  <c r="J31" i="17" s="1"/>
  <c r="G78" i="17"/>
  <c r="J78" i="17" s="1"/>
  <c r="G34" i="17" l="1"/>
  <c r="G35" i="17" s="1"/>
  <c r="J35" i="17" s="1"/>
  <c r="J36" i="17" s="1"/>
  <c r="G19" i="17"/>
  <c r="G20" i="17" s="1"/>
  <c r="G12" i="17"/>
  <c r="G13" i="17"/>
  <c r="G14" i="17"/>
  <c r="D11" i="17"/>
  <c r="E11" i="17"/>
  <c r="E10" i="17"/>
  <c r="D10" i="17"/>
  <c r="G11" i="17" l="1"/>
  <c r="J20" i="17"/>
  <c r="J21" i="17" s="1"/>
  <c r="G10" i="17" l="1"/>
  <c r="G15" i="17" l="1"/>
  <c r="J16" i="17" s="1"/>
  <c r="J15" i="17" l="1"/>
  <c r="C89" i="17"/>
  <c r="C88" i="17"/>
  <c r="G80" i="17"/>
  <c r="J80" i="17" s="1"/>
  <c r="J82" i="17" l="1"/>
  <c r="C86" i="17"/>
  <c r="C84" i="17" l="1"/>
  <c r="C87" i="17" s="1"/>
  <c r="E86" i="17" l="1"/>
  <c r="E87"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comments1.xml><?xml version="1.0" encoding="utf-8"?>
<comments xmlns="http://schemas.openxmlformats.org/spreadsheetml/2006/main">
  <authors>
    <author>DELL</author>
  </authors>
  <commentList>
    <comment ref="I15" authorId="0" shapeId="0">
      <text>
        <r>
          <rPr>
            <b/>
            <sz val="10"/>
            <color indexed="81"/>
            <rFont val="Tahoma"/>
            <family val="2"/>
          </rPr>
          <t>DELL:</t>
        </r>
        <r>
          <rPr>
            <sz val="10"/>
            <color indexed="81"/>
            <rFont val="Tahoma"/>
            <family val="2"/>
          </rPr>
          <t xml:space="preserve">
Item 134 from civil rate</t>
        </r>
      </text>
    </comment>
    <comment ref="I20" authorId="0" shapeId="0">
      <text>
        <r>
          <rPr>
            <b/>
            <sz val="10"/>
            <color indexed="81"/>
            <rFont val="Tahoma"/>
          </rPr>
          <t>DELL:</t>
        </r>
        <r>
          <rPr>
            <sz val="10"/>
            <color indexed="81"/>
            <rFont val="Tahoma"/>
          </rPr>
          <t xml:space="preserve">
PG .No. 165 ktm jilla darr rate</t>
        </r>
      </text>
    </comment>
    <comment ref="I25" authorId="0" shapeId="0">
      <text>
        <r>
          <rPr>
            <b/>
            <sz val="10"/>
            <color indexed="81"/>
            <rFont val="Tahoma"/>
          </rPr>
          <t>DELL:</t>
        </r>
        <r>
          <rPr>
            <sz val="10"/>
            <color indexed="81"/>
            <rFont val="Tahoma"/>
          </rPr>
          <t xml:space="preserve">
PG No. 169 ktm jilla darr rate</t>
        </r>
      </text>
    </comment>
    <comment ref="I30" authorId="0" shapeId="0">
      <text>
        <r>
          <rPr>
            <b/>
            <sz val="10"/>
            <color indexed="81"/>
            <rFont val="Tahoma"/>
          </rPr>
          <t>DELL:</t>
        </r>
        <r>
          <rPr>
            <sz val="10"/>
            <color indexed="81"/>
            <rFont val="Tahoma"/>
          </rPr>
          <t xml:space="preserve">
White cement per 40kg bag rs 1230 PG.no.18 Ktm jilla darr rate</t>
        </r>
      </text>
    </comment>
    <comment ref="I35" authorId="0" shapeId="0">
      <text>
        <r>
          <rPr>
            <b/>
            <sz val="10"/>
            <color indexed="81"/>
            <rFont val="Tahoma"/>
          </rPr>
          <t>DELL:</t>
        </r>
        <r>
          <rPr>
            <sz val="10"/>
            <color indexed="81"/>
            <rFont val="Tahoma"/>
          </rPr>
          <t xml:space="preserve">
PG .No. 165 ktm jilla darr rate</t>
        </r>
      </text>
    </comment>
    <comment ref="I40" authorId="0" shapeId="0">
      <text>
        <r>
          <rPr>
            <b/>
            <sz val="10"/>
            <color indexed="81"/>
            <rFont val="Tahoma"/>
          </rPr>
          <t>DELL:</t>
        </r>
        <r>
          <rPr>
            <sz val="10"/>
            <color indexed="81"/>
            <rFont val="Tahoma"/>
          </rPr>
          <t xml:space="preserve">
PG. No. 166 ktm jilla darr rate</t>
        </r>
      </text>
    </comment>
    <comment ref="I45" authorId="0" shapeId="0">
      <text>
        <r>
          <rPr>
            <b/>
            <sz val="10"/>
            <color indexed="81"/>
            <rFont val="Tahoma"/>
          </rPr>
          <t>DELL:</t>
        </r>
        <r>
          <rPr>
            <sz val="10"/>
            <color indexed="81"/>
            <rFont val="Tahoma"/>
          </rPr>
          <t xml:space="preserve">
PG. No. 169 ktm jilla darr rate</t>
        </r>
      </text>
    </comment>
    <comment ref="I50" authorId="0" shapeId="0">
      <text>
        <r>
          <rPr>
            <b/>
            <sz val="10"/>
            <color indexed="81"/>
            <rFont val="Tahoma"/>
          </rPr>
          <t>DELL:</t>
        </r>
        <r>
          <rPr>
            <sz val="10"/>
            <color indexed="81"/>
            <rFont val="Tahoma"/>
          </rPr>
          <t xml:space="preserve">
PG. No. 169 ktm jilla darr rate</t>
        </r>
      </text>
    </comment>
    <comment ref="I55" authorId="0" shapeId="0">
      <text>
        <r>
          <rPr>
            <b/>
            <sz val="10"/>
            <color indexed="81"/>
            <rFont val="Tahoma"/>
          </rPr>
          <t>DELL:</t>
        </r>
        <r>
          <rPr>
            <sz val="10"/>
            <color indexed="81"/>
            <rFont val="Tahoma"/>
          </rPr>
          <t xml:space="preserve">
PG. No. 169 ktm jilla darr rate</t>
        </r>
      </text>
    </comment>
    <comment ref="I60" authorId="0" shapeId="0">
      <text>
        <r>
          <rPr>
            <b/>
            <sz val="10"/>
            <color indexed="81"/>
            <rFont val="Tahoma"/>
          </rPr>
          <t>DELL:</t>
        </r>
        <r>
          <rPr>
            <sz val="10"/>
            <color indexed="81"/>
            <rFont val="Tahoma"/>
          </rPr>
          <t xml:space="preserve">
PG. No. 169 ktm jilla darr rate</t>
        </r>
      </text>
    </comment>
    <comment ref="I65" authorId="0" shapeId="0">
      <text>
        <r>
          <rPr>
            <b/>
            <sz val="10"/>
            <color indexed="81"/>
            <rFont val="Tahoma"/>
          </rPr>
          <t>DELL:</t>
        </r>
        <r>
          <rPr>
            <sz val="10"/>
            <color indexed="81"/>
            <rFont val="Tahoma"/>
          </rPr>
          <t xml:space="preserve">
PG. No. 151 ktm jilla darr rate</t>
        </r>
      </text>
    </comment>
    <comment ref="I70" authorId="0" shapeId="0">
      <text>
        <r>
          <rPr>
            <b/>
            <sz val="10"/>
            <color indexed="81"/>
            <rFont val="Tahoma"/>
          </rPr>
          <t>DELL:</t>
        </r>
        <r>
          <rPr>
            <sz val="10"/>
            <color indexed="81"/>
            <rFont val="Tahoma"/>
          </rPr>
          <t xml:space="preserve">
PG. No. 151 ktm jilla darr rate</t>
        </r>
      </text>
    </comment>
    <comment ref="I75" authorId="0" shapeId="0">
      <text>
        <r>
          <rPr>
            <b/>
            <sz val="10"/>
            <color indexed="81"/>
            <rFont val="Tahoma"/>
          </rPr>
          <t>DELL:</t>
        </r>
        <r>
          <rPr>
            <sz val="10"/>
            <color indexed="81"/>
            <rFont val="Tahoma"/>
          </rPr>
          <t xml:space="preserve">
PG. No. 151 ktm jilla darr rate</t>
        </r>
      </text>
    </comment>
  </commentList>
</comments>
</file>

<file path=xl/sharedStrings.xml><?xml version="1.0" encoding="utf-8"?>
<sst xmlns="http://schemas.openxmlformats.org/spreadsheetml/2006/main" count="124" uniqueCount="77">
  <si>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</si>
  <si>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</si>
  <si>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</si>
  <si>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</si>
  <si>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</si>
  <si>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</si>
  <si>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</si>
  <si>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</si>
  <si>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</si>
  <si>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</si>
  <si>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</si>
  <si>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</si>
  <si>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</si>
  <si>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</si>
  <si>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</si>
  <si>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</si>
  <si>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</si>
  <si>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</si>
  <si>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</si>
  <si>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</si>
  <si>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</si>
  <si>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</si>
  <si>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</si>
  <si>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</si>
  <si>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</si>
  <si>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</si>
  <si>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</si>
  <si>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</si>
  <si>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</si>
  <si>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</si>
  <si>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</si>
  <si>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</si>
  <si>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</si>
  <si>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</si>
  <si>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</si>
  <si>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</si>
  <si>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</si>
  <si>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</si>
  <si>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</si>
  <si>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</si>
  <si>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</si>
  <si>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</si>
  <si>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</si>
  <si>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set</t>
  </si>
  <si>
    <t>Date:2081/06/08</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</si>
  <si>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</si>
  <si>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</si>
  <si>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</si>
  <si>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</si>
  <si>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</si>
  <si>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</si>
  <si>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-commode for toilet</t>
  </si>
  <si>
    <t>Provisional sum for unforseen works</t>
  </si>
  <si>
    <t>-for commode</t>
  </si>
  <si>
    <t>White cement for fixtures</t>
  </si>
  <si>
    <t>-white cement</t>
  </si>
  <si>
    <t>Kg</t>
  </si>
  <si>
    <t>piece</t>
  </si>
  <si>
    <t>-for hand washing</t>
  </si>
  <si>
    <t>-for basin</t>
  </si>
  <si>
    <t>-for bathroom/toilet</t>
  </si>
  <si>
    <t>-for bathroom</t>
  </si>
  <si>
    <t>-for kitchen</t>
  </si>
  <si>
    <t>-fittings</t>
  </si>
  <si>
    <t>-45cm long bend type</t>
  </si>
  <si>
    <t>-European pattern C.P Grab Bar for disable all complete set</t>
  </si>
  <si>
    <t>Stainless steel commode spray with hose pipe all complete set</t>
  </si>
  <si>
    <t>White glazed porcelain clay one piece commode with 'P' and 'S' trap and slow falling seat cover all complete set</t>
  </si>
  <si>
    <t>Porcelain clay white glaze wash basin (500*400)mm size regular all complete set</t>
  </si>
  <si>
    <t>Stainless steel single faucet for basin mixture all complete set</t>
  </si>
  <si>
    <t>Looking Mirror Modi Guard 450*600mm (18"*24") all complete set</t>
  </si>
  <si>
    <t>Wall Mixer shower faucet ( conceal system) all complete set</t>
  </si>
  <si>
    <t>Stainless steel kitchen sink mixture all complete set</t>
  </si>
  <si>
    <t>CP Toilet paper holder all complete set</t>
  </si>
  <si>
    <t>Towel rod 1/2" *18" all complete set</t>
  </si>
  <si>
    <t>Glass shelf all complete set</t>
  </si>
  <si>
    <t>Item 134 from civil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</si>
</sst>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
      <sz val="10"/>
      <color indexed="81"/>
      <name val="Tahoma"/>
    </font>
    <font>
      <b/>
      <sz val="10"/>
      <color indexed="81"/>
      <name val="Tahoma"/>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9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5" fillId="0" borderId="1" xfId="0" quotePrefix="1" applyFont="1" applyBorder="1" applyAlignment="1">
      <alignment vertical="center" wrapText="1"/>
    </xf>
    <xf numFmtId="0" fontId="3" fillId="0" borderId="1" xfId="0" quotePrefix="1" applyFont="1" applyBorder="1" applyAlignment="1">
      <alignment wrapText="1"/>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9" t="s">
        <v>0</v>
      </c>
      <c r="B1" s="69"/>
      <c r="C1" s="69"/>
      <c r="D1" s="69"/>
      <c r="E1" s="69"/>
      <c r="F1" s="69"/>
      <c r="G1" s="69"/>
      <c r="H1" s="69"/>
      <c r="I1" s="69"/>
      <c r="J1" s="69"/>
      <c r="K1" s="69"/>
    </row>
    <row r="2" spans="1:11" ht="24.6" x14ac:dyDescent="0.4">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8" x14ac:dyDescent="0.35">
      <c r="A5" s="72" t="s">
        <v>18</v>
      </c>
      <c r="B5" s="72"/>
      <c r="C5" s="72"/>
      <c r="D5" s="72"/>
      <c r="E5" s="72"/>
      <c r="F5" s="72"/>
      <c r="G5" s="72"/>
      <c r="H5" s="72"/>
      <c r="I5" s="72"/>
      <c r="J5" s="72"/>
      <c r="K5" s="72"/>
    </row>
    <row r="6" spans="1:11" ht="18" x14ac:dyDescent="0.35">
      <c r="A6" s="8" t="s">
        <v>19</v>
      </c>
      <c r="B6" s="8"/>
      <c r="C6" s="67" t="e">
        <f>F18</f>
        <v>#REF!</v>
      </c>
      <c r="D6" s="68"/>
      <c r="E6" s="9"/>
      <c r="F6" s="8"/>
      <c r="G6" s="8"/>
      <c r="H6" s="8" t="s">
        <v>20</v>
      </c>
      <c r="I6" s="8"/>
      <c r="J6" s="67" t="e">
        <f>I18</f>
        <v>#REF!</v>
      </c>
      <c r="K6" s="68"/>
    </row>
    <row r="7" spans="1:11" x14ac:dyDescent="0.3">
      <c r="A7" s="26" t="s">
        <v>29</v>
      </c>
      <c r="B7" s="10"/>
      <c r="C7" s="10"/>
      <c r="D7" s="10"/>
      <c r="F7" s="76"/>
      <c r="G7" s="76"/>
      <c r="I7" s="77" t="s">
        <v>37</v>
      </c>
      <c r="J7" s="77"/>
      <c r="K7" s="77"/>
    </row>
    <row r="8" spans="1:11" ht="15.6" x14ac:dyDescent="0.3">
      <c r="A8" s="75" t="e">
        <f>#REF!</f>
        <v>#REF!</v>
      </c>
      <c r="B8" s="75"/>
      <c r="C8" s="75"/>
      <c r="D8" s="75"/>
      <c r="E8" s="75"/>
      <c r="F8" s="75"/>
      <c r="I8" s="78" t="s">
        <v>38</v>
      </c>
      <c r="J8" s="78"/>
      <c r="K8" s="78"/>
    </row>
    <row r="9" spans="1:11" x14ac:dyDescent="0.3">
      <c r="A9" s="79" t="e">
        <f>#REF!</f>
        <v>#REF!</v>
      </c>
      <c r="B9" s="79"/>
      <c r="C9" s="79"/>
      <c r="D9" s="79"/>
      <c r="E9" s="79"/>
      <c r="F9" s="79"/>
      <c r="I9" s="78" t="s">
        <v>39</v>
      </c>
      <c r="J9" s="78"/>
      <c r="K9" s="78"/>
    </row>
    <row r="11" spans="1:11" x14ac:dyDescent="0.3">
      <c r="A11" s="73" t="s">
        <v>21</v>
      </c>
      <c r="B11" s="73" t="s">
        <v>22</v>
      </c>
      <c r="C11" s="73" t="s">
        <v>12</v>
      </c>
      <c r="D11" s="80" t="s">
        <v>23</v>
      </c>
      <c r="E11" s="80"/>
      <c r="F11" s="80"/>
      <c r="G11" s="80" t="s">
        <v>24</v>
      </c>
      <c r="H11" s="80"/>
      <c r="I11" s="80"/>
      <c r="J11" s="73" t="s">
        <v>25</v>
      </c>
      <c r="K11" s="74" t="s">
        <v>15</v>
      </c>
    </row>
    <row r="12" spans="1:11" x14ac:dyDescent="0.3">
      <c r="A12" s="73"/>
      <c r="B12" s="73"/>
      <c r="C12" s="73"/>
      <c r="D12" s="11" t="s">
        <v>26</v>
      </c>
      <c r="E12" s="11" t="s">
        <v>13</v>
      </c>
      <c r="F12" s="11" t="s">
        <v>14</v>
      </c>
      <c r="G12" s="11" t="s">
        <v>26</v>
      </c>
      <c r="H12" s="11" t="s">
        <v>13</v>
      </c>
      <c r="I12" s="11" t="s">
        <v>14</v>
      </c>
      <c r="J12" s="73"/>
      <c r="K12" s="74"/>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6"/>
  <sheetViews>
    <sheetView tabSelected="1" topLeftCell="A67" zoomScaleNormal="100" workbookViewId="0">
      <selection activeCell="L9" sqref="L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82" t="s">
        <v>0</v>
      </c>
      <c r="B1" s="82"/>
      <c r="C1" s="82"/>
      <c r="D1" s="82"/>
      <c r="E1" s="82"/>
      <c r="F1" s="82"/>
      <c r="G1" s="82"/>
      <c r="H1" s="82"/>
      <c r="I1" s="82"/>
      <c r="J1" s="82"/>
      <c r="K1" s="82"/>
    </row>
    <row r="2" spans="1:19" s="1" customFormat="1" ht="22.8" x14ac:dyDescent="0.3">
      <c r="A2" s="83" t="s">
        <v>1</v>
      </c>
      <c r="B2" s="83"/>
      <c r="C2" s="83"/>
      <c r="D2" s="83"/>
      <c r="E2" s="83"/>
      <c r="F2" s="83"/>
      <c r="G2" s="83"/>
      <c r="H2" s="83"/>
      <c r="I2" s="83"/>
      <c r="J2" s="83"/>
      <c r="K2" s="83"/>
    </row>
    <row r="3" spans="1:19" s="1" customFormat="1" x14ac:dyDescent="0.3">
      <c r="A3" s="71" t="s">
        <v>2</v>
      </c>
      <c r="B3" s="71"/>
      <c r="C3" s="71"/>
      <c r="D3" s="71"/>
      <c r="E3" s="71"/>
      <c r="F3" s="71"/>
      <c r="G3" s="71"/>
      <c r="H3" s="71"/>
      <c r="I3" s="71"/>
      <c r="J3" s="71"/>
      <c r="K3" s="71"/>
    </row>
    <row r="4" spans="1:19" s="1" customFormat="1" x14ac:dyDescent="0.3">
      <c r="A4" s="71" t="s">
        <v>3</v>
      </c>
      <c r="B4" s="71"/>
      <c r="C4" s="71"/>
      <c r="D4" s="71"/>
      <c r="E4" s="71"/>
      <c r="F4" s="71"/>
      <c r="G4" s="71"/>
      <c r="H4" s="71"/>
      <c r="I4" s="71"/>
      <c r="J4" s="71"/>
      <c r="K4" s="71"/>
    </row>
    <row r="5" spans="1:19" ht="17.399999999999999" x14ac:dyDescent="0.3">
      <c r="A5" s="84" t="s">
        <v>4</v>
      </c>
      <c r="B5" s="84"/>
      <c r="C5" s="84"/>
      <c r="D5" s="84"/>
      <c r="E5" s="84"/>
      <c r="F5" s="84"/>
      <c r="G5" s="84"/>
      <c r="H5" s="84"/>
      <c r="I5" s="84"/>
      <c r="J5" s="84"/>
      <c r="K5" s="84"/>
    </row>
    <row r="6" spans="1:19" ht="15.6" x14ac:dyDescent="0.3">
      <c r="A6" s="75" t="s">
        <v>46</v>
      </c>
      <c r="B6" s="75"/>
      <c r="C6" s="75"/>
      <c r="D6" s="75"/>
      <c r="E6" s="75"/>
      <c r="F6" s="75"/>
      <c r="G6" s="2"/>
      <c r="H6" s="81" t="s">
        <v>42</v>
      </c>
      <c r="I6" s="81"/>
      <c r="J6" s="81"/>
      <c r="K6" s="81"/>
    </row>
    <row r="7" spans="1:19" ht="15.6" x14ac:dyDescent="0.3">
      <c r="A7" s="86" t="s">
        <v>28</v>
      </c>
      <c r="B7" s="86"/>
      <c r="C7" s="86"/>
      <c r="D7" s="86"/>
      <c r="E7" s="86"/>
      <c r="F7" s="86"/>
      <c r="G7" s="3"/>
      <c r="H7" s="87" t="s">
        <v>44</v>
      </c>
      <c r="I7" s="87"/>
      <c r="J7" s="87"/>
      <c r="K7" s="87"/>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s="1" customFormat="1" ht="52.8" x14ac:dyDescent="0.3">
      <c r="A9" s="63">
        <v>1</v>
      </c>
      <c r="B9" s="64" t="s">
        <v>47</v>
      </c>
      <c r="C9" s="64"/>
      <c r="D9" s="40"/>
      <c r="E9" s="40"/>
      <c r="F9" s="40"/>
      <c r="G9" s="40"/>
      <c r="H9" s="40"/>
      <c r="I9" s="40"/>
      <c r="J9" s="45"/>
      <c r="K9" s="29"/>
    </row>
    <row r="10" spans="1:19" ht="15" customHeight="1" x14ac:dyDescent="0.3">
      <c r="A10" s="18"/>
      <c r="B10" s="38" t="s">
        <v>48</v>
      </c>
      <c r="C10" s="37">
        <v>1</v>
      </c>
      <c r="D10" s="39">
        <f>((5.583+4.833)/2)/3.281</f>
        <v>1.5873209387381895</v>
      </c>
      <c r="E10" s="39">
        <f>(8.17+3.333+11.333)/3.281</f>
        <v>6.9600731484303555</v>
      </c>
      <c r="F10" s="39"/>
      <c r="G10" s="40">
        <f>PRODUCT(C10:F10)</f>
        <v>11.047869843652938</v>
      </c>
      <c r="H10" s="41"/>
      <c r="I10" s="41"/>
      <c r="J10" s="41"/>
      <c r="K10" s="91" t="s">
        <v>76</v>
      </c>
      <c r="M10" s="25"/>
      <c r="N10" s="1"/>
      <c r="O10" s="1"/>
      <c r="P10" s="1"/>
      <c r="Q10" s="1"/>
      <c r="R10" s="25"/>
      <c r="S10" s="25"/>
    </row>
    <row r="11" spans="1:19" ht="15" customHeight="1" x14ac:dyDescent="0.3">
      <c r="A11" s="18"/>
      <c r="B11" s="38" t="s">
        <v>49</v>
      </c>
      <c r="C11" s="37">
        <v>1</v>
      </c>
      <c r="D11" s="39">
        <f>(15.5+11.25+5.917)/3.281</f>
        <v>9.9564157269125264</v>
      </c>
      <c r="E11" s="39">
        <f>2.42/3.281</f>
        <v>0.73758000609570251</v>
      </c>
      <c r="F11" s="39"/>
      <c r="G11" s="40">
        <f t="shared" ref="G11:G14" si="0">PRODUCT(C11:F11)</f>
        <v>7.3436531725474898</v>
      </c>
      <c r="H11" s="41"/>
      <c r="I11" s="41"/>
      <c r="J11" s="41"/>
      <c r="K11" s="92"/>
      <c r="M11" s="25"/>
      <c r="N11" s="1"/>
      <c r="O11" s="1"/>
      <c r="P11" s="1"/>
      <c r="Q11" s="1"/>
      <c r="R11" s="25"/>
      <c r="S11" s="25"/>
    </row>
    <row r="12" spans="1:19" ht="15" customHeight="1" x14ac:dyDescent="0.3">
      <c r="A12" s="18"/>
      <c r="B12" s="38" t="s">
        <v>50</v>
      </c>
      <c r="C12" s="37">
        <v>-6</v>
      </c>
      <c r="D12" s="39">
        <v>0.27</v>
      </c>
      <c r="E12" s="39">
        <v>0.13500000000000001</v>
      </c>
      <c r="F12" s="39"/>
      <c r="G12" s="40">
        <f t="shared" si="0"/>
        <v>-0.21870000000000003</v>
      </c>
      <c r="H12" s="41"/>
      <c r="I12" s="41"/>
      <c r="J12" s="41"/>
      <c r="K12" s="92"/>
      <c r="M12" s="25"/>
      <c r="N12" s="1"/>
      <c r="O12" s="1"/>
      <c r="P12" s="1"/>
      <c r="Q12" s="1"/>
      <c r="R12" s="25"/>
      <c r="S12" s="25"/>
    </row>
    <row r="13" spans="1:19" ht="15" customHeight="1" x14ac:dyDescent="0.3">
      <c r="A13" s="18"/>
      <c r="B13" s="38"/>
      <c r="C13" s="37">
        <v>-2</v>
      </c>
      <c r="D13" s="39">
        <v>0.5</v>
      </c>
      <c r="E13" s="39">
        <v>0.16</v>
      </c>
      <c r="F13" s="39"/>
      <c r="G13" s="40">
        <f t="shared" si="0"/>
        <v>-0.16</v>
      </c>
      <c r="H13" s="41"/>
      <c r="I13" s="41"/>
      <c r="J13" s="41"/>
      <c r="K13" s="92"/>
      <c r="M13" s="25"/>
      <c r="N13" s="1"/>
      <c r="O13" s="1"/>
      <c r="P13" s="1"/>
      <c r="Q13" s="1"/>
      <c r="R13" s="25"/>
      <c r="S13" s="25"/>
    </row>
    <row r="14" spans="1:19" ht="15" customHeight="1" x14ac:dyDescent="0.3">
      <c r="A14" s="18"/>
      <c r="B14" s="38"/>
      <c r="C14" s="37">
        <v>-1</v>
      </c>
      <c r="D14" s="39">
        <v>0.5</v>
      </c>
      <c r="E14" s="39">
        <v>0.08</v>
      </c>
      <c r="F14" s="39"/>
      <c r="G14" s="40">
        <f t="shared" si="0"/>
        <v>-0.04</v>
      </c>
      <c r="H14" s="41"/>
      <c r="I14" s="41"/>
      <c r="J14" s="41"/>
      <c r="K14" s="93"/>
      <c r="M14" s="25"/>
      <c r="N14" s="1"/>
      <c r="O14" s="1"/>
      <c r="P14" s="1"/>
      <c r="Q14" s="1"/>
      <c r="R14" s="25"/>
      <c r="S14" s="25"/>
    </row>
    <row r="15" spans="1:19" ht="15" customHeight="1" x14ac:dyDescent="0.3">
      <c r="A15" s="18"/>
      <c r="B15" s="38" t="s">
        <v>41</v>
      </c>
      <c r="C15" s="37"/>
      <c r="D15" s="39"/>
      <c r="E15" s="39"/>
      <c r="F15" s="39"/>
      <c r="G15" s="34">
        <f>SUM(G10:G14)</f>
        <v>17.972823016200429</v>
      </c>
      <c r="H15" s="41" t="s">
        <v>45</v>
      </c>
      <c r="I15" s="41">
        <v>2807.39</v>
      </c>
      <c r="J15" s="45">
        <f>G15*I15</f>
        <v>50456.72360745092</v>
      </c>
      <c r="K15" s="21"/>
      <c r="M15" s="25"/>
      <c r="N15" s="1"/>
      <c r="O15" s="1"/>
      <c r="P15" s="1"/>
      <c r="Q15" s="1"/>
      <c r="R15" s="25"/>
      <c r="S15" s="25"/>
    </row>
    <row r="16" spans="1:19" ht="15" customHeight="1" x14ac:dyDescent="0.3">
      <c r="A16" s="18"/>
      <c r="B16" s="38" t="s">
        <v>40</v>
      </c>
      <c r="C16" s="37"/>
      <c r="D16" s="39"/>
      <c r="E16" s="39"/>
      <c r="F16" s="39"/>
      <c r="G16" s="40"/>
      <c r="H16" s="41"/>
      <c r="I16" s="41"/>
      <c r="J16" s="45">
        <f>0.13*G15*(8008.95/10)</f>
        <v>1871.2647316427795</v>
      </c>
      <c r="K16" s="21"/>
      <c r="M16" s="25"/>
      <c r="N16" s="1"/>
      <c r="O16" s="1"/>
      <c r="P16" s="1"/>
      <c r="Q16" s="1"/>
      <c r="R16" s="25"/>
      <c r="S16" s="25"/>
    </row>
    <row r="17" spans="1:19" ht="15" customHeight="1" x14ac:dyDescent="0.3">
      <c r="A17" s="18"/>
      <c r="B17" s="38"/>
      <c r="C17" s="37"/>
      <c r="D17" s="39"/>
      <c r="E17" s="39"/>
      <c r="F17" s="39"/>
      <c r="G17" s="40"/>
      <c r="H17" s="41"/>
      <c r="I17" s="41"/>
      <c r="J17" s="45"/>
      <c r="K17" s="21"/>
      <c r="M17" s="25"/>
      <c r="N17" s="1"/>
      <c r="O17" s="1"/>
      <c r="P17" s="1"/>
      <c r="Q17" s="1"/>
      <c r="R17" s="25"/>
      <c r="S17" s="25"/>
    </row>
    <row r="18" spans="1:19" ht="55.2" x14ac:dyDescent="0.3">
      <c r="A18" s="18">
        <v>2</v>
      </c>
      <c r="B18" s="89" t="s">
        <v>67</v>
      </c>
      <c r="C18" s="37"/>
      <c r="D18" s="39"/>
      <c r="E18" s="39"/>
      <c r="F18" s="39"/>
      <c r="G18" s="40"/>
      <c r="H18" s="41"/>
      <c r="I18" s="41"/>
      <c r="J18" s="41"/>
      <c r="K18" s="21"/>
      <c r="M18" s="25"/>
      <c r="N18" s="1"/>
      <c r="O18" s="1"/>
      <c r="P18" s="1"/>
      <c r="Q18" s="1"/>
      <c r="R18" s="25"/>
      <c r="S18" s="25"/>
    </row>
    <row r="19" spans="1:19" ht="15" customHeight="1" x14ac:dyDescent="0.3">
      <c r="A19" s="18"/>
      <c r="B19" s="38" t="s">
        <v>51</v>
      </c>
      <c r="C19" s="37">
        <v>1</v>
      </c>
      <c r="D19" s="39"/>
      <c r="E19" s="39"/>
      <c r="F19" s="39"/>
      <c r="G19" s="40">
        <f t="shared" ref="G19" si="1">PRODUCT(C19:F19)</f>
        <v>1</v>
      </c>
      <c r="H19" s="41"/>
      <c r="I19" s="41"/>
      <c r="J19" s="45"/>
      <c r="K19" s="21"/>
      <c r="M19" s="25"/>
      <c r="N19" s="1"/>
      <c r="O19" s="1"/>
      <c r="P19" s="1"/>
      <c r="Q19" s="1"/>
      <c r="R19" s="25"/>
      <c r="S19" s="25"/>
    </row>
    <row r="20" spans="1:19" ht="15" customHeight="1" x14ac:dyDescent="0.3">
      <c r="A20" s="18"/>
      <c r="B20" s="38" t="s">
        <v>41</v>
      </c>
      <c r="C20" s="37"/>
      <c r="D20" s="39"/>
      <c r="E20" s="39"/>
      <c r="F20" s="39"/>
      <c r="G20" s="34">
        <f>SUM(G19)</f>
        <v>1</v>
      </c>
      <c r="H20" s="41" t="s">
        <v>43</v>
      </c>
      <c r="I20" s="41">
        <v>20389</v>
      </c>
      <c r="J20" s="45">
        <f>G20*I20</f>
        <v>20389</v>
      </c>
      <c r="K20" s="21"/>
      <c r="M20" s="25"/>
      <c r="N20" s="1"/>
      <c r="O20" s="1"/>
      <c r="P20" s="1"/>
      <c r="Q20" s="1"/>
      <c r="R20" s="25"/>
      <c r="S20" s="25"/>
    </row>
    <row r="21" spans="1:19" ht="15" customHeight="1" x14ac:dyDescent="0.3">
      <c r="A21" s="18"/>
      <c r="B21" s="38" t="s">
        <v>40</v>
      </c>
      <c r="C21" s="37"/>
      <c r="D21" s="39"/>
      <c r="E21" s="39"/>
      <c r="F21" s="39"/>
      <c r="G21" s="40"/>
      <c r="H21" s="41"/>
      <c r="I21" s="41"/>
      <c r="J21" s="45">
        <f>0.13*J20</f>
        <v>2650.57</v>
      </c>
      <c r="K21" s="21"/>
      <c r="M21" s="25"/>
      <c r="N21" s="1"/>
      <c r="O21" s="1"/>
      <c r="P21" s="1"/>
      <c r="Q21" s="1"/>
      <c r="R21" s="25"/>
      <c r="S21" s="25"/>
    </row>
    <row r="22" spans="1:19" ht="15" customHeight="1" x14ac:dyDescent="0.3">
      <c r="A22" s="18"/>
      <c r="B22" s="38"/>
      <c r="C22" s="37"/>
      <c r="D22" s="39"/>
      <c r="E22" s="39"/>
      <c r="F22" s="39"/>
      <c r="G22" s="40"/>
      <c r="H22" s="41"/>
      <c r="I22" s="41"/>
      <c r="J22" s="45"/>
      <c r="K22" s="21"/>
      <c r="M22" s="25"/>
      <c r="N22" s="1"/>
      <c r="O22" s="1"/>
      <c r="P22" s="1"/>
      <c r="Q22" s="1"/>
      <c r="R22" s="25"/>
      <c r="S22" s="25"/>
    </row>
    <row r="23" spans="1:19" ht="28.2" x14ac:dyDescent="0.3">
      <c r="A23" s="18">
        <v>3</v>
      </c>
      <c r="B23" s="65" t="s">
        <v>66</v>
      </c>
      <c r="C23" s="37"/>
      <c r="D23" s="39"/>
      <c r="E23" s="39"/>
      <c r="F23" s="39"/>
      <c r="G23" s="40"/>
      <c r="H23" s="41"/>
      <c r="I23" s="41"/>
      <c r="J23" s="45"/>
      <c r="K23" s="21"/>
      <c r="M23" s="25"/>
      <c r="N23" s="1"/>
      <c r="O23" s="1"/>
      <c r="P23" s="1"/>
      <c r="Q23" s="1"/>
      <c r="R23" s="25"/>
      <c r="S23" s="25"/>
    </row>
    <row r="24" spans="1:19" ht="15" customHeight="1" x14ac:dyDescent="0.3">
      <c r="A24" s="18"/>
      <c r="B24" s="38" t="s">
        <v>53</v>
      </c>
      <c r="C24" s="37">
        <v>1</v>
      </c>
      <c r="D24" s="39"/>
      <c r="E24" s="39"/>
      <c r="F24" s="39"/>
      <c r="G24" s="40">
        <f t="shared" ref="G24" si="2">PRODUCT(C24:F24)</f>
        <v>1</v>
      </c>
      <c r="H24" s="41"/>
      <c r="I24" s="41"/>
      <c r="J24" s="45"/>
      <c r="K24" s="21"/>
      <c r="M24" s="25"/>
      <c r="N24" s="1"/>
      <c r="O24" s="1"/>
      <c r="P24" s="1"/>
      <c r="Q24" s="1"/>
      <c r="R24" s="25"/>
      <c r="S24" s="25"/>
    </row>
    <row r="25" spans="1:19" ht="15" customHeight="1" x14ac:dyDescent="0.3">
      <c r="A25" s="18"/>
      <c r="B25" s="38" t="s">
        <v>41</v>
      </c>
      <c r="C25" s="37"/>
      <c r="D25" s="39"/>
      <c r="E25" s="39"/>
      <c r="F25" s="39"/>
      <c r="G25" s="34">
        <f>SUM(G24)</f>
        <v>1</v>
      </c>
      <c r="H25" s="41" t="s">
        <v>57</v>
      </c>
      <c r="I25" s="41">
        <v>1798</v>
      </c>
      <c r="J25" s="45">
        <f>G25*I25</f>
        <v>1798</v>
      </c>
      <c r="K25" s="21"/>
      <c r="M25" s="25"/>
      <c r="N25" s="1"/>
      <c r="O25" s="1"/>
      <c r="P25" s="1"/>
      <c r="Q25" s="1"/>
      <c r="R25" s="25"/>
      <c r="S25" s="25"/>
    </row>
    <row r="26" spans="1:19" ht="15" customHeight="1" x14ac:dyDescent="0.3">
      <c r="A26" s="18"/>
      <c r="B26" s="38" t="s">
        <v>40</v>
      </c>
      <c r="C26" s="37"/>
      <c r="D26" s="39"/>
      <c r="E26" s="39"/>
      <c r="F26" s="39"/>
      <c r="G26" s="40"/>
      <c r="H26" s="41"/>
      <c r="I26" s="41"/>
      <c r="J26" s="45">
        <f>0.13*J25</f>
        <v>233.74</v>
      </c>
      <c r="K26" s="21"/>
      <c r="M26" s="25"/>
      <c r="N26" s="1"/>
      <c r="O26" s="1"/>
      <c r="P26" s="1"/>
      <c r="Q26" s="1"/>
      <c r="R26" s="25"/>
      <c r="S26" s="25"/>
    </row>
    <row r="27" spans="1:19" ht="15" customHeight="1" x14ac:dyDescent="0.3">
      <c r="A27" s="18"/>
      <c r="B27" s="38"/>
      <c r="C27" s="37"/>
      <c r="D27" s="39"/>
      <c r="E27" s="39"/>
      <c r="F27" s="39"/>
      <c r="G27" s="40"/>
      <c r="H27" s="41"/>
      <c r="I27" s="41"/>
      <c r="J27" s="45"/>
      <c r="K27" s="21"/>
      <c r="M27" s="25"/>
      <c r="N27" s="1"/>
      <c r="O27" s="1"/>
      <c r="P27" s="1"/>
      <c r="Q27" s="1"/>
      <c r="R27" s="25"/>
      <c r="S27" s="25"/>
    </row>
    <row r="28" spans="1:19" ht="15" customHeight="1" x14ac:dyDescent="0.3">
      <c r="A28" s="18">
        <v>4</v>
      </c>
      <c r="B28" s="65" t="s">
        <v>54</v>
      </c>
      <c r="C28" s="37"/>
      <c r="D28" s="39"/>
      <c r="E28" s="39"/>
      <c r="F28" s="39"/>
      <c r="G28" s="40"/>
      <c r="H28" s="41"/>
      <c r="I28" s="41"/>
      <c r="J28" s="45"/>
      <c r="K28" s="21"/>
      <c r="M28" s="25"/>
      <c r="N28" s="1"/>
      <c r="O28" s="1"/>
      <c r="P28" s="1"/>
      <c r="Q28" s="1"/>
      <c r="R28" s="25"/>
      <c r="S28" s="25"/>
    </row>
    <row r="29" spans="1:19" ht="15" customHeight="1" x14ac:dyDescent="0.3">
      <c r="A29" s="18"/>
      <c r="B29" s="38" t="s">
        <v>55</v>
      </c>
      <c r="C29" s="37">
        <v>1</v>
      </c>
      <c r="D29" s="39">
        <v>2</v>
      </c>
      <c r="E29" s="39"/>
      <c r="F29" s="39"/>
      <c r="G29" s="40">
        <f t="shared" ref="G29" si="3">PRODUCT(C29:F29)</f>
        <v>2</v>
      </c>
      <c r="H29" s="41"/>
      <c r="I29" s="41"/>
      <c r="J29" s="45"/>
      <c r="K29" s="21"/>
      <c r="M29" s="25"/>
      <c r="N29" s="1"/>
      <c r="O29" s="1"/>
      <c r="P29" s="1"/>
      <c r="Q29" s="1"/>
      <c r="R29" s="25"/>
      <c r="S29" s="25"/>
    </row>
    <row r="30" spans="1:19" ht="15" customHeight="1" x14ac:dyDescent="0.3">
      <c r="A30" s="18"/>
      <c r="B30" s="38" t="s">
        <v>41</v>
      </c>
      <c r="C30" s="37"/>
      <c r="D30" s="39"/>
      <c r="E30" s="39"/>
      <c r="F30" s="39"/>
      <c r="G30" s="34">
        <f>SUM(G29)</f>
        <v>2</v>
      </c>
      <c r="H30" s="41" t="s">
        <v>56</v>
      </c>
      <c r="I30" s="41">
        <f>1230/40</f>
        <v>30.75</v>
      </c>
      <c r="J30" s="45">
        <f>G30*I30</f>
        <v>61.5</v>
      </c>
      <c r="K30" s="21"/>
      <c r="M30" s="25"/>
      <c r="N30" s="1"/>
      <c r="O30" s="1"/>
      <c r="P30" s="1"/>
      <c r="Q30" s="1"/>
      <c r="R30" s="25"/>
      <c r="S30" s="25"/>
    </row>
    <row r="31" spans="1:19" ht="15" customHeight="1" x14ac:dyDescent="0.3">
      <c r="A31" s="18"/>
      <c r="B31" s="38" t="s">
        <v>40</v>
      </c>
      <c r="C31" s="37"/>
      <c r="D31" s="39"/>
      <c r="E31" s="39"/>
      <c r="F31" s="39"/>
      <c r="G31" s="40"/>
      <c r="H31" s="41"/>
      <c r="I31" s="41"/>
      <c r="J31" s="45">
        <f>0.13*J30</f>
        <v>7.9950000000000001</v>
      </c>
      <c r="K31" s="21"/>
      <c r="M31" s="25"/>
      <c r="N31" s="1"/>
      <c r="O31" s="1"/>
      <c r="P31" s="1"/>
      <c r="Q31" s="1"/>
      <c r="R31" s="25"/>
      <c r="S31" s="25"/>
    </row>
    <row r="32" spans="1:19" ht="15" customHeight="1" x14ac:dyDescent="0.3">
      <c r="A32" s="18"/>
      <c r="B32" s="38"/>
      <c r="C32" s="37"/>
      <c r="D32" s="39"/>
      <c r="E32" s="39"/>
      <c r="F32" s="39"/>
      <c r="G32" s="40"/>
      <c r="H32" s="41"/>
      <c r="I32" s="41"/>
      <c r="J32" s="45"/>
      <c r="K32" s="21"/>
      <c r="M32" s="25"/>
      <c r="N32" s="1"/>
      <c r="O32" s="1"/>
      <c r="P32" s="1"/>
      <c r="Q32" s="1"/>
      <c r="R32" s="25"/>
      <c r="S32" s="25"/>
    </row>
    <row r="33" spans="1:19" s="1" customFormat="1" ht="27.6" x14ac:dyDescent="0.3">
      <c r="A33" s="18">
        <v>5</v>
      </c>
      <c r="B33" s="66" t="s">
        <v>65</v>
      </c>
      <c r="C33" s="29"/>
      <c r="D33" s="40"/>
      <c r="E33" s="40"/>
      <c r="F33" s="40"/>
      <c r="G33" s="40"/>
      <c r="H33" s="63"/>
      <c r="I33" s="63"/>
      <c r="J33" s="45"/>
      <c r="K33" s="21"/>
      <c r="M33" s="35"/>
      <c r="R33" s="35"/>
      <c r="S33" s="35"/>
    </row>
    <row r="34" spans="1:19" ht="15" customHeight="1" x14ac:dyDescent="0.3">
      <c r="A34" s="18"/>
      <c r="B34" s="38" t="s">
        <v>64</v>
      </c>
      <c r="C34" s="37">
        <v>1</v>
      </c>
      <c r="D34" s="39"/>
      <c r="E34" s="39"/>
      <c r="F34" s="39"/>
      <c r="G34" s="40">
        <f t="shared" ref="G34" si="4">PRODUCT(C34:F34)</f>
        <v>1</v>
      </c>
      <c r="H34" s="41"/>
      <c r="I34" s="41"/>
      <c r="J34" s="45"/>
      <c r="K34" s="21"/>
      <c r="M34" s="25"/>
      <c r="N34" s="1"/>
      <c r="O34" s="1"/>
      <c r="P34" s="1"/>
      <c r="Q34" s="1"/>
      <c r="R34" s="25"/>
      <c r="S34" s="25"/>
    </row>
    <row r="35" spans="1:19" ht="15" customHeight="1" x14ac:dyDescent="0.3">
      <c r="A35" s="18"/>
      <c r="B35" s="38" t="s">
        <v>41</v>
      </c>
      <c r="C35" s="37"/>
      <c r="D35" s="39"/>
      <c r="E35" s="39"/>
      <c r="F35" s="39"/>
      <c r="G35" s="34">
        <f>SUM(G34)</f>
        <v>1</v>
      </c>
      <c r="H35" s="41" t="s">
        <v>31</v>
      </c>
      <c r="I35" s="41">
        <v>5613</v>
      </c>
      <c r="J35" s="45">
        <f>G35*I35</f>
        <v>5613</v>
      </c>
      <c r="K35" s="21"/>
      <c r="M35" s="25"/>
      <c r="N35" s="1"/>
      <c r="O35" s="1"/>
      <c r="P35" s="1"/>
      <c r="Q35" s="1"/>
      <c r="R35" s="25"/>
      <c r="S35" s="25"/>
    </row>
    <row r="36" spans="1:19" ht="15" customHeight="1" x14ac:dyDescent="0.3">
      <c r="A36" s="18"/>
      <c r="B36" s="38" t="s">
        <v>40</v>
      </c>
      <c r="C36" s="37"/>
      <c r="D36" s="39"/>
      <c r="E36" s="39"/>
      <c r="F36" s="39"/>
      <c r="G36" s="40"/>
      <c r="H36" s="41"/>
      <c r="I36" s="41"/>
      <c r="J36" s="45">
        <f>0.13*J35</f>
        <v>729.69</v>
      </c>
      <c r="K36" s="21"/>
      <c r="M36" s="25"/>
      <c r="N36" s="1"/>
      <c r="O36" s="1"/>
      <c r="P36" s="1"/>
      <c r="Q36" s="1"/>
      <c r="R36" s="25"/>
      <c r="S36" s="25"/>
    </row>
    <row r="37" spans="1:19" ht="15" customHeight="1" x14ac:dyDescent="0.3">
      <c r="A37" s="18"/>
      <c r="B37" s="38"/>
      <c r="C37" s="37"/>
      <c r="D37" s="39"/>
      <c r="E37" s="39"/>
      <c r="F37" s="39"/>
      <c r="G37" s="40"/>
      <c r="H37" s="41"/>
      <c r="I37" s="41"/>
      <c r="J37" s="45"/>
      <c r="K37" s="21"/>
      <c r="M37" s="25"/>
      <c r="N37" s="1"/>
      <c r="O37" s="1"/>
      <c r="P37" s="1"/>
      <c r="Q37" s="1"/>
      <c r="R37" s="25"/>
      <c r="S37" s="25"/>
    </row>
    <row r="38" spans="1:19" s="1" customFormat="1" ht="41.4" x14ac:dyDescent="0.3">
      <c r="A38" s="18">
        <v>6</v>
      </c>
      <c r="B38" s="66" t="s">
        <v>68</v>
      </c>
      <c r="C38" s="29"/>
      <c r="D38" s="40"/>
      <c r="E38" s="40"/>
      <c r="F38" s="40"/>
      <c r="G38" s="40"/>
      <c r="H38" s="63"/>
      <c r="I38" s="63"/>
      <c r="J38" s="45"/>
      <c r="K38" s="21"/>
      <c r="M38" s="35"/>
      <c r="R38" s="35"/>
      <c r="S38" s="35"/>
    </row>
    <row r="39" spans="1:19" ht="15" customHeight="1" x14ac:dyDescent="0.3">
      <c r="A39" s="18"/>
      <c r="B39" s="38" t="s">
        <v>58</v>
      </c>
      <c r="C39" s="37">
        <v>1</v>
      </c>
      <c r="D39" s="39"/>
      <c r="E39" s="39"/>
      <c r="F39" s="39"/>
      <c r="G39" s="40">
        <f t="shared" ref="G39" si="5">PRODUCT(C39:F39)</f>
        <v>1</v>
      </c>
      <c r="H39" s="41"/>
      <c r="I39" s="41"/>
      <c r="J39" s="45"/>
      <c r="K39" s="21"/>
      <c r="M39" s="25"/>
      <c r="N39" s="1"/>
      <c r="O39" s="1"/>
      <c r="P39" s="1"/>
      <c r="Q39" s="1"/>
      <c r="R39" s="25"/>
      <c r="S39" s="25"/>
    </row>
    <row r="40" spans="1:19" ht="15" customHeight="1" x14ac:dyDescent="0.3">
      <c r="A40" s="18"/>
      <c r="B40" s="38" t="s">
        <v>41</v>
      </c>
      <c r="C40" s="37"/>
      <c r="D40" s="39"/>
      <c r="E40" s="39"/>
      <c r="F40" s="39"/>
      <c r="G40" s="34">
        <f>SUM(G39)</f>
        <v>1</v>
      </c>
      <c r="H40" s="41" t="s">
        <v>43</v>
      </c>
      <c r="I40" s="41">
        <v>1070</v>
      </c>
      <c r="J40" s="45">
        <f>G40*I40</f>
        <v>1070</v>
      </c>
      <c r="K40" s="21"/>
      <c r="M40" s="25"/>
      <c r="N40" s="1"/>
      <c r="O40" s="1"/>
      <c r="P40" s="1"/>
      <c r="Q40" s="1"/>
      <c r="R40" s="25"/>
      <c r="S40" s="25"/>
    </row>
    <row r="41" spans="1:19" ht="15" customHeight="1" x14ac:dyDescent="0.3">
      <c r="A41" s="18"/>
      <c r="B41" s="38" t="s">
        <v>40</v>
      </c>
      <c r="C41" s="37"/>
      <c r="D41" s="39"/>
      <c r="E41" s="39"/>
      <c r="F41" s="39"/>
      <c r="G41" s="40"/>
      <c r="H41" s="41"/>
      <c r="I41" s="41"/>
      <c r="J41" s="45">
        <f>0.13*J40</f>
        <v>139.1</v>
      </c>
      <c r="K41" s="21"/>
      <c r="M41" s="25"/>
      <c r="N41" s="1"/>
      <c r="O41" s="1"/>
      <c r="P41" s="1"/>
      <c r="Q41" s="1"/>
      <c r="R41" s="25"/>
      <c r="S41" s="25"/>
    </row>
    <row r="42" spans="1:19" ht="15" customHeight="1" x14ac:dyDescent="0.3">
      <c r="A42" s="18"/>
      <c r="B42" s="38"/>
      <c r="C42" s="37"/>
      <c r="D42" s="39"/>
      <c r="E42" s="39"/>
      <c r="F42" s="39"/>
      <c r="G42" s="40"/>
      <c r="H42" s="41"/>
      <c r="I42" s="41"/>
      <c r="J42" s="45"/>
      <c r="K42" s="21"/>
      <c r="M42" s="25"/>
      <c r="N42" s="1"/>
      <c r="O42" s="1"/>
      <c r="P42" s="1"/>
      <c r="Q42" s="1"/>
      <c r="R42" s="25"/>
      <c r="S42" s="25"/>
    </row>
    <row r="43" spans="1:19" ht="28.2" x14ac:dyDescent="0.3">
      <c r="A43" s="18">
        <v>7</v>
      </c>
      <c r="B43" s="90" t="s">
        <v>69</v>
      </c>
      <c r="C43" s="37"/>
      <c r="D43" s="39"/>
      <c r="E43" s="39"/>
      <c r="F43" s="39"/>
      <c r="G43" s="40"/>
      <c r="H43" s="41"/>
      <c r="I43" s="41"/>
      <c r="J43" s="45"/>
      <c r="K43" s="21"/>
      <c r="M43" s="25"/>
      <c r="N43" s="1"/>
      <c r="O43" s="1"/>
      <c r="P43" s="1"/>
      <c r="Q43" s="1"/>
      <c r="R43" s="25"/>
      <c r="S43" s="25"/>
    </row>
    <row r="44" spans="1:19" ht="15" customHeight="1" x14ac:dyDescent="0.3">
      <c r="A44" s="18"/>
      <c r="B44" s="38" t="s">
        <v>59</v>
      </c>
      <c r="C44" s="37">
        <v>1</v>
      </c>
      <c r="D44" s="39"/>
      <c r="E44" s="39"/>
      <c r="F44" s="39"/>
      <c r="G44" s="40">
        <f t="shared" ref="G44" si="6">PRODUCT(C44:F44)</f>
        <v>1</v>
      </c>
      <c r="H44" s="41"/>
      <c r="I44" s="41"/>
      <c r="J44" s="45"/>
      <c r="K44" s="21"/>
      <c r="M44" s="25"/>
      <c r="N44" s="1"/>
      <c r="O44" s="1"/>
      <c r="P44" s="1"/>
      <c r="Q44" s="1"/>
      <c r="R44" s="25"/>
      <c r="S44" s="25"/>
    </row>
    <row r="45" spans="1:19" ht="15" customHeight="1" x14ac:dyDescent="0.3">
      <c r="A45" s="18"/>
      <c r="B45" s="38" t="s">
        <v>41</v>
      </c>
      <c r="C45" s="37"/>
      <c r="D45" s="39"/>
      <c r="E45" s="39"/>
      <c r="F45" s="39"/>
      <c r="G45" s="34">
        <f>SUM(G44)</f>
        <v>1</v>
      </c>
      <c r="H45" s="41" t="s">
        <v>57</v>
      </c>
      <c r="I45" s="41">
        <v>4425</v>
      </c>
      <c r="J45" s="45">
        <f>G45*I45</f>
        <v>4425</v>
      </c>
      <c r="K45" s="21"/>
      <c r="M45" s="25"/>
      <c r="N45" s="1"/>
      <c r="O45" s="1"/>
      <c r="P45" s="1"/>
      <c r="Q45" s="1"/>
      <c r="R45" s="25"/>
      <c r="S45" s="25"/>
    </row>
    <row r="46" spans="1:19" ht="15" customHeight="1" x14ac:dyDescent="0.3">
      <c r="A46" s="18"/>
      <c r="B46" s="38" t="s">
        <v>40</v>
      </c>
      <c r="C46" s="37"/>
      <c r="D46" s="39"/>
      <c r="E46" s="39"/>
      <c r="F46" s="39"/>
      <c r="G46" s="40"/>
      <c r="H46" s="41"/>
      <c r="I46" s="41"/>
      <c r="J46" s="45">
        <f>0.13*J45</f>
        <v>575.25</v>
      </c>
      <c r="K46" s="21"/>
      <c r="M46" s="25"/>
      <c r="N46" s="1"/>
      <c r="O46" s="1"/>
      <c r="P46" s="1"/>
      <c r="Q46" s="1"/>
      <c r="R46" s="25"/>
      <c r="S46" s="25"/>
    </row>
    <row r="47" spans="1:19" ht="15" customHeight="1" x14ac:dyDescent="0.3">
      <c r="A47" s="18"/>
      <c r="B47" s="38"/>
      <c r="C47" s="37"/>
      <c r="D47" s="39"/>
      <c r="E47" s="39"/>
      <c r="F47" s="39"/>
      <c r="G47" s="40"/>
      <c r="H47" s="41"/>
      <c r="I47" s="41"/>
      <c r="J47" s="45"/>
      <c r="K47" s="21"/>
      <c r="M47" s="25"/>
      <c r="N47" s="1"/>
      <c r="O47" s="1"/>
      <c r="P47" s="1"/>
      <c r="Q47" s="1"/>
      <c r="R47" s="25"/>
      <c r="S47" s="25"/>
    </row>
    <row r="48" spans="1:19" ht="42" x14ac:dyDescent="0.3">
      <c r="A48" s="18">
        <v>8</v>
      </c>
      <c r="B48" s="90" t="s">
        <v>70</v>
      </c>
      <c r="C48" s="37"/>
      <c r="D48" s="39"/>
      <c r="E48" s="39"/>
      <c r="F48" s="39"/>
      <c r="G48" s="40"/>
      <c r="H48" s="41"/>
      <c r="I48" s="41"/>
      <c r="J48" s="45"/>
      <c r="K48" s="21"/>
      <c r="M48" s="25"/>
      <c r="N48" s="1"/>
      <c r="O48" s="1"/>
      <c r="P48" s="1"/>
      <c r="Q48" s="1"/>
      <c r="R48" s="25"/>
      <c r="S48" s="25"/>
    </row>
    <row r="49" spans="1:19" ht="15" customHeight="1" x14ac:dyDescent="0.3">
      <c r="A49" s="18"/>
      <c r="B49" s="38" t="s">
        <v>60</v>
      </c>
      <c r="C49" s="37">
        <v>1</v>
      </c>
      <c r="D49" s="39"/>
      <c r="E49" s="39"/>
      <c r="F49" s="39"/>
      <c r="G49" s="40">
        <f t="shared" ref="G49" si="7">PRODUCT(C49:F49)</f>
        <v>1</v>
      </c>
      <c r="H49" s="41"/>
      <c r="I49" s="41"/>
      <c r="J49" s="45"/>
      <c r="K49" s="21"/>
      <c r="M49" s="25"/>
      <c r="N49" s="1"/>
      <c r="O49" s="1"/>
      <c r="P49" s="1"/>
      <c r="Q49" s="1"/>
      <c r="R49" s="25"/>
      <c r="S49" s="25"/>
    </row>
    <row r="50" spans="1:19" ht="15" customHeight="1" x14ac:dyDescent="0.3">
      <c r="A50" s="18"/>
      <c r="B50" s="38" t="s">
        <v>41</v>
      </c>
      <c r="C50" s="37"/>
      <c r="D50" s="39"/>
      <c r="E50" s="39"/>
      <c r="F50" s="39"/>
      <c r="G50" s="34">
        <f>SUM(G49)</f>
        <v>1</v>
      </c>
      <c r="H50" s="41" t="s">
        <v>31</v>
      </c>
      <c r="I50" s="41">
        <v>1459</v>
      </c>
      <c r="J50" s="45">
        <f>G50*I50</f>
        <v>1459</v>
      </c>
      <c r="K50" s="21"/>
      <c r="M50" s="25"/>
      <c r="N50" s="1"/>
      <c r="O50" s="1"/>
      <c r="P50" s="1"/>
      <c r="Q50" s="1"/>
      <c r="R50" s="25"/>
      <c r="S50" s="25"/>
    </row>
    <row r="51" spans="1:19" ht="15" customHeight="1" x14ac:dyDescent="0.3">
      <c r="A51" s="18"/>
      <c r="B51" s="38" t="s">
        <v>40</v>
      </c>
      <c r="C51" s="37"/>
      <c r="D51" s="39"/>
      <c r="E51" s="39"/>
      <c r="F51" s="39"/>
      <c r="G51" s="40"/>
      <c r="H51" s="41"/>
      <c r="I51" s="41"/>
      <c r="J51" s="45">
        <f>0.13*J50</f>
        <v>189.67000000000002</v>
      </c>
      <c r="K51" s="21"/>
      <c r="M51" s="25"/>
      <c r="N51" s="1"/>
      <c r="O51" s="1"/>
      <c r="P51" s="1"/>
      <c r="Q51" s="1"/>
      <c r="R51" s="25"/>
      <c r="S51" s="25"/>
    </row>
    <row r="52" spans="1:19" ht="15" customHeight="1" x14ac:dyDescent="0.3">
      <c r="A52" s="18"/>
      <c r="B52" s="38"/>
      <c r="C52" s="37"/>
      <c r="D52" s="39"/>
      <c r="E52" s="39"/>
      <c r="F52" s="39"/>
      <c r="G52" s="40"/>
      <c r="H52" s="41"/>
      <c r="I52" s="41"/>
      <c r="J52" s="45"/>
      <c r="K52" s="21"/>
      <c r="M52" s="25"/>
      <c r="N52" s="1"/>
      <c r="O52" s="1"/>
      <c r="P52" s="1"/>
      <c r="Q52" s="1"/>
      <c r="R52" s="25"/>
      <c r="S52" s="25"/>
    </row>
    <row r="53" spans="1:19" ht="28.2" x14ac:dyDescent="0.3">
      <c r="A53" s="18">
        <v>9</v>
      </c>
      <c r="B53" s="90" t="s">
        <v>71</v>
      </c>
      <c r="C53" s="37"/>
      <c r="D53" s="39"/>
      <c r="E53" s="39"/>
      <c r="F53" s="39"/>
      <c r="G53" s="40"/>
      <c r="H53" s="41"/>
      <c r="I53" s="41"/>
      <c r="J53" s="45"/>
      <c r="K53" s="21"/>
      <c r="M53" s="25"/>
      <c r="N53" s="1"/>
      <c r="O53" s="1"/>
      <c r="P53" s="1"/>
      <c r="Q53" s="1"/>
      <c r="R53" s="25"/>
      <c r="S53" s="25"/>
    </row>
    <row r="54" spans="1:19" ht="15" customHeight="1" x14ac:dyDescent="0.3">
      <c r="A54" s="18"/>
      <c r="B54" s="38" t="s">
        <v>61</v>
      </c>
      <c r="C54" s="37">
        <v>1</v>
      </c>
      <c r="D54" s="39"/>
      <c r="E54" s="39"/>
      <c r="F54" s="39"/>
      <c r="G54" s="40">
        <f t="shared" ref="G54" si="8">PRODUCT(C54:F54)</f>
        <v>1</v>
      </c>
      <c r="H54" s="41"/>
      <c r="I54" s="41"/>
      <c r="J54" s="45"/>
      <c r="K54" s="21"/>
      <c r="M54" s="25"/>
      <c r="N54" s="1"/>
      <c r="O54" s="1"/>
      <c r="P54" s="1"/>
      <c r="Q54" s="1"/>
      <c r="R54" s="25"/>
      <c r="S54" s="25"/>
    </row>
    <row r="55" spans="1:19" ht="15" customHeight="1" x14ac:dyDescent="0.3">
      <c r="A55" s="18"/>
      <c r="B55" s="38" t="s">
        <v>41</v>
      </c>
      <c r="C55" s="37"/>
      <c r="D55" s="39"/>
      <c r="E55" s="39"/>
      <c r="F55" s="39"/>
      <c r="G55" s="34">
        <f>SUM(G54)</f>
        <v>1</v>
      </c>
      <c r="H55" s="41" t="s">
        <v>31</v>
      </c>
      <c r="I55" s="41">
        <v>4182</v>
      </c>
      <c r="J55" s="45">
        <f>G55*I55</f>
        <v>4182</v>
      </c>
      <c r="K55" s="21"/>
      <c r="M55" s="25"/>
      <c r="N55" s="1"/>
      <c r="O55" s="1"/>
      <c r="P55" s="1"/>
      <c r="Q55" s="1"/>
      <c r="R55" s="25"/>
      <c r="S55" s="25"/>
    </row>
    <row r="56" spans="1:19" ht="15" customHeight="1" x14ac:dyDescent="0.3">
      <c r="A56" s="18"/>
      <c r="B56" s="38" t="s">
        <v>40</v>
      </c>
      <c r="C56" s="37"/>
      <c r="D56" s="39"/>
      <c r="E56" s="39"/>
      <c r="F56" s="39"/>
      <c r="G56" s="40"/>
      <c r="H56" s="41"/>
      <c r="I56" s="41"/>
      <c r="J56" s="45">
        <f>0.13*J55</f>
        <v>543.66</v>
      </c>
      <c r="K56" s="21"/>
      <c r="M56" s="25"/>
      <c r="N56" s="1"/>
      <c r="O56" s="1"/>
      <c r="P56" s="1"/>
      <c r="Q56" s="1"/>
      <c r="R56" s="25"/>
      <c r="S56" s="25"/>
    </row>
    <row r="57" spans="1:19" ht="15" customHeight="1" x14ac:dyDescent="0.3">
      <c r="A57" s="18"/>
      <c r="B57" s="38"/>
      <c r="C57" s="37"/>
      <c r="D57" s="39"/>
      <c r="E57" s="39"/>
      <c r="F57" s="39"/>
      <c r="G57" s="40"/>
      <c r="H57" s="41"/>
      <c r="I57" s="41"/>
      <c r="J57" s="45"/>
      <c r="K57" s="21"/>
      <c r="M57" s="25"/>
      <c r="N57" s="1"/>
      <c r="O57" s="1"/>
      <c r="P57" s="1"/>
      <c r="Q57" s="1"/>
      <c r="R57" s="25"/>
      <c r="S57" s="25"/>
    </row>
    <row r="58" spans="1:19" ht="28.2" x14ac:dyDescent="0.3">
      <c r="A58" s="18">
        <v>10</v>
      </c>
      <c r="B58" s="90" t="s">
        <v>72</v>
      </c>
      <c r="C58" s="37"/>
      <c r="D58" s="39"/>
      <c r="E58" s="39"/>
      <c r="F58" s="39"/>
      <c r="G58" s="40"/>
      <c r="H58" s="41"/>
      <c r="I58" s="41"/>
      <c r="J58" s="45"/>
      <c r="K58" s="21"/>
      <c r="M58" s="25"/>
      <c r="N58" s="1"/>
      <c r="O58" s="1"/>
      <c r="P58" s="1"/>
      <c r="Q58" s="1"/>
      <c r="R58" s="25"/>
      <c r="S58" s="25"/>
    </row>
    <row r="59" spans="1:19" ht="15" customHeight="1" x14ac:dyDescent="0.3">
      <c r="A59" s="18"/>
      <c r="B59" s="38" t="s">
        <v>62</v>
      </c>
      <c r="C59" s="37">
        <v>1</v>
      </c>
      <c r="D59" s="39"/>
      <c r="E59" s="39"/>
      <c r="F59" s="39"/>
      <c r="G59" s="40">
        <f t="shared" ref="G59" si="9">PRODUCT(C59:F59)</f>
        <v>1</v>
      </c>
      <c r="H59" s="41"/>
      <c r="I59" s="41"/>
      <c r="J59" s="45"/>
      <c r="K59" s="21"/>
      <c r="M59" s="25"/>
      <c r="N59" s="1"/>
      <c r="O59" s="1"/>
      <c r="P59" s="1"/>
      <c r="Q59" s="1"/>
      <c r="R59" s="25"/>
      <c r="S59" s="25"/>
    </row>
    <row r="60" spans="1:19" ht="15" customHeight="1" x14ac:dyDescent="0.3">
      <c r="A60" s="18"/>
      <c r="B60" s="38" t="s">
        <v>41</v>
      </c>
      <c r="C60" s="37"/>
      <c r="D60" s="39"/>
      <c r="E60" s="39"/>
      <c r="F60" s="39"/>
      <c r="G60" s="34">
        <f>SUM(G59)</f>
        <v>1</v>
      </c>
      <c r="H60" s="41" t="s">
        <v>31</v>
      </c>
      <c r="I60" s="41">
        <v>5565</v>
      </c>
      <c r="J60" s="45">
        <f>G60*I60</f>
        <v>5565</v>
      </c>
      <c r="K60" s="21"/>
      <c r="M60" s="25"/>
      <c r="N60" s="1"/>
      <c r="O60" s="1"/>
      <c r="P60" s="1"/>
      <c r="Q60" s="1"/>
      <c r="R60" s="25"/>
      <c r="S60" s="25"/>
    </row>
    <row r="61" spans="1:19" ht="15" customHeight="1" x14ac:dyDescent="0.3">
      <c r="A61" s="18"/>
      <c r="B61" s="38" t="s">
        <v>40</v>
      </c>
      <c r="C61" s="37"/>
      <c r="D61" s="39"/>
      <c r="E61" s="39"/>
      <c r="F61" s="39"/>
      <c r="G61" s="40"/>
      <c r="H61" s="41"/>
      <c r="I61" s="41"/>
      <c r="J61" s="45">
        <f>0.13*J60</f>
        <v>723.45</v>
      </c>
      <c r="K61" s="21"/>
      <c r="M61" s="25"/>
      <c r="N61" s="1"/>
      <c r="O61" s="1"/>
      <c r="P61" s="1"/>
      <c r="Q61" s="1"/>
      <c r="R61" s="25"/>
      <c r="S61" s="25"/>
    </row>
    <row r="62" spans="1:19" ht="15" customHeight="1" x14ac:dyDescent="0.3">
      <c r="A62" s="18"/>
      <c r="B62" s="38"/>
      <c r="C62" s="37"/>
      <c r="D62" s="39"/>
      <c r="E62" s="39"/>
      <c r="F62" s="39"/>
      <c r="G62" s="40"/>
      <c r="H62" s="41"/>
      <c r="I62" s="41"/>
      <c r="J62" s="45"/>
      <c r="K62" s="21"/>
      <c r="M62" s="25"/>
      <c r="N62" s="1"/>
      <c r="O62" s="1"/>
      <c r="P62" s="1"/>
      <c r="Q62" s="1"/>
      <c r="R62" s="25"/>
      <c r="S62" s="25"/>
    </row>
    <row r="63" spans="1:19" ht="28.2" x14ac:dyDescent="0.3">
      <c r="A63" s="18">
        <v>11</v>
      </c>
      <c r="B63" s="90" t="s">
        <v>73</v>
      </c>
      <c r="C63" s="37"/>
      <c r="D63" s="39"/>
      <c r="E63" s="39"/>
      <c r="F63" s="39"/>
      <c r="G63" s="40"/>
      <c r="H63" s="41"/>
      <c r="I63" s="41"/>
      <c r="J63" s="45"/>
      <c r="K63" s="21"/>
      <c r="M63" s="25"/>
      <c r="N63" s="1"/>
      <c r="O63" s="1"/>
      <c r="P63" s="1"/>
      <c r="Q63" s="1"/>
      <c r="R63" s="25"/>
      <c r="S63" s="25"/>
    </row>
    <row r="64" spans="1:19" ht="15" customHeight="1" x14ac:dyDescent="0.3">
      <c r="A64" s="18"/>
      <c r="B64" s="38" t="s">
        <v>63</v>
      </c>
      <c r="C64" s="37">
        <v>1</v>
      </c>
      <c r="D64" s="39"/>
      <c r="E64" s="39"/>
      <c r="F64" s="39"/>
      <c r="G64" s="40">
        <f t="shared" ref="G64" si="10">PRODUCT(C64:F64)</f>
        <v>1</v>
      </c>
      <c r="H64" s="41"/>
      <c r="I64" s="41"/>
      <c r="J64" s="45"/>
      <c r="K64" s="21"/>
      <c r="M64" s="25"/>
      <c r="N64" s="1"/>
      <c r="O64" s="1"/>
      <c r="P64" s="1"/>
      <c r="Q64" s="1"/>
      <c r="R64" s="25"/>
      <c r="S64" s="25"/>
    </row>
    <row r="65" spans="1:19" ht="15" customHeight="1" x14ac:dyDescent="0.3">
      <c r="A65" s="18"/>
      <c r="B65" s="38" t="s">
        <v>41</v>
      </c>
      <c r="C65" s="37"/>
      <c r="D65" s="39"/>
      <c r="E65" s="39"/>
      <c r="F65" s="39"/>
      <c r="G65" s="34">
        <f>SUM(G64)</f>
        <v>1</v>
      </c>
      <c r="H65" s="41" t="s">
        <v>31</v>
      </c>
      <c r="I65" s="41">
        <v>929</v>
      </c>
      <c r="J65" s="45">
        <f>G65*I65</f>
        <v>929</v>
      </c>
      <c r="K65" s="21"/>
      <c r="M65" s="25"/>
      <c r="N65" s="1"/>
      <c r="O65" s="1"/>
      <c r="P65" s="1"/>
      <c r="Q65" s="1"/>
      <c r="R65" s="25"/>
      <c r="S65" s="25"/>
    </row>
    <row r="66" spans="1:19" ht="15" customHeight="1" x14ac:dyDescent="0.3">
      <c r="A66" s="18"/>
      <c r="B66" s="38" t="s">
        <v>40</v>
      </c>
      <c r="C66" s="37"/>
      <c r="D66" s="39"/>
      <c r="E66" s="39"/>
      <c r="F66" s="39"/>
      <c r="G66" s="40"/>
      <c r="H66" s="41"/>
      <c r="I66" s="41"/>
      <c r="J66" s="45">
        <f>0.13*J65</f>
        <v>120.77000000000001</v>
      </c>
      <c r="K66" s="21"/>
      <c r="M66" s="25"/>
      <c r="N66" s="1"/>
      <c r="O66" s="1"/>
      <c r="P66" s="1"/>
      <c r="Q66" s="1"/>
      <c r="R66" s="25"/>
      <c r="S66" s="25"/>
    </row>
    <row r="67" spans="1:19" ht="15" customHeight="1" x14ac:dyDescent="0.3">
      <c r="A67" s="18"/>
      <c r="B67" s="38"/>
      <c r="C67" s="37"/>
      <c r="D67" s="39"/>
      <c r="E67" s="39"/>
      <c r="F67" s="39"/>
      <c r="G67" s="40"/>
      <c r="H67" s="41"/>
      <c r="I67" s="41"/>
      <c r="J67" s="45"/>
      <c r="K67" s="21"/>
      <c r="M67" s="25"/>
      <c r="N67" s="1"/>
      <c r="O67" s="1"/>
      <c r="P67" s="1"/>
      <c r="Q67" s="1"/>
      <c r="R67" s="25"/>
      <c r="S67" s="25"/>
    </row>
    <row r="68" spans="1:19" ht="28.2" x14ac:dyDescent="0.3">
      <c r="A68" s="18">
        <v>12</v>
      </c>
      <c r="B68" s="90" t="s">
        <v>74</v>
      </c>
      <c r="C68" s="37"/>
      <c r="D68" s="39"/>
      <c r="E68" s="39"/>
      <c r="F68" s="39"/>
      <c r="G68" s="40"/>
      <c r="H68" s="41"/>
      <c r="I68" s="41"/>
      <c r="J68" s="45"/>
      <c r="K68" s="21"/>
      <c r="M68" s="25"/>
      <c r="N68" s="1"/>
      <c r="O68" s="1"/>
      <c r="P68" s="1"/>
      <c r="Q68" s="1"/>
      <c r="R68" s="25"/>
      <c r="S68" s="25"/>
    </row>
    <row r="69" spans="1:19" ht="15" customHeight="1" x14ac:dyDescent="0.3">
      <c r="A69" s="18"/>
      <c r="B69" s="38" t="s">
        <v>63</v>
      </c>
      <c r="C69" s="37">
        <v>1</v>
      </c>
      <c r="D69" s="39"/>
      <c r="E69" s="39"/>
      <c r="F69" s="39"/>
      <c r="G69" s="40">
        <f t="shared" ref="G69" si="11">PRODUCT(C69:F69)</f>
        <v>1</v>
      </c>
      <c r="H69" s="41"/>
      <c r="I69" s="41"/>
      <c r="J69" s="45"/>
      <c r="K69" s="21"/>
      <c r="M69" s="25"/>
      <c r="N69" s="1"/>
      <c r="O69" s="1"/>
      <c r="P69" s="1"/>
      <c r="Q69" s="1"/>
      <c r="R69" s="25"/>
      <c r="S69" s="25"/>
    </row>
    <row r="70" spans="1:19" ht="15" customHeight="1" x14ac:dyDescent="0.3">
      <c r="A70" s="18"/>
      <c r="B70" s="38" t="s">
        <v>41</v>
      </c>
      <c r="C70" s="37"/>
      <c r="D70" s="39"/>
      <c r="E70" s="39"/>
      <c r="F70" s="39"/>
      <c r="G70" s="34">
        <f>SUM(G69)</f>
        <v>1</v>
      </c>
      <c r="H70" s="41" t="s">
        <v>31</v>
      </c>
      <c r="I70" s="41">
        <v>510</v>
      </c>
      <c r="J70" s="45">
        <f>G70*I70</f>
        <v>510</v>
      </c>
      <c r="K70" s="21"/>
      <c r="M70" s="25"/>
      <c r="N70" s="1"/>
      <c r="O70" s="1"/>
      <c r="P70" s="1"/>
      <c r="Q70" s="1"/>
      <c r="R70" s="25"/>
      <c r="S70" s="25"/>
    </row>
    <row r="71" spans="1:19" ht="15" customHeight="1" x14ac:dyDescent="0.3">
      <c r="A71" s="18"/>
      <c r="B71" s="38" t="s">
        <v>40</v>
      </c>
      <c r="C71" s="37"/>
      <c r="D71" s="39"/>
      <c r="E71" s="39"/>
      <c r="F71" s="39"/>
      <c r="G71" s="40"/>
      <c r="H71" s="41"/>
      <c r="I71" s="41"/>
      <c r="J71" s="45">
        <f>0.13*J70</f>
        <v>66.3</v>
      </c>
      <c r="K71" s="21"/>
      <c r="M71" s="25"/>
      <c r="N71" s="1"/>
      <c r="O71" s="1"/>
      <c r="P71" s="1"/>
      <c r="Q71" s="1"/>
      <c r="R71" s="25"/>
      <c r="S71" s="25"/>
    </row>
    <row r="72" spans="1:19" ht="15" customHeight="1" x14ac:dyDescent="0.3">
      <c r="A72" s="18"/>
      <c r="B72" s="38"/>
      <c r="C72" s="37"/>
      <c r="D72" s="39"/>
      <c r="E72" s="39"/>
      <c r="F72" s="39"/>
      <c r="G72" s="40"/>
      <c r="H72" s="41"/>
      <c r="I72" s="41"/>
      <c r="J72" s="45"/>
      <c r="K72" s="21"/>
      <c r="M72" s="25"/>
      <c r="N72" s="1"/>
      <c r="O72" s="1"/>
      <c r="P72" s="1"/>
      <c r="Q72" s="1"/>
      <c r="R72" s="25"/>
      <c r="S72" s="25"/>
    </row>
    <row r="73" spans="1:19" ht="15" customHeight="1" x14ac:dyDescent="0.3">
      <c r="A73" s="18">
        <v>13</v>
      </c>
      <c r="B73" s="90" t="s">
        <v>75</v>
      </c>
      <c r="C73" s="37"/>
      <c r="D73" s="39"/>
      <c r="E73" s="39"/>
      <c r="F73" s="39"/>
      <c r="G73" s="40"/>
      <c r="H73" s="41"/>
      <c r="I73" s="41"/>
      <c r="J73" s="45"/>
      <c r="K73" s="21"/>
      <c r="M73" s="25"/>
      <c r="N73" s="1"/>
      <c r="O73" s="1"/>
      <c r="P73" s="1"/>
      <c r="Q73" s="1"/>
      <c r="R73" s="25"/>
      <c r="S73" s="25"/>
    </row>
    <row r="74" spans="1:19" ht="15" customHeight="1" x14ac:dyDescent="0.3">
      <c r="A74" s="18"/>
      <c r="B74" s="38" t="s">
        <v>63</v>
      </c>
      <c r="C74" s="37">
        <v>1</v>
      </c>
      <c r="D74" s="39"/>
      <c r="E74" s="39"/>
      <c r="F74" s="39"/>
      <c r="G74" s="40">
        <f t="shared" ref="G74" si="12">PRODUCT(C74:F74)</f>
        <v>1</v>
      </c>
      <c r="H74" s="41"/>
      <c r="I74" s="41"/>
      <c r="J74" s="45"/>
      <c r="K74" s="21"/>
      <c r="M74" s="25"/>
      <c r="N74" s="1"/>
      <c r="O74" s="1"/>
      <c r="P74" s="1"/>
      <c r="Q74" s="1"/>
      <c r="R74" s="25"/>
      <c r="S74" s="25"/>
    </row>
    <row r="75" spans="1:19" ht="15" customHeight="1" x14ac:dyDescent="0.3">
      <c r="A75" s="18"/>
      <c r="B75" s="38" t="s">
        <v>41</v>
      </c>
      <c r="C75" s="37"/>
      <c r="D75" s="39"/>
      <c r="E75" s="39"/>
      <c r="F75" s="39"/>
      <c r="G75" s="34">
        <f>SUM(G74)</f>
        <v>1</v>
      </c>
      <c r="H75" s="41" t="s">
        <v>31</v>
      </c>
      <c r="I75" s="41">
        <v>680</v>
      </c>
      <c r="J75" s="45">
        <f>G75*I75</f>
        <v>680</v>
      </c>
      <c r="K75" s="21"/>
      <c r="M75" s="25"/>
      <c r="N75" s="1"/>
      <c r="O75" s="1"/>
      <c r="P75" s="1"/>
      <c r="Q75" s="1"/>
      <c r="R75" s="25"/>
      <c r="S75" s="25"/>
    </row>
    <row r="76" spans="1:19" ht="15" customHeight="1" x14ac:dyDescent="0.3">
      <c r="A76" s="18"/>
      <c r="B76" s="38" t="s">
        <v>40</v>
      </c>
      <c r="C76" s="37"/>
      <c r="D76" s="39"/>
      <c r="E76" s="39"/>
      <c r="F76" s="39"/>
      <c r="G76" s="40"/>
      <c r="H76" s="41"/>
      <c r="I76" s="41"/>
      <c r="J76" s="45">
        <f>0.13*J75</f>
        <v>88.4</v>
      </c>
      <c r="K76" s="21"/>
      <c r="M76" s="25"/>
      <c r="N76" s="1"/>
      <c r="O76" s="1"/>
      <c r="P76" s="1"/>
      <c r="Q76" s="1"/>
      <c r="R76" s="25"/>
      <c r="S76" s="25"/>
    </row>
    <row r="77" spans="1:19" ht="15" customHeight="1" x14ac:dyDescent="0.3">
      <c r="A77" s="18"/>
      <c r="B77" s="38"/>
      <c r="C77" s="37"/>
      <c r="D77" s="39"/>
      <c r="E77" s="39"/>
      <c r="F77" s="39"/>
      <c r="G77" s="40"/>
      <c r="H77" s="41"/>
      <c r="I77" s="41"/>
      <c r="J77" s="45"/>
      <c r="K77" s="21"/>
      <c r="M77" s="25"/>
      <c r="N77" s="1"/>
      <c r="O77" s="1"/>
      <c r="P77" s="1"/>
      <c r="Q77" s="1"/>
      <c r="R77" s="25"/>
      <c r="S77" s="25"/>
    </row>
    <row r="78" spans="1:19" ht="19.8" x14ac:dyDescent="0.3">
      <c r="A78" s="18">
        <v>14</v>
      </c>
      <c r="B78" s="30" t="s">
        <v>52</v>
      </c>
      <c r="C78" s="19">
        <v>1</v>
      </c>
      <c r="D78" s="20"/>
      <c r="E78" s="21"/>
      <c r="F78" s="21"/>
      <c r="G78" s="34">
        <f t="shared" ref="G78" si="13">PRODUCT(C78:F78)</f>
        <v>1</v>
      </c>
      <c r="H78" s="22" t="s">
        <v>31</v>
      </c>
      <c r="I78" s="23">
        <v>12000</v>
      </c>
      <c r="J78" s="34">
        <f>G78*I78</f>
        <v>12000</v>
      </c>
      <c r="K78" s="21"/>
      <c r="M78" s="25"/>
      <c r="N78" s="1"/>
      <c r="O78" s="1"/>
      <c r="P78" s="1"/>
      <c r="Q78" s="1"/>
      <c r="R78" s="25"/>
      <c r="S78" s="25"/>
    </row>
    <row r="79" spans="1:19" ht="15" customHeight="1" x14ac:dyDescent="0.3">
      <c r="A79" s="41"/>
      <c r="B79" s="38"/>
      <c r="C79" s="43"/>
      <c r="D79" s="44"/>
      <c r="E79" s="44"/>
      <c r="F79" s="44"/>
      <c r="G79" s="44"/>
      <c r="H79" s="44"/>
      <c r="I79" s="44"/>
      <c r="J79" s="45"/>
      <c r="K79" s="37"/>
    </row>
    <row r="80" spans="1:19" ht="15" customHeight="1" x14ac:dyDescent="0.3">
      <c r="A80" s="18">
        <v>15</v>
      </c>
      <c r="B80" s="30" t="s">
        <v>30</v>
      </c>
      <c r="C80" s="19">
        <v>1</v>
      </c>
      <c r="D80" s="20"/>
      <c r="E80" s="21"/>
      <c r="F80" s="21"/>
      <c r="G80" s="34">
        <f t="shared" ref="G80" si="14">PRODUCT(C80:F80)</f>
        <v>1</v>
      </c>
      <c r="H80" s="22" t="s">
        <v>31</v>
      </c>
      <c r="I80" s="23">
        <v>500</v>
      </c>
      <c r="J80" s="34">
        <f>G80*I80</f>
        <v>500</v>
      </c>
      <c r="K80" s="21"/>
      <c r="M80" s="25"/>
      <c r="N80" s="1"/>
      <c r="O80" s="1"/>
      <c r="P80" s="1"/>
      <c r="Q80" s="1"/>
      <c r="R80" s="25"/>
      <c r="S80" s="25"/>
    </row>
    <row r="81" spans="1:19" ht="15" customHeight="1" x14ac:dyDescent="0.3">
      <c r="A81" s="18"/>
      <c r="B81" s="24"/>
      <c r="C81" s="19"/>
      <c r="D81" s="20"/>
      <c r="E81" s="21"/>
      <c r="F81" s="21"/>
      <c r="G81" s="23"/>
      <c r="H81" s="22"/>
      <c r="I81" s="23"/>
      <c r="J81" s="42"/>
      <c r="K81" s="21"/>
      <c r="M81" s="25"/>
      <c r="N81" s="1"/>
      <c r="O81" s="1"/>
      <c r="P81" s="1"/>
      <c r="Q81" s="1"/>
      <c r="R81" s="25"/>
      <c r="S81" s="25"/>
    </row>
    <row r="82" spans="1:19" x14ac:dyDescent="0.3">
      <c r="A82" s="41"/>
      <c r="B82" s="46" t="s">
        <v>17</v>
      </c>
      <c r="C82" s="47"/>
      <c r="D82" s="39"/>
      <c r="E82" s="39"/>
      <c r="F82" s="39"/>
      <c r="G82" s="42"/>
      <c r="H82" s="42"/>
      <c r="I82" s="42"/>
      <c r="J82" s="42">
        <f>SUM(J9:J80)</f>
        <v>117578.08333909372</v>
      </c>
      <c r="K82" s="37"/>
    </row>
    <row r="83" spans="1:19" x14ac:dyDescent="0.3">
      <c r="A83" s="58"/>
      <c r="B83" s="61"/>
      <c r="C83" s="62"/>
      <c r="D83" s="59"/>
      <c r="E83" s="59"/>
      <c r="F83" s="59"/>
      <c r="G83" s="60"/>
      <c r="H83" s="60"/>
      <c r="I83" s="60"/>
      <c r="J83" s="60"/>
      <c r="K83" s="57"/>
    </row>
    <row r="84" spans="1:19" s="1" customFormat="1" x14ac:dyDescent="0.3">
      <c r="A84" s="50"/>
      <c r="B84" s="29" t="s">
        <v>27</v>
      </c>
      <c r="C84" s="85">
        <f>J82</f>
        <v>117578.08333909372</v>
      </c>
      <c r="D84" s="85"/>
      <c r="E84" s="40">
        <v>100</v>
      </c>
      <c r="F84" s="51"/>
      <c r="G84" s="52"/>
      <c r="H84" s="51"/>
      <c r="I84" s="53"/>
      <c r="J84" s="54"/>
      <c r="K84" s="55"/>
    </row>
    <row r="85" spans="1:19" x14ac:dyDescent="0.3">
      <c r="A85" s="56"/>
      <c r="B85" s="29" t="s">
        <v>32</v>
      </c>
      <c r="C85" s="88">
        <v>100000</v>
      </c>
      <c r="D85" s="88"/>
      <c r="E85" s="40"/>
      <c r="F85" s="49"/>
      <c r="G85" s="48"/>
      <c r="H85" s="48"/>
      <c r="I85" s="48"/>
      <c r="J85" s="48"/>
      <c r="K85" s="49"/>
    </row>
    <row r="86" spans="1:19" x14ac:dyDescent="0.3">
      <c r="A86" s="56"/>
      <c r="B86" s="29" t="s">
        <v>33</v>
      </c>
      <c r="C86" s="88">
        <f>C85-C88-C89</f>
        <v>95000</v>
      </c>
      <c r="D86" s="88"/>
      <c r="E86" s="40">
        <f>C86/C84*100</f>
        <v>80.797370821244968</v>
      </c>
      <c r="F86" s="49"/>
      <c r="G86" s="48"/>
      <c r="H86" s="48"/>
      <c r="I86" s="48"/>
      <c r="J86" s="48"/>
      <c r="K86" s="49"/>
    </row>
    <row r="87" spans="1:19" x14ac:dyDescent="0.3">
      <c r="A87" s="56"/>
      <c r="B87" s="29" t="s">
        <v>34</v>
      </c>
      <c r="C87" s="85">
        <f>C84-C86</f>
        <v>22578.083339093719</v>
      </c>
      <c r="D87" s="85"/>
      <c r="E87" s="40">
        <f>100-E86</f>
        <v>19.202629178755032</v>
      </c>
      <c r="F87" s="49"/>
      <c r="G87" s="48"/>
      <c r="H87" s="48"/>
      <c r="I87" s="48"/>
      <c r="J87" s="48"/>
      <c r="K87" s="49"/>
    </row>
    <row r="88" spans="1:19" x14ac:dyDescent="0.3">
      <c r="A88" s="56"/>
      <c r="B88" s="29" t="s">
        <v>35</v>
      </c>
      <c r="C88" s="85">
        <f>C85*0.03</f>
        <v>3000</v>
      </c>
      <c r="D88" s="85"/>
      <c r="E88" s="40">
        <v>3</v>
      </c>
      <c r="F88" s="49"/>
      <c r="G88" s="48"/>
      <c r="H88" s="48"/>
      <c r="I88" s="48"/>
      <c r="J88" s="48"/>
      <c r="K88" s="49"/>
    </row>
    <row r="89" spans="1:19" x14ac:dyDescent="0.3">
      <c r="A89" s="56"/>
      <c r="B89" s="29" t="s">
        <v>36</v>
      </c>
      <c r="C89" s="85">
        <f>C85*0.02</f>
        <v>2000</v>
      </c>
      <c r="D89" s="85"/>
      <c r="E89" s="40">
        <v>2</v>
      </c>
      <c r="F89" s="49"/>
      <c r="G89" s="48"/>
      <c r="H89" s="48"/>
      <c r="I89" s="48"/>
      <c r="J89" s="48"/>
      <c r="K89" s="49"/>
    </row>
    <row r="90" spans="1:19" s="36" customFormat="1" x14ac:dyDescent="0.3">
      <c r="A90" s="57"/>
      <c r="B90" s="57"/>
      <c r="C90" s="57"/>
      <c r="D90" s="57"/>
      <c r="E90" s="57"/>
      <c r="F90" s="57"/>
      <c r="G90" s="57"/>
      <c r="H90" s="57"/>
      <c r="I90" s="57"/>
      <c r="J90" s="57"/>
      <c r="K90" s="57"/>
    </row>
    <row r="91" spans="1:19" s="36" customFormat="1" x14ac:dyDescent="0.3"/>
    <row r="92" spans="1:19" s="36" customFormat="1" x14ac:dyDescent="0.3"/>
    <row r="93" spans="1:19" s="36" customFormat="1" x14ac:dyDescent="0.3"/>
    <row r="94" spans="1:19" s="36" customFormat="1" x14ac:dyDescent="0.3"/>
    <row r="95" spans="1:19" s="36" customFormat="1" x14ac:dyDescent="0.3"/>
    <row r="96" spans="1:19"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sheetData>
  <mergeCells count="16">
    <mergeCell ref="C88:D88"/>
    <mergeCell ref="C89:D89"/>
    <mergeCell ref="A7:F7"/>
    <mergeCell ref="H7:K7"/>
    <mergeCell ref="C84:D84"/>
    <mergeCell ref="C85:D85"/>
    <mergeCell ref="C86:D86"/>
    <mergeCell ref="C87:D87"/>
    <mergeCell ref="K10:K1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2024-12-25T08:16:56Z</dcterms:modified>
</cp:coreProperties>
</file>