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filterPrivacy="1" defaultThemeVersion="124226"/>
  <xr:revisionPtr revIDLastSave="0" documentId="13_ncr:1_{ED27CECE-0B73-4CA6-A98C-0D1855219C0F}" xr6:coauthVersionLast="47" xr6:coauthVersionMax="47" xr10:uidLastSave="{00000000-0000-0000-0000-000000000000}"/>
  <bookViews>
    <workbookView xWindow="-120" yWindow="-120" windowWidth="20730" windowHeight="11040" activeTab="1" xr2:uid="{00000000-000D-0000-FFFF-FFFF00000000}"/>
  </bookViews>
  <sheets>
    <sheet name="Estimate (4)" sheetId="10" r:id="rId1"/>
    <sheet name="Sheet1" sheetId="11"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 localSheetId="0">#REF!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3" i="10" l="1"/>
  <c r="J23" i="10" s="1"/>
  <c r="I21" i="10"/>
  <c r="J21" i="10" s="1"/>
  <c r="G20" i="10"/>
  <c r="G19" i="10"/>
  <c r="I16" i="10"/>
  <c r="G15" i="10"/>
  <c r="E15" i="10"/>
  <c r="E14" i="10"/>
  <c r="G14" i="10" s="1"/>
  <c r="G16" i="10" s="1"/>
  <c r="J16" i="10" s="1"/>
  <c r="I11" i="10"/>
  <c r="E10" i="10"/>
  <c r="G10" i="10" s="1"/>
  <c r="G11" i="10" s="1"/>
  <c r="J11" i="10" s="1"/>
  <c r="D10" i="10"/>
  <c r="J25" i="10" l="1"/>
  <c r="C27" i="10" s="1"/>
  <c r="C28" i="10" l="1"/>
  <c r="C29"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I2" authorId="0" shapeId="0" xr:uid="{109EDA37-5FF7-4141-9BD9-34B38EFBB4ED}">
      <text>
        <r>
          <rPr>
            <b/>
            <sz val="9"/>
            <color indexed="81"/>
            <rFont val="Tahoma"/>
            <family val="2"/>
          </rPr>
          <t>Author:</t>
        </r>
        <r>
          <rPr>
            <sz val="9"/>
            <color indexed="81"/>
            <rFont val="Tahoma"/>
            <family val="2"/>
          </rPr>
          <t xml:space="preserve">
present or talked to</t>
        </r>
      </text>
    </comment>
  </commentList>
</comments>
</file>

<file path=xl/sharedStrings.xml><?xml version="1.0" encoding="utf-8"?>
<sst xmlns="http://schemas.openxmlformats.org/spreadsheetml/2006/main" count="55" uniqueCount="50">
  <si>
    <t>Government of Nepal</t>
  </si>
  <si>
    <t>Shankharapur Municipality Office</t>
  </si>
  <si>
    <t>Bagmati Province</t>
  </si>
  <si>
    <t>Sankhu, Kathmandu</t>
  </si>
  <si>
    <t>Detail Estimated Sheet</t>
  </si>
  <si>
    <t>F.Y.: 2081/2082</t>
  </si>
  <si>
    <t>Location:- Shankharapur Municipality 9</t>
  </si>
  <si>
    <t>S.N.</t>
  </si>
  <si>
    <t>Description of work</t>
  </si>
  <si>
    <t>No.</t>
  </si>
  <si>
    <t>Length</t>
  </si>
  <si>
    <t>Breadth</t>
  </si>
  <si>
    <t>Height</t>
  </si>
  <si>
    <t>Quantity</t>
  </si>
  <si>
    <t>Unit</t>
  </si>
  <si>
    <t>Rate</t>
  </si>
  <si>
    <t>Amount</t>
  </si>
  <si>
    <t>Remark</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</si>
  <si>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</si>
  <si>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-Road</t>
  </si>
  <si>
    <t>Sub-total</t>
  </si>
  <si>
    <t>m3</t>
  </si>
  <si>
    <t>Provisional sum for lab test</t>
  </si>
  <si>
    <t>PS</t>
  </si>
  <si>
    <t>Information board (सुचना पाटि)</t>
  </si>
  <si>
    <t>no.</t>
  </si>
  <si>
    <t>Total Estimated</t>
  </si>
  <si>
    <t>Grand Total</t>
  </si>
  <si>
    <t>Total</t>
  </si>
  <si>
    <t xml:space="preserve">Date:                </t>
  </si>
  <si>
    <t>Providing and laying  granular sub-base   on prepared surface, mixing  at OMC, and compacting  to achieve the desired density, complete as per Drawing and Technical Specifications., By Mechanical means</t>
  </si>
  <si>
    <t>-for gravelling</t>
  </si>
  <si>
    <t>Project:-Sanagaun pariyaar tole bendol sadak</t>
  </si>
  <si>
    <t>-for lab test</t>
  </si>
  <si>
    <t>-for unforseen works</t>
  </si>
  <si>
    <t>VAT 13%</t>
  </si>
  <si>
    <t>S.N</t>
  </si>
  <si>
    <t>Description</t>
  </si>
  <si>
    <t>1.5" angle</t>
  </si>
  <si>
    <t>length</t>
  </si>
  <si>
    <t>6.5'</t>
  </si>
  <si>
    <t>taar jaali</t>
  </si>
  <si>
    <t>height</t>
  </si>
  <si>
    <t>4.5'</t>
  </si>
  <si>
    <t>400m</t>
  </si>
  <si>
    <t>kaadhe taar 9roll</t>
  </si>
  <si>
    <t>Badri pd dhakal</t>
  </si>
  <si>
    <t>Vinod dhakal</t>
  </si>
  <si>
    <t>Lagansil krisak samuha, thuli chaur</t>
  </si>
  <si>
    <t>1.5' pole to be gadhne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</si>
</sst>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sz val="11"/>
      <color rgb="FF00B050"/>
      <name val="Times New Roman"/>
      <family val="1"/>
    </font>
    <font>
      <b/>
      <sz val="11"/>
      <color rgb="FF00B050"/>
      <name val="Times New Roman"/>
      <family val="1"/>
    </font>
    <font>
      <sz val="11"/>
      <color rgb="FF00B050"/>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59">
    <xf numFmtId="0" fontId="0" fillId="0" borderId="0" xfId="0"/>
    <xf numFmtId="0" fontId="7" fillId="0" borderId="0" xfId="0" applyFont="1" applyAlignment="1">
      <alignment horizontal="center"/>
    </xf>
    <xf numFmtId="43"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43"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Border="1" applyAlignment="1">
      <alignment vertical="center" wrapText="1"/>
    </xf>
    <xf numFmtId="1" fontId="9" fillId="0" borderId="2" xfId="0" applyNumberFormat="1" applyFont="1" applyBorder="1" applyAlignment="1">
      <alignment vertical="center"/>
    </xf>
    <xf numFmtId="0" fontId="10" fillId="0" borderId="2" xfId="0" quotePrefix="1" applyFont="1" applyBorder="1" applyAlignment="1">
      <alignment horizontal="right" wrapText="1"/>
    </xf>
    <xf numFmtId="164" fontId="8" fillId="0" borderId="2" xfId="0" applyNumberFormat="1" applyFont="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0" fontId="3" fillId="0" borderId="2" xfId="0" applyFont="1" applyBorder="1"/>
    <xf numFmtId="164" fontId="10" fillId="0" borderId="2" xfId="0" applyNumberFormat="1" applyFont="1" applyBorder="1"/>
    <xf numFmtId="2" fontId="3" fillId="0" borderId="2" xfId="1" applyNumberFormat="1" applyFont="1" applyBorder="1" applyAlignment="1">
      <alignment vertical="center"/>
    </xf>
    <xf numFmtId="0" fontId="3" fillId="0" borderId="2" xfId="0" applyFont="1" applyBorder="1" applyAlignment="1">
      <alignment vertical="center"/>
    </xf>
    <xf numFmtId="0" fontId="10" fillId="0" borderId="2" xfId="0" applyFont="1" applyBorder="1" applyAlignment="1">
      <alignment vertical="center"/>
    </xf>
    <xf numFmtId="0" fontId="0" fillId="0" borderId="2" xfId="0" applyBorder="1"/>
    <xf numFmtId="1" fontId="8" fillId="0" borderId="2" xfId="0" applyNumberFormat="1" applyFont="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2" fontId="10" fillId="0" borderId="0" xfId="0" applyNumberFormat="1" applyFont="1" applyAlignment="1">
      <alignment vertical="center"/>
    </xf>
    <xf numFmtId="0" fontId="3" fillId="0" borderId="0" xfId="0" applyFont="1" applyAlignment="1">
      <alignment horizontal="right" vertical="center"/>
    </xf>
    <xf numFmtId="43" fontId="3" fillId="0" borderId="0" xfId="1" applyFont="1" applyBorder="1" applyAlignment="1">
      <alignment vertical="center"/>
    </xf>
    <xf numFmtId="0" fontId="3" fillId="0" borderId="0" xfId="0" applyFont="1" applyAlignment="1">
      <alignment vertical="center"/>
    </xf>
    <xf numFmtId="0" fontId="3" fillId="0" borderId="2" xfId="0" applyFont="1" applyBorder="1" applyAlignment="1">
      <alignment horizontal="right" wrapText="1"/>
    </xf>
    <xf numFmtId="0" fontId="2" fillId="0" borderId="2" xfId="0" applyFont="1" applyBorder="1" applyAlignment="1">
      <alignment vertical="center"/>
    </xf>
    <xf numFmtId="1" fontId="11" fillId="0" borderId="2" xfId="0" applyNumberFormat="1" applyFont="1" applyBorder="1" applyAlignment="1">
      <alignment vertical="center" wrapText="1"/>
    </xf>
    <xf numFmtId="164" fontId="11" fillId="0" borderId="2" xfId="0" applyNumberFormat="1" applyFont="1" applyBorder="1"/>
    <xf numFmtId="2" fontId="11" fillId="0" borderId="2" xfId="0" applyNumberFormat="1" applyFont="1" applyBorder="1"/>
    <xf numFmtId="2" fontId="12" fillId="0" borderId="2" xfId="1" applyNumberFormat="1" applyFont="1" applyBorder="1" applyAlignment="1">
      <alignment vertical="center"/>
    </xf>
    <xf numFmtId="0" fontId="11" fillId="0" borderId="2" xfId="0" quotePrefix="1" applyFont="1" applyBorder="1" applyAlignment="1">
      <alignment horizontal="right" wrapText="1"/>
    </xf>
    <xf numFmtId="2" fontId="11" fillId="0" borderId="2" xfId="0" applyNumberFormat="1" applyFont="1" applyBorder="1" applyAlignment="1">
      <alignment vertical="center"/>
    </xf>
    <xf numFmtId="2" fontId="12" fillId="0" borderId="2" xfId="0" applyNumberFormat="1" applyFont="1" applyBorder="1"/>
    <xf numFmtId="2" fontId="12" fillId="0" borderId="2" xfId="1" applyNumberFormat="1" applyFont="1" applyBorder="1" applyAlignment="1"/>
    <xf numFmtId="0" fontId="13" fillId="0" borderId="2" xfId="0" quotePrefix="1" applyFont="1" applyBorder="1" applyAlignment="1">
      <alignment horizontal="right"/>
    </xf>
    <xf numFmtId="0" fontId="13" fillId="0" borderId="2" xfId="0" applyFont="1" applyBorder="1"/>
    <xf numFmtId="2" fontId="13" fillId="0" borderId="2" xfId="0" applyNumberFormat="1" applyFont="1" applyBorder="1"/>
    <xf numFmtId="1" fontId="8" fillId="0" borderId="2" xfId="0" quotePrefix="1" applyNumberFormat="1" applyFont="1" applyBorder="1" applyAlignment="1">
      <alignment horizontal="right" vertical="center" wrapText="1"/>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1" xfId="0" applyFont="1" applyBorder="1"/>
    <xf numFmtId="0" fontId="6" fillId="0" borderId="1" xfId="0" applyFont="1" applyBorder="1" applyAlignment="1">
      <alignment horizontal="right"/>
    </xf>
    <xf numFmtId="2" fontId="10" fillId="0" borderId="2" xfId="0" applyNumberFormat="1" applyFont="1" applyBorder="1" applyAlignment="1">
      <alignment horizontal="center" vertical="center"/>
    </xf>
    <xf numFmtId="0" fontId="0" fillId="0" borderId="2" xfId="0" applyBorder="1" applyAlignment="1">
      <alignment horizontal="center"/>
    </xf>
    <xf numFmtId="2" fontId="0" fillId="0" borderId="2" xfId="0" applyNumberFormat="1" applyBorder="1" applyAlignment="1">
      <alignment horizontal="center"/>
    </xf>
    <xf numFmtId="0" fontId="2" fillId="0" borderId="0" xfId="0" applyFont="1"/>
    <xf numFmtId="0" fontId="0" fillId="0" borderId="0" xfId="0" applyFont="1"/>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1">
          <cell r="B61" t="str">
            <v>Providing and laying  granular sub-base   on prepared surface, mixing  at OMC, and compacting  to achieve the desired density, complete as per Drawing and Technical Specifications., By Mechanical means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9"/>
  <sheetViews>
    <sheetView topLeftCell="A7" zoomScale="90" zoomScaleNormal="90" workbookViewId="0">
      <selection activeCell="A6" sqref="A6:F6"/>
    </sheetView>
  </sheetViews>
  <sheetFormatPr defaultRowHeight="15" x14ac:dyDescent="0.25"/>
  <cols>
    <col min="1" max="1" width="4.7109375" customWidth="1"/>
    <col min="2" max="2" width="30.85546875" customWidth="1"/>
    <col min="3" max="3" width="4.42578125" bestFit="1" customWidth="1"/>
    <col min="4" max="4" width="7.85546875" customWidth="1"/>
    <col min="5" max="5" width="8.5703125" customWidth="1"/>
    <col min="6" max="6" width="7.28515625" customWidth="1"/>
    <col min="8" max="8" width="5" bestFit="1" customWidth="1"/>
    <col min="9" max="9" width="9.5703125" bestFit="1" customWidth="1"/>
    <col min="10" max="10" width="11.85546875" bestFit="1" customWidth="1"/>
  </cols>
  <sheetData>
    <row r="1" spans="1:11" x14ac:dyDescent="0.25">
      <c r="A1" s="48" t="s">
        <v>0</v>
      </c>
      <c r="B1" s="48"/>
      <c r="C1" s="48"/>
      <c r="D1" s="48"/>
      <c r="E1" s="48"/>
      <c r="F1" s="48"/>
      <c r="G1" s="48"/>
      <c r="H1" s="48"/>
      <c r="I1" s="48"/>
      <c r="J1" s="48"/>
      <c r="K1" s="48"/>
    </row>
    <row r="2" spans="1:11" ht="22.5" x14ac:dyDescent="0.25">
      <c r="A2" s="49" t="s">
        <v>1</v>
      </c>
      <c r="B2" s="49"/>
      <c r="C2" s="49"/>
      <c r="D2" s="49"/>
      <c r="E2" s="49"/>
      <c r="F2" s="49"/>
      <c r="G2" s="49"/>
      <c r="H2" s="49"/>
      <c r="I2" s="49"/>
      <c r="J2" s="49"/>
      <c r="K2" s="49"/>
    </row>
    <row r="3" spans="1:11" x14ac:dyDescent="0.25">
      <c r="A3" s="50" t="s">
        <v>2</v>
      </c>
      <c r="B3" s="50"/>
      <c r="C3" s="50"/>
      <c r="D3" s="50"/>
      <c r="E3" s="50"/>
      <c r="F3" s="50"/>
      <c r="G3" s="50"/>
      <c r="H3" s="50"/>
      <c r="I3" s="50"/>
      <c r="J3" s="50"/>
      <c r="K3" s="50"/>
    </row>
    <row r="4" spans="1:11" x14ac:dyDescent="0.25">
      <c r="A4" s="50" t="s">
        <v>3</v>
      </c>
      <c r="B4" s="50"/>
      <c r="C4" s="50"/>
      <c r="D4" s="50"/>
      <c r="E4" s="50"/>
      <c r="F4" s="50"/>
      <c r="G4" s="50"/>
      <c r="H4" s="50"/>
      <c r="I4" s="50"/>
      <c r="J4" s="50"/>
      <c r="K4" s="50"/>
    </row>
    <row r="5" spans="1:11" ht="18.75" x14ac:dyDescent="0.3">
      <c r="A5" s="51" t="s">
        <v>4</v>
      </c>
      <c r="B5" s="51"/>
      <c r="C5" s="51"/>
      <c r="D5" s="51"/>
      <c r="E5" s="51"/>
      <c r="F5" s="51"/>
      <c r="G5" s="51"/>
      <c r="H5" s="51"/>
      <c r="I5" s="51"/>
      <c r="J5" s="51"/>
      <c r="K5" s="51"/>
    </row>
    <row r="6" spans="1:11" ht="15.75" x14ac:dyDescent="0.25">
      <c r="A6" s="46" t="s">
        <v>32</v>
      </c>
      <c r="B6" s="46"/>
      <c r="C6" s="46"/>
      <c r="D6" s="46"/>
      <c r="E6" s="46"/>
      <c r="F6" s="46"/>
      <c r="G6" s="1"/>
      <c r="H6" s="47" t="s">
        <v>5</v>
      </c>
      <c r="I6" s="47"/>
      <c r="J6" s="47"/>
      <c r="K6" s="47"/>
    </row>
    <row r="7" spans="1:11" ht="15.75" x14ac:dyDescent="0.25">
      <c r="A7" s="52" t="s">
        <v>6</v>
      </c>
      <c r="B7" s="52"/>
      <c r="C7" s="52"/>
      <c r="D7" s="52"/>
      <c r="E7" s="52"/>
      <c r="F7" s="52"/>
      <c r="G7" s="2"/>
      <c r="H7" s="53" t="s">
        <v>29</v>
      </c>
      <c r="I7" s="53"/>
      <c r="J7" s="53"/>
      <c r="K7" s="53"/>
    </row>
    <row r="8" spans="1:11" ht="15.75" x14ac:dyDescent="0.25">
      <c r="A8" s="3" t="s">
        <v>7</v>
      </c>
      <c r="B8" s="4" t="s">
        <v>8</v>
      </c>
      <c r="C8" s="3" t="s">
        <v>9</v>
      </c>
      <c r="D8" s="5" t="s">
        <v>10</v>
      </c>
      <c r="E8" s="5" t="s">
        <v>11</v>
      </c>
      <c r="F8" s="5" t="s">
        <v>12</v>
      </c>
      <c r="G8" s="5" t="s">
        <v>13</v>
      </c>
      <c r="H8" s="3" t="s">
        <v>14</v>
      </c>
      <c r="I8" s="5" t="s">
        <v>15</v>
      </c>
      <c r="J8" s="5" t="s">
        <v>16</v>
      </c>
      <c r="K8" s="6" t="s">
        <v>17</v>
      </c>
    </row>
    <row r="9" spans="1:11" ht="150" x14ac:dyDescent="0.25">
      <c r="A9" s="33">
        <v>1</v>
      </c>
      <c r="B9" s="7" t="s">
        <v>18</v>
      </c>
      <c r="C9" s="24"/>
      <c r="D9" s="24"/>
      <c r="E9" s="24"/>
      <c r="F9" s="24"/>
      <c r="G9" s="24"/>
      <c r="H9" s="24"/>
      <c r="I9" s="24"/>
      <c r="J9" s="24"/>
      <c r="K9" s="24"/>
    </row>
    <row r="10" spans="1:11" x14ac:dyDescent="0.25">
      <c r="A10" s="33"/>
      <c r="B10" s="42" t="s">
        <v>31</v>
      </c>
      <c r="C10" s="43">
        <v>1</v>
      </c>
      <c r="D10" s="44">
        <f>D14+D15</f>
        <v>510</v>
      </c>
      <c r="E10" s="44">
        <f>15/3.281</f>
        <v>4.5717768972874122</v>
      </c>
      <c r="F10" s="44">
        <v>0.15</v>
      </c>
      <c r="G10" s="44">
        <f>PRODUCT(C10:F10)</f>
        <v>349.740932642487</v>
      </c>
      <c r="H10" s="24"/>
      <c r="I10" s="24"/>
      <c r="J10" s="24"/>
      <c r="K10" s="24"/>
    </row>
    <row r="11" spans="1:11" ht="15" customHeight="1" x14ac:dyDescent="0.25">
      <c r="A11" s="8"/>
      <c r="B11" s="9" t="s">
        <v>20</v>
      </c>
      <c r="C11" s="10"/>
      <c r="D11" s="11"/>
      <c r="E11" s="12"/>
      <c r="F11" s="12"/>
      <c r="G11" s="13">
        <f>SUM(G10:G10)</f>
        <v>349.740932642487</v>
      </c>
      <c r="H11" s="14" t="s">
        <v>21</v>
      </c>
      <c r="I11" s="13">
        <f>64.63*1.15</f>
        <v>74.324499999999986</v>
      </c>
      <c r="J11" s="15">
        <f>G11*I11</f>
        <v>25994.319948186519</v>
      </c>
      <c r="K11" s="12"/>
    </row>
    <row r="12" spans="1:11" x14ac:dyDescent="0.25">
      <c r="A12" s="33"/>
      <c r="B12" s="24"/>
      <c r="C12" s="24"/>
      <c r="D12" s="24"/>
      <c r="E12" s="24"/>
      <c r="F12" s="24"/>
      <c r="G12" s="24"/>
      <c r="H12" s="24"/>
      <c r="I12" s="24"/>
      <c r="J12" s="24"/>
      <c r="K12" s="24"/>
    </row>
    <row r="13" spans="1:11" ht="105" x14ac:dyDescent="0.25">
      <c r="A13" s="22">
        <v>2</v>
      </c>
      <c r="B13" s="34" t="s">
        <v>30</v>
      </c>
      <c r="C13" s="35"/>
      <c r="D13" s="36"/>
      <c r="E13" s="36"/>
      <c r="F13" s="36"/>
      <c r="G13" s="36"/>
      <c r="H13" s="36"/>
      <c r="I13" s="36"/>
      <c r="J13" s="37"/>
      <c r="K13" s="17"/>
    </row>
    <row r="14" spans="1:11" ht="15" customHeight="1" x14ac:dyDescent="0.25">
      <c r="A14" s="22"/>
      <c r="B14" s="38" t="s">
        <v>19</v>
      </c>
      <c r="C14" s="35">
        <v>1</v>
      </c>
      <c r="D14" s="36">
        <v>130</v>
      </c>
      <c r="E14" s="36">
        <f>15/3.281</f>
        <v>4.5717768972874122</v>
      </c>
      <c r="F14" s="36">
        <v>0.15</v>
      </c>
      <c r="G14" s="39">
        <f>PRODUCT(C14:F14)</f>
        <v>89.149649497104534</v>
      </c>
      <c r="H14" s="36"/>
      <c r="I14" s="36"/>
      <c r="J14" s="37"/>
      <c r="K14" s="17"/>
    </row>
    <row r="15" spans="1:11" ht="15" customHeight="1" x14ac:dyDescent="0.25">
      <c r="A15" s="22"/>
      <c r="B15" s="38"/>
      <c r="C15" s="35">
        <v>1</v>
      </c>
      <c r="D15" s="36">
        <v>380</v>
      </c>
      <c r="E15" s="36">
        <f>15/3.281</f>
        <v>4.5717768972874122</v>
      </c>
      <c r="F15" s="36">
        <v>0.15</v>
      </c>
      <c r="G15" s="39">
        <f>PRODUCT(C15:F15)</f>
        <v>260.59128314538248</v>
      </c>
      <c r="H15" s="36"/>
      <c r="I15" s="36"/>
      <c r="J15" s="37"/>
      <c r="K15" s="17"/>
    </row>
    <row r="16" spans="1:11" ht="15" customHeight="1" x14ac:dyDescent="0.25">
      <c r="A16" s="22"/>
      <c r="B16" s="38" t="s">
        <v>20</v>
      </c>
      <c r="C16" s="35"/>
      <c r="D16" s="36"/>
      <c r="E16" s="36"/>
      <c r="F16" s="36"/>
      <c r="G16" s="40">
        <f>SUM(G14:G15)</f>
        <v>349.740932642487</v>
      </c>
      <c r="H16" s="40" t="s">
        <v>21</v>
      </c>
      <c r="I16" s="40">
        <f>2978.61*1.15</f>
        <v>3425.4014999999999</v>
      </c>
      <c r="J16" s="41">
        <f>G16*I16</f>
        <v>1198003.115284974</v>
      </c>
      <c r="K16" s="17"/>
    </row>
    <row r="17" spans="1:11" ht="15" customHeight="1" x14ac:dyDescent="0.25">
      <c r="A17" s="22"/>
      <c r="B17" s="9"/>
      <c r="C17" s="20"/>
      <c r="D17" s="18"/>
      <c r="E17" s="18"/>
      <c r="F17" s="18"/>
      <c r="G17" s="18"/>
      <c r="H17" s="18"/>
      <c r="I17" s="18"/>
      <c r="J17" s="21"/>
      <c r="K17" s="17"/>
    </row>
    <row r="18" spans="1:11" ht="15" customHeight="1" x14ac:dyDescent="0.25">
      <c r="A18" s="8">
        <v>3</v>
      </c>
      <c r="B18" s="7" t="s">
        <v>22</v>
      </c>
      <c r="C18" s="10"/>
      <c r="D18" s="11"/>
      <c r="E18" s="12"/>
      <c r="F18" s="12"/>
      <c r="G18" s="26"/>
      <c r="H18" s="14"/>
      <c r="I18" s="13"/>
      <c r="J18" s="26"/>
      <c r="K18" s="12"/>
    </row>
    <row r="19" spans="1:11" ht="15" customHeight="1" x14ac:dyDescent="0.25">
      <c r="A19" s="8"/>
      <c r="B19" s="45" t="s">
        <v>33</v>
      </c>
      <c r="C19" s="10">
        <v>1</v>
      </c>
      <c r="D19" s="11"/>
      <c r="E19" s="12"/>
      <c r="F19" s="12"/>
      <c r="G19" s="39">
        <f>PRODUCT(C19:F19)</f>
        <v>1</v>
      </c>
      <c r="H19" s="14"/>
      <c r="I19" s="13">
        <v>50000</v>
      </c>
      <c r="J19" s="26"/>
      <c r="K19" s="12"/>
    </row>
    <row r="20" spans="1:11" ht="15" customHeight="1" x14ac:dyDescent="0.25">
      <c r="A20" s="8"/>
      <c r="B20" s="45" t="s">
        <v>34</v>
      </c>
      <c r="C20" s="10">
        <v>1</v>
      </c>
      <c r="D20" s="11"/>
      <c r="E20" s="12"/>
      <c r="F20" s="12"/>
      <c r="G20" s="39">
        <f>PRODUCT(C20:F20)</f>
        <v>1</v>
      </c>
      <c r="H20" s="14"/>
      <c r="I20" s="13">
        <v>25000</v>
      </c>
      <c r="J20" s="26"/>
      <c r="K20" s="12"/>
    </row>
    <row r="21" spans="1:11" ht="15" customHeight="1" x14ac:dyDescent="0.25">
      <c r="A21" s="22"/>
      <c r="B21" s="38" t="s">
        <v>20</v>
      </c>
      <c r="C21" s="35"/>
      <c r="D21" s="36"/>
      <c r="E21" s="36"/>
      <c r="F21" s="36"/>
      <c r="G21" s="40">
        <v>1</v>
      </c>
      <c r="H21" s="40" t="s">
        <v>23</v>
      </c>
      <c r="I21" s="40">
        <f>SUM(I19:I20)</f>
        <v>75000</v>
      </c>
      <c r="J21" s="41">
        <f>G21*I21</f>
        <v>75000</v>
      </c>
      <c r="K21" s="17"/>
    </row>
    <row r="22" spans="1:11" ht="15" customHeight="1" x14ac:dyDescent="0.25">
      <c r="A22" s="8"/>
      <c r="B22" s="7"/>
      <c r="C22" s="10"/>
      <c r="D22" s="11"/>
      <c r="E22" s="12"/>
      <c r="F22" s="12"/>
      <c r="G22" s="26"/>
      <c r="H22" s="14"/>
      <c r="I22" s="13"/>
      <c r="J22" s="26"/>
      <c r="K22" s="12"/>
    </row>
    <row r="23" spans="1:11" ht="15" customHeight="1" x14ac:dyDescent="0.25">
      <c r="A23" s="8">
        <v>4</v>
      </c>
      <c r="B23" s="7" t="s">
        <v>24</v>
      </c>
      <c r="C23" s="10">
        <v>1</v>
      </c>
      <c r="D23" s="11"/>
      <c r="E23" s="12"/>
      <c r="F23" s="12"/>
      <c r="G23" s="26">
        <f t="shared" ref="G23" si="0">PRODUCT(C23:F23)</f>
        <v>1</v>
      </c>
      <c r="H23" s="14" t="s">
        <v>25</v>
      </c>
      <c r="I23" s="13">
        <v>1000</v>
      </c>
      <c r="J23" s="26">
        <f>G23*I23</f>
        <v>1000</v>
      </c>
      <c r="K23" s="12"/>
    </row>
    <row r="24" spans="1:11" ht="11.25" customHeight="1" x14ac:dyDescent="0.25">
      <c r="A24" s="8"/>
      <c r="B24" s="25"/>
      <c r="C24" s="10"/>
      <c r="D24" s="11"/>
      <c r="E24" s="12"/>
      <c r="F24" s="12"/>
      <c r="G24" s="13"/>
      <c r="H24" s="14"/>
      <c r="I24" s="13"/>
      <c r="J24" s="15"/>
      <c r="K24" s="12"/>
    </row>
    <row r="25" spans="1:11" x14ac:dyDescent="0.25">
      <c r="A25" s="19"/>
      <c r="B25" s="32" t="s">
        <v>28</v>
      </c>
      <c r="C25" s="20"/>
      <c r="D25" s="18"/>
      <c r="E25" s="18"/>
      <c r="F25" s="18"/>
      <c r="G25" s="15"/>
      <c r="H25" s="15"/>
      <c r="I25" s="15"/>
      <c r="J25" s="15">
        <f>SUM(J11:J23)</f>
        <v>1299997.4352331606</v>
      </c>
      <c r="K25" s="17"/>
    </row>
    <row r="27" spans="1:11" s="16" customFormat="1" x14ac:dyDescent="0.25">
      <c r="A27" s="27"/>
      <c r="B27" s="23" t="s">
        <v>26</v>
      </c>
      <c r="C27" s="54">
        <f>J25</f>
        <v>1299997.4352331606</v>
      </c>
      <c r="D27" s="54"/>
      <c r="E27" s="28"/>
      <c r="F27" s="27"/>
      <c r="G27" s="28"/>
      <c r="H27" s="27"/>
      <c r="I27" s="29"/>
      <c r="J27" s="30"/>
      <c r="K27" s="31"/>
    </row>
    <row r="28" spans="1:11" x14ac:dyDescent="0.25">
      <c r="B28" s="24" t="s">
        <v>35</v>
      </c>
      <c r="C28" s="55">
        <f>0.13*C27</f>
        <v>168999.66658031088</v>
      </c>
      <c r="D28" s="55"/>
    </row>
    <row r="29" spans="1:11" x14ac:dyDescent="0.25">
      <c r="B29" s="24" t="s">
        <v>27</v>
      </c>
      <c r="C29" s="56">
        <f>SUM(C27:D28)</f>
        <v>1468997.1018134714</v>
      </c>
      <c r="D29" s="55"/>
    </row>
  </sheetData>
  <mergeCells count="12">
    <mergeCell ref="A7:F7"/>
    <mergeCell ref="H7:K7"/>
    <mergeCell ref="C27:D27"/>
    <mergeCell ref="C28:D28"/>
    <mergeCell ref="C29:D29"/>
    <mergeCell ref="A6:F6"/>
    <mergeCell ref="H6:K6"/>
    <mergeCell ref="A1:K1"/>
    <mergeCell ref="A2:K2"/>
    <mergeCell ref="A3:K3"/>
    <mergeCell ref="A4:K4"/>
    <mergeCell ref="A5:K5"/>
  </mergeCells>
  <pageMargins left="0.7" right="0.7" top="0.75" bottom="0.75" header="0.3" footer="0.3"/>
  <pageSetup paperSize="9" scale="80" orientation="portrait" verticalDpi="1200"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316E0-D38D-45A3-B10B-0F8FC4E919D9}">
  <dimension ref="A1:J5"/>
  <sheetViews>
    <sheetView tabSelected="1" workbookViewId="0">
      <selection activeCell="G12" sqref="G12"/>
    </sheetView>
  </sheetViews>
  <sheetFormatPr defaultRowHeight="15" x14ac:dyDescent="0.25"/>
  <cols>
    <col min="1" max="1" width="4" bestFit="1" customWidth="1"/>
    <col min="2" max="2" width="38.5703125" customWidth="1"/>
    <col min="3" max="3" width="8.85546875" customWidth="1"/>
    <col min="9" max="9" width="14.7109375" bestFit="1" customWidth="1"/>
    <col min="10" max="10" width="11" bestFit="1" customWidth="1"/>
  </cols>
  <sheetData>
    <row r="1" spans="1:10" x14ac:dyDescent="0.25">
      <c r="A1" s="57" t="s">
        <v>36</v>
      </c>
      <c r="B1" s="57" t="s">
        <v>37</v>
      </c>
      <c r="C1" s="57" t="s">
        <v>9</v>
      </c>
      <c r="D1" s="57" t="s">
        <v>39</v>
      </c>
      <c r="E1" s="57"/>
      <c r="F1" s="57" t="s">
        <v>42</v>
      </c>
      <c r="I1" s="57" t="s">
        <v>48</v>
      </c>
    </row>
    <row r="2" spans="1:10" x14ac:dyDescent="0.25">
      <c r="A2" s="57">
        <v>1</v>
      </c>
      <c r="B2" t="s">
        <v>38</v>
      </c>
      <c r="C2">
        <v>200</v>
      </c>
      <c r="D2" t="s">
        <v>40</v>
      </c>
      <c r="I2" s="57" t="s">
        <v>46</v>
      </c>
      <c r="J2">
        <v>9869113622</v>
      </c>
    </row>
    <row r="3" spans="1:10" x14ac:dyDescent="0.25">
      <c r="A3" s="57">
        <v>2</v>
      </c>
      <c r="B3" t="s">
        <v>41</v>
      </c>
      <c r="D3" t="s">
        <v>44</v>
      </c>
      <c r="F3" t="s">
        <v>43</v>
      </c>
      <c r="I3" s="57" t="s">
        <v>47</v>
      </c>
      <c r="J3">
        <v>9765429373</v>
      </c>
    </row>
    <row r="4" spans="1:10" x14ac:dyDescent="0.25">
      <c r="A4" s="57">
        <v>3</v>
      </c>
      <c r="B4" t="s">
        <v>45</v>
      </c>
      <c r="C4">
        <v>2</v>
      </c>
      <c r="D4" t="s">
        <v>44</v>
      </c>
    </row>
    <row r="5" spans="1:10" x14ac:dyDescent="0.25">
      <c r="I5" s="58" t="s">
        <v>49</v>
      </c>
    </row>
  </sheetData>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Estimate (4)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2025-08-19T06:46:29Z</dcterms:modified>
</cp:coreProperties>
</file>