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ณัฐปภัสร์\สำรวจความโปร่งใส\"/>
    </mc:Choice>
  </mc:AlternateContent>
  <bookViews>
    <workbookView xWindow="0" yWindow="0" windowWidth="20490" windowHeight="7350"/>
  </bookViews>
  <sheets>
    <sheet name="ศ.เทคโนโลยีดิจิทัล" sheetId="9" r:id="rId1"/>
  </sheets>
  <calcPr calcId="162913"/>
</workbook>
</file>

<file path=xl/calcChain.xml><?xml version="1.0" encoding="utf-8"?>
<calcChain xmlns="http://schemas.openxmlformats.org/spreadsheetml/2006/main">
  <c r="F1" i="9" l="1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O1" i="9"/>
  <c r="K1" i="9"/>
  <c r="G1" i="9"/>
  <c r="C1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N1" i="9"/>
  <c r="J1" i="9"/>
  <c r="B1" i="9"/>
  <c r="A34" i="9"/>
  <c r="A33" i="9"/>
  <c r="A32" i="9"/>
  <c r="A31" i="9"/>
  <c r="A30" i="9"/>
  <c r="A29" i="9"/>
  <c r="A28" i="9"/>
  <c r="A27" i="9"/>
  <c r="D33" i="9"/>
  <c r="D29" i="9"/>
  <c r="A26" i="9"/>
  <c r="A24" i="9"/>
  <c r="A22" i="9"/>
  <c r="A20" i="9"/>
  <c r="A18" i="9"/>
  <c r="A16" i="9"/>
  <c r="A14" i="9"/>
  <c r="A12" i="9"/>
  <c r="A10" i="9"/>
  <c r="A8" i="9"/>
  <c r="A6" i="9"/>
  <c r="A4" i="9"/>
  <c r="A2" i="9"/>
  <c r="I1" i="9"/>
  <c r="A1" i="9"/>
  <c r="D34" i="9"/>
  <c r="D24" i="9"/>
  <c r="D18" i="9"/>
  <c r="D16" i="9"/>
  <c r="D10" i="9"/>
  <c r="D4" i="9"/>
  <c r="D1" i="9"/>
  <c r="D32" i="9"/>
  <c r="D28" i="9"/>
  <c r="D25" i="9"/>
  <c r="D23" i="9"/>
  <c r="D21" i="9"/>
  <c r="D19" i="9"/>
  <c r="D17" i="9"/>
  <c r="D15" i="9"/>
  <c r="D13" i="9"/>
  <c r="D11" i="9"/>
  <c r="D9" i="9"/>
  <c r="D7" i="9"/>
  <c r="D5" i="9"/>
  <c r="D3" i="9"/>
  <c r="P1" i="9"/>
  <c r="H1" i="9"/>
  <c r="D26" i="9"/>
  <c r="D20" i="9"/>
  <c r="D12" i="9"/>
  <c r="D6" i="9"/>
  <c r="L1" i="9"/>
  <c r="D31" i="9"/>
  <c r="D27" i="9"/>
  <c r="A25" i="9"/>
  <c r="A23" i="9"/>
  <c r="A21" i="9"/>
  <c r="A19" i="9"/>
  <c r="A17" i="9"/>
  <c r="A15" i="9"/>
  <c r="A13" i="9"/>
  <c r="A11" i="9"/>
  <c r="A9" i="9"/>
  <c r="A7" i="9"/>
  <c r="A5" i="9"/>
  <c r="A3" i="9"/>
  <c r="M1" i="9"/>
  <c r="D30" i="9"/>
  <c r="D22" i="9"/>
  <c r="D14" i="9"/>
  <c r="D8" i="9"/>
  <c r="D2" i="9"/>
</calcChain>
</file>

<file path=xl/sharedStrings.xml><?xml version="1.0" encoding="utf-8"?>
<sst xmlns="http://schemas.openxmlformats.org/spreadsheetml/2006/main" count="1" uniqueCount="1">
  <si>
    <t>รวมบุคลากรทั้งหมด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</si>
</sst>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6"/>
      <color theme="1"/>
      <name val="TH SarabunPSK"/>
    </font>
    <font>
      <sz val="10"/>
      <color theme="1"/>
      <name val="Arial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4" fillId="2" borderId="1" xfId="0" applyFont="1" applyFill="1" applyBorder="1" applyAlignment="1">
      <alignment horizontal="righ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9"/>
  <sheetViews>
    <sheetView tabSelected="1" workbookViewId="0">
      <selection activeCell="B9" sqref="B9"/>
    </sheetView>
  </sheetViews>
  <sheetFormatPr defaultColWidth="12.5703125" defaultRowHeight="12.75" x14ac:dyDescent="0.2"/>
  <cols>
    <col min="2" max="2" width="24.42578125" customWidth="1"/>
    <col min="3" max="3" width="20.7109375" customWidth="1"/>
    <col min="4" max="4" width="29.42578125" customWidth="1"/>
    <col min="5" max="5" width="27.7109375" customWidth="1"/>
    <col min="6" max="6" width="3.85546875" bestFit="1" customWidth="1"/>
  </cols>
  <sheetData>
    <row r="1" spans="1:16" ht="21" x14ac:dyDescent="0.35">
      <c r="A1" s="1" t="str">
        <f ca="1">IFERROR(__xludf.DUMMYFUNCTION("Query('รายชื่อบุคลากร'!A1:P976,""select * where C='ศูนย์เทคโนโลยีดิจิทัล'"")"),"ลำดับ")</f>
        <v>ลำดับ</v>
      </c>
      <c r="B1" s="1" t="str">
        <f ca="1">IFERROR(__xludf.DUMMYFUNCTION("""COMPUTED_VALUE"""),"ชื่อ-สกุล")</f>
        <v>ชื่อ-สกุล</v>
      </c>
      <c r="C1" s="1" t="str">
        <f ca="1">IFERROR(__xludf.DUMMYFUNCTION("""COMPUTED_VALUE"""),"สังกัด")</f>
        <v>สังกัด</v>
      </c>
      <c r="D1" s="1" t="str">
        <f ca="1">IFERROR(__xludf.DUMMYFUNCTION("""COMPUTED_VALUE"""),"ประเภท")</f>
        <v>ประเภท</v>
      </c>
      <c r="E1" s="3" t="s">
        <v>0</v>
      </c>
      <c r="F1" s="4">
        <f>SUM(F2:F34)</f>
        <v>33</v>
      </c>
      <c r="G1" s="2" t="str">
        <f ca="1">IFERROR(__xludf.DUMMYFUNCTION("""COMPUTED_VALUE"""),"")</f>
        <v/>
      </c>
      <c r="H1" s="2" t="str">
        <f ca="1">IFERROR(__xludf.DUMMYFUNCTION("""COMPUTED_VALUE"""),"")</f>
        <v/>
      </c>
      <c r="I1" s="2" t="str">
        <f ca="1">IFERROR(__xludf.DUMMYFUNCTION("""COMPUTED_VALUE"""),"")</f>
        <v/>
      </c>
      <c r="J1" s="2" t="str">
        <f ca="1">IFERROR(__xludf.DUMMYFUNCTION("""COMPUTED_VALUE"""),"")</f>
        <v/>
      </c>
      <c r="K1" s="2" t="str">
        <f ca="1">IFERROR(__xludf.DUMMYFUNCTION("""COMPUTED_VALUE"""),"")</f>
        <v/>
      </c>
      <c r="L1" s="2" t="str">
        <f ca="1">IFERROR(__xludf.DUMMYFUNCTION("""COMPUTED_VALUE"""),"")</f>
        <v/>
      </c>
      <c r="M1" s="2" t="str">
        <f ca="1">IFERROR(__xludf.DUMMYFUNCTION("""COMPUTED_VALUE"""),"")</f>
        <v/>
      </c>
      <c r="N1" s="2" t="str">
        <f ca="1">IFERROR(__xludf.DUMMYFUNCTION("""COMPUTED_VALUE"""),"")</f>
        <v/>
      </c>
      <c r="O1" s="2" t="str">
        <f ca="1">IFERROR(__xludf.DUMMYFUNCTION("""COMPUTED_VALUE"""),"")</f>
        <v/>
      </c>
      <c r="P1" s="2" t="str">
        <f ca="1">IFERROR(__xludf.DUMMYFUNCTION("""COMPUTED_VALUE"""),"")</f>
        <v/>
      </c>
    </row>
    <row r="2" spans="1:16" ht="21" x14ac:dyDescent="0.35">
      <c r="A2" s="1">
        <f ca="1">IFERROR(__xludf.DUMMYFUNCTION("""COMPUTED_VALUE"""),895)</f>
        <v>895</v>
      </c>
      <c r="B2" s="1" t="str">
        <f ca="1">IFERROR(__xludf.DUMMYFUNCTION("""COMPUTED_VALUE"""),"ดร.เปรมฤดี นุ่นสังข์")</f>
        <v>ดร.เปรมฤดี นุ่นสังข์</v>
      </c>
      <c r="C2" s="1" t="str">
        <f ca="1">IFERROR(__xludf.DUMMYFUNCTION("""COMPUTED_VALUE"""),"ศูนย์เทคโนโลยีดิจิทัล")</f>
        <v>ศูนย์เทคโนโลยีดิจิทัล</v>
      </c>
      <c r="D2" s="1" t="str">
        <f ca="1">IFERROR(__xludf.DUMMYFUNCTION("""COMPUTED_VALUE"""),"บริหารวิชาการ")</f>
        <v>บริหารวิชาการ</v>
      </c>
      <c r="E2" s="1"/>
      <c r="F2" s="2">
        <v>1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x14ac:dyDescent="0.35">
      <c r="A3" s="1">
        <f ca="1">IFERROR(__xludf.DUMMYFUNCTION("""COMPUTED_VALUE"""),896)</f>
        <v>896</v>
      </c>
      <c r="B3" s="1" t="str">
        <f ca="1">IFERROR(__xludf.DUMMYFUNCTION("""COMPUTED_VALUE"""),"นายชัยรัตน์ กาญจนอารี")</f>
        <v>นายชัยรัตน์ กาญจนอารี</v>
      </c>
      <c r="C3" s="1" t="str">
        <f ca="1">IFERROR(__xludf.DUMMYFUNCTION("""COMPUTED_VALUE"""),"ศูนย์เทคโนโลยีดิจิทัล")</f>
        <v>ศูนย์เทคโนโลยีดิจิทัล</v>
      </c>
      <c r="D3" s="1" t="str">
        <f ca="1">IFERROR(__xludf.DUMMYFUNCTION("""COMPUTED_VALUE"""),"บริหารวิชาการ")</f>
        <v>บริหารวิชาการ</v>
      </c>
      <c r="E3" s="1"/>
      <c r="F3" s="2">
        <v>1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x14ac:dyDescent="0.35">
      <c r="A4" s="1">
        <f ca="1">IFERROR(__xludf.DUMMYFUNCTION("""COMPUTED_VALUE"""),897)</f>
        <v>897</v>
      </c>
      <c r="B4" s="1" t="str">
        <f ca="1">IFERROR(__xludf.DUMMYFUNCTION("""COMPUTED_VALUE"""),"นายจักรินทร์ ล้วนศิริ")</f>
        <v>นายจักรินทร์ ล้วนศิริ</v>
      </c>
      <c r="C4" s="1" t="str">
        <f ca="1">IFERROR(__xludf.DUMMYFUNCTION("""COMPUTED_VALUE"""),"ศูนย์เทคโนโลยีดิจิทัล")</f>
        <v>ศูนย์เทคโนโลยีดิจิทัล</v>
      </c>
      <c r="D4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4" s="1"/>
      <c r="F4" s="2">
        <v>1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x14ac:dyDescent="0.35">
      <c r="A5" s="1">
        <f ca="1">IFERROR(__xludf.DUMMYFUNCTION("""COMPUTED_VALUE"""),898)</f>
        <v>898</v>
      </c>
      <c r="B5" s="1" t="str">
        <f ca="1">IFERROR(__xludf.DUMMYFUNCTION("""COMPUTED_VALUE"""),"นายนันทชัย ไชยเสน")</f>
        <v>นายนันทชัย ไชยเสน</v>
      </c>
      <c r="C5" s="1" t="str">
        <f ca="1">IFERROR(__xludf.DUMMYFUNCTION("""COMPUTED_VALUE"""),"ศูนย์เทคโนโลยีดิจิทัล")</f>
        <v>ศูนย์เทคโนโลยีดิจิทัล</v>
      </c>
      <c r="D5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5" s="1"/>
      <c r="F5" s="2">
        <v>1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x14ac:dyDescent="0.35">
      <c r="A6" s="1">
        <f ca="1">IFERROR(__xludf.DUMMYFUNCTION("""COMPUTED_VALUE"""),899)</f>
        <v>899</v>
      </c>
      <c r="B6" s="1" t="str">
        <f ca="1">IFERROR(__xludf.DUMMYFUNCTION("""COMPUTED_VALUE"""),"นายพงศ์ธน ฤดีอัครเสรี")</f>
        <v>นายพงศ์ธน ฤดีอัครเสรี</v>
      </c>
      <c r="C6" s="1" t="str">
        <f ca="1">IFERROR(__xludf.DUMMYFUNCTION("""COMPUTED_VALUE"""),"ศูนย์เทคโนโลยีดิจิทัล")</f>
        <v>ศูนย์เทคโนโลยีดิจิทัล</v>
      </c>
      <c r="D6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6" s="1"/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x14ac:dyDescent="0.35">
      <c r="A7" s="1">
        <f ca="1">IFERROR(__xludf.DUMMYFUNCTION("""COMPUTED_VALUE"""),900)</f>
        <v>900</v>
      </c>
      <c r="B7" s="1" t="str">
        <f ca="1">IFERROR(__xludf.DUMMYFUNCTION("""COMPUTED_VALUE"""),"นายวิศิษฏ์ เรืองพรหม")</f>
        <v>นายวิศิษฏ์ เรืองพรหม</v>
      </c>
      <c r="C7" s="1" t="str">
        <f ca="1">IFERROR(__xludf.DUMMYFUNCTION("""COMPUTED_VALUE"""),"ศูนย์เทคโนโลยีดิจิทัล")</f>
        <v>ศูนย์เทคโนโลยีดิจิทัล</v>
      </c>
      <c r="D7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7" s="1"/>
      <c r="F7" s="2">
        <v>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x14ac:dyDescent="0.35">
      <c r="A8" s="1">
        <f ca="1">IFERROR(__xludf.DUMMYFUNCTION("""COMPUTED_VALUE"""),901)</f>
        <v>901</v>
      </c>
      <c r="B8" s="1" t="str">
        <f ca="1">IFERROR(__xludf.DUMMYFUNCTION("""COMPUTED_VALUE"""),"นางสาวประไพศรี เหล่าทองมีสกุล")</f>
        <v>นางสาวประไพศรี เหล่าทองมีสกุล</v>
      </c>
      <c r="C8" s="1" t="str">
        <f ca="1">IFERROR(__xludf.DUMMYFUNCTION("""COMPUTED_VALUE"""),"ศูนย์เทคโนโลยีดิจิทัล")</f>
        <v>ศูนย์เทคโนโลยีดิจิทัล</v>
      </c>
      <c r="D8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8" s="1"/>
      <c r="F8" s="2">
        <v>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x14ac:dyDescent="0.35">
      <c r="A9" s="1">
        <f ca="1">IFERROR(__xludf.DUMMYFUNCTION("""COMPUTED_VALUE"""),902)</f>
        <v>902</v>
      </c>
      <c r="B9" s="1" t="str">
        <f ca="1">IFERROR(__xludf.DUMMYFUNCTION("""COMPUTED_VALUE"""),"นายวิชชุกร ด่านเดชา")</f>
        <v>นายวิชชุกร ด่านเดชา</v>
      </c>
      <c r="C9" s="1" t="str">
        <f ca="1">IFERROR(__xludf.DUMMYFUNCTION("""COMPUTED_VALUE"""),"ศูนย์เทคโนโลยีดิจิทัล")</f>
        <v>ศูนย์เทคโนโลยีดิจิทัล</v>
      </c>
      <c r="D9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9" s="1"/>
      <c r="F9" s="2">
        <v>1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x14ac:dyDescent="0.35">
      <c r="A10" s="1">
        <f ca="1">IFERROR(__xludf.DUMMYFUNCTION("""COMPUTED_VALUE"""),903)</f>
        <v>903</v>
      </c>
      <c r="B10" s="1" t="str">
        <f ca="1">IFERROR(__xludf.DUMMYFUNCTION("""COMPUTED_VALUE"""),"นางนวพร ไชยเสน")</f>
        <v>นางนวพร ไชยเสน</v>
      </c>
      <c r="C10" s="1" t="str">
        <f ca="1">IFERROR(__xludf.DUMMYFUNCTION("""COMPUTED_VALUE"""),"ศูนย์เทคโนโลยีดิจิทัล")</f>
        <v>ศูนย์เทคโนโลยีดิจิทัล</v>
      </c>
      <c r="D10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0" s="1"/>
      <c r="F10" s="2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x14ac:dyDescent="0.35">
      <c r="A11" s="1">
        <f ca="1">IFERROR(__xludf.DUMMYFUNCTION("""COMPUTED_VALUE"""),904)</f>
        <v>904</v>
      </c>
      <c r="B11" s="1" t="str">
        <f ca="1">IFERROR(__xludf.DUMMYFUNCTION("""COMPUTED_VALUE"""),"นายวชิรศักดิ์ โภคากรณ์")</f>
        <v>นายวชิรศักดิ์ โภคากรณ์</v>
      </c>
      <c r="C11" s="1" t="str">
        <f ca="1">IFERROR(__xludf.DUMMYFUNCTION("""COMPUTED_VALUE"""),"ศูนย์เทคโนโลยีดิจิทัล")</f>
        <v>ศูนย์เทคโนโลยีดิจิทัล</v>
      </c>
      <c r="D11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1" s="1"/>
      <c r="F11" s="2">
        <v>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x14ac:dyDescent="0.35">
      <c r="A12" s="1">
        <f ca="1">IFERROR(__xludf.DUMMYFUNCTION("""COMPUTED_VALUE"""),905)</f>
        <v>905</v>
      </c>
      <c r="B12" s="1" t="str">
        <f ca="1">IFERROR(__xludf.DUMMYFUNCTION("""COMPUTED_VALUE"""),"นางสาวจุฬาพร พันธ์กำเหนิด")</f>
        <v>นางสาวจุฬาพร พันธ์กำเหนิด</v>
      </c>
      <c r="C12" s="1" t="str">
        <f ca="1">IFERROR(__xludf.DUMMYFUNCTION("""COMPUTED_VALUE"""),"ศูนย์เทคโนโลยีดิจิทัล")</f>
        <v>ศูนย์เทคโนโลยีดิจิทัล</v>
      </c>
      <c r="D12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2" s="1"/>
      <c r="F12" s="2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x14ac:dyDescent="0.35">
      <c r="A13" s="1">
        <f ca="1">IFERROR(__xludf.DUMMYFUNCTION("""COMPUTED_VALUE"""),906)</f>
        <v>906</v>
      </c>
      <c r="B13" s="1" t="str">
        <f ca="1">IFERROR(__xludf.DUMMYFUNCTION("""COMPUTED_VALUE"""),"นางสาวสุภาพร ทองจันทร์")</f>
        <v>นางสาวสุภาพร ทองจันทร์</v>
      </c>
      <c r="C13" s="1" t="str">
        <f ca="1">IFERROR(__xludf.DUMMYFUNCTION("""COMPUTED_VALUE"""),"ศูนย์เทคโนโลยีดิจิทัล")</f>
        <v>ศูนย์เทคโนโลยีดิจิทัล</v>
      </c>
      <c r="D13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3" s="1"/>
      <c r="F13" s="2">
        <v>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x14ac:dyDescent="0.35">
      <c r="A14" s="1">
        <f ca="1">IFERROR(__xludf.DUMMYFUNCTION("""COMPUTED_VALUE"""),907)</f>
        <v>907</v>
      </c>
      <c r="B14" s="1" t="str">
        <f ca="1">IFERROR(__xludf.DUMMYFUNCTION("""COMPUTED_VALUE"""),"นายมานิต จิตต์ประไพย")</f>
        <v>นายมานิต จิตต์ประไพย</v>
      </c>
      <c r="C14" s="1" t="str">
        <f ca="1">IFERROR(__xludf.DUMMYFUNCTION("""COMPUTED_VALUE"""),"ศูนย์เทคโนโลยีดิจิทัล")</f>
        <v>ศูนย์เทคโนโลยีดิจิทัล</v>
      </c>
      <c r="D14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4" s="1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x14ac:dyDescent="0.35">
      <c r="A15" s="1">
        <f ca="1">IFERROR(__xludf.DUMMYFUNCTION("""COMPUTED_VALUE"""),908)</f>
        <v>908</v>
      </c>
      <c r="B15" s="1" t="str">
        <f ca="1">IFERROR(__xludf.DUMMYFUNCTION("""COMPUTED_VALUE"""),"นายเอกสิทธิ ผจงจิตยางกูร")</f>
        <v>นายเอกสิทธิ ผจงจิตยางกูร</v>
      </c>
      <c r="C15" s="1" t="str">
        <f ca="1">IFERROR(__xludf.DUMMYFUNCTION("""COMPUTED_VALUE"""),"ศูนย์เทคโนโลยีดิจิทัล")</f>
        <v>ศูนย์เทคโนโลยีดิจิทัล</v>
      </c>
      <c r="D15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5" s="1"/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x14ac:dyDescent="0.35">
      <c r="A16" s="1">
        <f ca="1">IFERROR(__xludf.DUMMYFUNCTION("""COMPUTED_VALUE"""),909)</f>
        <v>909</v>
      </c>
      <c r="B16" s="1" t="str">
        <f ca="1">IFERROR(__xludf.DUMMYFUNCTION("""COMPUTED_VALUE"""),"นายดนัยณัฐ ซังเรือง")</f>
        <v>นายดนัยณัฐ ซังเรือง</v>
      </c>
      <c r="C16" s="1" t="str">
        <f ca="1">IFERROR(__xludf.DUMMYFUNCTION("""COMPUTED_VALUE"""),"ศูนย์เทคโนโลยีดิจิทัล")</f>
        <v>ศูนย์เทคโนโลยีดิจิทัล</v>
      </c>
      <c r="D16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6" s="1"/>
      <c r="F16" s="2"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x14ac:dyDescent="0.35">
      <c r="A17" s="1">
        <f ca="1">IFERROR(__xludf.DUMMYFUNCTION("""COMPUTED_VALUE"""),910)</f>
        <v>910</v>
      </c>
      <c r="B17" s="1" t="str">
        <f ca="1">IFERROR(__xludf.DUMMYFUNCTION("""COMPUTED_VALUE"""),"นายคุณชิต สุขพัฒนศรีกุล")</f>
        <v>นายคุณชิต สุขพัฒนศรีกุล</v>
      </c>
      <c r="C17" s="1" t="str">
        <f ca="1">IFERROR(__xludf.DUMMYFUNCTION("""COMPUTED_VALUE"""),"ศูนย์เทคโนโลยีดิจิทัล")</f>
        <v>ศูนย์เทคโนโลยีดิจิทัล</v>
      </c>
      <c r="D17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7" s="1"/>
      <c r="F17" s="2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x14ac:dyDescent="0.35">
      <c r="A18" s="1">
        <f ca="1">IFERROR(__xludf.DUMMYFUNCTION("""COMPUTED_VALUE"""),911)</f>
        <v>911</v>
      </c>
      <c r="B18" s="1" t="str">
        <f ca="1">IFERROR(__xludf.DUMMYFUNCTION("""COMPUTED_VALUE"""),"นางสาวปัทมา สุจารีย์")</f>
        <v>นางสาวปัทมา สุจารีย์</v>
      </c>
      <c r="C18" s="1" t="str">
        <f ca="1">IFERROR(__xludf.DUMMYFUNCTION("""COMPUTED_VALUE"""),"ศูนย์เทคโนโลยีดิจิทัล")</f>
        <v>ศูนย์เทคโนโลยีดิจิทัล</v>
      </c>
      <c r="D18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8" s="1"/>
      <c r="F18" s="2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x14ac:dyDescent="0.35">
      <c r="A19" s="1">
        <f ca="1">IFERROR(__xludf.DUMMYFUNCTION("""COMPUTED_VALUE"""),912)</f>
        <v>912</v>
      </c>
      <c r="B19" s="1" t="str">
        <f ca="1">IFERROR(__xludf.DUMMYFUNCTION("""COMPUTED_VALUE"""),"นายธนิต พุมดวง")</f>
        <v>นายธนิต พุมดวง</v>
      </c>
      <c r="C19" s="1" t="str">
        <f ca="1">IFERROR(__xludf.DUMMYFUNCTION("""COMPUTED_VALUE"""),"ศูนย์เทคโนโลยีดิจิทัล")</f>
        <v>ศูนย์เทคโนโลยีดิจิทัล</v>
      </c>
      <c r="D19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19" s="1"/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x14ac:dyDescent="0.35">
      <c r="A20" s="1">
        <f ca="1">IFERROR(__xludf.DUMMYFUNCTION("""COMPUTED_VALUE"""),913)</f>
        <v>913</v>
      </c>
      <c r="B20" s="1" t="str">
        <f ca="1">IFERROR(__xludf.DUMMYFUNCTION("""COMPUTED_VALUE"""),"นางธารีย์ พรหมประสิทธิ์")</f>
        <v>นางธารีย์ พรหมประสิทธิ์</v>
      </c>
      <c r="C20" s="1" t="str">
        <f ca="1">IFERROR(__xludf.DUMMYFUNCTION("""COMPUTED_VALUE"""),"ศูนย์เทคโนโลยีดิจิทัล")</f>
        <v>ศูนย์เทคโนโลยีดิจิทัล</v>
      </c>
      <c r="D20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0" s="1"/>
      <c r="F20" s="2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x14ac:dyDescent="0.35">
      <c r="A21" s="1">
        <f ca="1">IFERROR(__xludf.DUMMYFUNCTION("""COMPUTED_VALUE"""),914)</f>
        <v>914</v>
      </c>
      <c r="B21" s="1" t="str">
        <f ca="1">IFERROR(__xludf.DUMMYFUNCTION("""COMPUTED_VALUE"""),"นางสาวปิยมาศ จิตตระ")</f>
        <v>นางสาวปิยมาศ จิตตระ</v>
      </c>
      <c r="C21" s="1" t="str">
        <f ca="1">IFERROR(__xludf.DUMMYFUNCTION("""COMPUTED_VALUE"""),"ศูนย์เทคโนโลยีดิจิทัล")</f>
        <v>ศูนย์เทคโนโลยีดิจิทัล</v>
      </c>
      <c r="D21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1" s="1"/>
      <c r="F21" s="2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x14ac:dyDescent="0.35">
      <c r="A22" s="1">
        <f ca="1">IFERROR(__xludf.DUMMYFUNCTION("""COMPUTED_VALUE"""),915)</f>
        <v>915</v>
      </c>
      <c r="B22" s="1" t="str">
        <f ca="1">IFERROR(__xludf.DUMMYFUNCTION("""COMPUTED_VALUE"""),"นายอภิชาติ รักชอบ")</f>
        <v>นายอภิชาติ รักชอบ</v>
      </c>
      <c r="C22" s="1" t="str">
        <f ca="1">IFERROR(__xludf.DUMMYFUNCTION("""COMPUTED_VALUE"""),"ศูนย์เทคโนโลยีดิจิทัล")</f>
        <v>ศูนย์เทคโนโลยีดิจิทัล</v>
      </c>
      <c r="D22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2" s="1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x14ac:dyDescent="0.35">
      <c r="A23" s="1">
        <f ca="1">IFERROR(__xludf.DUMMYFUNCTION("""COMPUTED_VALUE"""),916)</f>
        <v>916</v>
      </c>
      <c r="B23" s="1" t="str">
        <f ca="1">IFERROR(__xludf.DUMMYFUNCTION("""COMPUTED_VALUE"""),"นายอวยชัย บุญญวงศ์")</f>
        <v>นายอวยชัย บุญญวงศ์</v>
      </c>
      <c r="C23" s="1" t="str">
        <f ca="1">IFERROR(__xludf.DUMMYFUNCTION("""COMPUTED_VALUE"""),"ศูนย์เทคโนโลยีดิจิทัล")</f>
        <v>ศูนย์เทคโนโลยีดิจิทัล</v>
      </c>
      <c r="D23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3" s="1"/>
      <c r="F23" s="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x14ac:dyDescent="0.35">
      <c r="A24" s="1">
        <f ca="1">IFERROR(__xludf.DUMMYFUNCTION("""COMPUTED_VALUE"""),917)</f>
        <v>917</v>
      </c>
      <c r="B24" s="1" t="str">
        <f ca="1">IFERROR(__xludf.DUMMYFUNCTION("""COMPUTED_VALUE"""),"นายสุริยะ เมืองสุวรรณ")</f>
        <v>นายสุริยะ เมืองสุวรรณ</v>
      </c>
      <c r="C24" s="1" t="str">
        <f ca="1">IFERROR(__xludf.DUMMYFUNCTION("""COMPUTED_VALUE"""),"ศูนย์เทคโนโลยีดิจิทัล")</f>
        <v>ศูนย์เทคโนโลยีดิจิทัล</v>
      </c>
      <c r="D24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4" s="1"/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x14ac:dyDescent="0.35">
      <c r="A25" s="1">
        <f ca="1">IFERROR(__xludf.DUMMYFUNCTION("""COMPUTED_VALUE"""),918)</f>
        <v>918</v>
      </c>
      <c r="B25" s="1" t="str">
        <f ca="1">IFERROR(__xludf.DUMMYFUNCTION("""COMPUTED_VALUE"""),"นายไพศาล พุมดวง")</f>
        <v>นายไพศาล พุมดวง</v>
      </c>
      <c r="C25" s="1" t="str">
        <f ca="1">IFERROR(__xludf.DUMMYFUNCTION("""COMPUTED_VALUE"""),"ศูนย์เทคโนโลยีดิจิทัล")</f>
        <v>ศูนย์เทคโนโลยีดิจิทัล</v>
      </c>
      <c r="D25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5" s="1"/>
      <c r="F25" s="2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x14ac:dyDescent="0.35">
      <c r="A26" s="1">
        <f ca="1">IFERROR(__xludf.DUMMYFUNCTION("""COMPUTED_VALUE"""),919)</f>
        <v>919</v>
      </c>
      <c r="B26" s="1" t="str">
        <f ca="1">IFERROR(__xludf.DUMMYFUNCTION("""COMPUTED_VALUE"""),"นายทินกร ปิยะพันธ์")</f>
        <v>นายทินกร ปิยะพันธ์</v>
      </c>
      <c r="C26" s="1" t="str">
        <f ca="1">IFERROR(__xludf.DUMMYFUNCTION("""COMPUTED_VALUE"""),"ศูนย์เทคโนโลยีดิจิทัล")</f>
        <v>ศูนย์เทคโนโลยีดิจิทัล</v>
      </c>
      <c r="D26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6" s="1"/>
      <c r="F26" s="2">
        <v>1</v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x14ac:dyDescent="0.35">
      <c r="A27" s="1">
        <f ca="1">IFERROR(__xludf.DUMMYFUNCTION("""COMPUTED_VALUE"""),920)</f>
        <v>920</v>
      </c>
      <c r="B27" s="1" t="str">
        <f ca="1">IFERROR(__xludf.DUMMYFUNCTION("""COMPUTED_VALUE"""),"นายวิเชียร จุติมูสิก")</f>
        <v>นายวิเชียร จุติมูสิก</v>
      </c>
      <c r="C27" s="1" t="str">
        <f ca="1">IFERROR(__xludf.DUMMYFUNCTION("""COMPUTED_VALUE"""),"ศูนย์เทคโนโลยีดิจิทัล")</f>
        <v>ศูนย์เทคโนโลยีดิจิทัล</v>
      </c>
      <c r="D27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7" s="1"/>
      <c r="F27" s="2">
        <v>1</v>
      </c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x14ac:dyDescent="0.35">
      <c r="A28" s="1">
        <f ca="1">IFERROR(__xludf.DUMMYFUNCTION("""COMPUTED_VALUE"""),921)</f>
        <v>921</v>
      </c>
      <c r="B28" s="1" t="str">
        <f ca="1">IFERROR(__xludf.DUMMYFUNCTION("""COMPUTED_VALUE"""),"นายสุเทพ น้อยลัทธี")</f>
        <v>นายสุเทพ น้อยลัทธี</v>
      </c>
      <c r="C28" s="1" t="str">
        <f ca="1">IFERROR(__xludf.DUMMYFUNCTION("""COMPUTED_VALUE"""),"ศูนย์เทคโนโลยีดิจิทัล")</f>
        <v>ศูนย์เทคโนโลยีดิจิทัล</v>
      </c>
      <c r="D28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8" s="1"/>
      <c r="F28" s="2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x14ac:dyDescent="0.35">
      <c r="A29" s="1">
        <f ca="1">IFERROR(__xludf.DUMMYFUNCTION("""COMPUTED_VALUE"""),922)</f>
        <v>922</v>
      </c>
      <c r="B29" s="1" t="str">
        <f ca="1">IFERROR(__xludf.DUMMYFUNCTION("""COMPUTED_VALUE"""),"นายธีระศักดิ์ ด่านสกุล")</f>
        <v>นายธีระศักดิ์ ด่านสกุล</v>
      </c>
      <c r="C29" s="1" t="str">
        <f ca="1">IFERROR(__xludf.DUMMYFUNCTION("""COMPUTED_VALUE"""),"ศูนย์เทคโนโลยีดิจิทัล")</f>
        <v>ศูนย์เทคโนโลยีดิจิทัล</v>
      </c>
      <c r="D29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29" s="1"/>
      <c r="F29" s="2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x14ac:dyDescent="0.35">
      <c r="A30" s="1">
        <f ca="1">IFERROR(__xludf.DUMMYFUNCTION("""COMPUTED_VALUE"""),923)</f>
        <v>923</v>
      </c>
      <c r="B30" s="1" t="str">
        <f ca="1">IFERROR(__xludf.DUMMYFUNCTION("""COMPUTED_VALUE"""),"นายสรรเสริญ เอียดกลับ")</f>
        <v>นายสรรเสริญ เอียดกลับ</v>
      </c>
      <c r="C30" s="1" t="str">
        <f ca="1">IFERROR(__xludf.DUMMYFUNCTION("""COMPUTED_VALUE"""),"ศูนย์เทคโนโลยีดิจิทัล")</f>
        <v>ศูนย์เทคโนโลยีดิจิทัล</v>
      </c>
      <c r="D30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30" s="1"/>
      <c r="F30" s="2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x14ac:dyDescent="0.35">
      <c r="A31" s="1">
        <f ca="1">IFERROR(__xludf.DUMMYFUNCTION("""COMPUTED_VALUE"""),924)</f>
        <v>924</v>
      </c>
      <c r="B31" s="1" t="str">
        <f ca="1">IFERROR(__xludf.DUMMYFUNCTION("""COMPUTED_VALUE"""),"นายสรพงศ์ ทินกร")</f>
        <v>นายสรพงศ์ ทินกร</v>
      </c>
      <c r="C31" s="1" t="str">
        <f ca="1">IFERROR(__xludf.DUMMYFUNCTION("""COMPUTED_VALUE"""),"ศูนย์เทคโนโลยีดิจิทัล")</f>
        <v>ศูนย์เทคโนโลยีดิจิทัล</v>
      </c>
      <c r="D31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31" s="1"/>
      <c r="F31" s="2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x14ac:dyDescent="0.35">
      <c r="A32" s="1">
        <f ca="1">IFERROR(__xludf.DUMMYFUNCTION("""COMPUTED_VALUE"""),925)</f>
        <v>925</v>
      </c>
      <c r="B32" s="1" t="str">
        <f ca="1">IFERROR(__xludf.DUMMYFUNCTION("""COMPUTED_VALUE"""),"นางสุวภา วรรณเพชร")</f>
        <v>นางสุวภา วรรณเพชร</v>
      </c>
      <c r="C32" s="1" t="str">
        <f ca="1">IFERROR(__xludf.DUMMYFUNCTION("""COMPUTED_VALUE"""),"ศูนย์เทคโนโลยีดิจิทัล")</f>
        <v>ศูนย์เทคโนโลยีดิจิทัล</v>
      </c>
      <c r="D32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32" s="1"/>
      <c r="F32" s="2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x14ac:dyDescent="0.35">
      <c r="A33" s="1">
        <f ca="1">IFERROR(__xludf.DUMMYFUNCTION("""COMPUTED_VALUE"""),926)</f>
        <v>926</v>
      </c>
      <c r="B33" s="1" t="str">
        <f ca="1">IFERROR(__xludf.DUMMYFUNCTION("""COMPUTED_VALUE"""),"นางณัฐรดา เลขาพันธ์")</f>
        <v>นางณัฐรดา เลขาพันธ์</v>
      </c>
      <c r="C33" s="1" t="str">
        <f ca="1">IFERROR(__xludf.DUMMYFUNCTION("""COMPUTED_VALUE"""),"ศูนย์เทคโนโลยีดิจิทัล")</f>
        <v>ศูนย์เทคโนโลยีดิจิทัล</v>
      </c>
      <c r="D33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33" s="1"/>
      <c r="F33" s="2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x14ac:dyDescent="0.35">
      <c r="A34" s="1">
        <f ca="1">IFERROR(__xludf.DUMMYFUNCTION("""COMPUTED_VALUE"""),927)</f>
        <v>927</v>
      </c>
      <c r="B34" s="1" t="str">
        <f ca="1">IFERROR(__xludf.DUMMYFUNCTION("""COMPUTED_VALUE"""),"นางสาวณิรดา เพ็ชรคงทอง")</f>
        <v>นางสาวณิรดา เพ็ชรคงทอง</v>
      </c>
      <c r="C34" s="1" t="str">
        <f ca="1">IFERROR(__xludf.DUMMYFUNCTION("""COMPUTED_VALUE"""),"ศูนย์เทคโนโลยีดิจิทัล")</f>
        <v>ศูนย์เทคโนโลยีดิจิทัล</v>
      </c>
      <c r="D34" s="1" t="str">
        <f ca="1">IFERROR(__xludf.DUMMYFUNCTION("""COMPUTED_VALUE"""),"ปฏิบัติการวิชาชีพและบริหารทั่วไป")</f>
        <v>ปฏิบัติการวิชาชีพและบริหารทั่วไป</v>
      </c>
      <c r="E34" s="1"/>
      <c r="F34" s="2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x14ac:dyDescent="0.35">
      <c r="A35" s="1"/>
      <c r="B35" s="1"/>
      <c r="C35" s="1"/>
      <c r="D35" s="1"/>
      <c r="E35" s="1"/>
    </row>
    <row r="36" spans="1:16" ht="21" x14ac:dyDescent="0.35">
      <c r="A36" s="1"/>
      <c r="B36" s="1"/>
      <c r="C36" s="1"/>
      <c r="D36" s="1"/>
      <c r="E36" s="1"/>
    </row>
    <row r="37" spans="1:16" ht="21" x14ac:dyDescent="0.35">
      <c r="A37" s="1"/>
      <c r="B37" s="1"/>
      <c r="C37" s="1"/>
      <c r="D37" s="1"/>
      <c r="E37" s="1"/>
    </row>
    <row r="38" spans="1:16" ht="21" x14ac:dyDescent="0.35">
      <c r="A38" s="1"/>
      <c r="B38" s="1"/>
      <c r="C38" s="1"/>
      <c r="D38" s="1"/>
      <c r="E38" s="1"/>
    </row>
    <row r="39" spans="1:16" ht="21" x14ac:dyDescent="0.35">
      <c r="A39" s="1"/>
      <c r="B39" s="1"/>
      <c r="C39" s="1"/>
      <c r="D39" s="1"/>
      <c r="E3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ศ.เทคโนโลยีดิจิทัล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2022-11-24T03:48:34Z</dcterms:created>
  <dcterms:modified xsi:type="dcterms:W3CDTF">2022-11-24T03:48:34Z</dcterms:modified>
</cp:coreProperties>
</file>