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yanath.N\Desktop\"/>
    </mc:Choice>
  </mc:AlternateContent>
  <bookViews>
    <workbookView xWindow="0" yWindow="0" windowWidth="20490" windowHeight="7455"/>
  </bookViews>
  <sheets>
    <sheet name="Slip" sheetId="6" r:id="rId1"/>
    <sheet name="1879027" sheetId="3" r:id="rId2"/>
    <sheet name="1913014" sheetId="1" r:id="rId3"/>
    <sheet name="1913014ภาษีทอดแรก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5" l="1"/>
  <c r="J36" i="5"/>
  <c r="M3" i="5"/>
  <c r="M16" i="5"/>
  <c r="M15" i="5"/>
  <c r="F15" i="5"/>
  <c r="C11" i="5"/>
  <c r="E16" i="5" s="1"/>
  <c r="F16" i="5" s="1"/>
  <c r="J10" i="5"/>
  <c r="C9" i="5"/>
  <c r="J3" i="5"/>
  <c r="J5" i="5" s="1"/>
  <c r="J12" i="5" s="1"/>
  <c r="L18" i="5" s="1"/>
  <c r="E1" i="5"/>
  <c r="J37" i="3"/>
  <c r="G27" i="3"/>
  <c r="J33" i="3"/>
  <c r="J35" i="3" s="1"/>
  <c r="J30" i="3"/>
  <c r="K3" i="3"/>
  <c r="J17" i="3"/>
  <c r="J19" i="3" s="1"/>
  <c r="E25" i="3"/>
  <c r="F25" i="3" s="1"/>
  <c r="C17" i="3"/>
  <c r="J5" i="3"/>
  <c r="J3" i="3"/>
  <c r="C5" i="3"/>
  <c r="E1" i="3"/>
  <c r="K3" i="1"/>
  <c r="J5" i="1"/>
  <c r="J3" i="1"/>
  <c r="E1" i="1"/>
  <c r="M24" i="3"/>
  <c r="M23" i="3"/>
  <c r="F23" i="3"/>
  <c r="M17" i="1"/>
  <c r="M16" i="1"/>
  <c r="M15" i="1"/>
  <c r="J10" i="1"/>
  <c r="F15" i="1"/>
  <c r="C9" i="1"/>
  <c r="C11" i="1" s="1"/>
  <c r="E16" i="1" s="1"/>
  <c r="M18" i="5" l="1"/>
  <c r="M19" i="5" s="1"/>
  <c r="J27" i="5" s="1"/>
  <c r="M17" i="5"/>
  <c r="G16" i="5"/>
  <c r="J29" i="5" s="1"/>
  <c r="J22" i="5"/>
  <c r="J25" i="5" s="1"/>
  <c r="K3" i="5"/>
  <c r="J39" i="3"/>
  <c r="M25" i="3"/>
  <c r="L26" i="3"/>
  <c r="M26" i="3"/>
  <c r="M27" i="3" s="1"/>
  <c r="J12" i="1"/>
  <c r="L18" i="1" s="1"/>
  <c r="M18" i="1" s="1"/>
  <c r="M19" i="1" s="1"/>
  <c r="C19" i="3"/>
  <c r="F26" i="3" s="1"/>
  <c r="F27" i="3" s="1"/>
  <c r="F16" i="1"/>
  <c r="J31" i="5" l="1"/>
  <c r="F24" i="3"/>
  <c r="J22" i="1"/>
  <c r="J25" i="1" s="1"/>
  <c r="J27" i="1" s="1"/>
  <c r="J31" i="1" s="1"/>
  <c r="G16" i="1"/>
  <c r="J29" i="1" s="1"/>
</calcChain>
</file>

<file path=xl/sharedStrings.xml><?xml version="1.0" encoding="utf-8"?>
<sst xmlns="http://schemas.openxmlformats.org/spreadsheetml/2006/main" count="110" uniqueCount="35">
  <si>
    <t xml:space="preserve">การลดตามมาตรฐานปกติ &amp; พิเศษ                       </t>
  </si>
  <si>
    <t xml:space="preserve">เงินช่วยเหลือกองทุน                               </t>
  </si>
  <si>
    <t xml:space="preserve">ค่าลดหย่อนของมารดา                                </t>
  </si>
  <si>
    <t xml:space="preserve">เงินล่วงหน้ากองทุนสำรองเลี้ยงชีพ                   </t>
  </si>
  <si>
    <t xml:space="preserve">เบี้ยประกันชีวิต                                  </t>
  </si>
  <si>
    <t xml:space="preserve">การลดหย่อนประกันชีวิตแบบบำนาญ                      </t>
  </si>
  <si>
    <t xml:space="preserve">Self Allowance                               </t>
  </si>
  <si>
    <t>PF</t>
  </si>
  <si>
    <t xml:space="preserve">การลดตามมาตรฐานปกติ &amp; พิเศษ                      </t>
  </si>
  <si>
    <t xml:space="preserve">Self Allowance                                     </t>
  </si>
  <si>
    <t xml:space="preserve">ค่าลดหย่อนของมารดา                                 </t>
  </si>
  <si>
    <t>ลดหย่อนรวม</t>
  </si>
  <si>
    <t>เงินสุทธิ</t>
  </si>
  <si>
    <t>0-150,0000</t>
  </si>
  <si>
    <t>150,001-300,000</t>
  </si>
  <si>
    <t>300,001-500,000</t>
  </si>
  <si>
    <t>500,001-750,000</t>
  </si>
  <si>
    <t>750,001-1,000,000</t>
  </si>
  <si>
    <t>รายได้ปกติ</t>
  </si>
  <si>
    <t>CRT /405 ภาษีพิเศษที่จ่ายไปแล้ว</t>
  </si>
  <si>
    <t>ภาษีรายปี</t>
  </si>
  <si>
    <t>รวมภาษีปกติ+พิเศษ</t>
  </si>
  <si>
    <t>ภาษีพิเศษที่จ่ายในงวด11 (32,239.02-24,837.55)</t>
  </si>
  <si>
    <t>ภาษีปกติ</t>
  </si>
  <si>
    <t>ภาษีในงวดนี้ (ภาษีพิเศษในงวด+ภาษีปกติ)</t>
  </si>
  <si>
    <t>รายได้ประจำ*12</t>
  </si>
  <si>
    <t xml:space="preserve">/103 RT </t>
  </si>
  <si>
    <t>รายได้พิเศษ CRT /103</t>
  </si>
  <si>
    <t>รายได้ปกติรวมรายได้พิเศษ</t>
  </si>
  <si>
    <t>การกุศล</t>
  </si>
  <si>
    <t>ภาษีพิเศษที่จ่ายในงวด11 (53,421-24943.28)</t>
  </si>
  <si>
    <t>ภาษีพิเศษที่จ่ายในงวด11 (29,641.54-24,837.55)</t>
  </si>
  <si>
    <t xml:space="preserve">ภาษีทั้งหมด </t>
  </si>
  <si>
    <t xml:space="preserve">ภาษี OT </t>
  </si>
  <si>
    <t>ภาษีทอดแรก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</si>
</sst>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3" fontId="0" fillId="0" borderId="0" xfId="1" applyFont="1"/>
    <xf numFmtId="9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43" fontId="2" fillId="2" borderId="0" xfId="0" applyNumberFormat="1" applyFont="1" applyFill="1"/>
    <xf numFmtId="43" fontId="0" fillId="0" borderId="0" xfId="0" applyNumberFormat="1" applyFill="1"/>
    <xf numFmtId="0" fontId="0" fillId="0" borderId="0" xfId="0" applyFill="1"/>
    <xf numFmtId="4" fontId="0" fillId="0" borderId="0" xfId="0" applyNumberFormat="1" applyFill="1"/>
    <xf numFmtId="43" fontId="2" fillId="3" borderId="0" xfId="0" applyNumberFormat="1" applyFont="1" applyFill="1"/>
    <xf numFmtId="43" fontId="2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486609</xdr:colOff>
      <xdr:row>37</xdr:row>
      <xdr:rowOff>10436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5973009" cy="65255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58019</xdr:colOff>
      <xdr:row>48</xdr:row>
      <xdr:rowOff>143148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77050"/>
          <a:ext cx="6230219" cy="19528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20</xdr:col>
      <xdr:colOff>86598</xdr:colOff>
      <xdr:row>37</xdr:row>
      <xdr:rowOff>134278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0" y="180975"/>
          <a:ext cx="6258798" cy="664937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20</xdr:col>
      <xdr:colOff>58019</xdr:colOff>
      <xdr:row>47</xdr:row>
      <xdr:rowOff>57360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0" y="7058025"/>
          <a:ext cx="6230219" cy="1505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21</xdr:col>
      <xdr:colOff>382840</xdr:colOff>
      <xdr:row>66</xdr:row>
      <xdr:rowOff>16066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904F0B5-C15E-4E6F-9411-E3E79F7CD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29725"/>
          <a:ext cx="14784640" cy="273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21</xdr:col>
      <xdr:colOff>325682</xdr:colOff>
      <xdr:row>88</xdr:row>
      <xdr:rowOff>89575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A500A1E4-1E75-4B3B-9191-D26555C7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87275"/>
          <a:ext cx="14727482" cy="35281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93</xdr:row>
      <xdr:rowOff>102292</xdr:rowOff>
    </xdr:from>
    <xdr:to>
      <xdr:col>13</xdr:col>
      <xdr:colOff>322729</xdr:colOff>
      <xdr:row>158</xdr:row>
      <xdr:rowOff>89513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194016ED-78D9-4716-BDFA-E730221CCD3C}"/>
            </a:ext>
          </a:extLst>
        </xdr:cNvPr>
        <xdr:cNvGrpSpPr/>
      </xdr:nvGrpSpPr>
      <xdr:grpSpPr>
        <a:xfrm>
          <a:off x="0" y="16553328"/>
          <a:ext cx="9167372" cy="11485256"/>
          <a:chOff x="0" y="16853647"/>
          <a:chExt cx="10136015" cy="12313692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xmlns="" id="{A4405F10-C107-4F8B-9220-84A9806AD3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61362" y="16853647"/>
            <a:ext cx="9183382" cy="7678222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xmlns="" id="{787F8738-964B-4520-B340-47E36991BB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0" y="24366069"/>
            <a:ext cx="10136015" cy="480127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152400</xdr:colOff>
      <xdr:row>101</xdr:row>
      <xdr:rowOff>152399</xdr:rowOff>
    </xdr:from>
    <xdr:to>
      <xdr:col>29</xdr:col>
      <xdr:colOff>313764</xdr:colOff>
      <xdr:row>155</xdr:row>
      <xdr:rowOff>107576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xmlns="" id="{FC00256B-0932-4612-B94B-064DF7526E14}"/>
            </a:ext>
          </a:extLst>
        </xdr:cNvPr>
        <xdr:cNvGrpSpPr/>
      </xdr:nvGrpSpPr>
      <xdr:grpSpPr>
        <a:xfrm>
          <a:off x="9677400" y="18018578"/>
          <a:ext cx="10366721" cy="9507391"/>
          <a:chOff x="9753601" y="16853648"/>
          <a:chExt cx="9497750" cy="947376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xmlns="" id="{8F9C45D4-BECA-4313-8137-B17F0609E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753601" y="16853648"/>
            <a:ext cx="9497750" cy="7230484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xmlns="" id="{92BE5E5E-E655-4919-A706-A4A899EC2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914964" y="24079200"/>
            <a:ext cx="9278645" cy="224821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162</xdr:row>
      <xdr:rowOff>0</xdr:rowOff>
    </xdr:from>
    <xdr:to>
      <xdr:col>11</xdr:col>
      <xdr:colOff>537240</xdr:colOff>
      <xdr:row>177</xdr:row>
      <xdr:rowOff>52085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9317950"/>
          <a:ext cx="8081040" cy="276671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162</xdr:row>
      <xdr:rowOff>0</xdr:rowOff>
    </xdr:from>
    <xdr:to>
      <xdr:col>26</xdr:col>
      <xdr:colOff>146661</xdr:colOff>
      <xdr:row>176</xdr:row>
      <xdr:rowOff>133714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87000" y="29317950"/>
          <a:ext cx="7690461" cy="266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29</xdr:row>
      <xdr:rowOff>123825</xdr:rowOff>
    </xdr:from>
    <xdr:to>
      <xdr:col>5</xdr:col>
      <xdr:colOff>529087</xdr:colOff>
      <xdr:row>41</xdr:row>
      <xdr:rowOff>66970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3924300"/>
          <a:ext cx="5214266" cy="2114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123825</xdr:rowOff>
    </xdr:from>
    <xdr:to>
      <xdr:col>6</xdr:col>
      <xdr:colOff>13616</xdr:colOff>
      <xdr:row>33</xdr:row>
      <xdr:rowOff>66970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3924300"/>
          <a:ext cx="5220429" cy="21148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123825</xdr:rowOff>
    </xdr:from>
    <xdr:to>
      <xdr:col>6</xdr:col>
      <xdr:colOff>13616</xdr:colOff>
      <xdr:row>33</xdr:row>
      <xdr:rowOff>66970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924300"/>
          <a:ext cx="5214266" cy="211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3:P93"/>
  <sheetViews>
    <sheetView tabSelected="1" zoomScale="70" zoomScaleNormal="70" workbookViewId="0">
      <selection activeCell="W11" sqref="W11"/>
    </sheetView>
  </sheetViews>
  <sheetFormatPr defaultRowHeight="14.25" x14ac:dyDescent="0.2"/>
  <sheetData>
    <row r="93" spans="3:16" x14ac:dyDescent="0.2">
      <c r="C93">
        <v>1879027</v>
      </c>
      <c r="P93">
        <v>1913014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7" zoomScale="85" zoomScaleNormal="85" workbookViewId="0">
      <selection activeCell="I35" sqref="I35:J35"/>
    </sheetView>
  </sheetViews>
  <sheetFormatPr defaultRowHeight="14.25" x14ac:dyDescent="0.2"/>
  <cols>
    <col min="1" max="1" width="7.875" customWidth="1"/>
    <col min="2" max="2" width="25.875" customWidth="1"/>
    <col min="3" max="3" width="12" bestFit="1" customWidth="1"/>
    <col min="4" max="4" width="10.375" bestFit="1" customWidth="1"/>
    <col min="5" max="5" width="13.25" bestFit="1" customWidth="1"/>
    <col min="6" max="6" width="10.375" bestFit="1" customWidth="1"/>
    <col min="7" max="7" width="9.75" customWidth="1"/>
    <col min="8" max="8" width="4" customWidth="1"/>
    <col min="9" max="9" width="40.875" bestFit="1" customWidth="1"/>
    <col min="10" max="10" width="14" bestFit="1" customWidth="1"/>
    <col min="11" max="11" width="13.25" bestFit="1" customWidth="1"/>
    <col min="12" max="12" width="11.375" bestFit="1" customWidth="1"/>
    <col min="13" max="13" width="11.625" bestFit="1" customWidth="1"/>
    <col min="14" max="14" width="10.5" customWidth="1"/>
  </cols>
  <sheetData>
    <row r="1" spans="2:11" x14ac:dyDescent="0.2">
      <c r="B1" t="s">
        <v>18</v>
      </c>
      <c r="C1" s="1">
        <v>109762.3</v>
      </c>
      <c r="D1" s="1">
        <v>12</v>
      </c>
      <c r="E1" s="2">
        <f>C1*D1</f>
        <v>1317147.6000000001</v>
      </c>
      <c r="I1" t="s">
        <v>27</v>
      </c>
      <c r="J1" s="2">
        <v>200400</v>
      </c>
    </row>
    <row r="2" spans="2:11" x14ac:dyDescent="0.2">
      <c r="F2" s="1"/>
      <c r="I2" t="s">
        <v>26</v>
      </c>
      <c r="J2" s="1">
        <v>20019.099999999999</v>
      </c>
    </row>
    <row r="3" spans="2:11" x14ac:dyDescent="0.2">
      <c r="C3" s="1"/>
      <c r="I3" t="s">
        <v>25</v>
      </c>
      <c r="J3" s="1">
        <f>C5</f>
        <v>1317147.6000000001</v>
      </c>
      <c r="K3" s="2">
        <f>SUM(J1:J3)</f>
        <v>1537566.7000000002</v>
      </c>
    </row>
    <row r="4" spans="2:11" x14ac:dyDescent="0.2">
      <c r="C4" s="1"/>
    </row>
    <row r="5" spans="2:11" x14ac:dyDescent="0.2">
      <c r="B5" t="s">
        <v>25</v>
      </c>
      <c r="C5" s="1">
        <f>E1</f>
        <v>1317147.6000000001</v>
      </c>
      <c r="I5" t="s">
        <v>28</v>
      </c>
      <c r="J5" s="1">
        <f>SUM(J1:J3)</f>
        <v>1537566.7000000002</v>
      </c>
    </row>
    <row r="6" spans="2:11" x14ac:dyDescent="0.2">
      <c r="J6" s="1"/>
    </row>
    <row r="7" spans="2:11" x14ac:dyDescent="0.2">
      <c r="B7" t="s">
        <v>7</v>
      </c>
      <c r="C7" s="1">
        <v>169280</v>
      </c>
      <c r="I7" t="s">
        <v>7</v>
      </c>
      <c r="J7" s="1">
        <v>169280</v>
      </c>
    </row>
    <row r="8" spans="2:11" x14ac:dyDescent="0.2">
      <c r="B8" t="s">
        <v>0</v>
      </c>
      <c r="C8" s="1">
        <v>100000</v>
      </c>
      <c r="I8" t="s">
        <v>0</v>
      </c>
      <c r="J8" s="1">
        <v>100000</v>
      </c>
    </row>
    <row r="9" spans="2:11" x14ac:dyDescent="0.2">
      <c r="B9" t="s">
        <v>1</v>
      </c>
      <c r="C9" s="1">
        <v>249500</v>
      </c>
      <c r="I9" t="s">
        <v>1</v>
      </c>
      <c r="J9" s="1">
        <v>249500</v>
      </c>
    </row>
    <row r="10" spans="2:11" x14ac:dyDescent="0.2">
      <c r="B10" t="s">
        <v>6</v>
      </c>
      <c r="C10" s="1">
        <v>60000</v>
      </c>
      <c r="I10" t="s">
        <v>6</v>
      </c>
      <c r="J10" s="1">
        <v>60000</v>
      </c>
    </row>
    <row r="11" spans="2:11" x14ac:dyDescent="0.2">
      <c r="B11" t="s">
        <v>2</v>
      </c>
      <c r="C11" s="1">
        <v>30000</v>
      </c>
      <c r="I11" t="s">
        <v>2</v>
      </c>
      <c r="J11" s="1">
        <v>30000</v>
      </c>
    </row>
    <row r="12" spans="2:11" x14ac:dyDescent="0.2">
      <c r="B12" t="s">
        <v>3</v>
      </c>
      <c r="C12" s="1">
        <v>10000</v>
      </c>
      <c r="I12" t="s">
        <v>3</v>
      </c>
      <c r="J12" s="1">
        <v>10000</v>
      </c>
    </row>
    <row r="13" spans="2:11" x14ac:dyDescent="0.2">
      <c r="B13" t="s">
        <v>4</v>
      </c>
      <c r="C13" s="1">
        <v>100000</v>
      </c>
      <c r="I13" t="s">
        <v>4</v>
      </c>
      <c r="J13" s="1">
        <v>100000</v>
      </c>
    </row>
    <row r="14" spans="2:11" x14ac:dyDescent="0.2">
      <c r="B14" t="s">
        <v>5</v>
      </c>
      <c r="C14" s="1">
        <v>71220</v>
      </c>
      <c r="I14" t="s">
        <v>5</v>
      </c>
      <c r="J14" s="1">
        <v>71220</v>
      </c>
    </row>
    <row r="15" spans="2:11" x14ac:dyDescent="0.2">
      <c r="B15" t="s">
        <v>29</v>
      </c>
      <c r="C15" s="1">
        <v>52714.76</v>
      </c>
      <c r="I15" t="s">
        <v>29</v>
      </c>
      <c r="J15" s="1">
        <v>74756.67</v>
      </c>
    </row>
    <row r="17" spans="2:14" x14ac:dyDescent="0.2">
      <c r="B17" t="s">
        <v>11</v>
      </c>
      <c r="C17" s="1">
        <f>SUM(C7:C15)</f>
        <v>842714.76</v>
      </c>
      <c r="I17" t="s">
        <v>11</v>
      </c>
      <c r="J17" s="1">
        <f>SUM(J7:J15)</f>
        <v>864756.67</v>
      </c>
    </row>
    <row r="19" spans="2:14" x14ac:dyDescent="0.2">
      <c r="B19" t="s">
        <v>12</v>
      </c>
      <c r="C19" s="1">
        <f>C5-C17</f>
        <v>474432.84000000008</v>
      </c>
      <c r="I19" t="s">
        <v>12</v>
      </c>
      <c r="J19" s="1">
        <f>J5-J17</f>
        <v>672810.03000000014</v>
      </c>
    </row>
    <row r="23" spans="2:14" x14ac:dyDescent="0.2">
      <c r="B23" t="s">
        <v>13</v>
      </c>
      <c r="C23" s="2">
        <v>150000</v>
      </c>
      <c r="D23" s="3">
        <v>0</v>
      </c>
      <c r="E23" s="4">
        <v>150000</v>
      </c>
      <c r="F23" s="4">
        <f>C23*D23</f>
        <v>0</v>
      </c>
      <c r="G23" s="4"/>
      <c r="I23" t="s">
        <v>13</v>
      </c>
      <c r="J23" s="2">
        <v>150000</v>
      </c>
      <c r="K23" s="3">
        <v>0</v>
      </c>
      <c r="L23" s="4">
        <v>150000</v>
      </c>
      <c r="M23" s="4">
        <f>J23*K23</f>
        <v>0</v>
      </c>
    </row>
    <row r="24" spans="2:14" x14ac:dyDescent="0.2">
      <c r="B24" t="s">
        <v>14</v>
      </c>
      <c r="C24" s="2">
        <v>150000</v>
      </c>
      <c r="D24" s="3">
        <v>0.05</v>
      </c>
      <c r="E24" s="4">
        <v>150000</v>
      </c>
      <c r="F24" s="4">
        <f>E24*D24</f>
        <v>7500</v>
      </c>
      <c r="G24" s="7"/>
      <c r="I24" t="s">
        <v>14</v>
      </c>
      <c r="J24" s="2">
        <v>150000</v>
      </c>
      <c r="K24" s="3">
        <v>0.05</v>
      </c>
      <c r="L24" s="4">
        <v>150000</v>
      </c>
      <c r="M24" s="4">
        <f>L24*K24</f>
        <v>7500</v>
      </c>
    </row>
    <row r="25" spans="2:14" x14ac:dyDescent="0.2">
      <c r="B25" t="s">
        <v>15</v>
      </c>
      <c r="C25" s="2">
        <v>200000</v>
      </c>
      <c r="D25" s="3">
        <v>0.1</v>
      </c>
      <c r="E25" s="2">
        <f>C19-E23-E24</f>
        <v>174432.84000000008</v>
      </c>
      <c r="F25" s="4">
        <f t="shared" ref="F25:F26" si="0">E25*D25</f>
        <v>17443.284000000011</v>
      </c>
      <c r="G25" s="4"/>
      <c r="I25" t="s">
        <v>15</v>
      </c>
      <c r="J25" s="2">
        <v>200000</v>
      </c>
      <c r="K25" s="3">
        <v>0.1</v>
      </c>
      <c r="L25" s="2">
        <v>200000</v>
      </c>
      <c r="M25" s="4">
        <f t="shared" ref="M25:M26" si="1">L25*K25</f>
        <v>20000</v>
      </c>
    </row>
    <row r="26" spans="2:14" x14ac:dyDescent="0.2">
      <c r="B26" t="s">
        <v>16</v>
      </c>
      <c r="C26" s="2">
        <v>250000</v>
      </c>
      <c r="D26" s="3">
        <v>0.15</v>
      </c>
      <c r="E26" s="2"/>
      <c r="F26" s="4">
        <f t="shared" si="0"/>
        <v>0</v>
      </c>
      <c r="G26" s="4"/>
      <c r="I26" t="s">
        <v>16</v>
      </c>
      <c r="J26" s="2">
        <v>250000</v>
      </c>
      <c r="K26" s="3">
        <v>0.15</v>
      </c>
      <c r="L26" s="4">
        <f>J19-L23-L24-L25</f>
        <v>172810.03000000014</v>
      </c>
      <c r="M26" s="4">
        <f t="shared" si="1"/>
        <v>25921.504500000021</v>
      </c>
    </row>
    <row r="27" spans="2:14" x14ac:dyDescent="0.2">
      <c r="F27" s="7">
        <f>SUM(F24:F26)</f>
        <v>24943.284000000011</v>
      </c>
      <c r="G27" s="5">
        <f>F27/12</f>
        <v>2078.6070000000009</v>
      </c>
      <c r="I27" t="s">
        <v>17</v>
      </c>
      <c r="M27" s="4">
        <f>SUM(M24:M26)</f>
        <v>53421.504500000025</v>
      </c>
      <c r="N27" s="4"/>
    </row>
    <row r="29" spans="2:14" x14ac:dyDescent="0.2">
      <c r="K29" s="4"/>
      <c r="L29" s="4"/>
      <c r="M29" s="4"/>
    </row>
    <row r="30" spans="2:14" x14ac:dyDescent="0.2">
      <c r="I30" t="s">
        <v>20</v>
      </c>
      <c r="J30" s="4">
        <f>F27</f>
        <v>24943.284000000011</v>
      </c>
    </row>
    <row r="31" spans="2:14" x14ac:dyDescent="0.2">
      <c r="I31" t="s">
        <v>19</v>
      </c>
      <c r="J31" s="1">
        <v>25775.65</v>
      </c>
    </row>
    <row r="33" spans="9:10" x14ac:dyDescent="0.2">
      <c r="I33" t="s">
        <v>21</v>
      </c>
      <c r="J33" s="4">
        <f>SUM(J30:J31)</f>
        <v>50718.934000000008</v>
      </c>
    </row>
    <row r="35" spans="9:10" x14ac:dyDescent="0.2">
      <c r="I35" t="s">
        <v>30</v>
      </c>
      <c r="J35" s="5">
        <f>M27-J33</f>
        <v>2702.5705000000162</v>
      </c>
    </row>
    <row r="37" spans="9:10" x14ac:dyDescent="0.2">
      <c r="I37" t="s">
        <v>23</v>
      </c>
      <c r="J37" s="5">
        <f>G27</f>
        <v>2078.6070000000009</v>
      </c>
    </row>
    <row r="39" spans="9:10" x14ac:dyDescent="0.2">
      <c r="I39" t="s">
        <v>24</v>
      </c>
      <c r="J39" s="6">
        <f>J35+J37</f>
        <v>4781.1775000000171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zoomScale="85" zoomScaleNormal="85" workbookViewId="0">
      <selection activeCell="J27" sqref="J27"/>
    </sheetView>
  </sheetViews>
  <sheetFormatPr defaultRowHeight="14.25" x14ac:dyDescent="0.2"/>
  <cols>
    <col min="1" max="1" width="7.875" customWidth="1"/>
    <col min="2" max="2" width="25.875" customWidth="1"/>
    <col min="3" max="3" width="11.375" bestFit="1" customWidth="1"/>
    <col min="4" max="4" width="9.375" bestFit="1" customWidth="1"/>
    <col min="5" max="5" width="11.375" bestFit="1" customWidth="1"/>
    <col min="6" max="6" width="10.375" bestFit="1" customWidth="1"/>
    <col min="7" max="7" width="8" customWidth="1"/>
    <col min="8" max="8" width="4" customWidth="1"/>
    <col min="9" max="9" width="40.875" bestFit="1" customWidth="1"/>
    <col min="10" max="10" width="11.375" bestFit="1" customWidth="1"/>
    <col min="11" max="11" width="11.625" bestFit="1" customWidth="1"/>
    <col min="12" max="12" width="11.375" bestFit="1" customWidth="1"/>
    <col min="13" max="13" width="10.375" bestFit="1" customWidth="1"/>
    <col min="14" max="14" width="10.5" customWidth="1"/>
  </cols>
  <sheetData>
    <row r="1" spans="2:13" x14ac:dyDescent="0.2">
      <c r="B1" t="s">
        <v>18</v>
      </c>
      <c r="C1" s="1">
        <v>37133</v>
      </c>
      <c r="D1" s="1">
        <v>12</v>
      </c>
      <c r="E1" s="2">
        <f>C1*D1</f>
        <v>445596</v>
      </c>
      <c r="F1" s="1"/>
      <c r="I1" t="s">
        <v>27</v>
      </c>
      <c r="J1" s="2">
        <v>217779.53</v>
      </c>
      <c r="L1" s="2"/>
    </row>
    <row r="2" spans="2:13" x14ac:dyDescent="0.2">
      <c r="F2" s="1"/>
      <c r="I2" t="s">
        <v>26</v>
      </c>
      <c r="J2" s="1">
        <v>58217.95</v>
      </c>
      <c r="L2" s="2"/>
    </row>
    <row r="3" spans="2:13" x14ac:dyDescent="0.2">
      <c r="C3" s="1"/>
      <c r="F3" s="1"/>
      <c r="I3" t="s">
        <v>25</v>
      </c>
      <c r="J3" s="1">
        <f>C4</f>
        <v>445596</v>
      </c>
      <c r="K3" s="2">
        <f>SUM(J1:J3)</f>
        <v>721593.48</v>
      </c>
      <c r="L3" s="1"/>
    </row>
    <row r="4" spans="2:13" x14ac:dyDescent="0.2">
      <c r="B4" t="s">
        <v>25</v>
      </c>
      <c r="C4" s="1">
        <v>445596</v>
      </c>
      <c r="F4" s="1"/>
      <c r="L4" s="4"/>
    </row>
    <row r="5" spans="2:13" x14ac:dyDescent="0.2">
      <c r="B5" t="s">
        <v>8</v>
      </c>
      <c r="C5" s="1">
        <v>100000</v>
      </c>
      <c r="I5" t="s">
        <v>28</v>
      </c>
      <c r="J5" s="1">
        <f>SUM(J1:J3)</f>
        <v>721593.48</v>
      </c>
    </row>
    <row r="6" spans="2:13" x14ac:dyDescent="0.2">
      <c r="B6" t="s">
        <v>9</v>
      </c>
      <c r="C6" s="1">
        <v>60000</v>
      </c>
      <c r="F6" s="1"/>
      <c r="I6" t="s">
        <v>8</v>
      </c>
      <c r="J6" s="1">
        <v>100000</v>
      </c>
    </row>
    <row r="7" spans="2:13" x14ac:dyDescent="0.2">
      <c r="B7" t="s">
        <v>10</v>
      </c>
      <c r="C7" s="1">
        <v>30000</v>
      </c>
      <c r="I7" t="s">
        <v>9</v>
      </c>
      <c r="J7" s="1">
        <v>60000</v>
      </c>
    </row>
    <row r="8" spans="2:13" x14ac:dyDescent="0.2">
      <c r="I8" t="s">
        <v>10</v>
      </c>
      <c r="J8" s="1">
        <v>30000</v>
      </c>
    </row>
    <row r="9" spans="2:13" x14ac:dyDescent="0.2">
      <c r="B9" t="s">
        <v>11</v>
      </c>
      <c r="C9" s="1">
        <f>SUM(C5:C7)</f>
        <v>190000</v>
      </c>
    </row>
    <row r="10" spans="2:13" x14ac:dyDescent="0.2">
      <c r="I10" t="s">
        <v>11</v>
      </c>
      <c r="J10" s="1">
        <f>SUM(J6:J8)</f>
        <v>190000</v>
      </c>
    </row>
    <row r="11" spans="2:13" x14ac:dyDescent="0.2">
      <c r="B11" t="s">
        <v>12</v>
      </c>
      <c r="C11" s="1">
        <f>C4-C9</f>
        <v>255596</v>
      </c>
    </row>
    <row r="12" spans="2:13" x14ac:dyDescent="0.2">
      <c r="I12" t="s">
        <v>12</v>
      </c>
      <c r="J12" s="1">
        <f>J5-J10</f>
        <v>531593.48</v>
      </c>
    </row>
    <row r="15" spans="2:13" x14ac:dyDescent="0.2">
      <c r="B15" t="s">
        <v>13</v>
      </c>
      <c r="C15" s="2">
        <v>150000</v>
      </c>
      <c r="D15" s="3">
        <v>0</v>
      </c>
      <c r="E15" s="4">
        <v>150000</v>
      </c>
      <c r="F15" s="4">
        <f>C15*D15</f>
        <v>0</v>
      </c>
      <c r="G15" s="4"/>
      <c r="I15" t="s">
        <v>13</v>
      </c>
      <c r="J15" s="2">
        <v>150000</v>
      </c>
      <c r="K15" s="3">
        <v>0</v>
      </c>
      <c r="L15" s="4">
        <v>150000</v>
      </c>
      <c r="M15" s="4">
        <f>J15*K15</f>
        <v>0</v>
      </c>
    </row>
    <row r="16" spans="2:13" x14ac:dyDescent="0.2">
      <c r="B16" t="s">
        <v>14</v>
      </c>
      <c r="C16" s="2">
        <v>150000</v>
      </c>
      <c r="D16" s="3">
        <v>0.05</v>
      </c>
      <c r="E16" s="4">
        <f>C11-E15</f>
        <v>105596</v>
      </c>
      <c r="F16" s="7">
        <f>E16*D16</f>
        <v>5279.8</v>
      </c>
      <c r="G16" s="5">
        <f>F16/12</f>
        <v>439.98333333333335</v>
      </c>
      <c r="I16" t="s">
        <v>14</v>
      </c>
      <c r="J16" s="2">
        <v>150000</v>
      </c>
      <c r="K16" s="3">
        <v>0.05</v>
      </c>
      <c r="L16" s="4">
        <v>150000</v>
      </c>
      <c r="M16" s="4">
        <f>L16*K16</f>
        <v>7500</v>
      </c>
    </row>
    <row r="17" spans="2:14" x14ac:dyDescent="0.2">
      <c r="B17" t="s">
        <v>15</v>
      </c>
      <c r="C17" s="2">
        <v>200000</v>
      </c>
      <c r="D17" s="3">
        <v>0.1</v>
      </c>
      <c r="E17" s="4"/>
      <c r="F17" s="7"/>
      <c r="G17" s="7"/>
      <c r="I17" t="s">
        <v>15</v>
      </c>
      <c r="J17" s="2">
        <v>200000</v>
      </c>
      <c r="K17" s="3">
        <v>0.1</v>
      </c>
      <c r="L17" s="4">
        <v>200000</v>
      </c>
      <c r="M17" s="4">
        <f t="shared" ref="M17:M18" si="0">L17*K17</f>
        <v>20000</v>
      </c>
    </row>
    <row r="18" spans="2:14" x14ac:dyDescent="0.2">
      <c r="B18" t="s">
        <v>16</v>
      </c>
      <c r="C18" s="2">
        <v>250000</v>
      </c>
      <c r="D18" s="3">
        <v>0.15</v>
      </c>
      <c r="E18" s="3"/>
      <c r="F18" s="4"/>
      <c r="G18" s="4"/>
      <c r="I18" t="s">
        <v>16</v>
      </c>
      <c r="J18" s="2">
        <v>250000</v>
      </c>
      <c r="K18" s="3">
        <v>0.15</v>
      </c>
      <c r="L18" s="4">
        <f>J12-L15-L16-L17</f>
        <v>31593.479999999981</v>
      </c>
      <c r="M18" s="4">
        <f t="shared" si="0"/>
        <v>4739.0219999999972</v>
      </c>
    </row>
    <row r="19" spans="2:14" x14ac:dyDescent="0.2">
      <c r="B19" t="s">
        <v>17</v>
      </c>
      <c r="I19" t="s">
        <v>17</v>
      </c>
      <c r="M19" s="7">
        <f>SUM(M16:M18)</f>
        <v>32239.021999999997</v>
      </c>
      <c r="N19" s="4"/>
    </row>
    <row r="21" spans="2:14" x14ac:dyDescent="0.2">
      <c r="J21" s="8"/>
      <c r="K21" s="4"/>
      <c r="L21" s="4"/>
      <c r="M21" s="4"/>
    </row>
    <row r="22" spans="2:14" x14ac:dyDescent="0.2">
      <c r="I22" t="s">
        <v>20</v>
      </c>
      <c r="J22" s="7">
        <f>F16</f>
        <v>5279.8</v>
      </c>
    </row>
    <row r="23" spans="2:14" x14ac:dyDescent="0.2">
      <c r="I23" t="s">
        <v>19</v>
      </c>
      <c r="J23" s="9">
        <v>19557.75</v>
      </c>
    </row>
    <row r="24" spans="2:14" x14ac:dyDescent="0.2">
      <c r="J24" s="8"/>
    </row>
    <row r="25" spans="2:14" x14ac:dyDescent="0.2">
      <c r="I25" t="s">
        <v>21</v>
      </c>
      <c r="J25" s="7">
        <f>SUM(J22:J23)</f>
        <v>24837.55</v>
      </c>
    </row>
    <row r="26" spans="2:14" x14ac:dyDescent="0.2">
      <c r="J26" s="8"/>
    </row>
    <row r="27" spans="2:14" x14ac:dyDescent="0.2">
      <c r="I27" t="s">
        <v>22</v>
      </c>
      <c r="J27" s="5">
        <f>M19-J25</f>
        <v>7401.4719999999979</v>
      </c>
    </row>
    <row r="28" spans="2:14" x14ac:dyDescent="0.2">
      <c r="J28" s="8"/>
    </row>
    <row r="29" spans="2:14" x14ac:dyDescent="0.2">
      <c r="I29" t="s">
        <v>23</v>
      </c>
      <c r="J29" s="5">
        <f>G16</f>
        <v>439.98333333333335</v>
      </c>
    </row>
    <row r="31" spans="2:14" x14ac:dyDescent="0.2">
      <c r="I31" t="s">
        <v>24</v>
      </c>
      <c r="J31" s="10">
        <f>J27+J29</f>
        <v>7841.4553333333315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A13" zoomScale="85" zoomScaleNormal="85" workbookViewId="0">
      <selection activeCell="L36" sqref="L36"/>
    </sheetView>
  </sheetViews>
  <sheetFormatPr defaultRowHeight="14.25" x14ac:dyDescent="0.2"/>
  <cols>
    <col min="1" max="1" width="7.875" customWidth="1"/>
    <col min="2" max="2" width="25.875" customWidth="1"/>
    <col min="3" max="3" width="11.375" bestFit="1" customWidth="1"/>
    <col min="4" max="4" width="9.375" bestFit="1" customWidth="1"/>
    <col min="5" max="5" width="11.375" bestFit="1" customWidth="1"/>
    <col min="6" max="6" width="10.375" bestFit="1" customWidth="1"/>
    <col min="7" max="7" width="8" customWidth="1"/>
    <col min="8" max="8" width="4" customWidth="1"/>
    <col min="9" max="9" width="40.875" bestFit="1" customWidth="1"/>
    <col min="10" max="10" width="11.375" bestFit="1" customWidth="1"/>
    <col min="11" max="11" width="11.625" bestFit="1" customWidth="1"/>
    <col min="12" max="12" width="11.375" bestFit="1" customWidth="1"/>
    <col min="13" max="13" width="10.375" bestFit="1" customWidth="1"/>
    <col min="14" max="14" width="10.5" customWidth="1"/>
  </cols>
  <sheetData>
    <row r="1" spans="2:13" x14ac:dyDescent="0.2">
      <c r="B1" t="s">
        <v>18</v>
      </c>
      <c r="C1" s="1">
        <v>37133</v>
      </c>
      <c r="D1" s="1">
        <v>12</v>
      </c>
      <c r="E1" s="2">
        <f>C1*D1</f>
        <v>445596</v>
      </c>
      <c r="F1" s="1"/>
      <c r="I1" t="s">
        <v>27</v>
      </c>
      <c r="J1" s="2">
        <v>217779.53</v>
      </c>
      <c r="L1" s="2"/>
      <c r="M1" s="1">
        <v>58217.95</v>
      </c>
    </row>
    <row r="2" spans="2:13" x14ac:dyDescent="0.2">
      <c r="F2" s="1"/>
      <c r="I2" t="s">
        <v>26</v>
      </c>
      <c r="J2" s="1">
        <v>37845.57</v>
      </c>
      <c r="L2" s="2"/>
      <c r="M2" s="1">
        <v>17316.53</v>
      </c>
    </row>
    <row r="3" spans="2:13" x14ac:dyDescent="0.2">
      <c r="C3" s="1"/>
      <c r="F3" s="1"/>
      <c r="I3" t="s">
        <v>25</v>
      </c>
      <c r="J3" s="1">
        <f>C4</f>
        <v>445596</v>
      </c>
      <c r="K3" s="2">
        <f>SUM(J1:J3)</f>
        <v>701221.1</v>
      </c>
      <c r="L3" s="1"/>
      <c r="M3" s="1">
        <f>M1-M2</f>
        <v>40901.42</v>
      </c>
    </row>
    <row r="4" spans="2:13" x14ac:dyDescent="0.2">
      <c r="B4" t="s">
        <v>25</v>
      </c>
      <c r="C4" s="1">
        <v>445596</v>
      </c>
      <c r="F4" s="1"/>
      <c r="L4" s="4"/>
    </row>
    <row r="5" spans="2:13" x14ac:dyDescent="0.2">
      <c r="B5" t="s">
        <v>8</v>
      </c>
      <c r="C5" s="1">
        <v>100000</v>
      </c>
      <c r="I5" t="s">
        <v>28</v>
      </c>
      <c r="J5" s="1">
        <f>SUM(J1:J3)</f>
        <v>701221.1</v>
      </c>
    </row>
    <row r="6" spans="2:13" x14ac:dyDescent="0.2">
      <c r="B6" t="s">
        <v>9</v>
      </c>
      <c r="C6" s="1">
        <v>60000</v>
      </c>
      <c r="F6" s="1"/>
      <c r="I6" t="s">
        <v>8</v>
      </c>
      <c r="J6" s="1">
        <v>100000</v>
      </c>
    </row>
    <row r="7" spans="2:13" x14ac:dyDescent="0.2">
      <c r="B7" t="s">
        <v>10</v>
      </c>
      <c r="C7" s="1">
        <v>30000</v>
      </c>
      <c r="I7" t="s">
        <v>9</v>
      </c>
      <c r="J7" s="1">
        <v>60000</v>
      </c>
    </row>
    <row r="8" spans="2:13" x14ac:dyDescent="0.2">
      <c r="I8" t="s">
        <v>10</v>
      </c>
      <c r="J8" s="1">
        <v>30000</v>
      </c>
    </row>
    <row r="9" spans="2:13" x14ac:dyDescent="0.2">
      <c r="B9" t="s">
        <v>11</v>
      </c>
      <c r="C9" s="1">
        <f>SUM(C5:C7)</f>
        <v>190000</v>
      </c>
    </row>
    <row r="10" spans="2:13" x14ac:dyDescent="0.2">
      <c r="I10" t="s">
        <v>11</v>
      </c>
      <c r="J10" s="1">
        <f>SUM(J6:J8)</f>
        <v>190000</v>
      </c>
    </row>
    <row r="11" spans="2:13" x14ac:dyDescent="0.2">
      <c r="B11" t="s">
        <v>12</v>
      </c>
      <c r="C11" s="1">
        <f>C4-C9</f>
        <v>255596</v>
      </c>
    </row>
    <row r="12" spans="2:13" x14ac:dyDescent="0.2">
      <c r="I12" t="s">
        <v>12</v>
      </c>
      <c r="J12" s="1">
        <f>J5-J10</f>
        <v>511221.1</v>
      </c>
    </row>
    <row r="15" spans="2:13" x14ac:dyDescent="0.2">
      <c r="B15" t="s">
        <v>13</v>
      </c>
      <c r="C15" s="2">
        <v>150000</v>
      </c>
      <c r="D15" s="3">
        <v>0</v>
      </c>
      <c r="E15" s="4">
        <v>150000</v>
      </c>
      <c r="F15" s="4">
        <f>C15*D15</f>
        <v>0</v>
      </c>
      <c r="G15" s="4"/>
      <c r="I15" t="s">
        <v>13</v>
      </c>
      <c r="J15" s="2">
        <v>150000</v>
      </c>
      <c r="K15" s="3">
        <v>0</v>
      </c>
      <c r="L15" s="4">
        <v>150000</v>
      </c>
      <c r="M15" s="4">
        <f>J15*K15</f>
        <v>0</v>
      </c>
    </row>
    <row r="16" spans="2:13" x14ac:dyDescent="0.2">
      <c r="B16" t="s">
        <v>14</v>
      </c>
      <c r="C16" s="2">
        <v>150000</v>
      </c>
      <c r="D16" s="3">
        <v>0.05</v>
      </c>
      <c r="E16" s="4">
        <f>C11-E15</f>
        <v>105596</v>
      </c>
      <c r="F16" s="7">
        <f>E16*D16</f>
        <v>5279.8</v>
      </c>
      <c r="G16" s="5">
        <f>F16/12</f>
        <v>439.98333333333335</v>
      </c>
      <c r="I16" t="s">
        <v>14</v>
      </c>
      <c r="J16" s="2">
        <v>150000</v>
      </c>
      <c r="K16" s="3">
        <v>0.05</v>
      </c>
      <c r="L16" s="4">
        <v>150000</v>
      </c>
      <c r="M16" s="4">
        <f>L16*K16</f>
        <v>7500</v>
      </c>
    </row>
    <row r="17" spans="2:14" x14ac:dyDescent="0.2">
      <c r="B17" t="s">
        <v>15</v>
      </c>
      <c r="C17" s="2">
        <v>200000</v>
      </c>
      <c r="D17" s="3">
        <v>0.1</v>
      </c>
      <c r="E17" s="4"/>
      <c r="F17" s="7"/>
      <c r="G17" s="7"/>
      <c r="I17" t="s">
        <v>15</v>
      </c>
      <c r="J17" s="2">
        <v>200000</v>
      </c>
      <c r="K17" s="3">
        <v>0.1</v>
      </c>
      <c r="L17" s="4">
        <v>200000</v>
      </c>
      <c r="M17" s="4">
        <f t="shared" ref="M17:M18" si="0">L17*K17</f>
        <v>20000</v>
      </c>
    </row>
    <row r="18" spans="2:14" x14ac:dyDescent="0.2">
      <c r="B18" t="s">
        <v>16</v>
      </c>
      <c r="C18" s="2">
        <v>250000</v>
      </c>
      <c r="D18" s="3">
        <v>0.15</v>
      </c>
      <c r="E18" s="3"/>
      <c r="F18" s="4"/>
      <c r="G18" s="4"/>
      <c r="I18" t="s">
        <v>16</v>
      </c>
      <c r="J18" s="2">
        <v>250000</v>
      </c>
      <c r="K18" s="3">
        <v>0.15</v>
      </c>
      <c r="L18" s="4">
        <f>J12-L15-L16-L17</f>
        <v>11221.099999999977</v>
      </c>
      <c r="M18" s="4">
        <f t="shared" si="0"/>
        <v>1683.1649999999966</v>
      </c>
    </row>
    <row r="19" spans="2:14" x14ac:dyDescent="0.2">
      <c r="B19" t="s">
        <v>17</v>
      </c>
      <c r="I19" t="s">
        <v>17</v>
      </c>
      <c r="M19" s="7">
        <f>SUM(M16:M18)</f>
        <v>29183.164999999997</v>
      </c>
      <c r="N19" s="4"/>
    </row>
    <row r="21" spans="2:14" x14ac:dyDescent="0.2">
      <c r="J21" s="8"/>
      <c r="K21" s="4"/>
      <c r="L21" s="4"/>
      <c r="M21" s="4"/>
    </row>
    <row r="22" spans="2:14" x14ac:dyDescent="0.2">
      <c r="I22" t="s">
        <v>20</v>
      </c>
      <c r="J22" s="7">
        <f>F16</f>
        <v>5279.8</v>
      </c>
    </row>
    <row r="23" spans="2:14" x14ac:dyDescent="0.2">
      <c r="I23" t="s">
        <v>19</v>
      </c>
      <c r="J23" s="9">
        <v>19557.75</v>
      </c>
    </row>
    <row r="24" spans="2:14" x14ac:dyDescent="0.2">
      <c r="J24" s="8"/>
    </row>
    <row r="25" spans="2:14" x14ac:dyDescent="0.2">
      <c r="I25" t="s">
        <v>21</v>
      </c>
      <c r="J25" s="7">
        <f>SUM(J22:J23)</f>
        <v>24837.55</v>
      </c>
    </row>
    <row r="26" spans="2:14" x14ac:dyDescent="0.2">
      <c r="J26" s="8"/>
    </row>
    <row r="27" spans="2:14" x14ac:dyDescent="0.2">
      <c r="I27" t="s">
        <v>31</v>
      </c>
      <c r="J27" s="5">
        <f>M19-J25</f>
        <v>4345.614999999998</v>
      </c>
      <c r="L27" s="7"/>
      <c r="M27" s="4"/>
    </row>
    <row r="28" spans="2:14" x14ac:dyDescent="0.2">
      <c r="J28" s="8"/>
    </row>
    <row r="29" spans="2:14" x14ac:dyDescent="0.2">
      <c r="I29" t="s">
        <v>23</v>
      </c>
      <c r="J29" s="5">
        <f>G16</f>
        <v>439.98333333333335</v>
      </c>
      <c r="L29" s="4"/>
    </row>
    <row r="31" spans="2:14" x14ac:dyDescent="0.2">
      <c r="I31" t="s">
        <v>24</v>
      </c>
      <c r="J31" s="10">
        <f>J27+J29</f>
        <v>4785.5983333333315</v>
      </c>
    </row>
    <row r="35" spans="9:10" x14ac:dyDescent="0.2">
      <c r="I35" t="s">
        <v>32</v>
      </c>
      <c r="J35">
        <v>7401.47</v>
      </c>
    </row>
    <row r="36" spans="9:10" x14ac:dyDescent="0.2">
      <c r="I36" t="s">
        <v>33</v>
      </c>
      <c r="J36" s="4">
        <f>J27</f>
        <v>4345.614999999998</v>
      </c>
    </row>
    <row r="38" spans="9:10" x14ac:dyDescent="0.2">
      <c r="I38" t="s">
        <v>34</v>
      </c>
      <c r="J38" s="11">
        <f>J35-J36</f>
        <v>3055.8550000000023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Slip</vt:lpstr>
      <vt:lpstr>1879027</vt:lpstr>
      <vt:lpstr>1913014</vt:lpstr>
      <vt:lpstr>1913014ภาษีทอดแรก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Piyanate Naraviriyakul</dc:creator>
  <cp:lastModifiedBy>Piyanate Naraviriyakul</cp:lastModifiedBy>
  <dcterms:created xsi:type="dcterms:W3CDTF">2021-11-15T07:44:41Z</dcterms:created>
  <dcterms:modified xsi:type="dcterms:W3CDTF">2021-11-15T09:45:41Z</dcterms:modified>
</cp:coreProperties>
</file>