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akjit.s\Desktop\"/>
    </mc:Choice>
  </mc:AlternateContent>
  <bookViews>
    <workbookView xWindow="0" yWindow="0" windowWidth="20490" windowHeight="7500" tabRatio="260"/>
  </bookViews>
  <sheets>
    <sheet name="40300000015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" i="2" l="1"/>
  <c r="S39" i="2"/>
  <c r="S40" i="2"/>
  <c r="S41" i="2"/>
  <c r="S42" i="2"/>
  <c r="S43" i="2"/>
  <c r="S44" i="2"/>
  <c r="G6" i="2"/>
  <c r="I42" i="2" s="1"/>
  <c r="F5" i="2"/>
  <c r="G5" i="2" s="1"/>
  <c r="G7" i="2"/>
  <c r="G45" i="2" l="1"/>
  <c r="I39" i="2"/>
  <c r="I41" i="2"/>
  <c r="I40" i="2"/>
  <c r="K50" i="2"/>
  <c r="K49" i="2"/>
  <c r="E38" i="2"/>
  <c r="G50" i="2"/>
  <c r="G58" i="2"/>
  <c r="G47" i="2"/>
  <c r="E42" i="2"/>
  <c r="G52" i="2"/>
  <c r="G49" i="2"/>
  <c r="E44" i="2"/>
  <c r="G59" i="2"/>
  <c r="G56" i="2"/>
  <c r="G51" i="2"/>
  <c r="G48" i="2"/>
  <c r="E43" i="2"/>
  <c r="E41" i="2"/>
  <c r="G53" i="2"/>
  <c r="E45" i="2"/>
  <c r="G54" i="2"/>
  <c r="E39" i="2"/>
  <c r="E40" i="2"/>
  <c r="G46" i="2"/>
  <c r="G55" i="2"/>
  <c r="G57" i="2"/>
  <c r="K46" i="2"/>
  <c r="I44" i="2"/>
  <c r="I43" i="2"/>
  <c r="K45" i="2"/>
  <c r="I38" i="2"/>
  <c r="K48" i="2"/>
  <c r="K59" i="2"/>
  <c r="I45" i="2"/>
  <c r="K47" i="2"/>
  <c r="K57" i="2"/>
  <c r="K52" i="2"/>
  <c r="O49" i="2"/>
  <c r="O50" i="2"/>
  <c r="O56" i="2"/>
  <c r="O59" i="2"/>
  <c r="O57" i="2"/>
  <c r="K58" i="2"/>
  <c r="M43" i="2"/>
  <c r="O58" i="2"/>
  <c r="K55" i="2"/>
  <c r="O55" i="2"/>
  <c r="O52" i="2"/>
  <c r="M44" i="2"/>
  <c r="K56" i="2"/>
  <c r="O48" i="2"/>
  <c r="K53" i="2"/>
  <c r="O53" i="2"/>
  <c r="O47" i="2"/>
  <c r="K54" i="2"/>
  <c r="K51" i="2"/>
  <c r="O54" i="2"/>
  <c r="O46" i="2"/>
  <c r="O51" i="2"/>
  <c r="M42" i="2"/>
  <c r="M41" i="2"/>
  <c r="M40" i="2"/>
  <c r="M39" i="2"/>
  <c r="M38" i="2"/>
  <c r="M46" i="2"/>
  <c r="M45" i="2"/>
  <c r="Q45" i="2" l="1"/>
  <c r="S45" i="2" s="1"/>
  <c r="Q48" i="2"/>
  <c r="S48" i="2" s="1"/>
  <c r="Q54" i="2"/>
  <c r="S54" i="2" s="1"/>
  <c r="Q50" i="2"/>
  <c r="S50" i="2" s="1"/>
  <c r="R59" i="2"/>
  <c r="Q56" i="2"/>
  <c r="S56" i="2" s="1"/>
  <c r="Q57" i="2"/>
  <c r="S57" i="2" s="1"/>
  <c r="Q55" i="2"/>
  <c r="S55" i="2" s="1"/>
  <c r="Q52" i="2"/>
  <c r="S52" i="2" s="1"/>
  <c r="Q53" i="2"/>
  <c r="S53" i="2" s="1"/>
  <c r="P49" i="2"/>
  <c r="Q49" i="2"/>
  <c r="S49" i="2" s="1"/>
  <c r="Q46" i="2"/>
  <c r="P46" i="2"/>
  <c r="Q47" i="2"/>
  <c r="S47" i="2" s="1"/>
  <c r="R46" i="2"/>
  <c r="Q51" i="2"/>
  <c r="S51" i="2" s="1"/>
  <c r="P58" i="2"/>
  <c r="Q58" i="2"/>
  <c r="S58" i="2" s="1"/>
  <c r="Q59" i="2"/>
  <c r="P59" i="2"/>
  <c r="P44" i="2"/>
  <c r="P55" i="2"/>
  <c r="P41" i="2"/>
  <c r="P52" i="2"/>
  <c r="P57" i="2"/>
  <c r="P40" i="2"/>
  <c r="P43" i="2"/>
  <c r="P42" i="2"/>
  <c r="P53" i="2"/>
  <c r="P39" i="2"/>
  <c r="P48" i="2"/>
  <c r="P47" i="2"/>
  <c r="P54" i="2"/>
  <c r="P51" i="2"/>
  <c r="P45" i="2"/>
  <c r="P56" i="2"/>
  <c r="P50" i="2"/>
  <c r="P38" i="2"/>
  <c r="S59" i="2" l="1"/>
  <c r="S46" i="2"/>
  <c r="P60" i="2"/>
  <c r="S60" i="2" l="1"/>
</calcChain>
</file>

<file path=xl/sharedStrings.xml><?xml version="1.0" encoding="utf-8"?>
<sst xmlns="http://schemas.openxmlformats.org/spreadsheetml/2006/main" count="117" uniqueCount="100">
  <si>
    <t>08.10.2021</t>
  </si>
  <si>
    <t>07.10.2032</t>
  </si>
  <si>
    <t>อายุ</t>
  </si>
  <si>
    <t>26.05.2022</t>
  </si>
  <si>
    <t>ค่าเสื่อมต่อวัน</t>
  </si>
  <si>
    <t>มูลค่า</t>
  </si>
  <si>
    <t>จำนวนวัน</t>
  </si>
  <si>
    <t>24.06.2022</t>
  </si>
  <si>
    <t>Asset Value Date</t>
  </si>
  <si>
    <t>Posting Date</t>
  </si>
  <si>
    <t>1-7 ตค 31</t>
  </si>
  <si>
    <t>พย 21</t>
  </si>
  <si>
    <t>ธค 21</t>
  </si>
  <si>
    <t>มค 22</t>
  </si>
  <si>
    <t>กพ 22</t>
  </si>
  <si>
    <t>มีค 22</t>
  </si>
  <si>
    <t>พค 22</t>
  </si>
  <si>
    <t>มิย 22</t>
  </si>
  <si>
    <t>เดือนตามปีปฏิทิน</t>
  </si>
  <si>
    <t>งวดปี SAP</t>
  </si>
  <si>
    <t>1/2022</t>
  </si>
  <si>
    <t>2/2022</t>
  </si>
  <si>
    <t>กค 22</t>
  </si>
  <si>
    <t>สค 22</t>
  </si>
  <si>
    <t>เมษ 22</t>
  </si>
  <si>
    <t>3/2022</t>
  </si>
  <si>
    <t>4/2022</t>
  </si>
  <si>
    <t>5/2022</t>
  </si>
  <si>
    <t>6/2022</t>
  </si>
  <si>
    <t>7/2022</t>
  </si>
  <si>
    <t>8/2022</t>
  </si>
  <si>
    <t>9/2022</t>
  </si>
  <si>
    <t>10/2022</t>
  </si>
  <si>
    <t>11/2022</t>
  </si>
  <si>
    <t>12/2022</t>
  </si>
  <si>
    <t>กย 22</t>
  </si>
  <si>
    <t>2023</t>
  </si>
  <si>
    <t>ค่าเสื่อม</t>
  </si>
  <si>
    <t>2024</t>
  </si>
  <si>
    <t>2025</t>
  </si>
  <si>
    <t>2026</t>
  </si>
  <si>
    <t>ตค 23 - กย 24</t>
  </si>
  <si>
    <t>ตค 25 - กย 26</t>
  </si>
  <si>
    <t>ตค 26 - กย 27</t>
  </si>
  <si>
    <t>2027</t>
  </si>
  <si>
    <t>ตค 27 - กย 28</t>
  </si>
  <si>
    <t>ตค 22 - กย 23</t>
  </si>
  <si>
    <t>ตค 24 - กย 25</t>
  </si>
  <si>
    <t>2028</t>
  </si>
  <si>
    <t>ปีที่</t>
  </si>
  <si>
    <t>2029</t>
  </si>
  <si>
    <t>2030</t>
  </si>
  <si>
    <t>ตค 28 - กย 29</t>
  </si>
  <si>
    <t>ตค 29 - กย 30</t>
  </si>
  <si>
    <t>2031</t>
  </si>
  <si>
    <t>ตค 30 - กย 31</t>
  </si>
  <si>
    <t>2032</t>
  </si>
  <si>
    <t>8-31 ตค 21</t>
  </si>
  <si>
    <t>รวม</t>
  </si>
  <si>
    <t>ค่าเสื่อมที่ SAP บันทึก</t>
  </si>
  <si>
    <t>ค่าเสื่อมประจำงวด</t>
  </si>
  <si>
    <t>หักค่าเสื่อม 1 บาท</t>
  </si>
  <si>
    <t>ค่าเสื่อมปรับย้อนหลัง</t>
  </si>
  <si>
    <t>สินทรัพย์</t>
  </si>
  <si>
    <t>403000000151</t>
  </si>
  <si>
    <t>* ตอนแรก กำหนดให้เริ่มคิดค่าเสื่อม 26.05.2022</t>
  </si>
  <si>
    <t xml:space="preserve"> มาแก้เป็น 08.10.2021 หลังจาก บันทึกค่าเสื่อมงวด พค ไปแล้ว</t>
  </si>
  <si>
    <t xml:space="preserve"> ทำให้ค่าเสื่อมปรับย้อนในงวด มิย</t>
  </si>
  <si>
    <t>จำนวนวันย้อน</t>
  </si>
  <si>
    <t>ค่าเสื่อมย้อน</t>
  </si>
  <si>
    <t>ประเภทรายการ</t>
  </si>
  <si>
    <t>โอนสินทรัพย์</t>
  </si>
  <si>
    <t>รับสินทรัพย์เพิ่ม</t>
  </si>
  <si>
    <t>เริ่มต้นคิดค่าเสื่อม</t>
  </si>
  <si>
    <t>สิ้นสุดคิดค่าเสื่อม</t>
  </si>
  <si>
    <t>* โอนสินทรัพย์ ค่าเสื่อมราคาจะคิดต่อจากตัวเดิม ณ วันที่ Asset Value Date เพราะการโอน คือ การที่สินทรัพย์ก่อนหน้าใช้งานไปแล้ว ค่าเสื่อมที่เกิดขึ้นก่อนวันโอน จะคิดไปแล้วที่ตัวเดิม</t>
  </si>
  <si>
    <t>* รับสินทรัพย์เพิ่ม ค่าเสื่อมราคาจะคิดปรับย้อนให้ทันที สำหรับค่าเสื่อมราคาที่เกิดขึ้นในปี เนื่องจากระบบจะรู้ว่าเป็นการเพิ่มมูลค่า ไม่เคยคำนวนค่าเสื่อมมาก่อน</t>
  </si>
  <si>
    <t>รวม SAP บันทึก</t>
  </si>
  <si>
    <t>ค่าเสื่อมรวมที่คำนวนได้</t>
  </si>
  <si>
    <t xml:space="preserve">เพราะการโอน จากสินทรัพย์ A ไป B คือ การที่สินทรัพย์ A ใช้งานไปแล้ว </t>
  </si>
  <si>
    <t xml:space="preserve">ค่าเสื่อมที่เกิดขึ้นก่อนวันโอน จะเป็นส่วนของสินทรัพย์ A </t>
  </si>
  <si>
    <t>แล้วแต่ว่า A อยากจะคิดค่าเสื่อมยังไง</t>
  </si>
  <si>
    <t>แต่หลังจากวันโอน ก็จะเป็นส่วนการคิดค่าเสื่อมของ B ว่า B อยากจะคิดยังไง</t>
  </si>
  <si>
    <t xml:space="preserve">การโอนจากสินทรัพย์ A ไป B </t>
  </si>
  <si>
    <t>เพื่อให้ระบบมันรู้ว่า โอน A ไป B วันนั้นเลย A ยังไม่เคยใช้งานมาก่อน เริ่มใช้งานที่ B ค่าเสื่อมทั้งหมดไปคิดที่ B ทั้งหมด</t>
  </si>
  <si>
    <t xml:space="preserve">2. แต่ของ WU ไประบุวันโอน Asset Value Date ไปเป็นวันอื่นๆ หลังจากใช้งานไปนานแล้ว 
</t>
  </si>
  <si>
    <t>ดังนั้น ระบบจะคิดค่าเสื่อมก่อนวันโอน ไว้ที่ A , หลังวันโอนไปจนครบอายุ ไว้ที่ B</t>
  </si>
  <si>
    <t>เราจะต้องระบุวันโอน Asset Value Date ย้อนไปวันที่รับมูลค่าของสินทรัพย์ A เลย</t>
  </si>
  <si>
    <t>1. อยากให้ค่าเสื่อมไม่คิดที่ A ไปเริ่มคิดที่ B ให้หมด</t>
  </si>
  <si>
    <t xml:space="preserve">3. การบันทึกค่าเสื่อมราคาของ SAP จะคำนวนและบันทึกค่าเสื่อม ณ งวดปัจจุบัน ให้ถูกต้อง </t>
  </si>
  <si>
    <t>ไม่ว่าจะมาจากการแก้อายุ แก้คีย์ค่าเสื่อม แก้วันที่เริ่มคิด เพิ่มยอด ลดยอด โอนใดๆ ก็ตาม</t>
  </si>
  <si>
    <t xml:space="preserve">4. เมื่อครบอายุสินทรัพย์ นับจากวันที่เริ่มคิดค่าเสื่อมราคาล่าสุด ณ ปัจจุบัน (แก้หลายรอบ มันจะยึดจากที่ปัจจุบัน) </t>
  </si>
  <si>
    <t>ระบบจะบันทึกค่าเสื่อมราคาทั้งหมด ให้เหลือ มูลค่าซาก ให้ถูกต้อง</t>
  </si>
  <si>
    <t>ระบบมันจะไม่รู้ว่าเราต้องการแบบนี้ เพราะที่ถูก 8 เดือนนั้น ต้องคิดที่ A</t>
  </si>
  <si>
    <t>เช่น บอกว่า สินทรัพย์ A ใช้งานไปแล้ว 8 เดือน ค่อยมาโอนไป B แต่เราบอกว่า ไม่อยากให้ค่าเสื่อมมันคิดที่ A จะขอให้มาคิดที่ B ทั้งหมดในงวดนี้เลย</t>
  </si>
  <si>
    <t>5. ดังนั้น การโอนโดยระบุวันโอน Asset Value Date ไปเป็นวันอื่นๆ หลังจากใช้งานไปนานแล้ว</t>
  </si>
  <si>
    <t>เราจึงต้องบันทึกปรับปรุงสินทรัพย์ งวดนี้ โดย</t>
  </si>
  <si>
    <t xml:space="preserve">1. ปรับลดค่าเสื่อมของ 8 เดือน จาก A </t>
  </si>
  <si>
    <t xml:space="preserve">2. ปรับเพิ่มค่าเสื่อมของ 8 เดือนไปให้ B </t>
  </si>
  <si>
    <t xml:space="preserve"> ถ้าเราไม่ได้บันทึกในงวดนี้ ระบบจะไปคำนวนเมื่อครบอายุสินทรัพย์ จะบันทึกค่าเสื่อมราคาทั้งหมด ให้เหลือ มูลค่าซาก ให้ถูกต้อง  ทั้ง A และ B จึงมีรายการปรับในงวดสุดท้าย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</si>
</sst>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87" formatCode="_-* #,##0.0000_-;\-* #,##0.0000_-;_-* &quot;-&quot;??_-;_-@_-"/>
    <numFmt numFmtId="190" formatCode="_-* #,##0.000_-;\-* #,##0.000_-;_-* &quot;-&quot;????_-;_-@_-"/>
    <numFmt numFmtId="191" formatCode="_-* #,##0.00_-;\-* #,##0.00_-;_-* &quot;-&quot;????_-;_-@_-"/>
    <numFmt numFmtId="193" formatCode="_-* #,##0.00_-;\-* #,##0.00_-;_-* &quot;-&quot;???_-;_-@_-"/>
  </numFmts>
  <fonts count="1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theme="1"/>
      <name val="Tahoma"/>
      <family val="2"/>
      <scheme val="minor"/>
    </font>
    <font>
      <b/>
      <u val="singleAccounting"/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u/>
      <sz val="11"/>
      <color theme="1"/>
      <name val="Tahoma"/>
      <family val="2"/>
      <scheme val="minor"/>
    </font>
    <font>
      <sz val="11"/>
      <name val="Tahoma"/>
      <family val="2"/>
      <charset val="222"/>
      <scheme val="minor"/>
    </font>
    <font>
      <sz val="11"/>
      <color rgb="FF0070C0"/>
      <name val="Tahoma"/>
      <family val="2"/>
      <charset val="222"/>
      <scheme val="minor"/>
    </font>
    <font>
      <sz val="11"/>
      <color theme="1" tint="4.9989318521683403E-2"/>
      <name val="Tahoma"/>
      <family val="2"/>
      <scheme val="minor"/>
    </font>
    <font>
      <sz val="11"/>
      <color theme="1" tint="4.9989318521683403E-2"/>
      <name val="Tahoma"/>
      <family val="2"/>
      <charset val="222"/>
      <scheme val="minor"/>
    </font>
    <font>
      <i/>
      <u/>
      <sz val="11"/>
      <color theme="1" tint="4.9989318521683403E-2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187" fontId="0" fillId="2" borderId="1" xfId="1" applyNumberFormat="1" applyFont="1" applyFill="1" applyBorder="1" applyAlignment="1">
      <alignment horizontal="right"/>
    </xf>
    <xf numFmtId="0" fontId="0" fillId="0" borderId="1" xfId="0" applyFill="1" applyBorder="1"/>
    <xf numFmtId="4" fontId="0" fillId="0" borderId="1" xfId="0" applyNumberFormat="1" applyFill="1" applyBorder="1"/>
    <xf numFmtId="43" fontId="0" fillId="0" borderId="0" xfId="0" applyNumberFormat="1"/>
    <xf numFmtId="43" fontId="4" fillId="0" borderId="0" xfId="0" applyNumberFormat="1" applyFont="1"/>
    <xf numFmtId="0" fontId="0" fillId="0" borderId="1" xfId="0" applyBorder="1" applyAlignment="1">
      <alignment horizontal="center"/>
    </xf>
    <xf numFmtId="0" fontId="2" fillId="0" borderId="1" xfId="0" applyFont="1" applyFill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7" fontId="0" fillId="0" borderId="6" xfId="0" quotePrefix="1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0" applyNumberFormat="1" applyFill="1" applyBorder="1" applyAlignment="1">
      <alignment horizontal="center"/>
    </xf>
    <xf numFmtId="17" fontId="0" fillId="0" borderId="3" xfId="0" quotePrefix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17" fontId="0" fillId="0" borderId="11" xfId="0" quotePrefix="1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43" fontId="0" fillId="0" borderId="21" xfId="0" applyNumberFormat="1" applyFill="1" applyBorder="1" applyAlignment="1">
      <alignment horizontal="center"/>
    </xf>
    <xf numFmtId="17" fontId="0" fillId="0" borderId="8" xfId="0" quotePrefix="1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90" fontId="0" fillId="0" borderId="15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93" fontId="0" fillId="0" borderId="25" xfId="0" applyNumberFormat="1" applyBorder="1"/>
    <xf numFmtId="193" fontId="0" fillId="0" borderId="26" xfId="0" applyNumberFormat="1" applyBorder="1"/>
    <xf numFmtId="1" fontId="0" fillId="2" borderId="8" xfId="0" applyNumberFormat="1" applyFill="1" applyBorder="1" applyAlignment="1">
      <alignment horizontal="center"/>
    </xf>
    <xf numFmtId="1" fontId="0" fillId="0" borderId="3" xfId="0" quotePrefix="1" applyNumberFormat="1" applyBorder="1" applyAlignment="1">
      <alignment horizontal="center"/>
    </xf>
    <xf numFmtId="1" fontId="0" fillId="0" borderId="6" xfId="0" quotePrefix="1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8" xfId="0" quotePrefix="1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91" fontId="0" fillId="0" borderId="15" xfId="0" applyNumberFormat="1" applyFill="1" applyBorder="1" applyAlignment="1">
      <alignment horizontal="center"/>
    </xf>
    <xf numFmtId="193" fontId="0" fillId="0" borderId="2" xfId="0" applyNumberFormat="1" applyFill="1" applyBorder="1"/>
    <xf numFmtId="0" fontId="0" fillId="2" borderId="27" xfId="0" applyFill="1" applyBorder="1" applyAlignment="1">
      <alignment horizontal="center"/>
    </xf>
    <xf numFmtId="43" fontId="2" fillId="0" borderId="28" xfId="0" applyNumberFormat="1" applyFont="1" applyFill="1" applyBorder="1" applyAlignment="1">
      <alignment horizontal="center"/>
    </xf>
    <xf numFmtId="43" fontId="2" fillId="0" borderId="29" xfId="0" applyNumberFormat="1" applyFont="1" applyFill="1" applyBorder="1" applyAlignment="1">
      <alignment horizontal="center"/>
    </xf>
    <xf numFmtId="43" fontId="7" fillId="0" borderId="29" xfId="0" applyNumberFormat="1" applyFont="1" applyFill="1" applyBorder="1" applyAlignment="1">
      <alignment horizontal="center"/>
    </xf>
    <xf numFmtId="43" fontId="7" fillId="4" borderId="23" xfId="0" applyNumberFormat="1" applyFont="1" applyFill="1" applyBorder="1" applyAlignment="1">
      <alignment horizontal="center"/>
    </xf>
    <xf numFmtId="43" fontId="7" fillId="4" borderId="17" xfId="0" applyNumberFormat="1" applyFont="1" applyFill="1" applyBorder="1" applyAlignment="1">
      <alignment horizontal="center"/>
    </xf>
    <xf numFmtId="193" fontId="0" fillId="4" borderId="25" xfId="0" applyNumberFormat="1" applyFill="1" applyBorder="1"/>
    <xf numFmtId="191" fontId="0" fillId="0" borderId="10" xfId="0" applyNumberForma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93" fontId="0" fillId="0" borderId="25" xfId="0" applyNumberFormat="1" applyFill="1" applyBorder="1"/>
    <xf numFmtId="193" fontId="2" fillId="2" borderId="2" xfId="0" applyNumberFormat="1" applyFont="1" applyFill="1" applyBorder="1"/>
    <xf numFmtId="43" fontId="7" fillId="0" borderId="18" xfId="0" applyNumberFormat="1" applyFont="1" applyFill="1" applyBorder="1" applyAlignment="1">
      <alignment horizontal="center"/>
    </xf>
    <xf numFmtId="193" fontId="4" fillId="0" borderId="2" xfId="0" applyNumberFormat="1" applyFont="1" applyFill="1" applyBorder="1"/>
    <xf numFmtId="1" fontId="0" fillId="0" borderId="4" xfId="0" quotePrefix="1" applyNumberFormat="1" applyBorder="1" applyAlignment="1">
      <alignment horizontal="center"/>
    </xf>
    <xf numFmtId="17" fontId="0" fillId="0" borderId="4" xfId="0" quotePrefix="1" applyNumberFormat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43" fontId="2" fillId="2" borderId="31" xfId="0" applyNumberFormat="1" applyFont="1" applyFill="1" applyBorder="1" applyAlignment="1">
      <alignment horizontal="center"/>
    </xf>
    <xf numFmtId="43" fontId="2" fillId="2" borderId="32" xfId="0" applyNumberFormat="1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91" fontId="0" fillId="0" borderId="34" xfId="0" applyNumberFormat="1" applyBorder="1" applyAlignment="1">
      <alignment horizontal="center"/>
    </xf>
    <xf numFmtId="0" fontId="0" fillId="2" borderId="34" xfId="0" applyFill="1" applyBorder="1" applyAlignment="1">
      <alignment horizontal="center"/>
    </xf>
    <xf numFmtId="43" fontId="2" fillId="0" borderId="5" xfId="0" applyNumberFormat="1" applyFont="1" applyFill="1" applyBorder="1" applyAlignment="1">
      <alignment horizontal="center"/>
    </xf>
    <xf numFmtId="43" fontId="2" fillId="0" borderId="7" xfId="0" applyNumberFormat="1" applyFont="1" applyFill="1" applyBorder="1" applyAlignment="1">
      <alignment horizontal="center"/>
    </xf>
    <xf numFmtId="43" fontId="7" fillId="0" borderId="7" xfId="0" applyNumberFormat="1" applyFont="1" applyFill="1" applyBorder="1" applyAlignment="1">
      <alignment horizontal="center"/>
    </xf>
    <xf numFmtId="43" fontId="0" fillId="0" borderId="0" xfId="1" applyFont="1" applyFill="1" applyBorder="1"/>
    <xf numFmtId="0" fontId="3" fillId="0" borderId="0" xfId="0" applyFont="1" applyFill="1" applyBorder="1"/>
    <xf numFmtId="43" fontId="0" fillId="2" borderId="34" xfId="0" applyNumberFormat="1" applyFill="1" applyBorder="1" applyAlignment="1">
      <alignment horizontal="center"/>
    </xf>
    <xf numFmtId="43" fontId="0" fillId="0" borderId="17" xfId="0" applyNumberFormat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4" xfId="0" applyNumberFormat="1" applyBorder="1" applyAlignment="1">
      <alignment horizontal="center"/>
    </xf>
    <xf numFmtId="43" fontId="0" fillId="0" borderId="0" xfId="0" applyNumberFormat="1" applyBorder="1"/>
    <xf numFmtId="43" fontId="0" fillId="0" borderId="6" xfId="0" applyNumberFormat="1" applyBorder="1" applyAlignment="1">
      <alignment horizontal="center"/>
    </xf>
    <xf numFmtId="43" fontId="0" fillId="2" borderId="1" xfId="1" applyNumberFormat="1" applyFont="1" applyFill="1" applyBorder="1" applyAlignment="1">
      <alignment horizontal="right"/>
    </xf>
    <xf numFmtId="43" fontId="0" fillId="0" borderId="1" xfId="1" applyNumberFormat="1" applyFont="1" applyFill="1" applyBorder="1"/>
    <xf numFmtId="0" fontId="0" fillId="2" borderId="1" xfId="0" applyFill="1" applyBorder="1"/>
    <xf numFmtId="0" fontId="0" fillId="0" borderId="1" xfId="0" quotePrefix="1" applyBorder="1" applyAlignment="1">
      <alignment horizontal="center"/>
    </xf>
    <xf numFmtId="0" fontId="2" fillId="0" borderId="0" xfId="0" applyFont="1"/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8" fillId="0" borderId="0" xfId="0" applyFont="1"/>
    <xf numFmtId="0" fontId="8" fillId="0" borderId="1" xfId="0" applyFont="1" applyFill="1" applyBorder="1"/>
    <xf numFmtId="0" fontId="9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11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showGridLines="0" tabSelected="1" zoomScale="89" zoomScaleNormal="89" workbookViewId="0">
      <selection activeCell="E23" sqref="E23"/>
    </sheetView>
  </sheetViews>
  <sheetFormatPr defaultColWidth="10.125" defaultRowHeight="14.25" x14ac:dyDescent="0.2"/>
  <cols>
    <col min="1" max="1" width="14" style="1" customWidth="1"/>
    <col min="2" max="2" width="15.125" style="1" customWidth="1"/>
    <col min="3" max="3" width="17.25" style="9" customWidth="1"/>
    <col min="4" max="4" width="15.125" style="10" customWidth="1"/>
    <col min="5" max="5" width="15.125" style="10" bestFit="1" customWidth="1"/>
    <col min="6" max="6" width="12.375" style="10" bestFit="1" customWidth="1"/>
    <col min="7" max="7" width="16.25" style="10" bestFit="1" customWidth="1"/>
    <col min="8" max="8" width="11.25" style="11" bestFit="1" customWidth="1"/>
    <col min="9" max="9" width="12.5" style="98" customWidth="1"/>
    <col min="10" max="10" width="7.875" style="10" bestFit="1" customWidth="1"/>
    <col min="11" max="11" width="10.375" style="10" bestFit="1" customWidth="1"/>
    <col min="12" max="12" width="11.25" style="11" bestFit="1" customWidth="1"/>
    <col min="13" max="13" width="10.25" bestFit="1" customWidth="1"/>
    <col min="14" max="14" width="7.875" bestFit="1" customWidth="1"/>
    <col min="15" max="15" width="8.875" bestFit="1" customWidth="1"/>
    <col min="16" max="16" width="18.5" bestFit="1" customWidth="1"/>
    <col min="17" max="17" width="14.5" bestFit="1" customWidth="1"/>
    <col min="18" max="18" width="16.625" bestFit="1" customWidth="1"/>
    <col min="19" max="19" width="14" bestFit="1" customWidth="1"/>
    <col min="20" max="20" width="49.75" bestFit="1" customWidth="1"/>
    <col min="21" max="22" width="16.875" bestFit="1" customWidth="1"/>
    <col min="23" max="23" width="9.5" bestFit="1" customWidth="1"/>
  </cols>
  <sheetData>
    <row r="1" spans="1:26" x14ac:dyDescent="0.2">
      <c r="A1" s="101" t="s">
        <v>63</v>
      </c>
      <c r="B1" s="101" t="s">
        <v>2</v>
      </c>
      <c r="C1" s="10"/>
      <c r="D1" t="s">
        <v>65</v>
      </c>
      <c r="E1"/>
      <c r="F1" s="92"/>
      <c r="G1" s="92"/>
      <c r="H1" s="92"/>
      <c r="I1" s="92"/>
      <c r="J1"/>
      <c r="K1"/>
      <c r="L1"/>
    </row>
    <row r="2" spans="1:26" x14ac:dyDescent="0.2">
      <c r="A2" s="102" t="s">
        <v>64</v>
      </c>
      <c r="B2" s="7">
        <v>10</v>
      </c>
      <c r="C2" s="10"/>
      <c r="D2" t="s">
        <v>66</v>
      </c>
      <c r="E2"/>
      <c r="F2" s="92"/>
      <c r="G2" s="92"/>
      <c r="H2" s="92"/>
      <c r="I2" s="92"/>
      <c r="J2"/>
      <c r="K2"/>
      <c r="L2"/>
    </row>
    <row r="3" spans="1:26" x14ac:dyDescent="0.2">
      <c r="A3" s="10"/>
      <c r="B3" s="10"/>
      <c r="C3" s="10"/>
      <c r="D3" t="s">
        <v>67</v>
      </c>
      <c r="E3"/>
      <c r="F3" s="92"/>
      <c r="G3" s="92"/>
      <c r="H3" s="92"/>
      <c r="I3" s="92"/>
      <c r="J3"/>
      <c r="K3"/>
      <c r="L3"/>
    </row>
    <row r="4" spans="1:26" x14ac:dyDescent="0.2">
      <c r="A4" s="2" t="s">
        <v>70</v>
      </c>
      <c r="B4" s="2" t="s">
        <v>9</v>
      </c>
      <c r="C4" s="2" t="s">
        <v>8</v>
      </c>
      <c r="D4" s="2" t="s">
        <v>73</v>
      </c>
      <c r="E4" s="2" t="s">
        <v>74</v>
      </c>
      <c r="F4" s="2" t="s">
        <v>5</v>
      </c>
      <c r="G4" s="99" t="s">
        <v>4</v>
      </c>
      <c r="H4" s="92"/>
      <c r="I4" s="92"/>
      <c r="J4"/>
      <c r="K4"/>
      <c r="L4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x14ac:dyDescent="0.2">
      <c r="A5" s="8" t="s">
        <v>71</v>
      </c>
      <c r="B5" s="3" t="s">
        <v>3</v>
      </c>
      <c r="C5" s="8" t="s">
        <v>3</v>
      </c>
      <c r="D5" s="4" t="s">
        <v>0</v>
      </c>
      <c r="E5" s="100" t="s">
        <v>1</v>
      </c>
      <c r="F5" s="4">
        <f>475000+74900</f>
        <v>549900</v>
      </c>
      <c r="G5" s="100">
        <f>F5/10/365</f>
        <v>150.65753424657535</v>
      </c>
      <c r="H5" s="92"/>
      <c r="I5" s="92"/>
      <c r="J5"/>
      <c r="K5"/>
      <c r="L5"/>
      <c r="Q5" s="91"/>
      <c r="R5" s="91"/>
      <c r="S5" s="91"/>
      <c r="T5" s="91"/>
      <c r="U5" s="91"/>
      <c r="V5" s="91"/>
      <c r="W5" s="91"/>
      <c r="X5" s="72"/>
      <c r="Y5" s="72"/>
      <c r="Z5" s="72"/>
    </row>
    <row r="6" spans="1:26" x14ac:dyDescent="0.2">
      <c r="A6" s="108" t="s">
        <v>72</v>
      </c>
      <c r="B6" s="3" t="s">
        <v>3</v>
      </c>
      <c r="C6" s="3" t="s">
        <v>3</v>
      </c>
      <c r="D6" s="4" t="s">
        <v>0</v>
      </c>
      <c r="E6" s="100" t="s">
        <v>1</v>
      </c>
      <c r="F6" s="4">
        <v>110460</v>
      </c>
      <c r="G6" s="100">
        <f>F6/10/365</f>
        <v>30.263013698630136</v>
      </c>
      <c r="H6" s="92"/>
      <c r="I6" s="92"/>
      <c r="J6"/>
      <c r="K6"/>
      <c r="L6"/>
      <c r="Q6" s="92"/>
      <c r="R6" s="92"/>
      <c r="S6" s="92"/>
      <c r="T6" s="92"/>
      <c r="U6" s="92"/>
      <c r="V6" s="92"/>
      <c r="W6" s="92"/>
      <c r="X6" s="72"/>
      <c r="Y6" s="72"/>
      <c r="Z6" s="72"/>
    </row>
    <row r="7" spans="1:26" x14ac:dyDescent="0.2">
      <c r="A7" s="108" t="s">
        <v>72</v>
      </c>
      <c r="B7" s="3" t="s">
        <v>7</v>
      </c>
      <c r="C7" s="3" t="s">
        <v>0</v>
      </c>
      <c r="D7" s="4" t="s">
        <v>0</v>
      </c>
      <c r="E7" s="100" t="s">
        <v>1</v>
      </c>
      <c r="F7" s="4">
        <v>7890</v>
      </c>
      <c r="G7" s="100">
        <f>F7/10/365</f>
        <v>2.1616438356164385</v>
      </c>
      <c r="H7" s="92"/>
      <c r="I7" s="92"/>
      <c r="J7"/>
      <c r="K7"/>
      <c r="L7"/>
      <c r="Q7" s="91"/>
      <c r="R7" s="91"/>
      <c r="S7" s="91"/>
      <c r="T7" s="91"/>
      <c r="U7" s="91"/>
      <c r="V7" s="91"/>
      <c r="W7" s="91"/>
      <c r="X7" s="72"/>
      <c r="Y7" s="72"/>
      <c r="Z7" s="72"/>
    </row>
    <row r="8" spans="1:26" x14ac:dyDescent="0.2">
      <c r="A8" s="10"/>
      <c r="B8" s="10"/>
      <c r="C8" s="10"/>
      <c r="E8" s="92"/>
      <c r="F8"/>
      <c r="G8"/>
      <c r="H8" s="92"/>
      <c r="I8" s="92"/>
      <c r="J8"/>
      <c r="K8"/>
      <c r="L8"/>
      <c r="Q8" s="92"/>
      <c r="R8" s="92"/>
      <c r="S8" s="92"/>
      <c r="T8" s="92"/>
      <c r="U8" s="92"/>
      <c r="V8" s="92"/>
      <c r="W8" s="92"/>
      <c r="X8" s="72"/>
      <c r="Y8" s="72"/>
      <c r="Z8" s="72"/>
    </row>
    <row r="9" spans="1:26" s="71" customFormat="1" x14ac:dyDescent="0.2">
      <c r="A9" s="107" t="s">
        <v>76</v>
      </c>
      <c r="B9" s="10"/>
      <c r="C9" s="10"/>
      <c r="D9" s="10"/>
      <c r="E9" s="10"/>
      <c r="F9" s="10"/>
      <c r="G9" s="10"/>
      <c r="H9" s="10"/>
      <c r="I9" s="59"/>
      <c r="J9" s="10"/>
      <c r="K9" s="10"/>
      <c r="L9" s="10"/>
      <c r="P9" s="72"/>
    </row>
    <row r="10" spans="1:26" s="71" customFormat="1" x14ac:dyDescent="0.2">
      <c r="A10" s="103" t="s">
        <v>75</v>
      </c>
      <c r="C10" s="110"/>
      <c r="D10" s="110"/>
      <c r="E10" s="111"/>
      <c r="F10" s="10"/>
      <c r="G10" s="10"/>
      <c r="H10" s="10"/>
      <c r="I10" s="59"/>
      <c r="J10" s="10"/>
      <c r="K10" s="10"/>
      <c r="L10" s="10"/>
    </row>
    <row r="11" spans="1:26" s="71" customFormat="1" x14ac:dyDescent="0.2">
      <c r="A11" s="113" t="s">
        <v>79</v>
      </c>
      <c r="B11" s="10"/>
      <c r="E11" s="10"/>
      <c r="F11" s="10"/>
      <c r="G11" s="10"/>
      <c r="H11" s="10"/>
      <c r="I11" s="59"/>
      <c r="J11" s="10"/>
      <c r="K11" s="10"/>
      <c r="L11" s="10"/>
    </row>
    <row r="12" spans="1:26" s="71" customFormat="1" x14ac:dyDescent="0.2">
      <c r="A12" s="114" t="s">
        <v>80</v>
      </c>
      <c r="B12" s="10"/>
      <c r="E12" s="10"/>
      <c r="F12" s="10"/>
      <c r="G12" s="10"/>
      <c r="H12" s="10"/>
      <c r="I12" s="59"/>
      <c r="J12" s="10"/>
      <c r="K12" s="10"/>
      <c r="L12" s="10"/>
    </row>
    <row r="13" spans="1:26" s="71" customFormat="1" x14ac:dyDescent="0.2">
      <c r="A13" s="115" t="s">
        <v>81</v>
      </c>
      <c r="B13" s="10"/>
      <c r="E13" s="10"/>
      <c r="F13" s="10"/>
      <c r="G13" s="10"/>
      <c r="H13" s="10"/>
      <c r="I13" s="59"/>
      <c r="J13" s="10"/>
      <c r="K13" s="10"/>
      <c r="L13" s="10"/>
    </row>
    <row r="14" spans="1:26" s="71" customFormat="1" x14ac:dyDescent="0.2">
      <c r="A14" s="115" t="s">
        <v>82</v>
      </c>
      <c r="B14" s="10"/>
      <c r="E14" s="10"/>
      <c r="F14" s="10"/>
      <c r="G14" s="10"/>
      <c r="H14" s="10"/>
      <c r="I14" s="59"/>
      <c r="J14" s="10"/>
      <c r="K14" s="10"/>
      <c r="L14" s="10"/>
    </row>
    <row r="15" spans="1:26" s="71" customFormat="1" x14ac:dyDescent="0.2">
      <c r="A15" s="109" t="s">
        <v>83</v>
      </c>
      <c r="C15" s="110"/>
      <c r="D15" s="110"/>
      <c r="E15" s="111"/>
      <c r="F15" s="10"/>
      <c r="G15" s="10"/>
      <c r="H15" s="10"/>
      <c r="I15" s="59"/>
      <c r="J15" s="10"/>
      <c r="K15" s="10"/>
      <c r="L15" s="10"/>
    </row>
    <row r="16" spans="1:26" s="71" customFormat="1" x14ac:dyDescent="0.2">
      <c r="A16" s="109" t="s">
        <v>88</v>
      </c>
      <c r="C16" s="110"/>
      <c r="D16" s="110"/>
      <c r="E16" s="111"/>
      <c r="F16" s="10"/>
      <c r="G16" s="10"/>
      <c r="H16" s="10"/>
      <c r="I16" s="59"/>
      <c r="J16" s="10"/>
      <c r="K16" s="10"/>
      <c r="L16" s="10"/>
    </row>
    <row r="17" spans="1:12" s="71" customFormat="1" x14ac:dyDescent="0.2">
      <c r="A17" s="116" t="s">
        <v>87</v>
      </c>
      <c r="C17" s="110"/>
      <c r="D17" s="110"/>
      <c r="E17" s="111"/>
      <c r="F17" s="10"/>
      <c r="G17" s="10"/>
      <c r="H17" s="10"/>
      <c r="I17" s="59"/>
      <c r="J17" s="10"/>
      <c r="K17" s="10"/>
      <c r="L17" s="10"/>
    </row>
    <row r="18" spans="1:12" s="71" customFormat="1" x14ac:dyDescent="0.2">
      <c r="A18" s="109" t="s">
        <v>84</v>
      </c>
      <c r="C18" s="110"/>
      <c r="D18" s="110"/>
      <c r="E18" s="111"/>
      <c r="F18" s="10"/>
      <c r="G18" s="10"/>
      <c r="H18" s="10"/>
      <c r="I18" s="59"/>
      <c r="J18" s="10"/>
      <c r="K18" s="10"/>
      <c r="L18" s="10"/>
    </row>
    <row r="19" spans="1:12" s="71" customFormat="1" x14ac:dyDescent="0.2">
      <c r="A19" s="109"/>
      <c r="C19" s="110"/>
      <c r="D19" s="110"/>
      <c r="E19" s="111"/>
      <c r="F19" s="10"/>
      <c r="G19" s="10"/>
      <c r="H19" s="10"/>
      <c r="I19" s="59"/>
      <c r="J19" s="10"/>
      <c r="K19" s="10"/>
      <c r="L19" s="10"/>
    </row>
    <row r="20" spans="1:12" s="71" customFormat="1" x14ac:dyDescent="0.2">
      <c r="A20" s="109" t="s">
        <v>85</v>
      </c>
      <c r="C20" s="110"/>
      <c r="D20" s="110"/>
      <c r="E20" s="111"/>
      <c r="F20" s="10"/>
      <c r="G20" s="10"/>
      <c r="H20" s="10"/>
      <c r="I20" s="59"/>
      <c r="J20" s="10"/>
      <c r="K20" s="10"/>
      <c r="L20" s="10"/>
    </row>
    <row r="21" spans="1:12" s="71" customFormat="1" x14ac:dyDescent="0.2">
      <c r="A21" s="112" t="s">
        <v>86</v>
      </c>
      <c r="C21" s="110"/>
      <c r="D21" s="110"/>
      <c r="E21" s="111"/>
      <c r="F21" s="10"/>
      <c r="G21" s="10"/>
      <c r="H21" s="10"/>
      <c r="I21" s="59"/>
      <c r="J21" s="10"/>
      <c r="K21" s="10"/>
      <c r="L21" s="10"/>
    </row>
    <row r="22" spans="1:12" s="71" customFormat="1" x14ac:dyDescent="0.2">
      <c r="C22" s="110"/>
      <c r="D22" s="110"/>
      <c r="E22" s="111"/>
      <c r="F22" s="10"/>
      <c r="G22" s="10"/>
      <c r="H22" s="10"/>
      <c r="I22" s="59"/>
      <c r="J22" s="10"/>
      <c r="K22" s="10"/>
      <c r="L22" s="10"/>
    </row>
    <row r="23" spans="1:12" s="71" customFormat="1" x14ac:dyDescent="0.2">
      <c r="A23" s="112" t="s">
        <v>89</v>
      </c>
      <c r="C23" s="110"/>
      <c r="D23" s="110"/>
      <c r="E23" s="111"/>
      <c r="F23" s="10"/>
      <c r="G23" s="10"/>
      <c r="H23" s="10"/>
      <c r="I23" s="59"/>
      <c r="J23" s="10"/>
      <c r="K23" s="10"/>
      <c r="L23" s="10"/>
    </row>
    <row r="24" spans="1:12" s="71" customFormat="1" x14ac:dyDescent="0.2">
      <c r="A24" s="71" t="s">
        <v>90</v>
      </c>
      <c r="C24" s="110"/>
      <c r="D24" s="110"/>
      <c r="E24" s="111"/>
      <c r="F24" s="10"/>
      <c r="G24" s="10"/>
      <c r="H24" s="10"/>
      <c r="I24" s="59"/>
      <c r="J24" s="10"/>
      <c r="K24" s="10"/>
      <c r="L24" s="10"/>
    </row>
    <row r="25" spans="1:12" s="71" customFormat="1" x14ac:dyDescent="0.2">
      <c r="A25" s="112"/>
      <c r="C25" s="110"/>
      <c r="D25" s="110"/>
      <c r="E25" s="111"/>
      <c r="F25" s="10"/>
      <c r="G25" s="10"/>
      <c r="H25" s="10"/>
      <c r="I25" s="59"/>
      <c r="J25" s="10"/>
      <c r="K25" s="10"/>
      <c r="L25" s="10"/>
    </row>
    <row r="26" spans="1:12" s="71" customFormat="1" x14ac:dyDescent="0.2">
      <c r="A26" s="112" t="s">
        <v>91</v>
      </c>
      <c r="C26" s="110"/>
      <c r="D26" s="110"/>
      <c r="E26" s="111"/>
      <c r="F26" s="10"/>
      <c r="G26" s="10"/>
      <c r="H26" s="10"/>
      <c r="I26" s="59"/>
      <c r="J26" s="10"/>
      <c r="K26" s="10"/>
      <c r="L26" s="10"/>
    </row>
    <row r="27" spans="1:12" s="71" customFormat="1" x14ac:dyDescent="0.2">
      <c r="A27" s="112" t="s">
        <v>92</v>
      </c>
      <c r="C27" s="110"/>
      <c r="D27" s="110"/>
      <c r="E27" s="111"/>
      <c r="F27" s="10"/>
      <c r="G27" s="10"/>
      <c r="H27" s="10"/>
      <c r="I27" s="59"/>
      <c r="J27" s="10"/>
      <c r="K27" s="10"/>
      <c r="L27" s="10"/>
    </row>
    <row r="28" spans="1:12" s="71" customFormat="1" x14ac:dyDescent="0.2">
      <c r="A28" s="112"/>
      <c r="C28" s="110"/>
      <c r="D28" s="110"/>
      <c r="E28" s="111"/>
      <c r="F28" s="10"/>
      <c r="G28" s="10"/>
      <c r="H28" s="10"/>
      <c r="I28" s="59"/>
      <c r="J28" s="10"/>
      <c r="K28" s="10"/>
      <c r="L28" s="10"/>
    </row>
    <row r="29" spans="1:12" s="71" customFormat="1" x14ac:dyDescent="0.2">
      <c r="A29" s="112" t="s">
        <v>95</v>
      </c>
      <c r="C29" s="110"/>
      <c r="D29" s="110"/>
      <c r="E29" s="111"/>
      <c r="F29" s="10"/>
      <c r="G29" s="10"/>
      <c r="H29" s="10"/>
      <c r="I29" s="59"/>
      <c r="J29" s="10"/>
      <c r="K29" s="10"/>
      <c r="L29" s="10"/>
    </row>
    <row r="30" spans="1:12" s="71" customFormat="1" x14ac:dyDescent="0.2">
      <c r="A30" s="112" t="s">
        <v>94</v>
      </c>
      <c r="C30" s="110"/>
      <c r="D30" s="110"/>
      <c r="E30" s="111"/>
      <c r="F30" s="10"/>
      <c r="G30" s="10"/>
      <c r="H30" s="10"/>
      <c r="I30" s="59"/>
      <c r="J30" s="10"/>
      <c r="K30" s="10"/>
      <c r="L30" s="10"/>
    </row>
    <row r="31" spans="1:12" s="71" customFormat="1" x14ac:dyDescent="0.2">
      <c r="A31" s="112" t="s">
        <v>93</v>
      </c>
      <c r="C31" s="110"/>
      <c r="D31" s="110"/>
      <c r="E31" s="111"/>
      <c r="F31" s="10"/>
      <c r="G31" s="10"/>
      <c r="H31" s="10"/>
      <c r="I31" s="59"/>
      <c r="J31" s="10"/>
      <c r="K31" s="10"/>
      <c r="L31" s="10"/>
    </row>
    <row r="32" spans="1:12" s="71" customFormat="1" x14ac:dyDescent="0.2">
      <c r="A32" s="112" t="s">
        <v>96</v>
      </c>
      <c r="C32" s="110"/>
      <c r="D32" s="110"/>
      <c r="E32" s="111"/>
      <c r="F32" s="10"/>
      <c r="G32" s="10"/>
      <c r="H32" s="10"/>
      <c r="I32" s="59"/>
      <c r="J32" s="10"/>
      <c r="K32" s="10"/>
      <c r="L32" s="10"/>
    </row>
    <row r="33" spans="1:23" s="71" customFormat="1" x14ac:dyDescent="0.2">
      <c r="A33" s="112" t="s">
        <v>97</v>
      </c>
      <c r="C33" s="110"/>
      <c r="D33" s="110"/>
      <c r="E33" s="111"/>
      <c r="F33" s="10"/>
      <c r="G33" s="10"/>
      <c r="H33" s="10"/>
      <c r="I33" s="59"/>
      <c r="J33" s="10"/>
      <c r="K33" s="10"/>
      <c r="L33" s="10"/>
    </row>
    <row r="34" spans="1:23" s="71" customFormat="1" x14ac:dyDescent="0.2">
      <c r="A34" s="112" t="s">
        <v>98</v>
      </c>
      <c r="C34" s="110"/>
      <c r="D34" s="110"/>
      <c r="E34" s="111"/>
      <c r="F34" s="10"/>
      <c r="G34" s="10"/>
      <c r="H34" s="10"/>
      <c r="I34" s="59"/>
      <c r="J34" s="10"/>
      <c r="K34" s="10"/>
      <c r="L34" s="10"/>
    </row>
    <row r="35" spans="1:23" s="71" customFormat="1" ht="15" thickBot="1" x14ac:dyDescent="0.25">
      <c r="A35" s="112" t="s">
        <v>99</v>
      </c>
      <c r="C35" s="110"/>
      <c r="D35" s="110"/>
      <c r="E35" s="111"/>
      <c r="F35" s="10"/>
      <c r="G35" s="10"/>
      <c r="H35" s="10"/>
      <c r="I35" s="59"/>
      <c r="J35" s="10"/>
      <c r="K35" s="10"/>
      <c r="L35" s="10"/>
    </row>
    <row r="36" spans="1:23" ht="17.25" thickBot="1" x14ac:dyDescent="0.4">
      <c r="B36"/>
      <c r="C36" s="10"/>
      <c r="D36"/>
      <c r="E36"/>
      <c r="F36"/>
      <c r="G36"/>
      <c r="H36"/>
      <c r="I36" s="5"/>
      <c r="J36"/>
      <c r="K36"/>
      <c r="L36"/>
      <c r="M36" s="6"/>
      <c r="N36" s="6"/>
      <c r="O36" s="6"/>
      <c r="P36" s="6"/>
      <c r="Q36" s="104" t="s">
        <v>59</v>
      </c>
      <c r="R36" s="105"/>
      <c r="S36" s="106"/>
      <c r="T36" s="6"/>
      <c r="U36" s="6"/>
      <c r="V36" s="6"/>
      <c r="W36" s="6"/>
    </row>
    <row r="37" spans="1:23" ht="15" thickBot="1" x14ac:dyDescent="0.25">
      <c r="A37" s="54" t="s">
        <v>49</v>
      </c>
      <c r="B37" s="12" t="s">
        <v>19</v>
      </c>
      <c r="C37" s="13" t="s">
        <v>18</v>
      </c>
      <c r="D37" s="17" t="s">
        <v>68</v>
      </c>
      <c r="E37" s="87" t="s">
        <v>69</v>
      </c>
      <c r="F37" s="62" t="s">
        <v>6</v>
      </c>
      <c r="G37" s="19" t="s">
        <v>37</v>
      </c>
      <c r="H37" s="17" t="s">
        <v>68</v>
      </c>
      <c r="I37" s="93" t="s">
        <v>69</v>
      </c>
      <c r="J37" s="18" t="s">
        <v>6</v>
      </c>
      <c r="K37" s="19" t="s">
        <v>37</v>
      </c>
      <c r="L37" s="25" t="s">
        <v>68</v>
      </c>
      <c r="M37" s="26" t="s">
        <v>69</v>
      </c>
      <c r="N37" s="26" t="s">
        <v>6</v>
      </c>
      <c r="O37" s="27" t="s">
        <v>37</v>
      </c>
      <c r="P37" s="51" t="s">
        <v>78</v>
      </c>
      <c r="Q37" s="16" t="s">
        <v>60</v>
      </c>
      <c r="R37" s="16" t="s">
        <v>62</v>
      </c>
      <c r="S37" s="51" t="s">
        <v>77</v>
      </c>
    </row>
    <row r="38" spans="1:23" x14ac:dyDescent="0.2">
      <c r="A38" s="55">
        <v>1</v>
      </c>
      <c r="B38" s="32" t="s">
        <v>20</v>
      </c>
      <c r="C38" s="33" t="s">
        <v>57</v>
      </c>
      <c r="D38" s="34">
        <v>24</v>
      </c>
      <c r="E38" s="82">
        <f>D38*$G$5</f>
        <v>3615.7808219178087</v>
      </c>
      <c r="F38" s="63"/>
      <c r="G38" s="88"/>
      <c r="H38" s="34">
        <v>24</v>
      </c>
      <c r="I38" s="66">
        <f>(H38*($G$6))</f>
        <v>726.31232876712329</v>
      </c>
      <c r="J38" s="35"/>
      <c r="K38" s="36"/>
      <c r="L38" s="37">
        <v>24</v>
      </c>
      <c r="M38" s="66">
        <f>$G$7*L38</f>
        <v>51.879452054794527</v>
      </c>
      <c r="N38" s="38"/>
      <c r="O38" s="39"/>
      <c r="P38" s="73">
        <f t="shared" ref="P38:P59" si="0">E38+G38+I38+K38+M38+O38</f>
        <v>4393.9726027397264</v>
      </c>
      <c r="Q38" s="52"/>
      <c r="R38" s="52"/>
      <c r="S38" s="52">
        <f t="shared" ref="S38:S58" si="1">Q38+R38</f>
        <v>0</v>
      </c>
    </row>
    <row r="39" spans="1:23" x14ac:dyDescent="0.2">
      <c r="A39" s="56"/>
      <c r="B39" s="14" t="s">
        <v>21</v>
      </c>
      <c r="C39" s="10" t="s">
        <v>11</v>
      </c>
      <c r="D39" s="20">
        <v>30</v>
      </c>
      <c r="E39" s="83">
        <f>D39*$G$5</f>
        <v>4519.7260273972606</v>
      </c>
      <c r="F39" s="64"/>
      <c r="G39" s="89"/>
      <c r="H39" s="20">
        <v>30</v>
      </c>
      <c r="I39" s="67">
        <f>(H39*($G$6))</f>
        <v>907.89041095890411</v>
      </c>
      <c r="J39" s="21"/>
      <c r="K39" s="22"/>
      <c r="L39" s="28">
        <v>30</v>
      </c>
      <c r="M39" s="67">
        <f>$G$7*L39</f>
        <v>64.849315068493155</v>
      </c>
      <c r="N39" s="29"/>
      <c r="O39" s="30"/>
      <c r="P39" s="73">
        <f t="shared" si="0"/>
        <v>5492.465753424658</v>
      </c>
      <c r="Q39" s="52"/>
      <c r="R39" s="52"/>
      <c r="S39" s="52">
        <f t="shared" si="1"/>
        <v>0</v>
      </c>
    </row>
    <row r="40" spans="1:23" x14ac:dyDescent="0.2">
      <c r="A40" s="56"/>
      <c r="B40" s="14" t="s">
        <v>25</v>
      </c>
      <c r="C40" s="10" t="s">
        <v>12</v>
      </c>
      <c r="D40" s="20">
        <v>31</v>
      </c>
      <c r="E40" s="83">
        <f>D40*$G$5</f>
        <v>4670.3835616438355</v>
      </c>
      <c r="F40" s="64"/>
      <c r="G40" s="89"/>
      <c r="H40" s="20">
        <v>31</v>
      </c>
      <c r="I40" s="67">
        <f>(H40*($G$6))</f>
        <v>938.15342465753417</v>
      </c>
      <c r="J40" s="21"/>
      <c r="K40" s="22"/>
      <c r="L40" s="28">
        <v>31</v>
      </c>
      <c r="M40" s="67">
        <f>$G$7*L40</f>
        <v>67.010958904109586</v>
      </c>
      <c r="N40" s="29"/>
      <c r="O40" s="30"/>
      <c r="P40" s="73">
        <f t="shared" si="0"/>
        <v>5675.5479452054788</v>
      </c>
      <c r="Q40" s="52"/>
      <c r="R40" s="52"/>
      <c r="S40" s="52">
        <f t="shared" si="1"/>
        <v>0</v>
      </c>
    </row>
    <row r="41" spans="1:23" x14ac:dyDescent="0.2">
      <c r="A41" s="56"/>
      <c r="B41" s="14" t="s">
        <v>26</v>
      </c>
      <c r="C41" s="10" t="s">
        <v>13</v>
      </c>
      <c r="D41" s="20">
        <v>31</v>
      </c>
      <c r="E41" s="83">
        <f>D41*$G$5</f>
        <v>4670.3835616438355</v>
      </c>
      <c r="F41" s="64"/>
      <c r="G41" s="89"/>
      <c r="H41" s="20">
        <v>31</v>
      </c>
      <c r="I41" s="67">
        <f>(H41*($G$6))</f>
        <v>938.15342465753417</v>
      </c>
      <c r="J41" s="21"/>
      <c r="K41" s="22"/>
      <c r="L41" s="28">
        <v>31</v>
      </c>
      <c r="M41" s="67">
        <f>$G$7*L41</f>
        <v>67.010958904109586</v>
      </c>
      <c r="N41" s="29"/>
      <c r="O41" s="30"/>
      <c r="P41" s="73">
        <f t="shared" si="0"/>
        <v>5675.5479452054788</v>
      </c>
      <c r="Q41" s="52"/>
      <c r="R41" s="52"/>
      <c r="S41" s="52">
        <f t="shared" si="1"/>
        <v>0</v>
      </c>
    </row>
    <row r="42" spans="1:23" x14ac:dyDescent="0.2">
      <c r="A42" s="56"/>
      <c r="B42" s="14" t="s">
        <v>27</v>
      </c>
      <c r="C42" s="10" t="s">
        <v>14</v>
      </c>
      <c r="D42" s="20">
        <v>28</v>
      </c>
      <c r="E42" s="83">
        <f>D42*$G$5</f>
        <v>4218.41095890411</v>
      </c>
      <c r="F42" s="64"/>
      <c r="G42" s="89"/>
      <c r="H42" s="20">
        <v>28</v>
      </c>
      <c r="I42" s="67">
        <f>(H42*($G$6))</f>
        <v>847.36438356164376</v>
      </c>
      <c r="J42" s="21"/>
      <c r="K42" s="22"/>
      <c r="L42" s="28">
        <v>28</v>
      </c>
      <c r="M42" s="67">
        <f>$G$7*L42</f>
        <v>60.526027397260279</v>
      </c>
      <c r="N42" s="29"/>
      <c r="O42" s="30"/>
      <c r="P42" s="73">
        <f t="shared" si="0"/>
        <v>5126.3013698630139</v>
      </c>
      <c r="Q42" s="52"/>
      <c r="R42" s="52"/>
      <c r="S42" s="52">
        <f t="shared" si="1"/>
        <v>0</v>
      </c>
    </row>
    <row r="43" spans="1:23" x14ac:dyDescent="0.2">
      <c r="A43" s="56"/>
      <c r="B43" s="14" t="s">
        <v>28</v>
      </c>
      <c r="C43" s="10" t="s">
        <v>15</v>
      </c>
      <c r="D43" s="20">
        <v>31</v>
      </c>
      <c r="E43" s="83">
        <f>D43*$G$5</f>
        <v>4670.3835616438355</v>
      </c>
      <c r="F43" s="64"/>
      <c r="G43" s="89"/>
      <c r="H43" s="20">
        <v>31</v>
      </c>
      <c r="I43" s="67">
        <f>(H43*($G$6))</f>
        <v>938.15342465753417</v>
      </c>
      <c r="J43" s="21"/>
      <c r="K43" s="22"/>
      <c r="L43" s="28">
        <v>31</v>
      </c>
      <c r="M43" s="67">
        <f>$G$7*L43</f>
        <v>67.010958904109586</v>
      </c>
      <c r="N43" s="29"/>
      <c r="O43" s="30"/>
      <c r="P43" s="73">
        <f t="shared" si="0"/>
        <v>5675.5479452054788</v>
      </c>
      <c r="Q43" s="52"/>
      <c r="R43" s="52"/>
      <c r="S43" s="52">
        <f t="shared" si="1"/>
        <v>0</v>
      </c>
    </row>
    <row r="44" spans="1:23" x14ac:dyDescent="0.2">
      <c r="A44" s="56"/>
      <c r="B44" s="14" t="s">
        <v>29</v>
      </c>
      <c r="C44" s="10" t="s">
        <v>24</v>
      </c>
      <c r="D44" s="20">
        <v>30</v>
      </c>
      <c r="E44" s="83">
        <f>D44*$G$5</f>
        <v>4519.7260273972606</v>
      </c>
      <c r="F44" s="64"/>
      <c r="G44" s="89"/>
      <c r="H44" s="20">
        <v>30</v>
      </c>
      <c r="I44" s="67">
        <f>(H44*($G$6))</f>
        <v>907.89041095890411</v>
      </c>
      <c r="J44" s="21"/>
      <c r="K44" s="22"/>
      <c r="L44" s="28">
        <v>30</v>
      </c>
      <c r="M44" s="67">
        <f>$G$7*L44</f>
        <v>64.849315068493155</v>
      </c>
      <c r="N44" s="29"/>
      <c r="O44" s="30"/>
      <c r="P44" s="52">
        <f t="shared" si="0"/>
        <v>5492.465753424658</v>
      </c>
      <c r="Q44" s="52"/>
      <c r="R44" s="52"/>
      <c r="S44" s="52">
        <f t="shared" si="1"/>
        <v>0</v>
      </c>
    </row>
    <row r="45" spans="1:23" x14ac:dyDescent="0.2">
      <c r="A45" s="56"/>
      <c r="B45" s="14" t="s">
        <v>30</v>
      </c>
      <c r="C45" s="10" t="s">
        <v>16</v>
      </c>
      <c r="D45" s="20">
        <v>25</v>
      </c>
      <c r="E45" s="83">
        <f>D45*$G$5</f>
        <v>3766.438356164384</v>
      </c>
      <c r="F45" s="79">
        <v>6</v>
      </c>
      <c r="G45" s="90">
        <f>F45*$G$5</f>
        <v>903.94520547945217</v>
      </c>
      <c r="H45" s="20">
        <v>25</v>
      </c>
      <c r="I45" s="67">
        <f>(H45*($G$6))</f>
        <v>756.57534246575335</v>
      </c>
      <c r="J45" s="21">
        <v>6</v>
      </c>
      <c r="K45" s="65">
        <f>J45*$G$6</f>
        <v>181.57808219178082</v>
      </c>
      <c r="L45" s="28">
        <v>31</v>
      </c>
      <c r="M45" s="67">
        <f>$G$7*L45</f>
        <v>67.010958904109586</v>
      </c>
      <c r="N45" s="29"/>
      <c r="O45" s="30"/>
      <c r="P45" s="52">
        <f t="shared" si="0"/>
        <v>5675.5479452054797</v>
      </c>
      <c r="Q45" s="52">
        <f>G45+K45+O45</f>
        <v>1085.523287671233</v>
      </c>
      <c r="R45" s="52"/>
      <c r="S45" s="52">
        <f t="shared" si="1"/>
        <v>1085.523287671233</v>
      </c>
    </row>
    <row r="46" spans="1:23" x14ac:dyDescent="0.2">
      <c r="A46" s="56"/>
      <c r="B46" s="14" t="s">
        <v>31</v>
      </c>
      <c r="C46" s="10" t="s">
        <v>17</v>
      </c>
      <c r="D46" s="20"/>
      <c r="E46" s="84"/>
      <c r="F46" s="79">
        <v>30</v>
      </c>
      <c r="G46" s="90">
        <f>F46*$G$5</f>
        <v>4519.7260273972606</v>
      </c>
      <c r="H46" s="20"/>
      <c r="I46" s="94"/>
      <c r="J46" s="21">
        <v>30</v>
      </c>
      <c r="K46" s="75">
        <f>J46*$G$6</f>
        <v>907.89041095890411</v>
      </c>
      <c r="L46" s="28">
        <v>23</v>
      </c>
      <c r="M46" s="67">
        <f>$G$7*L46</f>
        <v>49.717808219178082</v>
      </c>
      <c r="N46" s="29">
        <v>7</v>
      </c>
      <c r="O46" s="75">
        <f>$G$7*N46</f>
        <v>15.13150684931507</v>
      </c>
      <c r="P46" s="52">
        <f>E46+G46+I46+K46+M46+O46</f>
        <v>5492.4657534246571</v>
      </c>
      <c r="Q46" s="52">
        <f>G46+K46+O46</f>
        <v>5442.7479452054795</v>
      </c>
      <c r="R46" s="68">
        <f>SUM(I38:I45,M38:M46)</f>
        <v>7520.3589041095875</v>
      </c>
      <c r="S46" s="52">
        <f t="shared" si="1"/>
        <v>12963.106849315067</v>
      </c>
    </row>
    <row r="47" spans="1:23" x14ac:dyDescent="0.2">
      <c r="A47" s="56"/>
      <c r="B47" s="14" t="s">
        <v>32</v>
      </c>
      <c r="C47" s="10" t="s">
        <v>22</v>
      </c>
      <c r="D47" s="20"/>
      <c r="E47" s="84"/>
      <c r="F47" s="79">
        <v>31</v>
      </c>
      <c r="G47" s="90">
        <f>F47*$G$5</f>
        <v>4670.3835616438355</v>
      </c>
      <c r="H47" s="20"/>
      <c r="I47" s="94"/>
      <c r="J47" s="21">
        <v>31</v>
      </c>
      <c r="K47" s="31">
        <f>J47*$G$6</f>
        <v>938.15342465753417</v>
      </c>
      <c r="L47" s="28"/>
      <c r="M47" s="29"/>
      <c r="N47" s="29">
        <v>31</v>
      </c>
      <c r="O47" s="31">
        <f>$G$7*N47</f>
        <v>67.010958904109586</v>
      </c>
      <c r="P47" s="52">
        <f t="shared" si="0"/>
        <v>5675.5479452054788</v>
      </c>
      <c r="Q47" s="52">
        <f t="shared" ref="Q47:Q59" si="2">G47+K47+O47</f>
        <v>5675.5479452054788</v>
      </c>
      <c r="R47" s="52"/>
      <c r="S47" s="52">
        <f t="shared" si="1"/>
        <v>5675.5479452054788</v>
      </c>
    </row>
    <row r="48" spans="1:23" x14ac:dyDescent="0.2">
      <c r="A48" s="56"/>
      <c r="B48" s="14" t="s">
        <v>33</v>
      </c>
      <c r="C48" s="10" t="s">
        <v>23</v>
      </c>
      <c r="D48" s="20"/>
      <c r="E48" s="84"/>
      <c r="F48" s="79">
        <v>31</v>
      </c>
      <c r="G48" s="90">
        <f>F48*$G$5</f>
        <v>4670.3835616438355</v>
      </c>
      <c r="H48" s="20"/>
      <c r="I48" s="94"/>
      <c r="J48" s="21">
        <v>31</v>
      </c>
      <c r="K48" s="31">
        <f>J48*$G$6</f>
        <v>938.15342465753417</v>
      </c>
      <c r="L48" s="28"/>
      <c r="M48" s="29"/>
      <c r="N48" s="29">
        <v>31</v>
      </c>
      <c r="O48" s="31">
        <f>$G$7*N48</f>
        <v>67.010958904109586</v>
      </c>
      <c r="P48" s="52">
        <f>E48+G48+I48+K48+M48+O48</f>
        <v>5675.5479452054788</v>
      </c>
      <c r="Q48" s="52">
        <f t="shared" si="2"/>
        <v>5675.5479452054788</v>
      </c>
      <c r="R48" s="52"/>
      <c r="S48" s="52">
        <f t="shared" si="1"/>
        <v>5675.5479452054788</v>
      </c>
    </row>
    <row r="49" spans="1:20" ht="15" thickBot="1" x14ac:dyDescent="0.25">
      <c r="A49" s="57"/>
      <c r="B49" s="40" t="s">
        <v>34</v>
      </c>
      <c r="C49" s="15" t="s">
        <v>35</v>
      </c>
      <c r="D49" s="23"/>
      <c r="E49" s="85"/>
      <c r="F49" s="80">
        <v>30</v>
      </c>
      <c r="G49" s="90">
        <f>F49*$G$5</f>
        <v>4519.7260273972606</v>
      </c>
      <c r="H49" s="23"/>
      <c r="I49" s="95"/>
      <c r="J49" s="24">
        <v>30</v>
      </c>
      <c r="K49" s="31">
        <f>J49*$G$6</f>
        <v>907.89041095890411</v>
      </c>
      <c r="L49" s="41"/>
      <c r="M49" s="42"/>
      <c r="N49" s="42">
        <v>30</v>
      </c>
      <c r="O49" s="43">
        <f>$G$7*N49</f>
        <v>64.849315068493155</v>
      </c>
      <c r="P49" s="53">
        <f t="shared" si="0"/>
        <v>5492.465753424658</v>
      </c>
      <c r="Q49" s="53">
        <f t="shared" si="2"/>
        <v>5492.465753424658</v>
      </c>
      <c r="R49" s="53"/>
      <c r="S49" s="53">
        <f t="shared" si="1"/>
        <v>5492.465753424658</v>
      </c>
    </row>
    <row r="50" spans="1:20" ht="15" thickBot="1" x14ac:dyDescent="0.25">
      <c r="A50" s="58">
        <v>2</v>
      </c>
      <c r="B50" s="44" t="s">
        <v>36</v>
      </c>
      <c r="C50" s="45" t="s">
        <v>46</v>
      </c>
      <c r="D50" s="46"/>
      <c r="E50" s="86"/>
      <c r="F50" s="81">
        <v>365</v>
      </c>
      <c r="G50" s="69">
        <f>F50*$G$5</f>
        <v>54990</v>
      </c>
      <c r="H50" s="46"/>
      <c r="I50" s="96"/>
      <c r="J50" s="47">
        <v>365</v>
      </c>
      <c r="K50" s="60">
        <f>J50*$G$6</f>
        <v>11046</v>
      </c>
      <c r="L50" s="48"/>
      <c r="M50" s="49"/>
      <c r="N50" s="47">
        <v>365</v>
      </c>
      <c r="O50" s="50">
        <f>$G$7*N50</f>
        <v>789</v>
      </c>
      <c r="P50" s="61">
        <f t="shared" si="0"/>
        <v>66825</v>
      </c>
      <c r="Q50" s="61">
        <f t="shared" si="2"/>
        <v>66825</v>
      </c>
      <c r="R50" s="61"/>
      <c r="S50" s="61">
        <f t="shared" si="1"/>
        <v>66825</v>
      </c>
    </row>
    <row r="51" spans="1:20" ht="15" thickBot="1" x14ac:dyDescent="0.25">
      <c r="A51" s="58">
        <v>3</v>
      </c>
      <c r="B51" s="44" t="s">
        <v>38</v>
      </c>
      <c r="C51" s="45" t="s">
        <v>41</v>
      </c>
      <c r="D51" s="46"/>
      <c r="E51" s="86"/>
      <c r="F51" s="81">
        <v>365</v>
      </c>
      <c r="G51" s="69">
        <f>F51*$G$5</f>
        <v>54990</v>
      </c>
      <c r="H51" s="46"/>
      <c r="I51" s="96"/>
      <c r="J51" s="47">
        <v>365</v>
      </c>
      <c r="K51" s="60">
        <f>J51*$G$6</f>
        <v>11046</v>
      </c>
      <c r="L51" s="48"/>
      <c r="M51" s="49"/>
      <c r="N51" s="47">
        <v>365</v>
      </c>
      <c r="O51" s="50">
        <f>$G$7*N51</f>
        <v>789</v>
      </c>
      <c r="P51" s="61">
        <f t="shared" si="0"/>
        <v>66825</v>
      </c>
      <c r="Q51" s="61">
        <f t="shared" si="2"/>
        <v>66825</v>
      </c>
      <c r="R51" s="61"/>
      <c r="S51" s="61">
        <f t="shared" si="1"/>
        <v>66825</v>
      </c>
    </row>
    <row r="52" spans="1:20" ht="15" thickBot="1" x14ac:dyDescent="0.25">
      <c r="A52" s="58">
        <v>4</v>
      </c>
      <c r="B52" s="44" t="s">
        <v>39</v>
      </c>
      <c r="C52" s="45" t="s">
        <v>47</v>
      </c>
      <c r="D52" s="46"/>
      <c r="E52" s="86"/>
      <c r="F52" s="81">
        <v>365</v>
      </c>
      <c r="G52" s="69">
        <f>F52*$G$5</f>
        <v>54990</v>
      </c>
      <c r="H52" s="46"/>
      <c r="I52" s="96"/>
      <c r="J52" s="47">
        <v>365</v>
      </c>
      <c r="K52" s="60">
        <f>J52*$G$6</f>
        <v>11046</v>
      </c>
      <c r="L52" s="48"/>
      <c r="M52" s="49"/>
      <c r="N52" s="47">
        <v>365</v>
      </c>
      <c r="O52" s="50">
        <f>$G$7*N52</f>
        <v>789</v>
      </c>
      <c r="P52" s="61">
        <f t="shared" si="0"/>
        <v>66825</v>
      </c>
      <c r="Q52" s="61">
        <f t="shared" si="2"/>
        <v>66825</v>
      </c>
      <c r="R52" s="61"/>
      <c r="S52" s="61">
        <f t="shared" si="1"/>
        <v>66825</v>
      </c>
    </row>
    <row r="53" spans="1:20" ht="15" thickBot="1" x14ac:dyDescent="0.25">
      <c r="A53" s="58">
        <v>5</v>
      </c>
      <c r="B53" s="44" t="s">
        <v>40</v>
      </c>
      <c r="C53" s="45" t="s">
        <v>42</v>
      </c>
      <c r="D53" s="46"/>
      <c r="E53" s="86"/>
      <c r="F53" s="81">
        <v>365</v>
      </c>
      <c r="G53" s="69">
        <f>F53*$G$5</f>
        <v>54990</v>
      </c>
      <c r="H53" s="46"/>
      <c r="I53" s="96"/>
      <c r="J53" s="47">
        <v>365</v>
      </c>
      <c r="K53" s="60">
        <f>J53*$G$6</f>
        <v>11046</v>
      </c>
      <c r="L53" s="48"/>
      <c r="M53" s="49"/>
      <c r="N53" s="47">
        <v>365</v>
      </c>
      <c r="O53" s="50">
        <f>$G$7*N53</f>
        <v>789</v>
      </c>
      <c r="P53" s="61">
        <f t="shared" si="0"/>
        <v>66825</v>
      </c>
      <c r="Q53" s="61">
        <f t="shared" si="2"/>
        <v>66825</v>
      </c>
      <c r="R53" s="61"/>
      <c r="S53" s="61">
        <f t="shared" si="1"/>
        <v>66825</v>
      </c>
    </row>
    <row r="54" spans="1:20" ht="15" thickBot="1" x14ac:dyDescent="0.25">
      <c r="A54" s="58">
        <v>6</v>
      </c>
      <c r="B54" s="44" t="s">
        <v>44</v>
      </c>
      <c r="C54" s="45" t="s">
        <v>43</v>
      </c>
      <c r="D54" s="46"/>
      <c r="E54" s="86"/>
      <c r="F54" s="81">
        <v>365</v>
      </c>
      <c r="G54" s="69">
        <f>F54*$G$5</f>
        <v>54990</v>
      </c>
      <c r="H54" s="46"/>
      <c r="I54" s="96"/>
      <c r="J54" s="47">
        <v>365</v>
      </c>
      <c r="K54" s="60">
        <f>J54*$G$6</f>
        <v>11046</v>
      </c>
      <c r="L54" s="48"/>
      <c r="M54" s="49"/>
      <c r="N54" s="47">
        <v>365</v>
      </c>
      <c r="O54" s="50">
        <f>$G$7*N54</f>
        <v>789</v>
      </c>
      <c r="P54" s="61">
        <f t="shared" si="0"/>
        <v>66825</v>
      </c>
      <c r="Q54" s="61">
        <f t="shared" si="2"/>
        <v>66825</v>
      </c>
      <c r="R54" s="61"/>
      <c r="S54" s="61">
        <f t="shared" si="1"/>
        <v>66825</v>
      </c>
    </row>
    <row r="55" spans="1:20" ht="15" thickBot="1" x14ac:dyDescent="0.25">
      <c r="A55" s="58">
        <v>7</v>
      </c>
      <c r="B55" s="44" t="s">
        <v>48</v>
      </c>
      <c r="C55" s="45" t="s">
        <v>45</v>
      </c>
      <c r="D55" s="46"/>
      <c r="E55" s="86"/>
      <c r="F55" s="81">
        <v>365</v>
      </c>
      <c r="G55" s="69">
        <f>F55*$G$5</f>
        <v>54990</v>
      </c>
      <c r="H55" s="46"/>
      <c r="I55" s="96"/>
      <c r="J55" s="47">
        <v>365</v>
      </c>
      <c r="K55" s="60">
        <f>J55*$G$6</f>
        <v>11046</v>
      </c>
      <c r="L55" s="48"/>
      <c r="M55" s="49"/>
      <c r="N55" s="47">
        <v>365</v>
      </c>
      <c r="O55" s="50">
        <f>$G$7*N55</f>
        <v>789</v>
      </c>
      <c r="P55" s="61">
        <f t="shared" si="0"/>
        <v>66825</v>
      </c>
      <c r="Q55" s="61">
        <f t="shared" si="2"/>
        <v>66825</v>
      </c>
      <c r="R55" s="61"/>
      <c r="S55" s="61">
        <f t="shared" si="1"/>
        <v>66825</v>
      </c>
    </row>
    <row r="56" spans="1:20" ht="15" thickBot="1" x14ac:dyDescent="0.25">
      <c r="A56" s="58">
        <v>8</v>
      </c>
      <c r="B56" s="44" t="s">
        <v>50</v>
      </c>
      <c r="C56" s="45" t="s">
        <v>52</v>
      </c>
      <c r="D56" s="46"/>
      <c r="E56" s="86"/>
      <c r="F56" s="81">
        <v>365</v>
      </c>
      <c r="G56" s="69">
        <f>F56*$G$5</f>
        <v>54990</v>
      </c>
      <c r="H56" s="46"/>
      <c r="I56" s="96"/>
      <c r="J56" s="47">
        <v>365</v>
      </c>
      <c r="K56" s="60">
        <f>J56*$G$6</f>
        <v>11046</v>
      </c>
      <c r="L56" s="48"/>
      <c r="M56" s="49"/>
      <c r="N56" s="47">
        <v>365</v>
      </c>
      <c r="O56" s="50">
        <f>$G$7*N56</f>
        <v>789</v>
      </c>
      <c r="P56" s="61">
        <f t="shared" si="0"/>
        <v>66825</v>
      </c>
      <c r="Q56" s="61">
        <f t="shared" si="2"/>
        <v>66825</v>
      </c>
      <c r="R56" s="61"/>
      <c r="S56" s="61">
        <f t="shared" si="1"/>
        <v>66825</v>
      </c>
    </row>
    <row r="57" spans="1:20" ht="15" thickBot="1" x14ac:dyDescent="0.25">
      <c r="A57" s="58">
        <v>9</v>
      </c>
      <c r="B57" s="44" t="s">
        <v>51</v>
      </c>
      <c r="C57" s="45" t="s">
        <v>53</v>
      </c>
      <c r="D57" s="46"/>
      <c r="E57" s="86"/>
      <c r="F57" s="81">
        <v>365</v>
      </c>
      <c r="G57" s="69">
        <f>F57*$G$5</f>
        <v>54990</v>
      </c>
      <c r="H57" s="46"/>
      <c r="I57" s="96"/>
      <c r="J57" s="47">
        <v>365</v>
      </c>
      <c r="K57" s="60">
        <f>J57*$G$6</f>
        <v>11046</v>
      </c>
      <c r="L57" s="48"/>
      <c r="M57" s="49"/>
      <c r="N57" s="47">
        <v>365</v>
      </c>
      <c r="O57" s="50">
        <f>$G$7*N57</f>
        <v>789</v>
      </c>
      <c r="P57" s="61">
        <f t="shared" si="0"/>
        <v>66825</v>
      </c>
      <c r="Q57" s="61">
        <f t="shared" si="2"/>
        <v>66825</v>
      </c>
      <c r="R57" s="61"/>
      <c r="S57" s="61">
        <f t="shared" si="1"/>
        <v>66825</v>
      </c>
    </row>
    <row r="58" spans="1:20" ht="15" thickBot="1" x14ac:dyDescent="0.25">
      <c r="A58" s="58">
        <v>10</v>
      </c>
      <c r="B58" s="44" t="s">
        <v>54</v>
      </c>
      <c r="C58" s="45" t="s">
        <v>55</v>
      </c>
      <c r="D58" s="46"/>
      <c r="E58" s="86"/>
      <c r="F58" s="81">
        <v>365</v>
      </c>
      <c r="G58" s="69">
        <f>F58*$G$5</f>
        <v>54990</v>
      </c>
      <c r="H58" s="46"/>
      <c r="I58" s="96"/>
      <c r="J58" s="47">
        <v>365</v>
      </c>
      <c r="K58" s="60">
        <f>J58*$G$6</f>
        <v>11046</v>
      </c>
      <c r="L58" s="48"/>
      <c r="M58" s="49"/>
      <c r="N58" s="47">
        <v>365</v>
      </c>
      <c r="O58" s="50">
        <f>$G$7*N58</f>
        <v>789</v>
      </c>
      <c r="P58" s="61">
        <f t="shared" si="0"/>
        <v>66825</v>
      </c>
      <c r="Q58" s="61">
        <f t="shared" si="2"/>
        <v>66825</v>
      </c>
      <c r="R58" s="61"/>
      <c r="S58" s="61">
        <f t="shared" si="1"/>
        <v>66825</v>
      </c>
    </row>
    <row r="59" spans="1:20" ht="15" thickBot="1" x14ac:dyDescent="0.25">
      <c r="A59" s="58">
        <v>11</v>
      </c>
      <c r="B59" s="44" t="s">
        <v>56</v>
      </c>
      <c r="C59" s="45" t="s">
        <v>10</v>
      </c>
      <c r="D59" s="46"/>
      <c r="E59" s="86"/>
      <c r="F59" s="81">
        <v>7</v>
      </c>
      <c r="G59" s="69">
        <f>F59*$G$5</f>
        <v>1054.6027397260275</v>
      </c>
      <c r="H59" s="46"/>
      <c r="I59" s="96"/>
      <c r="J59" s="47">
        <v>7</v>
      </c>
      <c r="K59" s="60">
        <f>J59*$G$6</f>
        <v>211.84109589041094</v>
      </c>
      <c r="L59" s="48"/>
      <c r="M59" s="49"/>
      <c r="N59" s="47">
        <v>7</v>
      </c>
      <c r="O59" s="50">
        <f>$G$7*N59</f>
        <v>15.13150684931507</v>
      </c>
      <c r="P59" s="61">
        <f t="shared" si="0"/>
        <v>1281.5753424657535</v>
      </c>
      <c r="Q59" s="61">
        <f t="shared" si="2"/>
        <v>1281.5753424657535</v>
      </c>
      <c r="R59" s="74">
        <f>SUM(E38:E45)</f>
        <v>34651.232876712333</v>
      </c>
      <c r="S59" s="61">
        <f>Q59+R59</f>
        <v>35932.808219178085</v>
      </c>
      <c r="T59" t="s">
        <v>61</v>
      </c>
    </row>
    <row r="60" spans="1:20" ht="17.25" thickBot="1" x14ac:dyDescent="0.4">
      <c r="A60" s="77"/>
      <c r="B60" s="78"/>
      <c r="C60" s="70" t="s">
        <v>58</v>
      </c>
      <c r="D60" s="71"/>
      <c r="E60" s="71"/>
      <c r="F60" s="71"/>
      <c r="G60" s="71"/>
      <c r="H60" s="71"/>
      <c r="I60" s="97"/>
      <c r="J60" s="71"/>
      <c r="K60" s="71"/>
      <c r="L60" s="71"/>
      <c r="M60" s="71"/>
      <c r="N60" s="71"/>
      <c r="O60" s="71"/>
      <c r="P60" s="76">
        <f>SUM(P38:P59)</f>
        <v>668250</v>
      </c>
      <c r="Q60" s="71"/>
      <c r="R60" s="71"/>
      <c r="S60" s="76">
        <f>SUM(S38:S59)</f>
        <v>668250</v>
      </c>
    </row>
    <row r="61" spans="1:20" s="71" customFormat="1" x14ac:dyDescent="0.2">
      <c r="A61" s="112"/>
      <c r="C61" s="110"/>
      <c r="D61" s="110"/>
      <c r="E61" s="111"/>
      <c r="F61" s="10"/>
      <c r="G61" s="10"/>
      <c r="H61" s="10"/>
      <c r="I61" s="59"/>
      <c r="J61" s="10"/>
      <c r="K61" s="10"/>
      <c r="L61" s="10"/>
    </row>
  </sheetData>
  <mergeCells count="1">
    <mergeCell ref="Q36:S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403000000151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Supakjit.s</dc:creator>
  <cp:lastModifiedBy>Supakjit.s</cp:lastModifiedBy>
  <dcterms:created xsi:type="dcterms:W3CDTF">2022-07-27T07:17:37Z</dcterms:created>
  <dcterms:modified xsi:type="dcterms:W3CDTF">2022-08-01T05:27:00Z</dcterms:modified>
</cp:coreProperties>
</file>