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6017670001\Excel4\"/>
    </mc:Choice>
  </mc:AlternateContent>
  <bookViews>
    <workbookView xWindow="0" yWindow="0" windowWidth="15360" windowHeight="7530" firstSheet="2" activeTab="5"/>
  </bookViews>
  <sheets>
    <sheet name="Goal Seek1" sheetId="2" r:id="rId1"/>
    <sheet name="Goal Seek2" sheetId="3" r:id="rId2"/>
    <sheet name="Scenario Summary" sheetId="29" r:id="rId3"/>
    <sheet name="Scenario Mgr" sheetId="6" r:id="rId4"/>
    <sheet name="Data Table" sheetId="20" r:id="rId5"/>
    <sheet name="Solver1" sheetId="4" r:id="rId6"/>
    <sheet name="Solver2" sheetId="5" r:id="rId7"/>
    <sheet name="Solver3" sheetId="22" r:id="rId8"/>
    <sheet name="Forecast Sheet" sheetId="28" r:id="rId9"/>
  </sheets>
  <definedNames>
    <definedName name="aa">OFFSET(#REF!,1,MATCH(#REF!,#REF!,0),12,1)</definedName>
    <definedName name="Electricity">'Scenario Mgr'!$B$7</definedName>
    <definedName name="Food">'Scenario Mgr'!$B$4</definedName>
    <definedName name="Going_Out">'Scenario Mgr'!$B$6</definedName>
    <definedName name="Monthly_Income">'Scenario Mgr'!$B$1</definedName>
    <definedName name="Phone">'Scenario Mgr'!$B$8</definedName>
    <definedName name="Rent">'Scenario Mgr'!$B$2</definedName>
    <definedName name="Shopping">'Scenario Mgr'!$B$5</definedName>
    <definedName name="solver_adj" localSheetId="5" hidden="1">Solver1!$B$3,Solver1!$B$4,Solver1!$B$10</definedName>
    <definedName name="solver_cvg" localSheetId="5" hidden="1">0.0001</definedName>
    <definedName name="solver_cvg" localSheetId="6" hidden="1">0.0001</definedName>
    <definedName name="solver_drv" localSheetId="5" hidden="1">1</definedName>
    <definedName name="solver_drv" localSheetId="6" hidden="1">2</definedName>
    <definedName name="solver_eng" localSheetId="5" hidden="1">2</definedName>
    <definedName name="solver_eng" localSheetId="6" hidden="1">1</definedName>
    <definedName name="solver_eng" localSheetId="7" hidden="1">1</definedName>
    <definedName name="solver_est" localSheetId="5" hidden="1">1</definedName>
    <definedName name="solver_est" localSheetId="6" hidden="1">1</definedName>
    <definedName name="solver_itr" localSheetId="5" hidden="1">2147483647</definedName>
    <definedName name="solver_itr" localSheetId="6" hidden="1">2147483647</definedName>
    <definedName name="solver_lhs1" localSheetId="5" hidden="1">Solver1!$B$10</definedName>
    <definedName name="solver_lhs1" localSheetId="6" hidden="1">Solver2!#REF!</definedName>
    <definedName name="solver_lhs10" localSheetId="6" hidden="1">Solver2!#REF!</definedName>
    <definedName name="solver_lhs11" localSheetId="6" hidden="1">Solver2!#REF!</definedName>
    <definedName name="solver_lhs2" localSheetId="5" hidden="1">Solver1!$B$3</definedName>
    <definedName name="solver_lhs2" localSheetId="6" hidden="1">Solver2!#REF!</definedName>
    <definedName name="solver_lhs3" localSheetId="5" hidden="1">Solver1!$B$4</definedName>
    <definedName name="solver_lhs3" localSheetId="6" hidden="1">Solver2!#REF!</definedName>
    <definedName name="solver_lhs4" localSheetId="5" hidden="1">Solver1!$B$8</definedName>
    <definedName name="solver_lhs4" localSheetId="6" hidden="1">Solver2!#REF!</definedName>
    <definedName name="solver_lhs5" localSheetId="5" hidden="1">Solver1!$B$9</definedName>
    <definedName name="solver_lhs5" localSheetId="6" hidden="1">Solver2!#REF!</definedName>
    <definedName name="solver_lhs6" localSheetId="5" hidden="1">Solver1!$B$9</definedName>
    <definedName name="solver_lhs6" localSheetId="6" hidden="1">Solver2!#REF!</definedName>
    <definedName name="solver_lhs7" localSheetId="5" hidden="1">Solver1!$B$9</definedName>
    <definedName name="solver_lhs7" localSheetId="6" hidden="1">Solver2!#REF!</definedName>
    <definedName name="solver_lhs8" localSheetId="6" hidden="1">Solver2!#REF!</definedName>
    <definedName name="solver_lhs9" localSheetId="6" hidden="1">Solver2!#REF!</definedName>
    <definedName name="solver_mip" localSheetId="5" hidden="1">2147483647</definedName>
    <definedName name="solver_mip" localSheetId="6" hidden="1">2147483647</definedName>
    <definedName name="solver_mni" localSheetId="5" hidden="1">30</definedName>
    <definedName name="solver_mni" localSheetId="6" hidden="1">30</definedName>
    <definedName name="solver_mrt" localSheetId="5" hidden="1">0.075</definedName>
    <definedName name="solver_mrt" localSheetId="6" hidden="1">0.075</definedName>
    <definedName name="solver_msl" localSheetId="5" hidden="1">2</definedName>
    <definedName name="solver_msl" localSheetId="6" hidden="1">2</definedName>
    <definedName name="solver_neg" localSheetId="5" hidden="1">2</definedName>
    <definedName name="solver_neg" localSheetId="6" hidden="1">1</definedName>
    <definedName name="solver_neg" localSheetId="7" hidden="1">1</definedName>
    <definedName name="solver_nod" localSheetId="5" hidden="1">2147483647</definedName>
    <definedName name="solver_nod" localSheetId="6" hidden="1">2147483647</definedName>
    <definedName name="solver_num" localSheetId="5" hidden="1">3</definedName>
    <definedName name="solver_num" localSheetId="6" hidden="1">11</definedName>
    <definedName name="solver_num" localSheetId="7" hidden="1">0</definedName>
    <definedName name="solver_nwt" localSheetId="5" hidden="1">1</definedName>
    <definedName name="solver_nwt" localSheetId="6" hidden="1">1</definedName>
    <definedName name="solver_opt" localSheetId="5" hidden="1">Solver1!$C$12</definedName>
    <definedName name="solver_opt" localSheetId="7" hidden="1">Solver3!$F$20</definedName>
    <definedName name="solver_pre" localSheetId="5" hidden="1">0.000001</definedName>
    <definedName name="solver_pre" localSheetId="6" hidden="1">0.000001</definedName>
    <definedName name="solver_rbv" localSheetId="5" hidden="1">1</definedName>
    <definedName name="solver_rbv" localSheetId="6" hidden="1">2</definedName>
    <definedName name="solver_rel1" localSheetId="5" hidden="1">3</definedName>
    <definedName name="solver_rel1" localSheetId="6" hidden="1">1</definedName>
    <definedName name="solver_rel10" localSheetId="6" hidden="1">3</definedName>
    <definedName name="solver_rel11" localSheetId="6" hidden="1">2</definedName>
    <definedName name="solver_rel2" localSheetId="5" hidden="1">1</definedName>
    <definedName name="solver_rel2" localSheetId="6" hidden="1">3</definedName>
    <definedName name="solver_rel3" localSheetId="5" hidden="1">1</definedName>
    <definedName name="solver_rel3" localSheetId="6" hidden="1">1</definedName>
    <definedName name="solver_rel4" localSheetId="5" hidden="1">2</definedName>
    <definedName name="solver_rel4" localSheetId="6" hidden="1">3</definedName>
    <definedName name="solver_rel5" localSheetId="5" hidden="1">2</definedName>
    <definedName name="solver_rel5" localSheetId="6" hidden="1">1</definedName>
    <definedName name="solver_rel6" localSheetId="5" hidden="1">2</definedName>
    <definedName name="solver_rel6" localSheetId="6" hidden="1">3</definedName>
    <definedName name="solver_rel7" localSheetId="5" hidden="1">2</definedName>
    <definedName name="solver_rel7" localSheetId="6" hidden="1">1</definedName>
    <definedName name="solver_rel8" localSheetId="6" hidden="1">3</definedName>
    <definedName name="solver_rel9" localSheetId="6" hidden="1">1</definedName>
    <definedName name="solver_rhs1" localSheetId="5" hidden="1">200</definedName>
    <definedName name="solver_rhs1" localSheetId="6" hidden="1">200</definedName>
    <definedName name="solver_rhs10" localSheetId="6" hidden="1">20</definedName>
    <definedName name="solver_rhs11" localSheetId="6" hidden="1">1000</definedName>
    <definedName name="solver_rhs2" localSheetId="5" hidden="1">250</definedName>
    <definedName name="solver_rhs2" localSheetId="6" hidden="1">20</definedName>
    <definedName name="solver_rhs3" localSheetId="5" hidden="1">1000</definedName>
    <definedName name="solver_rhs3" localSheetId="6" hidden="1">300</definedName>
    <definedName name="solver_rhs4" localSheetId="5" hidden="1">500</definedName>
    <definedName name="solver_rhs4" localSheetId="6" hidden="1">20</definedName>
    <definedName name="solver_rhs5" localSheetId="5" hidden="1">10</definedName>
    <definedName name="solver_rhs5" localSheetId="6" hidden="1">300</definedName>
    <definedName name="solver_rhs6" localSheetId="5" hidden="1">10</definedName>
    <definedName name="solver_rhs6" localSheetId="6" hidden="1">20</definedName>
    <definedName name="solver_rhs7" localSheetId="5" hidden="1">10</definedName>
    <definedName name="solver_rhs7" localSheetId="6" hidden="1">200</definedName>
    <definedName name="solver_rhs8" localSheetId="6" hidden="1">20</definedName>
    <definedName name="solver_rhs9" localSheetId="6" hidden="1">500</definedName>
    <definedName name="solver_rlx" localSheetId="5" hidden="1">2</definedName>
    <definedName name="solver_rlx" localSheetId="6" hidden="1">2</definedName>
    <definedName name="solver_rsd" localSheetId="5" hidden="1">0</definedName>
    <definedName name="solver_rsd" localSheetId="6" hidden="1">0</definedName>
    <definedName name="solver_scl" localSheetId="5" hidden="1">1</definedName>
    <definedName name="solver_scl" localSheetId="6" hidden="1">2</definedName>
    <definedName name="solver_sho" localSheetId="5" hidden="1">2</definedName>
    <definedName name="solver_sho" localSheetId="6" hidden="1">2</definedName>
    <definedName name="solver_ssz" localSheetId="5" hidden="1">100</definedName>
    <definedName name="solver_ssz" localSheetId="6" hidden="1">100</definedName>
    <definedName name="solver_tim" localSheetId="5" hidden="1">2147483647</definedName>
    <definedName name="solver_tim" localSheetId="6" hidden="1">2147483647</definedName>
    <definedName name="solver_tol" localSheetId="5" hidden="1">0.01</definedName>
    <definedName name="solver_tol" localSheetId="6" hidden="1">0.01</definedName>
    <definedName name="solver_typ" localSheetId="5" hidden="1">3</definedName>
    <definedName name="solver_typ" localSheetId="6" hidden="1">2</definedName>
    <definedName name="solver_typ" localSheetId="7" hidden="1">1</definedName>
    <definedName name="solver_val" localSheetId="5" hidden="1">80000</definedName>
    <definedName name="solver_val" localSheetId="6" hidden="1">0</definedName>
    <definedName name="solver_val" localSheetId="7" hidden="1">0</definedName>
    <definedName name="solver_ver" localSheetId="5" hidden="1">3</definedName>
    <definedName name="solver_ver" localSheetId="6" hidden="1">3</definedName>
    <definedName name="solver_ver" localSheetId="7" hidden="1">3</definedName>
    <definedName name="Travel">'Scenario Mgr'!$B$3</definedName>
    <definedName name="Water">'Scenario Mgr'!$B$9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9a29117d-737b-4ea1-98b5-caa9fc4de895" name="Orders" connection="northwind"/>
          <x15:modelTable id="Orders Status_cd753f4f-f0a7-4ddf-b759-9ed4cfa4771d" name="Orders Status" connection="northwind"/>
          <x15:modelTable id="Shippers_9df92605-8994-409a-9a21-52bc6d46f6cd" name="Shippers" connection="northwind"/>
          <x15:modelTable id="Orders 1_1a57d937-11df-43dd-9ea2-aaad479eea51" name="Orders 1" connection="northwind1"/>
          <x15:modelTable id="Orders Status 1_d65960e2-6c0f-46cf-836d-9821f839410b" name="Orders Status 1" connection="northwind1"/>
          <x15:modelTable id="Orders 2_d69d41ce-2073-4bbf-bd8e-d783a6dc93e6" name="Orders 2" connection="northwind3"/>
          <x15:modelTable id="Orders Status 2_878a84ec-b790-4f17-be94-bba5a831197d" name="Orders Status 2" connection="northwind3"/>
          <x15:modelTable id="Orders 3_4000e63d-24c0-445b-bb47-6466f2fd6e82" name="Orders 3" connection="northwind2"/>
          <x15:modelTable id="Orders Status 3_5e584537-3aba-455f-943f-ea530d2c5c8d" name="Orders Status 3" connection="northwind2"/>
        </x15:modelTables>
        <x15:modelRelationships>
          <x15:modelRelationship fromTable="Orders" fromColumn="Status ID" toTable="Orders Status" toColumn="Status ID"/>
          <x15:modelRelationship fromTable="Orders" fromColumn="Shipper ID" toTable="Shippers" toColumn="ID"/>
          <x15:modelRelationship fromTable="Orders 1" fromColumn="Status ID" toTable="Orders Status 1" toColumn="Status ID"/>
          <x15:modelRelationship fromTable="Orders 2" fromColumn="Status ID" toTable="Orders Status 2" toColumn="Status ID"/>
          <x15:modelRelationship fromTable="Orders 3" fromColumn="Status ID" toTable="Orders Status 3" toColumn="Status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Orders 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Orders 2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Orders 3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Orders 3" columnName="Paid Date" columnId="Paid Date">
                <x16:calculatedTimeColumn columnName="Paid Date (Month Index)" columnId="Paid Date (Month Index)" contentType="monthsindex" isSelected="1"/>
                <x16:calculatedTimeColumn columnName="Paid Date (Month)" columnId="Paid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C12" i="4" l="1"/>
  <c r="C11" i="4"/>
  <c r="C6" i="4"/>
  <c r="J24" i="3" l="1"/>
  <c r="K27" i="3" s="1"/>
  <c r="J23" i="3"/>
  <c r="K26" i="3" s="1"/>
  <c r="K21" i="3"/>
  <c r="F25" i="3"/>
  <c r="F24" i="3"/>
  <c r="G27" i="3" s="1"/>
  <c r="F23" i="3"/>
  <c r="G26" i="3" s="1"/>
  <c r="G21" i="3"/>
  <c r="B25" i="3"/>
  <c r="B24" i="3"/>
  <c r="B23" i="3"/>
  <c r="C26" i="3" s="1"/>
  <c r="C21" i="3"/>
  <c r="B10" i="3"/>
  <c r="B8" i="3"/>
  <c r="C27" i="3" l="1"/>
  <c r="B4" i="20"/>
  <c r="B11" i="6" l="1"/>
  <c r="B13" i="6" s="1"/>
  <c r="B9" i="3" l="1"/>
  <c r="C12" i="3" s="1"/>
  <c r="C6" i="3"/>
  <c r="H13" i="2"/>
  <c r="E13" i="2"/>
  <c r="B13" i="2"/>
  <c r="B5" i="2"/>
  <c r="C11" i="3" l="1"/>
</calcChain>
</file>

<file path=xl/connections.xml><?xml version="1.0" encoding="utf-8"?>
<connections xmlns="http://schemas.openxmlformats.org/spreadsheetml/2006/main">
  <connection id="1" sourceFile="C:\Users\uraiporn\Desktop\northwind.accdb" name="northwind" type="100" refreshedVersion="6" minRefreshableVersion="5">
    <extLst>
      <ext xmlns:x15="http://schemas.microsoft.com/office/spreadsheetml/2010/11/main" uri="{DE250136-89BD-433C-8126-D09CA5730AF9}">
        <x15:connection id="0fa1b917-e4f9-4692-89b2-c00b426c9e13" autoDelete="1"/>
      </ext>
    </extLst>
  </connection>
  <connection id="2" sourceFile="C:\Users\uraiporn\Desktop\northwind.accdb" name="northwind1" type="100" refreshedVersion="6" minRefreshableVersion="5">
    <extLst>
      <ext xmlns:x15="http://schemas.microsoft.com/office/spreadsheetml/2010/11/main" uri="{DE250136-89BD-433C-8126-D09CA5730AF9}">
        <x15:connection id="31a86908-17c5-4699-bb22-d8b09b0e82f0" autoDelete="1"/>
      </ext>
    </extLst>
  </connection>
  <connection id="3" sourceFile="C:\Users\uraiporn\Desktop\northwind.accdb" name="northwind2" type="100" refreshedVersion="6" minRefreshableVersion="5">
    <extLst>
      <ext xmlns:x15="http://schemas.microsoft.com/office/spreadsheetml/2010/11/main" uri="{DE250136-89BD-433C-8126-D09CA5730AF9}">
        <x15:connection id="312190e0-92b7-4a49-b05a-269d0a359e77" autoDelete="1"/>
      </ext>
    </extLst>
  </connection>
  <connection id="4" sourceFile="C:\Users\uraiporn\Desktop\northwind.accdb" name="northwind3" type="100" refreshedVersion="6" minRefreshableVersion="5">
    <extLst>
      <ext xmlns:x15="http://schemas.microsoft.com/office/spreadsheetml/2010/11/main" uri="{DE250136-89BD-433C-8126-D09CA5730AF9}">
        <x15:connection id="b4a855ff-daa8-4ff8-8f1e-e09e77d1b6bf" autoDelete="1"/>
      </ext>
    </extLst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<sst xmlns="http://schemas.openxmlformats.org/spreadsheetml/2006/main" count="142" uniqueCount="72">
  <si>
    <t>คำนวณการกู้ยืมเงิน</t>
  </si>
  <si>
    <t>จำนวนเงินที่ยืม</t>
  </si>
  <si>
    <t>อัตราดอกเบี้ย</t>
  </si>
  <si>
    <t>ปี</t>
  </si>
  <si>
    <t>แต่ละเดือนที่ต้องจ่าย</t>
  </si>
  <si>
    <t>สมมุติว่าสามารถผ่อนได้เดือนละ 10,000 บาท</t>
  </si>
  <si>
    <t>โครงการจัดละครเวที</t>
  </si>
  <si>
    <t>จำนวนที่นั่ง</t>
  </si>
  <si>
    <t>ราคาต่อที่นั่ง</t>
  </si>
  <si>
    <t>รายได้จากการขายของที่ระลึก</t>
  </si>
  <si>
    <t>ผลรวมต้นทุน</t>
  </si>
  <si>
    <t>ค่าเช่าสถานที่</t>
  </si>
  <si>
    <t>ค่าจ้างพนักงาน</t>
  </si>
  <si>
    <t>ค่าพิมพ๋ตั๋ว</t>
  </si>
  <si>
    <t xml:space="preserve">ค่าโฆษณา+ ค่าใช้จ่ายอื่น ๆ </t>
  </si>
  <si>
    <t>ผลรวมค่าใช้จ่าย</t>
  </si>
  <si>
    <t>กำไร/ขาดทุน</t>
  </si>
  <si>
    <t>ขนม</t>
  </si>
  <si>
    <t>กำลังการผลิตไม่เกิน</t>
  </si>
  <si>
    <t>A</t>
  </si>
  <si>
    <t>B</t>
  </si>
  <si>
    <t>C</t>
  </si>
  <si>
    <t>D</t>
  </si>
  <si>
    <t>E</t>
  </si>
  <si>
    <t>Rent</t>
  </si>
  <si>
    <t>Travel</t>
  </si>
  <si>
    <t>Food</t>
  </si>
  <si>
    <t>Shopping</t>
  </si>
  <si>
    <t>Going Out</t>
  </si>
  <si>
    <t>Electricity</t>
  </si>
  <si>
    <t>Phone</t>
  </si>
  <si>
    <t>Water</t>
  </si>
  <si>
    <t>Total Expenses</t>
  </si>
  <si>
    <t>Amount Left over</t>
  </si>
  <si>
    <t>Monthly Income</t>
  </si>
  <si>
    <t>ราคาต่อชิ้น</t>
  </si>
  <si>
    <t>โรงงานผลิตขนม 5 ชนิด มีกำลังการผลิตขนมแต่ละนิดไม่เกินที่กำหนดไว้ในตาราง ถ้าต้องการซื้อจำนวนขนม 1000 ชิ้น ให้ได้ราคาถูกที่สุดจะต้องซื้อขนมปังแบบไหนบ้าง โดยต้องซื้อขนมทุกชนิดอย่างน้อยอย่างละ 20 ชิ้น</t>
  </si>
  <si>
    <t>ต้องการได้กำไรจากโครงการ 80000 บาท โดยที่ 
ค่าใช้จ่ายในการพิมพ์ตั๋ว และค่าจ้างพนักงาน ไม่สามารถปรับราคาลงได้แล้ว
พื้นที่เช่าสามารถจัดที่นั่งได้สูงสุดไม่เกิน 250 ที่นั่ง
ราคาขายตั๋วต่อที่นั่งไม่เกิน 1000 บาท
ค่าโฆษณา+ ค่าใช้จ่ายอื่น ๆ สามารถปรับลดราคาได้แต่ไม่ต่ำกว่า 200 บาท</t>
  </si>
  <si>
    <t xml:space="preserve">1. Promotion </t>
  </si>
  <si>
    <t>2.New Job</t>
  </si>
  <si>
    <t>เงื่อนไข :เลือกเวลาทำงานน้อยที่สุด
1. พนักงานสามารถเลือกทำงานได้ 1 งาน
2. งาน 1 งานจะมีพนักงานทำงานได้แค่ 1 คน
3. พนักงานจะต้องทำงานไม่เกิน 4 ชั่วโมง</t>
  </si>
  <si>
    <t>พนักงาน</t>
  </si>
  <si>
    <t>P1</t>
  </si>
  <si>
    <t>P2</t>
  </si>
  <si>
    <t>P3</t>
  </si>
  <si>
    <t>P4</t>
  </si>
  <si>
    <t>P5</t>
  </si>
  <si>
    <t>P6</t>
  </si>
  <si>
    <t>P7</t>
  </si>
  <si>
    <t>P8</t>
  </si>
  <si>
    <t>งาน</t>
  </si>
  <si>
    <t>ต้องเปลี่ยนเป็นกู้เงินจำนวนเท่าไหร่</t>
  </si>
  <si>
    <t>ต้องเปลี่ยนเป็นกู้เงินที่อัตราดอกเบี้ยที่เท่าไหร่</t>
  </si>
  <si>
    <t>ต้องเปลี่ยนเป็นส่งเงินกู้คืนนานเท่าไหร่</t>
  </si>
  <si>
    <t xml:space="preserve">ผู้จัดละครเวทีต้องการมีกำไรจากการจัดละคร 40000 บาท </t>
  </si>
  <si>
    <t>ต้องเพิ่มจำนวนที่นั่งเป็นเท่าไหร่</t>
  </si>
  <si>
    <t>ต้องเพิ่มราคาตั๋วเป็นเท่าไหร่</t>
  </si>
  <si>
    <t>ต้องลดค่าใช้จ่ายอื่นๆ เป็นเท่าไหร่</t>
  </si>
  <si>
    <t>ค่าแรงของพนักงาน</t>
  </si>
  <si>
    <t>Monthly_Income</t>
  </si>
  <si>
    <t>Going_Out</t>
  </si>
  <si>
    <t>$B$13</t>
  </si>
  <si>
    <t>s2</t>
  </si>
  <si>
    <t>Created by ITStudent on 8/7/2018</t>
  </si>
  <si>
    <t>s3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</si>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</sst>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87" formatCode="_(&quot;$&quot;* #,##0.00_);_(&quot;$&quot;* \(#,##0.00\);_(&quot;$&quot;* &quot;-&quot;??_);_(@_)"/>
    <numFmt numFmtId="188" formatCode="_(* #,##0.00_);_(* \(#,##0.00\);_(* &quot;-&quot;??_);_(@_)"/>
    <numFmt numFmtId="189" formatCode="0.0%"/>
    <numFmt numFmtId="190" formatCode="_(* #,##0_);_(* \(#,##0\);_(* &quot;-&quot;??_);_(@_)"/>
  </numFmts>
  <fonts count="9" x14ac:knownFonts="1">
    <font>
      <sz val="11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name val="Tahoma"/>
      <family val="2"/>
      <scheme val="minor"/>
    </font>
    <font>
      <sz val="11"/>
      <color theme="1"/>
      <name val="Tahoma"/>
      <family val="2"/>
      <scheme val="minor"/>
    </font>
    <font>
      <b/>
      <sz val="12"/>
      <color indexed="9"/>
      <name val="Tahoma"/>
      <family val="2"/>
      <scheme val="minor"/>
    </font>
    <font>
      <b/>
      <sz val="11"/>
      <color indexed="8"/>
      <name val="Tahoma"/>
      <family val="2"/>
      <scheme val="minor"/>
    </font>
    <font>
      <b/>
      <sz val="11"/>
      <color indexed="18"/>
      <name val="Tahoma"/>
      <family val="2"/>
      <scheme val="minor"/>
    </font>
    <font>
      <sz val="10"/>
      <color indexed="9"/>
      <name val="Tahoma"/>
      <family val="2"/>
      <scheme val="minor"/>
    </font>
    <font>
      <sz val="8"/>
      <color theme="1"/>
      <name val="Tahoma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8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88" fontId="3" fillId="0" borderId="0" applyFon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/>
    <xf numFmtId="40" fontId="0" fillId="0" borderId="0" xfId="0" applyNumberFormat="1"/>
    <xf numFmtId="0" fontId="0" fillId="0" borderId="1" xfId="0" applyBorder="1"/>
    <xf numFmtId="0" fontId="0" fillId="0" borderId="1" xfId="0" applyFont="1" applyBorder="1"/>
    <xf numFmtId="0" fontId="0" fillId="0" borderId="1" xfId="0" applyFill="1" applyBorder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applyAlignment="1"/>
    <xf numFmtId="9" fontId="0" fillId="0" borderId="0" xfId="2" applyFont="1"/>
    <xf numFmtId="189" fontId="0" fillId="0" borderId="0" xfId="2" applyNumberFormat="1" applyFont="1"/>
    <xf numFmtId="0" fontId="0" fillId="0" borderId="3" xfId="0" applyBorder="1"/>
    <xf numFmtId="0" fontId="0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0" fillId="0" borderId="13" xfId="0" applyBorder="1"/>
    <xf numFmtId="10" fontId="0" fillId="0" borderId="14" xfId="0" applyNumberFormat="1" applyBorder="1"/>
    <xf numFmtId="0" fontId="1" fillId="0" borderId="13" xfId="0" applyFont="1" applyBorder="1"/>
    <xf numFmtId="0" fontId="0" fillId="0" borderId="14" xfId="0" applyBorder="1"/>
    <xf numFmtId="0" fontId="0" fillId="0" borderId="15" xfId="0" applyBorder="1"/>
    <xf numFmtId="40" fontId="0" fillId="0" borderId="16" xfId="0" applyNumberFormat="1" applyBorder="1"/>
    <xf numFmtId="0" fontId="2" fillId="0" borderId="4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0" fontId="2" fillId="0" borderId="1" xfId="0" applyFont="1" applyFill="1" applyBorder="1"/>
    <xf numFmtId="14" fontId="0" fillId="0" borderId="0" xfId="0" applyNumberFormat="1"/>
    <xf numFmtId="190" fontId="0" fillId="0" borderId="0" xfId="3" applyNumberFormat="1" applyFont="1"/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4" fillId="2" borderId="18" xfId="0" applyFont="1" applyFill="1" applyBorder="1" applyAlignment="1">
      <alignment horizontal="left"/>
    </xf>
    <xf numFmtId="0" fontId="4" fillId="2" borderId="17" xfId="0" applyFont="1" applyFill="1" applyBorder="1" applyAlignment="1">
      <alignment horizontal="left"/>
    </xf>
    <xf numFmtId="0" fontId="0" fillId="0" borderId="19" xfId="0" applyFill="1" applyBorder="1" applyAlignment="1"/>
    <xf numFmtId="0" fontId="5" fillId="3" borderId="0" xfId="0" applyFont="1" applyFill="1" applyBorder="1" applyAlignment="1">
      <alignment horizontal="left"/>
    </xf>
    <xf numFmtId="0" fontId="6" fillId="3" borderId="19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0" fontId="7" fillId="2" borderId="17" xfId="0" applyFont="1" applyFill="1" applyBorder="1" applyAlignment="1">
      <alignment horizontal="right"/>
    </xf>
    <xf numFmtId="0" fontId="7" fillId="2" borderId="18" xfId="0" applyFont="1" applyFill="1" applyBorder="1" applyAlignment="1">
      <alignment horizontal="right"/>
    </xf>
    <xf numFmtId="2" fontId="0" fillId="4" borderId="0" xfId="0" applyNumberFormat="1" applyFill="1" applyBorder="1" applyAlignment="1"/>
    <xf numFmtId="0" fontId="8" fillId="0" borderId="0" xfId="0" applyFont="1" applyFill="1" applyBorder="1" applyAlignment="1">
      <alignment vertical="top" wrapText="1"/>
    </xf>
    <xf numFmtId="188" fontId="0" fillId="0" borderId="0" xfId="3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owerPivotData" Target="model/item.data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A16" sqref="A16"/>
    </sheetView>
  </sheetViews>
  <sheetFormatPr defaultRowHeight="14.25" x14ac:dyDescent="0.2"/>
  <cols>
    <col min="1" max="1" width="19.625" customWidth="1"/>
    <col min="2" max="2" width="13.125" customWidth="1"/>
    <col min="4" max="4" width="24.75" customWidth="1"/>
    <col min="5" max="5" width="19.75" customWidth="1"/>
    <col min="7" max="7" width="20.875" customWidth="1"/>
    <col min="8" max="8" width="21.625" customWidth="1"/>
  </cols>
  <sheetData>
    <row r="1" spans="1:10" x14ac:dyDescent="0.2">
      <c r="A1" s="33" t="s">
        <v>0</v>
      </c>
      <c r="B1" s="33"/>
      <c r="C1" s="33"/>
      <c r="D1" s="33"/>
      <c r="E1" s="33"/>
    </row>
    <row r="2" spans="1:10" x14ac:dyDescent="0.2">
      <c r="A2" t="s">
        <v>1</v>
      </c>
      <c r="B2">
        <v>1000000</v>
      </c>
    </row>
    <row r="3" spans="1:10" x14ac:dyDescent="0.2">
      <c r="A3" t="s">
        <v>2</v>
      </c>
      <c r="B3" s="2">
        <v>0.06</v>
      </c>
    </row>
    <row r="4" spans="1:10" x14ac:dyDescent="0.2">
      <c r="A4" t="s">
        <v>3</v>
      </c>
      <c r="B4">
        <v>10</v>
      </c>
    </row>
    <row r="5" spans="1:10" x14ac:dyDescent="0.2">
      <c r="A5" t="s">
        <v>4</v>
      </c>
      <c r="B5" s="3">
        <f>-PMT(B3/12,B4*12,B2)</f>
        <v>11102.050194164944</v>
      </c>
    </row>
    <row r="7" spans="1:10" ht="15" thickBot="1" x14ac:dyDescent="0.25">
      <c r="A7" s="33" t="s">
        <v>5</v>
      </c>
      <c r="B7" s="33"/>
      <c r="C7" s="33"/>
      <c r="D7" s="33"/>
      <c r="E7" s="33"/>
      <c r="F7" s="33"/>
      <c r="G7" s="33"/>
      <c r="H7" s="33"/>
      <c r="I7" s="33"/>
      <c r="J7" s="33"/>
    </row>
    <row r="8" spans="1:10" x14ac:dyDescent="0.2">
      <c r="A8" s="34" t="s">
        <v>51</v>
      </c>
      <c r="B8" s="35"/>
      <c r="D8" s="34" t="s">
        <v>52</v>
      </c>
      <c r="E8" s="35"/>
      <c r="G8" s="34" t="s">
        <v>53</v>
      </c>
      <c r="H8" s="35"/>
    </row>
    <row r="9" spans="1:10" x14ac:dyDescent="0.2">
      <c r="A9" s="36"/>
      <c r="B9" s="37"/>
      <c r="D9" s="36"/>
      <c r="E9" s="37"/>
      <c r="G9" s="36"/>
      <c r="H9" s="37"/>
    </row>
    <row r="10" spans="1:10" x14ac:dyDescent="0.2">
      <c r="A10" s="23" t="s">
        <v>1</v>
      </c>
      <c r="B10" s="24">
        <v>1000000</v>
      </c>
      <c r="D10" s="21" t="s">
        <v>1</v>
      </c>
      <c r="E10" s="24">
        <v>1000000</v>
      </c>
      <c r="G10" s="21" t="s">
        <v>1</v>
      </c>
      <c r="H10" s="24">
        <v>1000000</v>
      </c>
    </row>
    <row r="11" spans="1:10" x14ac:dyDescent="0.2">
      <c r="A11" s="21" t="s">
        <v>2</v>
      </c>
      <c r="B11" s="22">
        <v>0.06</v>
      </c>
      <c r="D11" s="23" t="s">
        <v>2</v>
      </c>
      <c r="E11" s="22">
        <v>0.06</v>
      </c>
      <c r="G11" s="21" t="s">
        <v>2</v>
      </c>
      <c r="H11" s="22">
        <v>0.06</v>
      </c>
    </row>
    <row r="12" spans="1:10" x14ac:dyDescent="0.2">
      <c r="A12" s="21" t="s">
        <v>3</v>
      </c>
      <c r="B12" s="24">
        <v>10</v>
      </c>
      <c r="D12" s="21" t="s">
        <v>3</v>
      </c>
      <c r="E12" s="24">
        <v>10</v>
      </c>
      <c r="G12" s="23" t="s">
        <v>3</v>
      </c>
      <c r="H12" s="24">
        <v>10</v>
      </c>
    </row>
    <row r="13" spans="1:10" ht="15" thickBot="1" x14ac:dyDescent="0.25">
      <c r="A13" s="25" t="s">
        <v>4</v>
      </c>
      <c r="B13" s="26">
        <f>-PMT(B11/12,B12*12,B10)</f>
        <v>11102.050194164944</v>
      </c>
      <c r="D13" s="25" t="s">
        <v>4</v>
      </c>
      <c r="E13" s="26">
        <f>-PMT(E11/12,E12*12,E10)</f>
        <v>11102.050194164944</v>
      </c>
      <c r="G13" s="25" t="s">
        <v>4</v>
      </c>
      <c r="H13" s="26">
        <f>-PMT(H11/12,H12*12,H10)</f>
        <v>11102.050194164944</v>
      </c>
    </row>
  </sheetData>
  <mergeCells count="5">
    <mergeCell ref="A1:E1"/>
    <mergeCell ref="A7:J7"/>
    <mergeCell ref="A8:B9"/>
    <mergeCell ref="D8:E9"/>
    <mergeCell ref="G8:H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selection activeCell="C27" sqref="C27"/>
    </sheetView>
  </sheetViews>
  <sheetFormatPr defaultRowHeight="14.25" x14ac:dyDescent="0.2"/>
  <cols>
    <col min="1" max="1" width="26" customWidth="1"/>
    <col min="2" max="2" width="11.375" customWidth="1"/>
    <col min="3" max="3" width="13.375" customWidth="1"/>
    <col min="5" max="5" width="28.375" customWidth="1"/>
    <col min="7" max="7" width="13.75" customWidth="1"/>
    <col min="9" max="9" width="29.25" customWidth="1"/>
    <col min="10" max="10" width="19.625" customWidth="1"/>
    <col min="11" max="11" width="13" customWidth="1"/>
  </cols>
  <sheetData>
    <row r="1" spans="1:10" x14ac:dyDescent="0.2">
      <c r="A1" s="33" t="s">
        <v>6</v>
      </c>
      <c r="B1" s="33"/>
      <c r="C1" s="33"/>
      <c r="D1" s="33"/>
    </row>
    <row r="2" spans="1:10" x14ac:dyDescent="0.2">
      <c r="A2" s="1"/>
      <c r="B2" s="1"/>
      <c r="C2" s="1"/>
      <c r="D2" s="1"/>
    </row>
    <row r="3" spans="1:10" x14ac:dyDescent="0.2">
      <c r="A3" s="4" t="s">
        <v>7</v>
      </c>
      <c r="B3" s="5">
        <v>200</v>
      </c>
      <c r="C3" s="4"/>
      <c r="D3" s="1"/>
    </row>
    <row r="4" spans="1:10" x14ac:dyDescent="0.2">
      <c r="A4" s="4" t="s">
        <v>8</v>
      </c>
      <c r="B4" s="4">
        <v>800</v>
      </c>
      <c r="C4" s="4"/>
      <c r="D4" s="1"/>
    </row>
    <row r="5" spans="1:10" x14ac:dyDescent="0.2">
      <c r="A5" s="4" t="s">
        <v>9</v>
      </c>
      <c r="B5" s="4">
        <v>10000</v>
      </c>
      <c r="C5" s="4"/>
      <c r="D5" s="1"/>
    </row>
    <row r="6" spans="1:10" x14ac:dyDescent="0.2">
      <c r="A6" s="39" t="s">
        <v>10</v>
      </c>
      <c r="B6" s="39"/>
      <c r="C6" s="4">
        <f>B3*B4 + 5000</f>
        <v>165000</v>
      </c>
      <c r="D6" s="1"/>
    </row>
    <row r="7" spans="1:10" x14ac:dyDescent="0.2">
      <c r="A7" s="4" t="s">
        <v>11</v>
      </c>
      <c r="B7" s="4">
        <v>100000</v>
      </c>
      <c r="C7" s="4"/>
      <c r="D7" s="1"/>
    </row>
    <row r="8" spans="1:10" x14ac:dyDescent="0.2">
      <c r="A8" s="4" t="s">
        <v>12</v>
      </c>
      <c r="B8" s="4">
        <f>B3/40*500</f>
        <v>2500</v>
      </c>
      <c r="C8" s="4"/>
      <c r="D8" s="1"/>
    </row>
    <row r="9" spans="1:10" x14ac:dyDescent="0.2">
      <c r="A9" s="4" t="s">
        <v>13</v>
      </c>
      <c r="B9" s="4">
        <f>B3*10</f>
        <v>2000</v>
      </c>
      <c r="C9" s="4"/>
      <c r="D9" s="1"/>
    </row>
    <row r="10" spans="1:10" x14ac:dyDescent="0.2">
      <c r="A10" s="4" t="s">
        <v>14</v>
      </c>
      <c r="B10" s="4">
        <f>250*B3</f>
        <v>50000</v>
      </c>
      <c r="C10" s="4"/>
      <c r="D10" s="1"/>
    </row>
    <row r="11" spans="1:10" x14ac:dyDescent="0.2">
      <c r="A11" s="39" t="s">
        <v>15</v>
      </c>
      <c r="B11" s="39"/>
      <c r="C11" s="4">
        <f>SUM(B7:B10)</f>
        <v>154500</v>
      </c>
      <c r="D11" s="1"/>
    </row>
    <row r="12" spans="1:10" x14ac:dyDescent="0.2">
      <c r="A12" s="39" t="s">
        <v>16</v>
      </c>
      <c r="B12" s="39"/>
      <c r="C12" s="4">
        <f>(B3*B4)+B5-(100000+(B3/50*300)+B9+B10)</f>
        <v>16800</v>
      </c>
      <c r="D12" s="1"/>
    </row>
    <row r="13" spans="1:10" x14ac:dyDescent="0.2">
      <c r="A13" s="1"/>
      <c r="B13" s="1"/>
      <c r="C13" s="1"/>
      <c r="D13" s="1"/>
    </row>
    <row r="14" spans="1:10" x14ac:dyDescent="0.2">
      <c r="A14" s="19"/>
      <c r="B14" s="33" t="s">
        <v>54</v>
      </c>
      <c r="C14" s="33"/>
      <c r="D14" s="33"/>
      <c r="E14" s="33"/>
      <c r="F14" s="33"/>
      <c r="G14" s="33"/>
      <c r="H14" s="33"/>
      <c r="I14" s="33"/>
    </row>
    <row r="15" spans="1:10" x14ac:dyDescent="0.2">
      <c r="A15" s="19"/>
      <c r="B15" s="19"/>
      <c r="C15" s="19"/>
      <c r="D15" s="19"/>
    </row>
    <row r="16" spans="1:10" x14ac:dyDescent="0.2">
      <c r="A16" s="33" t="s">
        <v>55</v>
      </c>
      <c r="B16" s="33"/>
      <c r="C16" s="33"/>
      <c r="D16" s="19"/>
      <c r="E16" s="33" t="s">
        <v>56</v>
      </c>
      <c r="F16" s="33"/>
      <c r="G16" s="33"/>
      <c r="I16" s="33" t="s">
        <v>57</v>
      </c>
      <c r="J16" s="33"/>
    </row>
    <row r="17" spans="1:11" ht="15" thickBot="1" x14ac:dyDescent="0.25">
      <c r="A17" s="42"/>
      <c r="B17" s="42"/>
      <c r="C17" s="42"/>
      <c r="D17" s="19"/>
      <c r="E17" s="42"/>
      <c r="F17" s="42"/>
      <c r="G17" s="42"/>
      <c r="I17" s="42"/>
      <c r="J17" s="42"/>
    </row>
    <row r="18" spans="1:11" x14ac:dyDescent="0.2">
      <c r="A18" s="12" t="s">
        <v>7</v>
      </c>
      <c r="B18" s="27">
        <v>200</v>
      </c>
      <c r="C18" s="14"/>
      <c r="E18" s="12" t="s">
        <v>7</v>
      </c>
      <c r="F18" s="13">
        <v>200</v>
      </c>
      <c r="G18" s="14"/>
      <c r="I18" s="12" t="s">
        <v>7</v>
      </c>
      <c r="J18" s="13">
        <v>200</v>
      </c>
      <c r="K18" s="14"/>
    </row>
    <row r="19" spans="1:11" x14ac:dyDescent="0.2">
      <c r="A19" s="15" t="s">
        <v>8</v>
      </c>
      <c r="B19" s="4">
        <v>800</v>
      </c>
      <c r="C19" s="16"/>
      <c r="E19" s="15" t="s">
        <v>8</v>
      </c>
      <c r="F19" s="28">
        <v>800</v>
      </c>
      <c r="G19" s="16"/>
      <c r="I19" s="15" t="s">
        <v>8</v>
      </c>
      <c r="J19" s="4">
        <v>800</v>
      </c>
      <c r="K19" s="16"/>
    </row>
    <row r="20" spans="1:11" x14ac:dyDescent="0.2">
      <c r="A20" s="15" t="s">
        <v>9</v>
      </c>
      <c r="B20" s="4">
        <v>10000</v>
      </c>
      <c r="C20" s="16"/>
      <c r="E20" s="15" t="s">
        <v>9</v>
      </c>
      <c r="F20" s="4">
        <v>10000</v>
      </c>
      <c r="G20" s="16"/>
      <c r="I20" s="15" t="s">
        <v>9</v>
      </c>
      <c r="J20" s="4">
        <v>10000</v>
      </c>
      <c r="K20" s="16"/>
    </row>
    <row r="21" spans="1:11" x14ac:dyDescent="0.2">
      <c r="A21" s="38" t="s">
        <v>10</v>
      </c>
      <c r="B21" s="39"/>
      <c r="C21" s="16">
        <f>B18*B19 + 5000</f>
        <v>165000</v>
      </c>
      <c r="E21" s="38" t="s">
        <v>10</v>
      </c>
      <c r="F21" s="39"/>
      <c r="G21" s="16">
        <f>F18*F19 + 5000</f>
        <v>165000</v>
      </c>
      <c r="I21" s="38" t="s">
        <v>10</v>
      </c>
      <c r="J21" s="39"/>
      <c r="K21" s="16">
        <f>J18*J19 + 5000</f>
        <v>165000</v>
      </c>
    </row>
    <row r="22" spans="1:11" x14ac:dyDescent="0.2">
      <c r="A22" s="15" t="s">
        <v>11</v>
      </c>
      <c r="B22" s="4">
        <v>100000</v>
      </c>
      <c r="C22" s="16"/>
      <c r="E22" s="15" t="s">
        <v>11</v>
      </c>
      <c r="F22" s="4">
        <v>100000</v>
      </c>
      <c r="G22" s="16"/>
      <c r="I22" s="15" t="s">
        <v>11</v>
      </c>
      <c r="J22" s="29">
        <v>100000</v>
      </c>
      <c r="K22" s="16"/>
    </row>
    <row r="23" spans="1:11" x14ac:dyDescent="0.2">
      <c r="A23" s="15" t="s">
        <v>12</v>
      </c>
      <c r="B23" s="4">
        <f>B18/40*500</f>
        <v>2500</v>
      </c>
      <c r="C23" s="16"/>
      <c r="E23" s="15" t="s">
        <v>12</v>
      </c>
      <c r="F23" s="4">
        <f>F18/40*500</f>
        <v>2500</v>
      </c>
      <c r="G23" s="16"/>
      <c r="I23" s="15" t="s">
        <v>12</v>
      </c>
      <c r="J23" s="4">
        <f>J18/40*500</f>
        <v>2500</v>
      </c>
      <c r="K23" s="16"/>
    </row>
    <row r="24" spans="1:11" x14ac:dyDescent="0.2">
      <c r="A24" s="15" t="s">
        <v>13</v>
      </c>
      <c r="B24" s="4">
        <f>B18*10</f>
        <v>2000</v>
      </c>
      <c r="C24" s="16"/>
      <c r="E24" s="15" t="s">
        <v>13</v>
      </c>
      <c r="F24" s="4">
        <f>F18*10</f>
        <v>2000</v>
      </c>
      <c r="G24" s="16"/>
      <c r="I24" s="15" t="s">
        <v>13</v>
      </c>
      <c r="J24" s="4">
        <f>J18*10</f>
        <v>2000</v>
      </c>
      <c r="K24" s="16"/>
    </row>
    <row r="25" spans="1:11" x14ac:dyDescent="0.2">
      <c r="A25" s="15" t="s">
        <v>14</v>
      </c>
      <c r="B25" s="4">
        <f>250*B18</f>
        <v>50000</v>
      </c>
      <c r="C25" s="16"/>
      <c r="E25" s="15" t="s">
        <v>14</v>
      </c>
      <c r="F25" s="4">
        <f>250*F18</f>
        <v>50000</v>
      </c>
      <c r="G25" s="16"/>
      <c r="I25" s="15" t="s">
        <v>14</v>
      </c>
      <c r="J25" s="30">
        <v>50000</v>
      </c>
      <c r="K25" s="16"/>
    </row>
    <row r="26" spans="1:11" x14ac:dyDescent="0.2">
      <c r="A26" s="38" t="s">
        <v>15</v>
      </c>
      <c r="B26" s="39"/>
      <c r="C26" s="16">
        <f>SUM(B22:B25)</f>
        <v>154500</v>
      </c>
      <c r="E26" s="38" t="s">
        <v>15</v>
      </c>
      <c r="F26" s="39"/>
      <c r="G26" s="16">
        <f>SUM(F22:F25)</f>
        <v>154500</v>
      </c>
      <c r="I26" s="38" t="s">
        <v>15</v>
      </c>
      <c r="J26" s="39"/>
      <c r="K26" s="16">
        <f>SUM(J22:J25)</f>
        <v>154500</v>
      </c>
    </row>
    <row r="27" spans="1:11" ht="15" thickBot="1" x14ac:dyDescent="0.25">
      <c r="A27" s="40" t="s">
        <v>16</v>
      </c>
      <c r="B27" s="41"/>
      <c r="C27" s="17">
        <f>(B18*B19)+B20-(100000+(B18/50*300)+B24+B25)</f>
        <v>16800</v>
      </c>
      <c r="E27" s="40" t="s">
        <v>16</v>
      </c>
      <c r="F27" s="41"/>
      <c r="G27" s="17">
        <f>(F18*F19)+F20-(100000+(F18/50*300)+F24+F25)</f>
        <v>16800</v>
      </c>
      <c r="I27" s="40" t="s">
        <v>16</v>
      </c>
      <c r="J27" s="41"/>
      <c r="K27" s="17">
        <f>(J18*J19)+J20-(100000+(J18/50*300)+J24+J25)</f>
        <v>16800</v>
      </c>
    </row>
  </sheetData>
  <mergeCells count="17">
    <mergeCell ref="A1:D1"/>
    <mergeCell ref="A6:B6"/>
    <mergeCell ref="A11:B11"/>
    <mergeCell ref="A12:B12"/>
    <mergeCell ref="A21:B21"/>
    <mergeCell ref="B14:I14"/>
    <mergeCell ref="A16:C17"/>
    <mergeCell ref="E16:G17"/>
    <mergeCell ref="I16:J17"/>
    <mergeCell ref="I21:J21"/>
    <mergeCell ref="E21:F21"/>
    <mergeCell ref="A26:B26"/>
    <mergeCell ref="E26:F26"/>
    <mergeCell ref="I26:J26"/>
    <mergeCell ref="A27:B27"/>
    <mergeCell ref="E27:F27"/>
    <mergeCell ref="I27:J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F16"/>
  <sheetViews>
    <sheetView showGridLines="0" workbookViewId="0"/>
  </sheetViews>
  <sheetFormatPr defaultRowHeight="14.25" outlineLevelRow="1" outlineLevelCol="1" x14ac:dyDescent="0.2"/>
  <cols>
    <col min="3" max="3" width="16.875" bestFit="1" customWidth="1"/>
    <col min="4" max="6" width="12.125" bestFit="1" customWidth="1" outlineLevel="1"/>
  </cols>
  <sheetData>
    <row r="1" spans="2:6" ht="15" thickBot="1" x14ac:dyDescent="0.25"/>
    <row r="2" spans="2:6" ht="15" x14ac:dyDescent="0.2">
      <c r="B2" s="52" t="s">
        <v>65</v>
      </c>
      <c r="C2" s="52"/>
      <c r="D2" s="57"/>
      <c r="E2" s="57"/>
      <c r="F2" s="57"/>
    </row>
    <row r="3" spans="2:6" ht="15" collapsed="1" x14ac:dyDescent="0.2">
      <c r="B3" s="51"/>
      <c r="C3" s="51"/>
      <c r="D3" s="58" t="s">
        <v>67</v>
      </c>
      <c r="E3" s="58" t="s">
        <v>62</v>
      </c>
      <c r="F3" s="58" t="s">
        <v>64</v>
      </c>
    </row>
    <row r="4" spans="2:6" ht="31.5" hidden="1" outlineLevel="1" x14ac:dyDescent="0.2">
      <c r="B4" s="54"/>
      <c r="C4" s="54"/>
      <c r="D4" s="48"/>
      <c r="E4" s="60" t="s">
        <v>63</v>
      </c>
      <c r="F4" s="60" t="s">
        <v>63</v>
      </c>
    </row>
    <row r="5" spans="2:6" x14ac:dyDescent="0.2">
      <c r="B5" s="55" t="s">
        <v>66</v>
      </c>
      <c r="C5" s="55"/>
      <c r="D5" s="53"/>
      <c r="E5" s="53"/>
      <c r="F5" s="53"/>
    </row>
    <row r="6" spans="2:6" outlineLevel="1" x14ac:dyDescent="0.2">
      <c r="B6" s="54"/>
      <c r="C6" s="54" t="s">
        <v>59</v>
      </c>
      <c r="D6" s="49">
        <v>50000</v>
      </c>
      <c r="E6" s="59">
        <v>50000</v>
      </c>
      <c r="F6" s="59">
        <v>50000</v>
      </c>
    </row>
    <row r="7" spans="2:6" outlineLevel="1" x14ac:dyDescent="0.2">
      <c r="B7" s="54"/>
      <c r="C7" s="54" t="s">
        <v>24</v>
      </c>
      <c r="D7" s="49">
        <v>7000</v>
      </c>
      <c r="E7" s="59">
        <v>7000</v>
      </c>
      <c r="F7" s="59">
        <v>7000</v>
      </c>
    </row>
    <row r="8" spans="2:6" outlineLevel="1" x14ac:dyDescent="0.2">
      <c r="B8" s="54"/>
      <c r="C8" s="54" t="s">
        <v>25</v>
      </c>
      <c r="D8" s="49">
        <v>2000</v>
      </c>
      <c r="E8" s="59">
        <v>2000</v>
      </c>
      <c r="F8" s="59">
        <v>1000</v>
      </c>
    </row>
    <row r="9" spans="2:6" outlineLevel="1" x14ac:dyDescent="0.2">
      <c r="B9" s="54"/>
      <c r="C9" s="54" t="s">
        <v>26</v>
      </c>
      <c r="D9" s="49">
        <v>7000</v>
      </c>
      <c r="E9" s="59">
        <v>7000</v>
      </c>
      <c r="F9" s="59">
        <v>9000</v>
      </c>
    </row>
    <row r="10" spans="2:6" outlineLevel="1" x14ac:dyDescent="0.2">
      <c r="B10" s="54"/>
      <c r="C10" s="54" t="s">
        <v>27</v>
      </c>
      <c r="D10" s="49">
        <v>5000</v>
      </c>
      <c r="E10" s="59">
        <v>5000</v>
      </c>
      <c r="F10" s="59">
        <v>5000</v>
      </c>
    </row>
    <row r="11" spans="2:6" outlineLevel="1" x14ac:dyDescent="0.2">
      <c r="B11" s="54"/>
      <c r="C11" s="54" t="s">
        <v>60</v>
      </c>
      <c r="D11" s="49">
        <v>3000</v>
      </c>
      <c r="E11" s="59">
        <v>3000</v>
      </c>
      <c r="F11" s="59">
        <v>3000</v>
      </c>
    </row>
    <row r="12" spans="2:6" x14ac:dyDescent="0.2">
      <c r="B12" s="55" t="s">
        <v>68</v>
      </c>
      <c r="C12" s="55"/>
      <c r="D12" s="53"/>
      <c r="E12" s="53"/>
      <c r="F12" s="53"/>
    </row>
    <row r="13" spans="2:6" ht="15" outlineLevel="1" thickBot="1" x14ac:dyDescent="0.25">
      <c r="B13" s="56"/>
      <c r="C13" s="56" t="s">
        <v>61</v>
      </c>
      <c r="D13" s="50">
        <v>23900</v>
      </c>
      <c r="E13" s="50">
        <v>23900</v>
      </c>
      <c r="F13" s="50">
        <v>22900</v>
      </c>
    </row>
    <row r="14" spans="2:6" x14ac:dyDescent="0.2">
      <c r="B14" t="s">
        <v>69</v>
      </c>
    </row>
    <row r="15" spans="2:6" x14ac:dyDescent="0.2">
      <c r="B15" t="s">
        <v>70</v>
      </c>
    </row>
    <row r="16" spans="2:6" x14ac:dyDescent="0.2">
      <c r="B16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B13" sqref="B13"/>
    </sheetView>
  </sheetViews>
  <sheetFormatPr defaultRowHeight="14.25" x14ac:dyDescent="0.2"/>
  <cols>
    <col min="1" max="1" width="23.125" customWidth="1"/>
    <col min="2" max="2" width="15.625" customWidth="1"/>
    <col min="7" max="7" width="28.375" customWidth="1"/>
    <col min="10" max="10" width="16.125" customWidth="1"/>
    <col min="11" max="11" width="12.375" customWidth="1"/>
  </cols>
  <sheetData>
    <row r="1" spans="1:15" x14ac:dyDescent="0.2">
      <c r="A1" t="s">
        <v>34</v>
      </c>
      <c r="B1" s="8">
        <v>50000</v>
      </c>
      <c r="G1" s="9" t="s">
        <v>38</v>
      </c>
      <c r="H1" s="9"/>
      <c r="I1" s="9"/>
      <c r="J1" s="9" t="s">
        <v>39</v>
      </c>
      <c r="K1" s="9"/>
      <c r="L1" s="9"/>
      <c r="M1" s="9"/>
      <c r="N1" s="9"/>
      <c r="O1" s="9"/>
    </row>
    <row r="2" spans="1:15" x14ac:dyDescent="0.2">
      <c r="A2" t="s">
        <v>24</v>
      </c>
      <c r="B2" s="7">
        <v>7000</v>
      </c>
      <c r="G2" t="s">
        <v>34</v>
      </c>
      <c r="H2" s="8">
        <v>50000</v>
      </c>
      <c r="I2" s="9"/>
      <c r="J2" t="s">
        <v>34</v>
      </c>
      <c r="K2" s="8">
        <v>52000</v>
      </c>
      <c r="L2" s="9"/>
      <c r="M2" s="9"/>
      <c r="N2" s="9"/>
      <c r="O2" s="9"/>
    </row>
    <row r="3" spans="1:15" x14ac:dyDescent="0.2">
      <c r="A3" t="s">
        <v>25</v>
      </c>
      <c r="B3" s="7">
        <v>2000</v>
      </c>
      <c r="G3" t="s">
        <v>26</v>
      </c>
      <c r="H3" s="7">
        <v>7000</v>
      </c>
      <c r="I3" s="9"/>
      <c r="J3" t="s">
        <v>26</v>
      </c>
      <c r="K3" s="7">
        <v>9000</v>
      </c>
      <c r="L3" s="9"/>
      <c r="M3" s="9"/>
      <c r="N3" s="9"/>
      <c r="O3" s="9"/>
    </row>
    <row r="4" spans="1:15" x14ac:dyDescent="0.2">
      <c r="A4" t="s">
        <v>26</v>
      </c>
      <c r="B4" s="7">
        <v>7000</v>
      </c>
      <c r="G4" t="s">
        <v>27</v>
      </c>
      <c r="H4" s="7">
        <v>5000</v>
      </c>
      <c r="I4" s="9"/>
      <c r="J4" t="s">
        <v>27</v>
      </c>
      <c r="K4" s="7">
        <v>5000</v>
      </c>
      <c r="L4" s="9"/>
      <c r="M4" s="9"/>
      <c r="N4" s="9"/>
      <c r="O4" s="9"/>
    </row>
    <row r="5" spans="1:15" x14ac:dyDescent="0.2">
      <c r="A5" t="s">
        <v>27</v>
      </c>
      <c r="B5" s="7">
        <v>5000</v>
      </c>
      <c r="H5" s="7"/>
      <c r="I5" s="9"/>
      <c r="J5" t="s">
        <v>24</v>
      </c>
      <c r="K5" s="7">
        <v>7000</v>
      </c>
      <c r="L5" s="9"/>
      <c r="M5" s="9"/>
      <c r="N5" s="9"/>
      <c r="O5" s="9"/>
    </row>
    <row r="6" spans="1:15" x14ac:dyDescent="0.2">
      <c r="A6" t="s">
        <v>28</v>
      </c>
      <c r="B6" s="7">
        <v>3000</v>
      </c>
      <c r="J6" t="s">
        <v>25</v>
      </c>
      <c r="K6" s="7">
        <v>1000</v>
      </c>
    </row>
    <row r="7" spans="1:15" x14ac:dyDescent="0.2">
      <c r="A7" t="s">
        <v>29</v>
      </c>
      <c r="B7" s="7">
        <v>1200</v>
      </c>
    </row>
    <row r="8" spans="1:15" x14ac:dyDescent="0.2">
      <c r="A8" t="s">
        <v>30</v>
      </c>
      <c r="B8" s="7">
        <v>800</v>
      </c>
    </row>
    <row r="9" spans="1:15" x14ac:dyDescent="0.2">
      <c r="A9" t="s">
        <v>31</v>
      </c>
      <c r="B9" s="7">
        <v>100</v>
      </c>
    </row>
    <row r="11" spans="1:15" x14ac:dyDescent="0.2">
      <c r="A11" t="s">
        <v>32</v>
      </c>
      <c r="B11" s="7">
        <f>SUM(B2:B9)</f>
        <v>26100</v>
      </c>
    </row>
    <row r="12" spans="1:15" x14ac:dyDescent="0.2">
      <c r="B12" s="7"/>
    </row>
    <row r="13" spans="1:15" x14ac:dyDescent="0.2">
      <c r="A13" t="s">
        <v>33</v>
      </c>
      <c r="B13" s="7">
        <f>B1-B11</f>
        <v>23900</v>
      </c>
    </row>
    <row r="14" spans="1:15" x14ac:dyDescent="0.2">
      <c r="B14" s="7"/>
    </row>
    <row r="15" spans="1:15" x14ac:dyDescent="0.2">
      <c r="B15" s="7"/>
    </row>
  </sheetData>
  <scenarios current="1" sqref="B13">
    <scenario name="s2" locked="1" count="6" user="ITStudent" comment="Created by ITStudent on 8/7/2018">
      <inputCells r="B1" val="50000" numFmtId="2"/>
      <inputCells r="B2" val="7000" numFmtId="2"/>
      <inputCells r="B3" val="2000" numFmtId="2"/>
      <inputCells r="B4" val="7000" numFmtId="2"/>
      <inputCells r="B5" val="5000" numFmtId="2"/>
      <inputCells r="B6" val="3000" numFmtId="2"/>
    </scenario>
    <scenario name="s3" locked="1" count="6" user="ITStudent" comment="Created by ITStudent on 8/7/2018">
      <inputCells r="B1" val="50000" numFmtId="2"/>
      <inputCells r="B2" val="7000" numFmtId="2"/>
      <inputCells r="B3" val="1000" numFmtId="2"/>
      <inputCells r="B4" val="9000" numFmtId="2"/>
      <inputCells r="B5" val="5000" numFmtId="2"/>
      <inputCells r="B6" val="3000" numFmtId="2"/>
    </scenario>
  </scenario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C4" sqref="C4"/>
    </sheetView>
  </sheetViews>
  <sheetFormatPr defaultRowHeight="14.25" x14ac:dyDescent="0.2"/>
  <cols>
    <col min="1" max="1" width="27.625" customWidth="1"/>
    <col min="2" max="2" width="15.25" customWidth="1"/>
    <col min="3" max="3" width="13.875" customWidth="1"/>
    <col min="4" max="4" width="10.5" bestFit="1" customWidth="1"/>
    <col min="5" max="7" width="9.5" bestFit="1" customWidth="1"/>
    <col min="8" max="8" width="16.375" customWidth="1"/>
    <col min="9" max="9" width="9.25" customWidth="1"/>
  </cols>
  <sheetData>
    <row r="1" spans="1:8" x14ac:dyDescent="0.2">
      <c r="A1" t="s">
        <v>1</v>
      </c>
      <c r="B1">
        <v>1000000</v>
      </c>
    </row>
    <row r="2" spans="1:8" x14ac:dyDescent="0.2">
      <c r="A2" t="s">
        <v>2</v>
      </c>
      <c r="B2" s="2">
        <v>0.06</v>
      </c>
    </row>
    <row r="3" spans="1:8" x14ac:dyDescent="0.2">
      <c r="A3" t="s">
        <v>3</v>
      </c>
      <c r="B3">
        <v>10</v>
      </c>
    </row>
    <row r="4" spans="1:8" x14ac:dyDescent="0.2">
      <c r="A4" t="s">
        <v>4</v>
      </c>
      <c r="B4" s="3">
        <f>-PMT($B$2/12,$B$3*12,$B$1)</f>
        <v>11102.050194164944</v>
      </c>
      <c r="C4">
        <v>10</v>
      </c>
      <c r="D4">
        <v>12</v>
      </c>
      <c r="E4">
        <v>14</v>
      </c>
      <c r="F4">
        <v>16</v>
      </c>
      <c r="G4">
        <v>18</v>
      </c>
      <c r="H4">
        <v>20</v>
      </c>
    </row>
    <row r="5" spans="1:8" x14ac:dyDescent="0.2">
      <c r="B5" s="10">
        <v>0.04</v>
      </c>
      <c r="C5" s="61">
        <f t="dataTable" ref="C5:H13" dt2D="1" dtr="1" r1="B3" r2="B2"/>
        <v>10124.513816488148</v>
      </c>
      <c r="D5" s="61">
        <v>8755.2836891360403</v>
      </c>
      <c r="E5" s="61">
        <v>7783.45660875056</v>
      </c>
      <c r="F5" s="61">
        <v>7059.9619134456498</v>
      </c>
      <c r="G5" s="61">
        <v>6501.9769602008955</v>
      </c>
      <c r="H5" s="61">
        <v>6059.8032929941864</v>
      </c>
    </row>
    <row r="6" spans="1:8" x14ac:dyDescent="0.2">
      <c r="B6" s="11">
        <v>4.4999999999999998E-2</v>
      </c>
      <c r="C6" s="61">
        <v>10363.84087570153</v>
      </c>
      <c r="D6" s="61">
        <v>9000.0816059189638</v>
      </c>
      <c r="E6" s="61">
        <v>8033.7585224617005</v>
      </c>
      <c r="F6" s="61">
        <v>7315.7623983107178</v>
      </c>
      <c r="G6" s="61">
        <v>6763.2460710722889</v>
      </c>
      <c r="H6" s="61">
        <v>6326.4937621996241</v>
      </c>
    </row>
    <row r="7" spans="1:8" x14ac:dyDescent="0.2">
      <c r="B7" s="10">
        <v>0.05</v>
      </c>
      <c r="C7" s="61">
        <v>10606.551523907523</v>
      </c>
      <c r="D7" s="61">
        <v>9248.9041356985217</v>
      </c>
      <c r="E7" s="61">
        <v>8288.707111871985</v>
      </c>
      <c r="F7" s="61">
        <v>7576.8099662424102</v>
      </c>
      <c r="G7" s="61">
        <v>7030.3385199770228</v>
      </c>
      <c r="H7" s="61">
        <v>6599.5573921665746</v>
      </c>
    </row>
    <row r="8" spans="1:8" x14ac:dyDescent="0.2">
      <c r="B8" s="11">
        <v>5.5E-2</v>
      </c>
      <c r="C8" s="61">
        <v>10852.627796048073</v>
      </c>
      <c r="D8" s="61">
        <v>9501.7216895403453</v>
      </c>
      <c r="E8" s="61">
        <v>8548.2570696582061</v>
      </c>
      <c r="F8" s="61">
        <v>7843.0390420330223</v>
      </c>
      <c r="G8" s="61">
        <v>7303.1635531546699</v>
      </c>
      <c r="H8" s="61">
        <v>6878.8730785923863</v>
      </c>
    </row>
    <row r="9" spans="1:8" x14ac:dyDescent="0.2">
      <c r="B9" s="10">
        <v>0.06</v>
      </c>
      <c r="C9" s="61">
        <v>11102.050194164944</v>
      </c>
      <c r="D9" s="61">
        <v>9758.5021357627847</v>
      </c>
      <c r="E9" s="61">
        <v>8812.3592453356359</v>
      </c>
      <c r="F9" s="61">
        <v>8114.3786388512262</v>
      </c>
      <c r="G9" s="61">
        <v>7581.6232173598173</v>
      </c>
      <c r="H9" s="61">
        <v>7164.3105847816487</v>
      </c>
    </row>
    <row r="10" spans="1:8" x14ac:dyDescent="0.2">
      <c r="B10" s="11">
        <v>6.5000000000000002E-2</v>
      </c>
      <c r="C10" s="61">
        <v>11354.797722002602</v>
      </c>
      <c r="D10" s="61">
        <v>10019.210879973243</v>
      </c>
      <c r="E10" s="61">
        <v>9080.9608079085538</v>
      </c>
      <c r="F10" s="61">
        <v>8390.7526576259279</v>
      </c>
      <c r="G10" s="61">
        <v>7865.6128693760411</v>
      </c>
      <c r="H10" s="61">
        <v>7455.7313551509706</v>
      </c>
    </row>
    <row r="11" spans="1:8" x14ac:dyDescent="0.2">
      <c r="B11" s="10">
        <v>7.0000000000000007E-2</v>
      </c>
      <c r="C11" s="61">
        <v>11610.847921862405</v>
      </c>
      <c r="D11" s="61">
        <v>10283.810950122812</v>
      </c>
      <c r="E11" s="61">
        <v>9354.005417946657</v>
      </c>
      <c r="F11" s="61">
        <v>8672.0802018072591</v>
      </c>
      <c r="G11" s="61">
        <v>8155.0217075592818</v>
      </c>
      <c r="H11" s="61">
        <v>7752.9893561887457</v>
      </c>
    </row>
    <row r="12" spans="1:8" x14ac:dyDescent="0.2">
      <c r="B12" s="11">
        <v>7.4999999999999997E-2</v>
      </c>
      <c r="C12" s="61">
        <v>11870.176913585423</v>
      </c>
      <c r="D12" s="61">
        <v>10552.263086183139</v>
      </c>
      <c r="E12" s="61">
        <v>9631.4334080303906</v>
      </c>
      <c r="F12" s="61">
        <v>8958.2759050667955</v>
      </c>
      <c r="G12" s="61">
        <v>8449.7333204027382</v>
      </c>
      <c r="H12" s="61">
        <v>8055.9319355180724</v>
      </c>
    </row>
    <row r="13" spans="1:8" x14ac:dyDescent="0.2">
      <c r="B13" s="10">
        <v>0.08</v>
      </c>
      <c r="C13" s="61">
        <v>12132.759435535692</v>
      </c>
      <c r="D13" s="61">
        <v>10824.525834034815</v>
      </c>
      <c r="E13" s="61">
        <v>9913.1819704810059</v>
      </c>
      <c r="F13" s="61">
        <v>9249.2502694696213</v>
      </c>
      <c r="G13" s="61">
        <v>8749.6262471377977</v>
      </c>
      <c r="H13" s="61">
        <v>8364.4006899346277</v>
      </c>
    </row>
    <row r="14" spans="1:8" x14ac:dyDescent="0.2">
      <c r="B14" s="10"/>
    </row>
    <row r="15" spans="1:8" x14ac:dyDescent="0.2">
      <c r="B15" s="11"/>
    </row>
    <row r="16" spans="1:8" x14ac:dyDescent="0.2">
      <c r="B16" s="10"/>
    </row>
    <row r="17" spans="2:2" x14ac:dyDescent="0.2">
      <c r="B17" s="10"/>
    </row>
    <row r="18" spans="2:2" x14ac:dyDescent="0.2">
      <c r="B18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tabSelected="1" workbookViewId="0">
      <selection activeCell="I21" sqref="I21"/>
    </sheetView>
  </sheetViews>
  <sheetFormatPr defaultRowHeight="14.25" x14ac:dyDescent="0.2"/>
  <cols>
    <col min="1" max="1" width="32.125" customWidth="1"/>
    <col min="2" max="2" width="13.625" customWidth="1"/>
    <col min="3" max="3" width="16" customWidth="1"/>
  </cols>
  <sheetData>
    <row r="1" spans="1:16" x14ac:dyDescent="0.2">
      <c r="A1" s="33" t="s">
        <v>6</v>
      </c>
      <c r="B1" s="33"/>
      <c r="C1" s="33"/>
      <c r="D1" s="33"/>
      <c r="E1" s="33"/>
    </row>
    <row r="2" spans="1:16" x14ac:dyDescent="0.2">
      <c r="A2" s="1"/>
      <c r="B2" s="1"/>
      <c r="C2" s="1"/>
      <c r="D2" s="1"/>
      <c r="E2" s="1"/>
      <c r="G2" s="43" t="s">
        <v>37</v>
      </c>
      <c r="H2" s="44"/>
      <c r="I2" s="44"/>
      <c r="J2" s="44"/>
      <c r="K2" s="44"/>
      <c r="L2" s="44"/>
      <c r="M2" s="44"/>
      <c r="N2" s="44"/>
      <c r="O2" s="44"/>
      <c r="P2" s="44"/>
    </row>
    <row r="3" spans="1:16" x14ac:dyDescent="0.2">
      <c r="A3" s="4" t="s">
        <v>7</v>
      </c>
      <c r="B3" s="5">
        <v>200</v>
      </c>
      <c r="C3" s="4"/>
      <c r="D3" s="1"/>
      <c r="E3" s="1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x14ac:dyDescent="0.2">
      <c r="A4" s="4" t="s">
        <v>8</v>
      </c>
      <c r="B4" s="4">
        <v>800</v>
      </c>
      <c r="C4" s="4"/>
      <c r="D4" s="1"/>
      <c r="E4" s="1"/>
      <c r="G4" s="44"/>
      <c r="H4" s="44"/>
      <c r="I4" s="44"/>
      <c r="J4" s="44"/>
      <c r="K4" s="44"/>
      <c r="L4" s="44"/>
      <c r="M4" s="44"/>
      <c r="N4" s="44"/>
      <c r="O4" s="44"/>
      <c r="P4" s="44"/>
    </row>
    <row r="5" spans="1:16" x14ac:dyDescent="0.2">
      <c r="A5" s="4" t="s">
        <v>9</v>
      </c>
      <c r="B5" s="4">
        <v>10000</v>
      </c>
      <c r="C5" s="4"/>
      <c r="D5" s="1"/>
      <c r="E5" s="1"/>
      <c r="G5" s="44"/>
      <c r="H5" s="44"/>
      <c r="I5" s="44"/>
      <c r="J5" s="44"/>
      <c r="K5" s="44"/>
      <c r="L5" s="44"/>
      <c r="M5" s="44"/>
      <c r="N5" s="44"/>
      <c r="O5" s="44"/>
      <c r="P5" s="44"/>
    </row>
    <row r="6" spans="1:16" x14ac:dyDescent="0.2">
      <c r="A6" s="39" t="s">
        <v>10</v>
      </c>
      <c r="B6" s="39"/>
      <c r="C6" s="4">
        <f>B3*B4 + 5000</f>
        <v>165000</v>
      </c>
      <c r="D6" s="1"/>
      <c r="E6" s="1"/>
      <c r="G6" s="44"/>
      <c r="H6" s="44"/>
      <c r="I6" s="44"/>
      <c r="J6" s="44"/>
      <c r="K6" s="44"/>
      <c r="L6" s="44"/>
      <c r="M6" s="44"/>
      <c r="N6" s="44"/>
      <c r="O6" s="44"/>
      <c r="P6" s="44"/>
    </row>
    <row r="7" spans="1:16" x14ac:dyDescent="0.2">
      <c r="A7" s="4" t="s">
        <v>11</v>
      </c>
      <c r="B7" s="4">
        <v>100000</v>
      </c>
      <c r="C7" s="4"/>
      <c r="D7" s="1"/>
      <c r="E7" s="1"/>
      <c r="G7" s="44"/>
      <c r="H7" s="44"/>
      <c r="I7" s="44"/>
      <c r="J7" s="44"/>
      <c r="K7" s="44"/>
      <c r="L7" s="44"/>
      <c r="M7" s="44"/>
      <c r="N7" s="44"/>
      <c r="O7" s="44"/>
      <c r="P7" s="44"/>
    </row>
    <row r="8" spans="1:16" x14ac:dyDescent="0.2">
      <c r="A8" s="4" t="s">
        <v>12</v>
      </c>
      <c r="B8" s="4">
        <v>500</v>
      </c>
      <c r="C8" s="4"/>
      <c r="D8" s="1"/>
      <c r="E8" s="1"/>
      <c r="G8" s="44"/>
      <c r="H8" s="44"/>
      <c r="I8" s="44"/>
      <c r="J8" s="44"/>
      <c r="K8" s="44"/>
      <c r="L8" s="44"/>
      <c r="M8" s="44"/>
      <c r="N8" s="44"/>
      <c r="O8" s="44"/>
      <c r="P8" s="44"/>
    </row>
    <row r="9" spans="1:16" x14ac:dyDescent="0.2">
      <c r="A9" s="4" t="s">
        <v>13</v>
      </c>
      <c r="B9" s="4">
        <v>10</v>
      </c>
      <c r="C9" s="4"/>
      <c r="D9" s="1"/>
      <c r="E9" s="1"/>
      <c r="G9" s="44"/>
      <c r="H9" s="44"/>
      <c r="I9" s="44"/>
      <c r="J9" s="44"/>
      <c r="K9" s="44"/>
      <c r="L9" s="44"/>
      <c r="M9" s="44"/>
      <c r="N9" s="44"/>
      <c r="O9" s="44"/>
      <c r="P9" s="44"/>
    </row>
    <row r="10" spans="1:16" x14ac:dyDescent="0.2">
      <c r="A10" s="4" t="s">
        <v>14</v>
      </c>
      <c r="B10" s="4">
        <v>250</v>
      </c>
      <c r="C10" s="4"/>
      <c r="D10" s="1"/>
      <c r="E10" s="1"/>
      <c r="G10" s="44"/>
      <c r="H10" s="44"/>
      <c r="I10" s="44"/>
      <c r="J10" s="44"/>
      <c r="K10" s="44"/>
      <c r="L10" s="44"/>
      <c r="M10" s="44"/>
      <c r="N10" s="44"/>
      <c r="O10" s="44"/>
      <c r="P10" s="44"/>
    </row>
    <row r="11" spans="1:16" x14ac:dyDescent="0.2">
      <c r="A11" s="39" t="s">
        <v>15</v>
      </c>
      <c r="B11" s="39"/>
      <c r="C11" s="4">
        <f>100000+(B3/40*B8)+(B3*B9)+(B3*B10)</f>
        <v>154500</v>
      </c>
      <c r="D11" s="1"/>
      <c r="E11" s="1"/>
    </row>
    <row r="12" spans="1:16" x14ac:dyDescent="0.2">
      <c r="A12" s="39" t="s">
        <v>16</v>
      </c>
      <c r="B12" s="39"/>
      <c r="C12" s="4">
        <f>((B3*B4)+10000)-(100000+(B3/40*B8)+(B3*B9)+(B3*B10))</f>
        <v>15500</v>
      </c>
      <c r="D12" s="1"/>
      <c r="E12" s="1"/>
    </row>
  </sheetData>
  <mergeCells count="5">
    <mergeCell ref="G2:P10"/>
    <mergeCell ref="A1:E1"/>
    <mergeCell ref="A6:B6"/>
    <mergeCell ref="A11:B11"/>
    <mergeCell ref="A12:B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7"/>
  <sheetViews>
    <sheetView workbookViewId="0">
      <selection activeCell="E17" sqref="E17"/>
    </sheetView>
  </sheetViews>
  <sheetFormatPr defaultRowHeight="14.25" x14ac:dyDescent="0.2"/>
  <cols>
    <col min="2" max="2" width="20.75" customWidth="1"/>
    <col min="3" max="5" width="15" customWidth="1"/>
  </cols>
  <sheetData>
    <row r="2" spans="1:15" x14ac:dyDescent="0.2">
      <c r="A2" s="6" t="s">
        <v>17</v>
      </c>
      <c r="B2" s="6" t="s">
        <v>18</v>
      </c>
      <c r="C2" s="6" t="s">
        <v>35</v>
      </c>
      <c r="D2" s="6"/>
      <c r="E2" s="6"/>
      <c r="G2" s="45" t="s">
        <v>36</v>
      </c>
      <c r="H2" s="46"/>
      <c r="I2" s="46"/>
      <c r="J2" s="46"/>
      <c r="K2" s="46"/>
      <c r="L2" s="46"/>
      <c r="M2" s="46"/>
      <c r="N2" s="46"/>
      <c r="O2" s="46"/>
    </row>
    <row r="3" spans="1:15" x14ac:dyDescent="0.2">
      <c r="A3" s="6" t="s">
        <v>19</v>
      </c>
      <c r="B3" s="6">
        <v>200</v>
      </c>
      <c r="C3" s="6">
        <v>5</v>
      </c>
      <c r="D3" s="6"/>
      <c r="E3" s="6"/>
      <c r="G3" s="46"/>
      <c r="H3" s="46"/>
      <c r="I3" s="46"/>
      <c r="J3" s="46"/>
      <c r="K3" s="46"/>
      <c r="L3" s="46"/>
      <c r="M3" s="46"/>
      <c r="N3" s="46"/>
      <c r="O3" s="46"/>
    </row>
    <row r="4" spans="1:15" x14ac:dyDescent="0.2">
      <c r="A4" s="6" t="s">
        <v>20</v>
      </c>
      <c r="B4" s="6">
        <v>300</v>
      </c>
      <c r="C4" s="6">
        <v>10</v>
      </c>
      <c r="D4" s="6"/>
      <c r="E4" s="6"/>
      <c r="G4" s="46"/>
      <c r="H4" s="46"/>
      <c r="I4" s="46"/>
      <c r="J4" s="46"/>
      <c r="K4" s="46"/>
      <c r="L4" s="46"/>
      <c r="M4" s="46"/>
      <c r="N4" s="46"/>
      <c r="O4" s="46"/>
    </row>
    <row r="5" spans="1:15" x14ac:dyDescent="0.2">
      <c r="A5" s="6" t="s">
        <v>21</v>
      </c>
      <c r="B5" s="6">
        <v>300</v>
      </c>
      <c r="C5" s="6">
        <v>20</v>
      </c>
      <c r="D5" s="6"/>
      <c r="E5" s="6"/>
      <c r="G5" s="46"/>
      <c r="H5" s="46"/>
      <c r="I5" s="46"/>
      <c r="J5" s="46"/>
      <c r="K5" s="46"/>
      <c r="L5" s="46"/>
      <c r="M5" s="46"/>
      <c r="N5" s="46"/>
      <c r="O5" s="46"/>
    </row>
    <row r="6" spans="1:15" x14ac:dyDescent="0.2">
      <c r="A6" s="6" t="s">
        <v>22</v>
      </c>
      <c r="B6" s="6">
        <v>200</v>
      </c>
      <c r="C6" s="6">
        <v>20</v>
      </c>
      <c r="D6" s="6"/>
      <c r="E6" s="6"/>
    </row>
    <row r="7" spans="1:15" x14ac:dyDescent="0.2">
      <c r="A7" s="6" t="s">
        <v>23</v>
      </c>
      <c r="B7" s="6">
        <v>500</v>
      </c>
      <c r="C7" s="6">
        <v>3</v>
      </c>
      <c r="D7" s="6"/>
      <c r="E7" s="6"/>
    </row>
  </sheetData>
  <mergeCells count="1">
    <mergeCell ref="G2:O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topLeftCell="A2" workbookViewId="0">
      <selection activeCell="F20" sqref="F20"/>
    </sheetView>
  </sheetViews>
  <sheetFormatPr defaultRowHeight="14.25" x14ac:dyDescent="0.2"/>
  <cols>
    <col min="1" max="1" width="13" customWidth="1"/>
    <col min="12" max="12" width="20.625" customWidth="1"/>
  </cols>
  <sheetData>
    <row r="1" spans="1:12" ht="66.75" customHeight="1" x14ac:dyDescent="0.2">
      <c r="A1" s="47" t="s">
        <v>40</v>
      </c>
      <c r="B1" s="47"/>
      <c r="C1" s="47"/>
      <c r="D1" s="47"/>
      <c r="E1" s="47"/>
      <c r="F1" s="20"/>
      <c r="G1" s="20"/>
      <c r="H1" s="20"/>
    </row>
    <row r="2" spans="1:12" x14ac:dyDescent="0.2">
      <c r="A2" t="s">
        <v>50</v>
      </c>
      <c r="B2" s="18" t="s">
        <v>42</v>
      </c>
      <c r="C2" s="18" t="s">
        <v>43</v>
      </c>
      <c r="D2" s="18" t="s">
        <v>44</v>
      </c>
      <c r="E2" s="18" t="s">
        <v>45</v>
      </c>
      <c r="F2" s="18" t="s">
        <v>46</v>
      </c>
      <c r="G2" s="18" t="s">
        <v>47</v>
      </c>
      <c r="H2" s="18" t="s">
        <v>48</v>
      </c>
      <c r="I2" s="18" t="s">
        <v>49</v>
      </c>
    </row>
    <row r="3" spans="1:12" x14ac:dyDescent="0.2">
      <c r="A3" t="s">
        <v>41</v>
      </c>
      <c r="L3" t="s">
        <v>58</v>
      </c>
    </row>
    <row r="4" spans="1:12" x14ac:dyDescent="0.2">
      <c r="A4" s="18">
        <v>1</v>
      </c>
      <c r="B4" s="18">
        <v>3.67</v>
      </c>
      <c r="C4" s="18">
        <v>3.77</v>
      </c>
      <c r="D4" s="18">
        <v>3.93</v>
      </c>
      <c r="E4" s="18">
        <v>4.07</v>
      </c>
      <c r="F4" s="18">
        <v>3.83</v>
      </c>
      <c r="G4" s="18">
        <v>3.95</v>
      </c>
      <c r="H4" s="18">
        <v>4.05</v>
      </c>
      <c r="I4" s="18">
        <v>4.08</v>
      </c>
      <c r="L4">
        <v>250</v>
      </c>
    </row>
    <row r="5" spans="1:12" x14ac:dyDescent="0.2">
      <c r="A5" s="18">
        <v>2</v>
      </c>
      <c r="B5" s="18">
        <v>3.8</v>
      </c>
      <c r="C5" s="18">
        <v>3.82</v>
      </c>
      <c r="D5" s="18">
        <v>3.72</v>
      </c>
      <c r="E5" s="18">
        <v>3.93</v>
      </c>
      <c r="F5" s="18">
        <v>3.88</v>
      </c>
      <c r="G5" s="18">
        <v>4.2</v>
      </c>
      <c r="H5" s="18">
        <v>4.0999999999999996</v>
      </c>
      <c r="I5" s="18">
        <v>4.12</v>
      </c>
      <c r="L5">
        <v>300</v>
      </c>
    </row>
    <row r="6" spans="1:12" x14ac:dyDescent="0.2">
      <c r="A6" s="18">
        <v>3</v>
      </c>
      <c r="B6" s="18">
        <v>3.62</v>
      </c>
      <c r="C6" s="18">
        <v>3.67</v>
      </c>
      <c r="D6" s="18">
        <v>3.77</v>
      </c>
      <c r="E6" s="18">
        <v>4.03</v>
      </c>
      <c r="F6" s="18">
        <v>3.68</v>
      </c>
      <c r="G6" s="18">
        <v>4.0999999999999996</v>
      </c>
      <c r="H6" s="18">
        <v>4.03</v>
      </c>
      <c r="I6" s="18">
        <v>4.03</v>
      </c>
      <c r="L6">
        <v>350</v>
      </c>
    </row>
    <row r="7" spans="1:12" x14ac:dyDescent="0.2">
      <c r="A7" s="18">
        <v>4</v>
      </c>
      <c r="B7" s="18">
        <v>3.87</v>
      </c>
      <c r="C7" s="18">
        <v>3.85</v>
      </c>
      <c r="D7" s="18">
        <v>3.95</v>
      </c>
      <c r="E7" s="18">
        <v>3.93</v>
      </c>
      <c r="F7" s="18">
        <v>3.93</v>
      </c>
      <c r="G7" s="18">
        <v>3.77</v>
      </c>
      <c r="H7" s="18">
        <v>3.9</v>
      </c>
      <c r="I7" s="18">
        <v>3.93</v>
      </c>
      <c r="L7">
        <v>400</v>
      </c>
    </row>
    <row r="8" spans="1:12" x14ac:dyDescent="0.2">
      <c r="A8" s="18">
        <v>5</v>
      </c>
      <c r="B8" s="18">
        <v>3.4</v>
      </c>
      <c r="C8" s="18">
        <v>3.9</v>
      </c>
      <c r="D8" s="18">
        <v>4.03</v>
      </c>
      <c r="E8" s="18">
        <v>4.05</v>
      </c>
      <c r="F8" s="18">
        <v>3.77</v>
      </c>
      <c r="G8" s="18">
        <v>4.28</v>
      </c>
      <c r="H8" s="18">
        <v>3.9</v>
      </c>
      <c r="I8" s="18">
        <v>4.0999999999999996</v>
      </c>
      <c r="L8">
        <v>250</v>
      </c>
    </row>
    <row r="9" spans="1:12" x14ac:dyDescent="0.2">
      <c r="A9" s="18">
        <v>6</v>
      </c>
      <c r="B9" s="18">
        <v>3.87</v>
      </c>
      <c r="C9" s="18">
        <v>4.2</v>
      </c>
      <c r="D9" s="18">
        <v>4.68</v>
      </c>
      <c r="E9" s="18">
        <v>3.83</v>
      </c>
      <c r="F9" s="18">
        <v>4.78</v>
      </c>
      <c r="G9" s="18">
        <v>3.8</v>
      </c>
      <c r="H9" s="18">
        <v>3.83</v>
      </c>
      <c r="I9" s="18">
        <v>3.72</v>
      </c>
      <c r="L9">
        <v>300</v>
      </c>
    </row>
    <row r="10" spans="1:12" x14ac:dyDescent="0.2">
      <c r="A10" s="18">
        <v>7</v>
      </c>
      <c r="B10" s="18">
        <v>3.72</v>
      </c>
      <c r="C10" s="18">
        <v>4.53</v>
      </c>
      <c r="D10" s="18">
        <v>5.12</v>
      </c>
      <c r="E10" s="18">
        <v>4.03</v>
      </c>
      <c r="F10" s="18">
        <v>4.58</v>
      </c>
      <c r="G10" s="18">
        <v>4.13</v>
      </c>
      <c r="H10" s="18">
        <v>3.72</v>
      </c>
      <c r="I10" s="18">
        <v>3.62</v>
      </c>
      <c r="L10">
        <v>350</v>
      </c>
    </row>
    <row r="11" spans="1:12" x14ac:dyDescent="0.2">
      <c r="A11" s="18">
        <v>8</v>
      </c>
      <c r="B11" s="18">
        <v>3.77</v>
      </c>
      <c r="C11" s="18">
        <v>4.75</v>
      </c>
      <c r="D11" s="18">
        <v>4.28</v>
      </c>
      <c r="E11" s="18">
        <v>4.37</v>
      </c>
      <c r="F11" s="18">
        <v>3.92</v>
      </c>
      <c r="G11" s="18">
        <v>3.77</v>
      </c>
      <c r="H11" s="18">
        <v>3.73</v>
      </c>
      <c r="I11" s="18">
        <v>3.48</v>
      </c>
      <c r="L11">
        <v>400</v>
      </c>
    </row>
    <row r="12" spans="1:12" x14ac:dyDescent="0.2">
      <c r="A12" s="18">
        <v>9</v>
      </c>
      <c r="B12" s="18">
        <v>3.83</v>
      </c>
      <c r="C12" s="18">
        <v>4.42</v>
      </c>
      <c r="D12" s="18">
        <v>4.42</v>
      </c>
      <c r="E12" s="18">
        <v>4.45</v>
      </c>
      <c r="F12" s="18">
        <v>3.95</v>
      </c>
      <c r="G12" s="18">
        <v>4.08</v>
      </c>
      <c r="H12" s="18">
        <v>3.75</v>
      </c>
      <c r="I12" s="18">
        <v>3.7</v>
      </c>
      <c r="L12">
        <v>300</v>
      </c>
    </row>
    <row r="13" spans="1:12" x14ac:dyDescent="0.2">
      <c r="A13" s="18">
        <v>10</v>
      </c>
      <c r="B13" s="18">
        <v>3.92</v>
      </c>
      <c r="C13" s="18">
        <v>4.05</v>
      </c>
      <c r="D13" s="18">
        <v>4.57</v>
      </c>
      <c r="E13" s="18">
        <v>4.75</v>
      </c>
      <c r="F13" s="18">
        <v>4.4000000000000004</v>
      </c>
      <c r="G13" s="18">
        <v>4.12</v>
      </c>
      <c r="H13" s="18">
        <v>3.82</v>
      </c>
      <c r="I13" s="18">
        <v>3.58</v>
      </c>
      <c r="L13">
        <v>350</v>
      </c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10" workbookViewId="0">
      <selection activeCell="F27" sqref="F27"/>
    </sheetView>
  </sheetViews>
  <sheetFormatPr defaultRowHeight="14.25" x14ac:dyDescent="0.2"/>
  <cols>
    <col min="1" max="1" width="11.375" customWidth="1"/>
    <col min="2" max="2" width="17.875" style="32" customWidth="1"/>
  </cols>
  <sheetData>
    <row r="1" spans="1:2" x14ac:dyDescent="0.2">
      <c r="A1" s="31">
        <v>40544</v>
      </c>
      <c r="B1" s="32">
        <v>3240325</v>
      </c>
    </row>
    <row r="2" spans="1:2" x14ac:dyDescent="0.2">
      <c r="A2" s="31">
        <v>40575</v>
      </c>
      <c r="B2" s="32">
        <v>2741349</v>
      </c>
    </row>
    <row r="3" spans="1:2" x14ac:dyDescent="0.2">
      <c r="A3" s="31">
        <v>40603</v>
      </c>
      <c r="B3" s="32">
        <v>2987427</v>
      </c>
    </row>
    <row r="4" spans="1:2" x14ac:dyDescent="0.2">
      <c r="A4" s="31">
        <v>40634</v>
      </c>
      <c r="B4" s="32">
        <v>3456892</v>
      </c>
    </row>
    <row r="5" spans="1:2" x14ac:dyDescent="0.2">
      <c r="A5" s="31">
        <v>40664</v>
      </c>
      <c r="B5" s="32">
        <v>3740738</v>
      </c>
    </row>
    <row r="6" spans="1:2" x14ac:dyDescent="0.2">
      <c r="A6" s="31">
        <v>40695</v>
      </c>
      <c r="B6" s="32">
        <v>3979178</v>
      </c>
    </row>
    <row r="7" spans="1:2" x14ac:dyDescent="0.2">
      <c r="A7" s="31">
        <v>40725</v>
      </c>
      <c r="B7" s="32">
        <v>4160454</v>
      </c>
    </row>
    <row r="8" spans="1:2" x14ac:dyDescent="0.2">
      <c r="A8" s="31">
        <v>40756</v>
      </c>
      <c r="B8" s="32">
        <v>4162013</v>
      </c>
    </row>
    <row r="9" spans="1:2" x14ac:dyDescent="0.2">
      <c r="A9" s="31">
        <v>40787</v>
      </c>
      <c r="B9" s="32">
        <v>3809132</v>
      </c>
    </row>
    <row r="10" spans="1:2" x14ac:dyDescent="0.2">
      <c r="A10" s="31">
        <v>40817</v>
      </c>
      <c r="B10" s="32">
        <v>3794419</v>
      </c>
    </row>
    <row r="11" spans="1:2" x14ac:dyDescent="0.2">
      <c r="A11" s="31">
        <v>40848</v>
      </c>
      <c r="B11" s="32">
        <v>3719219</v>
      </c>
    </row>
    <row r="12" spans="1:2" x14ac:dyDescent="0.2">
      <c r="A12" s="31">
        <v>40878</v>
      </c>
      <c r="B12" s="32">
        <v>3812981</v>
      </c>
    </row>
    <row r="13" spans="1:2" x14ac:dyDescent="0.2">
      <c r="A13" s="31">
        <v>40909</v>
      </c>
      <c r="B13" s="32">
        <v>3480451</v>
      </c>
    </row>
    <row r="14" spans="1:2" x14ac:dyDescent="0.2">
      <c r="A14" s="31">
        <v>40940</v>
      </c>
      <c r="B14" s="32">
        <v>3183133</v>
      </c>
    </row>
    <row r="15" spans="1:2" x14ac:dyDescent="0.2">
      <c r="A15" s="31">
        <v>40969</v>
      </c>
      <c r="B15" s="32">
        <v>3764529</v>
      </c>
    </row>
    <row r="16" spans="1:2" x14ac:dyDescent="0.2">
      <c r="A16" s="31">
        <v>41000</v>
      </c>
      <c r="B16" s="32">
        <v>3500189</v>
      </c>
    </row>
    <row r="17" spans="1:2" x14ac:dyDescent="0.2">
      <c r="A17" s="31">
        <v>41030</v>
      </c>
      <c r="B17" s="32">
        <v>3389811</v>
      </c>
    </row>
    <row r="18" spans="1:2" x14ac:dyDescent="0.2">
      <c r="A18" s="31">
        <v>41061</v>
      </c>
      <c r="B18" s="32">
        <v>4348789</v>
      </c>
    </row>
    <row r="19" spans="1:2" x14ac:dyDescent="0.2">
      <c r="A19" s="31">
        <v>41091</v>
      </c>
      <c r="B19" s="32">
        <v>4442455</v>
      </c>
    </row>
    <row r="20" spans="1:2" x14ac:dyDescent="0.2">
      <c r="A20" s="31">
        <v>41122</v>
      </c>
      <c r="B20" s="32">
        <v>4593383</v>
      </c>
    </row>
    <row r="21" spans="1:2" x14ac:dyDescent="0.2">
      <c r="A21" s="31">
        <v>41153</v>
      </c>
      <c r="B21" s="32">
        <v>4029783</v>
      </c>
    </row>
    <row r="22" spans="1:2" x14ac:dyDescent="0.2">
      <c r="A22" s="31">
        <v>41183</v>
      </c>
      <c r="B22" s="32">
        <v>4211211</v>
      </c>
    </row>
    <row r="23" spans="1:2" x14ac:dyDescent="0.2">
      <c r="A23" s="31">
        <v>41214</v>
      </c>
      <c r="B23" s="32">
        <v>3854682</v>
      </c>
    </row>
    <row r="24" spans="1:2" x14ac:dyDescent="0.2">
      <c r="A24" s="31">
        <v>41244</v>
      </c>
      <c r="B24" s="32">
        <v>3554831</v>
      </c>
    </row>
    <row r="25" spans="1:2" x14ac:dyDescent="0.2">
      <c r="A25" s="31">
        <v>41275</v>
      </c>
      <c r="B25" s="32">
        <v>3488309</v>
      </c>
    </row>
    <row r="26" spans="1:2" x14ac:dyDescent="0.2">
      <c r="A26" s="31">
        <v>41306</v>
      </c>
      <c r="B26" s="32">
        <v>3270444</v>
      </c>
    </row>
    <row r="27" spans="1:2" x14ac:dyDescent="0.2">
      <c r="A27" s="31">
        <v>41334</v>
      </c>
      <c r="B27" s="32">
        <v>3709943</v>
      </c>
    </row>
    <row r="28" spans="1:2" x14ac:dyDescent="0.2">
      <c r="A28" s="31">
        <v>41365</v>
      </c>
      <c r="B28" s="32">
        <v>3655530</v>
      </c>
    </row>
    <row r="29" spans="1:2" x14ac:dyDescent="0.2">
      <c r="A29" s="31">
        <v>41395</v>
      </c>
      <c r="B29" s="32">
        <v>4097990</v>
      </c>
    </row>
    <row r="30" spans="1:2" x14ac:dyDescent="0.2">
      <c r="A30" s="31">
        <v>41426</v>
      </c>
      <c r="B30" s="32">
        <v>4472583</v>
      </c>
    </row>
    <row r="31" spans="1:2" x14ac:dyDescent="0.2">
      <c r="A31" s="31">
        <v>41427</v>
      </c>
      <c r="B31" s="32">
        <v>4531711</v>
      </c>
    </row>
    <row r="32" spans="1:2" x14ac:dyDescent="0.2">
      <c r="A32" s="31">
        <v>41428</v>
      </c>
      <c r="B32" s="32">
        <v>4504466</v>
      </c>
    </row>
    <row r="33" spans="1:2" x14ac:dyDescent="0.2">
      <c r="A33" s="31">
        <v>41429</v>
      </c>
      <c r="B33" s="32">
        <v>4054338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Goal Seek1</vt:lpstr>
      <vt:lpstr>Goal Seek2</vt:lpstr>
      <vt:lpstr>Scenario Summary</vt:lpstr>
      <vt:lpstr>Scenario Mgr</vt:lpstr>
      <vt:lpstr>Data Table</vt:lpstr>
      <vt:lpstr>Solver1</vt:lpstr>
      <vt:lpstr>Solver2</vt:lpstr>
      <vt:lpstr>Solver3</vt:lpstr>
      <vt:lpstr>Forecast Sheet</vt:lpstr>
      <vt:lpstr>Electricity</vt:lpstr>
      <vt:lpstr>Food</vt:lpstr>
      <vt:lpstr>Going_Out</vt:lpstr>
      <vt:lpstr>Monthly_Income</vt:lpstr>
      <vt:lpstr>Phone</vt:lpstr>
      <vt:lpstr>Rent</vt:lpstr>
      <vt:lpstr>Shopping</vt:lpstr>
      <vt:lpstr>Travel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ITStudent</cp:lastModifiedBy>
  <dcterms:created xsi:type="dcterms:W3CDTF">2017-08-15T14:54:43Z</dcterms:created>
  <dcterms:modified xsi:type="dcterms:W3CDTF">2018-07-08T03:11:00Z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8338113c-0cad-4c3c-99ff-f7cd6809ea2c</vt:lpwstr>
  </property>
</Properties>
</file>