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70"/>
  </bookViews>
  <sheets>
    <sheet name="Price Baseline" sheetId="5" r:id="rId1"/>
    <sheet name="HKOD" sheetId="2" r:id="rId2"/>
    <sheet name="MTRS" sheetId="4" r:id="rId3"/>
  </sheets>
  <calcPr calcId="145621"/>
</workbook>
</file>

<file path=xl/calcChain.xml><?xml version="1.0" encoding="utf-8"?>
<calcChain xmlns="http://schemas.openxmlformats.org/spreadsheetml/2006/main">
  <c r="E24" i="5" l="1"/>
  <c r="E25" i="5"/>
  <c r="E26" i="5"/>
  <c r="E27" i="5" s="1"/>
  <c r="E21" i="5"/>
  <c r="E22" i="5" s="1"/>
  <c r="D24" i="5"/>
  <c r="D21" i="5"/>
  <c r="D22" i="5" s="1"/>
  <c r="C24" i="5"/>
  <c r="C25" i="5" s="1"/>
  <c r="C21" i="5"/>
  <c r="C22" i="5" s="1"/>
  <c r="T22" i="5"/>
  <c r="T32" i="5" s="1"/>
  <c r="T33" i="5" s="1"/>
  <c r="R22" i="5"/>
  <c r="R32" i="5" s="1"/>
  <c r="M22" i="5"/>
  <c r="M32" i="5" s="1"/>
  <c r="G32" i="5"/>
  <c r="C26" i="5" l="1"/>
  <c r="C27" i="5" s="1"/>
  <c r="C32" i="5"/>
  <c r="D26" i="5"/>
  <c r="D27" i="5" s="1"/>
  <c r="D25" i="5"/>
  <c r="D32" i="5" s="1"/>
  <c r="R33" i="5"/>
  <c r="R34" i="5"/>
  <c r="R37" i="5" s="1"/>
  <c r="G33" i="5"/>
  <c r="G34" i="5"/>
  <c r="G37" i="5" s="1"/>
  <c r="M33" i="5"/>
  <c r="M34" i="5" s="1"/>
  <c r="M37" i="5" s="1"/>
  <c r="T34" i="5"/>
  <c r="T37" i="5" s="1"/>
  <c r="P9" i="4"/>
  <c r="P12" i="4" s="1"/>
  <c r="F17" i="4"/>
  <c r="N17" i="4"/>
  <c r="L17" i="4"/>
  <c r="I17" i="4"/>
  <c r="C17" i="4"/>
  <c r="N14" i="4"/>
  <c r="L14" i="4"/>
  <c r="I14" i="4"/>
  <c r="F14" i="4"/>
  <c r="C14" i="4"/>
  <c r="N13" i="4"/>
  <c r="L13" i="4"/>
  <c r="I13" i="4"/>
  <c r="F13" i="4"/>
  <c r="C13" i="4"/>
  <c r="N12" i="4"/>
  <c r="L12" i="4"/>
  <c r="I12" i="4"/>
  <c r="F12" i="4"/>
  <c r="C12" i="4"/>
  <c r="N9" i="4"/>
  <c r="L9" i="4"/>
  <c r="I9" i="4"/>
  <c r="F9" i="4"/>
  <c r="C9" i="4"/>
  <c r="L9" i="2"/>
  <c r="N17" i="2"/>
  <c r="L17" i="2"/>
  <c r="N14" i="2"/>
  <c r="N13" i="2"/>
  <c r="N12" i="2"/>
  <c r="N11" i="2"/>
  <c r="L11" i="2"/>
  <c r="L12" i="2" s="1"/>
  <c r="L13" i="2" s="1"/>
  <c r="N9" i="2"/>
  <c r="I17" i="2"/>
  <c r="F17" i="2"/>
  <c r="C17" i="2"/>
  <c r="I14" i="2"/>
  <c r="F14" i="2"/>
  <c r="C14" i="2"/>
  <c r="I13" i="2"/>
  <c r="F13" i="2"/>
  <c r="C13" i="2"/>
  <c r="I12" i="2"/>
  <c r="F12" i="2"/>
  <c r="C12" i="2"/>
  <c r="I11" i="2"/>
  <c r="F11" i="2"/>
  <c r="C11" i="2"/>
  <c r="I9" i="2"/>
  <c r="F9" i="2"/>
  <c r="C9" i="2"/>
  <c r="P13" i="4" l="1"/>
  <c r="P14" i="4" s="1"/>
  <c r="P17" i="4" s="1"/>
  <c r="L14" i="2"/>
</calcChain>
</file>

<file path=xl/sharedStrings.xml><?xml version="1.0" encoding="utf-8"?>
<sst xmlns="http://schemas.openxmlformats.org/spreadsheetml/2006/main" count="108" uniqueCount="77">
  <si>
    <t>Kukui 220</t>
    <phoneticPr fontId="1"/>
  </si>
  <si>
    <t>Jehua 220</t>
    <phoneticPr fontId="1"/>
  </si>
  <si>
    <t>C Berry H</t>
    <phoneticPr fontId="1"/>
  </si>
  <si>
    <t>Berry</t>
    <phoneticPr fontId="1"/>
  </si>
  <si>
    <t>Kukui</t>
    <phoneticPr fontId="1"/>
  </si>
  <si>
    <t>Herb Tea</t>
    <phoneticPr fontId="1"/>
  </si>
  <si>
    <t>Weight</t>
    <phoneticPr fontId="1"/>
  </si>
  <si>
    <t>(g)</t>
    <phoneticPr fontId="1"/>
  </si>
  <si>
    <t>Unit Price</t>
    <phoneticPr fontId="1"/>
  </si>
  <si>
    <t>(\)</t>
    <phoneticPr fontId="1"/>
  </si>
  <si>
    <t>Remarks</t>
    <phoneticPr fontId="1"/>
  </si>
  <si>
    <t>1000JPY
 @100g</t>
    <phoneticPr fontId="1"/>
  </si>
  <si>
    <t>$12/oz
$4 ship+btl
120FEX
1920</t>
    <phoneticPr fontId="1"/>
  </si>
  <si>
    <t>Box/Filler</t>
    <phoneticPr fontId="1"/>
  </si>
  <si>
    <t>As sold out of Yokohama</t>
    <phoneticPr fontId="1"/>
  </si>
  <si>
    <t>Sub Total</t>
    <phoneticPr fontId="1"/>
  </si>
  <si>
    <t>Agent 8%</t>
    <phoneticPr fontId="1"/>
  </si>
  <si>
    <t xml:space="preserve"> </t>
    <phoneticPr fontId="1"/>
  </si>
  <si>
    <t>Tax 8%</t>
    <phoneticPr fontId="1"/>
  </si>
  <si>
    <t>GIH Total</t>
    <phoneticPr fontId="1"/>
  </si>
  <si>
    <t>GIH Price</t>
    <phoneticPr fontId="1"/>
  </si>
  <si>
    <t>Retail 30%</t>
    <phoneticPr fontId="1"/>
  </si>
  <si>
    <t>Retail</t>
    <phoneticPr fontId="1"/>
  </si>
  <si>
    <t>Ku/Le</t>
    <phoneticPr fontId="1"/>
  </si>
  <si>
    <t>C Berry H</t>
    <phoneticPr fontId="1"/>
  </si>
  <si>
    <t>Bag</t>
    <phoneticPr fontId="1"/>
  </si>
  <si>
    <t>Shipping</t>
    <phoneticPr fontId="1"/>
  </si>
  <si>
    <t>Sub total</t>
    <phoneticPr fontId="1"/>
  </si>
  <si>
    <t>Retail 15%</t>
    <phoneticPr fontId="1"/>
  </si>
  <si>
    <t>Herb Tea</t>
    <phoneticPr fontId="1"/>
  </si>
  <si>
    <t>Lehua 220</t>
    <phoneticPr fontId="1"/>
  </si>
  <si>
    <t>参考1500円</t>
    <rPh sb="0" eb="2">
      <t>サンコウ</t>
    </rPh>
    <rPh sb="6" eb="7">
      <t>エン</t>
    </rPh>
    <phoneticPr fontId="1"/>
  </si>
  <si>
    <t>Cost Breakdown</t>
    <phoneticPr fontId="1"/>
  </si>
  <si>
    <t>Content Weight</t>
    <phoneticPr fontId="1"/>
  </si>
  <si>
    <t>(oz)</t>
    <phoneticPr fontId="1"/>
  </si>
  <si>
    <t>Raw Supply Base</t>
    <phoneticPr fontId="1"/>
  </si>
  <si>
    <t>($)</t>
    <phoneticPr fontId="1"/>
  </si>
  <si>
    <t>Bottled Kukui</t>
    <phoneticPr fontId="1"/>
  </si>
  <si>
    <t>Raw honey is GIH internal</t>
    <phoneticPr fontId="1"/>
  </si>
  <si>
    <t>Shipping from LHE to HNL</t>
    <phoneticPr fontId="1"/>
  </si>
  <si>
    <t>USDA Test and Certificate</t>
    <phoneticPr fontId="1"/>
  </si>
  <si>
    <t>($/btl)</t>
    <phoneticPr fontId="1"/>
  </si>
  <si>
    <t xml:space="preserve">             assume 50lb / pail and 
             100 bottles / pail</t>
    <phoneticPr fontId="1"/>
  </si>
  <si>
    <t>($120.00 / 4 pails)</t>
    <phoneticPr fontId="1"/>
  </si>
  <si>
    <t xml:space="preserve">             assume 4 pails = 
             400 btls</t>
    <phoneticPr fontId="1"/>
  </si>
  <si>
    <t>($62 / type)</t>
    <phoneticPr fontId="1"/>
  </si>
  <si>
    <t>Shipping from HNL to HND</t>
    <phoneticPr fontId="1"/>
  </si>
  <si>
    <t>($520.00 / 4 pails)</t>
    <phoneticPr fontId="1"/>
  </si>
  <si>
    <t>($/btl)</t>
    <phoneticPr fontId="1"/>
  </si>
  <si>
    <t>Japan Quarantine Test</t>
    <phoneticPr fontId="1"/>
  </si>
  <si>
    <t>($350.00 / type)</t>
    <phoneticPr fontId="1"/>
  </si>
  <si>
    <t xml:space="preserve">             assume 2 pails/type
             $350 for 200 bottles </t>
    <phoneticPr fontId="1"/>
  </si>
  <si>
    <t>8 oz Square bottle</t>
    <phoneticPr fontId="1"/>
  </si>
  <si>
    <t>Labels (GIH, Banner, Flower, Tie)</t>
    <phoneticPr fontId="1"/>
  </si>
  <si>
    <t>Utility / Transportation</t>
    <phoneticPr fontId="1"/>
  </si>
  <si>
    <t>(JPY at 120)</t>
    <phoneticPr fontId="1"/>
  </si>
  <si>
    <t>Abaca bag  /  Box/Filler</t>
    <phoneticPr fontId="1"/>
  </si>
  <si>
    <t>Japan Courier Shipping</t>
    <phoneticPr fontId="1"/>
  </si>
  <si>
    <t>(JPY)</t>
    <phoneticPr fontId="1"/>
  </si>
  <si>
    <t>(JPY)</t>
    <phoneticPr fontId="1"/>
  </si>
  <si>
    <t>Tax 8%</t>
    <phoneticPr fontId="1"/>
  </si>
  <si>
    <t>Unit Price before tax per 8 oz bottle</t>
    <phoneticPr fontId="1"/>
  </si>
  <si>
    <t xml:space="preserve">Unit Price after tax </t>
    <phoneticPr fontId="1"/>
  </si>
  <si>
    <t>Margin to Retail 20% on Price</t>
    <phoneticPr fontId="1"/>
  </si>
  <si>
    <t>Other Price Element</t>
    <phoneticPr fontId="1"/>
  </si>
  <si>
    <t>GIH Margin</t>
    <phoneticPr fontId="1"/>
  </si>
  <si>
    <t>(JPY/Btl)</t>
    <phoneticPr fontId="1"/>
  </si>
  <si>
    <t>($/Btl)</t>
    <phoneticPr fontId="1"/>
  </si>
  <si>
    <t>Bottled Lehua</t>
    <phoneticPr fontId="1"/>
  </si>
  <si>
    <t>C Berry</t>
    <phoneticPr fontId="1"/>
  </si>
  <si>
    <t>(2 oz)</t>
    <phoneticPr fontId="1"/>
  </si>
  <si>
    <t>(1 oz)</t>
    <phoneticPr fontId="1"/>
  </si>
  <si>
    <t>Base Products</t>
    <phoneticPr fontId="1"/>
  </si>
  <si>
    <t>Kauai Farma</t>
    <phoneticPr fontId="1"/>
  </si>
  <si>
    <t>Ensemble</t>
    <phoneticPr fontId="1"/>
  </si>
  <si>
    <t>Gaban Japan Price</t>
    <phoneticPr fontId="1"/>
  </si>
  <si>
    <t>Unit Cost per bottle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</si>
</sst>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Arial Unicode MS"/>
      <family val="3"/>
      <charset val="128"/>
    </font>
    <font>
      <sz val="9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b/>
      <sz val="11"/>
      <color theme="0"/>
      <name val="Arial Unicode MS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2" fontId="4" fillId="0" borderId="0" xfId="0" applyNumberFormat="1" applyFont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>
      <alignment vertical="center"/>
    </xf>
    <xf numFmtId="2" fontId="4" fillId="0" borderId="1" xfId="0" applyNumberFormat="1" applyFont="1" applyBorder="1">
      <alignment vertical="center"/>
    </xf>
    <xf numFmtId="0" fontId="4" fillId="0" borderId="2" xfId="0" applyFont="1" applyBorder="1">
      <alignment vertical="center"/>
    </xf>
    <xf numFmtId="0" fontId="7" fillId="3" borderId="0" xfId="0" applyFont="1" applyFill="1">
      <alignment vertical="center"/>
    </xf>
    <xf numFmtId="1" fontId="4" fillId="0" borderId="2" xfId="0" applyNumberFormat="1" applyFont="1" applyBorder="1">
      <alignment vertical="center"/>
    </xf>
    <xf numFmtId="1" fontId="4" fillId="0" borderId="0" xfId="0" applyNumberFormat="1" applyFont="1">
      <alignment vertical="center"/>
    </xf>
    <xf numFmtId="2" fontId="4" fillId="0" borderId="0" xfId="0" applyNumberFormat="1" applyFont="1" applyBorder="1">
      <alignment vertical="center"/>
    </xf>
    <xf numFmtId="1" fontId="4" fillId="0" borderId="0" xfId="0" applyNumberFormat="1" applyFont="1" applyBorder="1">
      <alignment vertical="center"/>
    </xf>
    <xf numFmtId="2" fontId="4" fillId="0" borderId="0" xfId="0" applyNumberFormat="1" applyFont="1" applyAlignment="1">
      <alignment horizontal="right" vertical="center"/>
    </xf>
    <xf numFmtId="0" fontId="7" fillId="5" borderId="0" xfId="0" applyFont="1" applyFill="1" applyAlignment="1">
      <alignment horizontal="center" vertical="center"/>
    </xf>
    <xf numFmtId="2" fontId="4" fillId="4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workbookViewId="0">
      <selection activeCell="C16" sqref="C16"/>
    </sheetView>
  </sheetViews>
  <sheetFormatPr defaultRowHeight="16.5" x14ac:dyDescent="0.15"/>
  <cols>
    <col min="1" max="1" width="29" style="8" customWidth="1"/>
    <col min="2" max="2" width="15.75" style="8" customWidth="1"/>
    <col min="3" max="4" width="22" style="8" customWidth="1"/>
    <col min="5" max="5" width="17.75" style="8" customWidth="1"/>
    <col min="6" max="6" width="17" style="8" customWidth="1"/>
    <col min="7" max="14" width="9" style="8"/>
    <col min="15" max="15" width="5.375" style="8" customWidth="1"/>
    <col min="17" max="17" width="3.5" style="8" customWidth="1"/>
    <col min="18" max="18" width="9" style="8"/>
    <col min="19" max="19" width="4.375" style="8" customWidth="1"/>
    <col min="20" max="16384" width="9" style="8"/>
  </cols>
  <sheetData>
    <row r="1" spans="1:20" ht="29.25" customHeight="1" x14ac:dyDescent="0.15">
      <c r="A1" s="18" t="s">
        <v>32</v>
      </c>
      <c r="B1" s="18"/>
      <c r="C1" s="17" t="s">
        <v>72</v>
      </c>
      <c r="D1" s="17"/>
      <c r="E1" s="17"/>
      <c r="F1" s="17"/>
      <c r="G1" s="31" t="s">
        <v>74</v>
      </c>
      <c r="H1" s="31"/>
      <c r="P1" s="8"/>
    </row>
    <row r="2" spans="1:20" x14ac:dyDescent="0.15">
      <c r="C2" s="16" t="s">
        <v>37</v>
      </c>
      <c r="D2" s="16" t="s">
        <v>68</v>
      </c>
      <c r="E2" s="16" t="s">
        <v>69</v>
      </c>
      <c r="F2" s="8" t="s">
        <v>5</v>
      </c>
      <c r="G2" s="8" t="s">
        <v>0</v>
      </c>
      <c r="H2" s="8" t="s">
        <v>30</v>
      </c>
      <c r="M2" s="8" t="s">
        <v>4</v>
      </c>
      <c r="P2" s="8"/>
      <c r="R2" s="8" t="s">
        <v>2</v>
      </c>
      <c r="T2" s="8" t="s">
        <v>5</v>
      </c>
    </row>
    <row r="3" spans="1:20" x14ac:dyDescent="0.15">
      <c r="E3" s="8" t="s">
        <v>75</v>
      </c>
      <c r="F3" s="8" t="s">
        <v>73</v>
      </c>
    </row>
    <row r="4" spans="1:20" x14ac:dyDescent="0.15">
      <c r="A4" s="8" t="s">
        <v>33</v>
      </c>
      <c r="B4" s="8" t="s">
        <v>7</v>
      </c>
      <c r="C4" s="20">
        <v>220</v>
      </c>
      <c r="D4" s="20">
        <v>220</v>
      </c>
      <c r="E4" s="8">
        <v>50</v>
      </c>
      <c r="F4" s="8">
        <v>28</v>
      </c>
      <c r="G4" s="8">
        <v>220</v>
      </c>
      <c r="H4" s="8">
        <v>220</v>
      </c>
      <c r="M4" s="8">
        <v>220</v>
      </c>
      <c r="P4" s="8"/>
      <c r="R4" s="8">
        <v>200</v>
      </c>
      <c r="T4" s="8">
        <v>28</v>
      </c>
    </row>
    <row r="5" spans="1:20" x14ac:dyDescent="0.15">
      <c r="B5" s="8" t="s">
        <v>34</v>
      </c>
      <c r="C5" s="20">
        <v>8</v>
      </c>
      <c r="D5" s="20">
        <v>8</v>
      </c>
      <c r="E5" s="30" t="s">
        <v>70</v>
      </c>
      <c r="F5" s="12" t="s">
        <v>71</v>
      </c>
      <c r="P5" s="8"/>
    </row>
    <row r="6" spans="1:20" x14ac:dyDescent="0.15">
      <c r="P6" s="8"/>
    </row>
    <row r="7" spans="1:20" x14ac:dyDescent="0.15">
      <c r="A7" s="8" t="s">
        <v>35</v>
      </c>
      <c r="B7" s="8" t="s">
        <v>36</v>
      </c>
      <c r="C7" s="20">
        <v>0</v>
      </c>
      <c r="D7" s="20">
        <v>3</v>
      </c>
      <c r="E7" s="20">
        <v>4.17</v>
      </c>
      <c r="F7" s="20">
        <v>12</v>
      </c>
    </row>
    <row r="8" spans="1:20" x14ac:dyDescent="0.15">
      <c r="A8" s="8" t="s">
        <v>10</v>
      </c>
      <c r="B8" s="8" t="s">
        <v>38</v>
      </c>
      <c r="F8" s="10"/>
      <c r="K8" s="9"/>
      <c r="P8" s="8"/>
    </row>
    <row r="9" spans="1:20" x14ac:dyDescent="0.15">
      <c r="A9" s="8" t="s">
        <v>40</v>
      </c>
      <c r="B9" s="21" t="s">
        <v>45</v>
      </c>
      <c r="C9" s="20"/>
      <c r="D9" s="20"/>
      <c r="E9" s="20"/>
      <c r="F9" s="20"/>
      <c r="K9" s="9"/>
      <c r="N9" s="10"/>
      <c r="P9" s="8"/>
    </row>
    <row r="10" spans="1:20" ht="33" x14ac:dyDescent="0.15">
      <c r="A10" s="19" t="s">
        <v>42</v>
      </c>
      <c r="B10" s="19" t="s">
        <v>41</v>
      </c>
      <c r="C10" s="8">
        <v>0.62</v>
      </c>
      <c r="D10" s="8">
        <v>0.62</v>
      </c>
      <c r="E10" s="20">
        <v>0</v>
      </c>
      <c r="F10" s="8">
        <v>0.62</v>
      </c>
      <c r="K10" s="9"/>
      <c r="N10" s="10"/>
      <c r="P10" s="8"/>
    </row>
    <row r="11" spans="1:20" x14ac:dyDescent="0.15">
      <c r="A11" s="8" t="s">
        <v>39</v>
      </c>
      <c r="B11" s="21" t="s">
        <v>43</v>
      </c>
      <c r="F11" s="21"/>
      <c r="K11" s="9"/>
      <c r="N11" s="10"/>
      <c r="P11" s="8"/>
    </row>
    <row r="12" spans="1:20" ht="33" x14ac:dyDescent="0.15">
      <c r="A12" s="19" t="s">
        <v>44</v>
      </c>
      <c r="C12" s="20">
        <v>0.3</v>
      </c>
      <c r="D12" s="20">
        <v>0.3</v>
      </c>
      <c r="E12" s="20">
        <v>0</v>
      </c>
      <c r="F12" s="32"/>
    </row>
    <row r="13" spans="1:20" x14ac:dyDescent="0.15">
      <c r="A13" s="19" t="s">
        <v>46</v>
      </c>
      <c r="B13" s="8" t="s">
        <v>47</v>
      </c>
      <c r="C13" s="20"/>
      <c r="D13" s="20"/>
      <c r="E13" s="20"/>
      <c r="F13" s="32"/>
    </row>
    <row r="14" spans="1:20" x14ac:dyDescent="0.15">
      <c r="A14" s="19"/>
      <c r="B14" s="8" t="s">
        <v>48</v>
      </c>
      <c r="C14" s="20">
        <v>1.3</v>
      </c>
      <c r="D14" s="20">
        <v>1.3</v>
      </c>
      <c r="E14" s="20">
        <v>0</v>
      </c>
      <c r="F14" s="32"/>
    </row>
    <row r="15" spans="1:20" x14ac:dyDescent="0.15">
      <c r="A15" s="19" t="s">
        <v>49</v>
      </c>
      <c r="B15" s="8" t="s">
        <v>50</v>
      </c>
      <c r="C15" s="20"/>
      <c r="D15" s="20"/>
      <c r="E15" s="20"/>
      <c r="F15" s="32"/>
    </row>
    <row r="16" spans="1:20" ht="33" x14ac:dyDescent="0.15">
      <c r="A16" s="19" t="s">
        <v>51</v>
      </c>
      <c r="C16" s="20">
        <v>1.75</v>
      </c>
      <c r="D16" s="20">
        <v>1.75</v>
      </c>
      <c r="E16" s="20">
        <v>0</v>
      </c>
      <c r="F16" s="32"/>
    </row>
    <row r="17" spans="1:20" x14ac:dyDescent="0.15">
      <c r="A17" s="8" t="s">
        <v>52</v>
      </c>
      <c r="C17" s="20">
        <v>0.5</v>
      </c>
      <c r="D17" s="20">
        <v>0.5</v>
      </c>
      <c r="E17" s="20">
        <v>1</v>
      </c>
      <c r="F17" s="32"/>
      <c r="P17" s="8"/>
    </row>
    <row r="18" spans="1:20" x14ac:dyDescent="0.15">
      <c r="A18" s="8" t="s">
        <v>53</v>
      </c>
      <c r="C18" s="20">
        <v>0.8</v>
      </c>
      <c r="D18" s="20">
        <v>0.8</v>
      </c>
      <c r="E18" s="20">
        <v>0.4</v>
      </c>
      <c r="F18" s="20"/>
      <c r="P18" s="8"/>
    </row>
    <row r="19" spans="1:20" x14ac:dyDescent="0.15">
      <c r="A19" s="8" t="s">
        <v>54</v>
      </c>
      <c r="C19" s="20">
        <v>1.5</v>
      </c>
      <c r="D19" s="20">
        <v>1.5</v>
      </c>
      <c r="E19" s="20">
        <v>1</v>
      </c>
      <c r="F19" s="20"/>
      <c r="P19" s="8"/>
    </row>
    <row r="20" spans="1:20" x14ac:dyDescent="0.15">
      <c r="P20" s="8"/>
    </row>
    <row r="21" spans="1:20" x14ac:dyDescent="0.15">
      <c r="A21" s="8" t="s">
        <v>76</v>
      </c>
      <c r="B21" s="22" t="s">
        <v>36</v>
      </c>
      <c r="C21" s="23">
        <f>SUM(C7:C20)</f>
        <v>6.77</v>
      </c>
      <c r="D21" s="23">
        <f>SUM(D7:D20)</f>
        <v>9.77</v>
      </c>
      <c r="E21" s="23">
        <f>SUM(E7:E20)</f>
        <v>6.57</v>
      </c>
      <c r="F21" s="28"/>
      <c r="M21" s="8">
        <v>1700</v>
      </c>
      <c r="N21" s="8">
        <v>1920</v>
      </c>
      <c r="P21" s="8"/>
      <c r="R21" s="8">
        <v>1900</v>
      </c>
      <c r="T21" s="8">
        <v>1920</v>
      </c>
    </row>
    <row r="22" spans="1:20" x14ac:dyDescent="0.15">
      <c r="B22" s="24" t="s">
        <v>55</v>
      </c>
      <c r="C22" s="26">
        <f>C21*120</f>
        <v>812.4</v>
      </c>
      <c r="D22" s="26">
        <f>D21*120</f>
        <v>1172.3999999999999</v>
      </c>
      <c r="E22" s="26">
        <f>E21*120</f>
        <v>788.40000000000009</v>
      </c>
      <c r="F22" s="29"/>
      <c r="G22" s="11"/>
      <c r="H22" s="11"/>
      <c r="J22" s="11"/>
      <c r="K22" s="11"/>
      <c r="M22" s="11">
        <f>SUM(M21:N21)</f>
        <v>3620</v>
      </c>
      <c r="N22" s="11"/>
      <c r="P22" s="8"/>
      <c r="R22" s="8">
        <f>R21</f>
        <v>1900</v>
      </c>
      <c r="T22" s="8">
        <f>T21</f>
        <v>1920</v>
      </c>
    </row>
    <row r="23" spans="1:20" x14ac:dyDescent="0.15">
      <c r="A23" s="8" t="s">
        <v>61</v>
      </c>
      <c r="B23" s="8" t="s">
        <v>59</v>
      </c>
      <c r="C23" s="8">
        <v>1500</v>
      </c>
      <c r="D23" s="8">
        <v>1500</v>
      </c>
      <c r="E23" s="8">
        <v>800</v>
      </c>
      <c r="G23" s="16"/>
      <c r="H23" s="16"/>
      <c r="J23" s="16"/>
      <c r="K23" s="16"/>
      <c r="M23" s="16"/>
      <c r="N23" s="16"/>
      <c r="P23" s="8"/>
    </row>
    <row r="24" spans="1:20" x14ac:dyDescent="0.15">
      <c r="A24" s="8" t="s">
        <v>60</v>
      </c>
      <c r="C24" s="8">
        <f>C23*0.08</f>
        <v>120</v>
      </c>
      <c r="D24" s="8">
        <f>D23*0.08</f>
        <v>120</v>
      </c>
      <c r="E24" s="8">
        <f>E23*0.08</f>
        <v>64</v>
      </c>
      <c r="G24" s="16"/>
      <c r="H24" s="16"/>
      <c r="J24" s="16"/>
      <c r="K24" s="16"/>
      <c r="M24" s="16"/>
      <c r="N24" s="16"/>
      <c r="P24" s="8"/>
    </row>
    <row r="25" spans="1:20" x14ac:dyDescent="0.15">
      <c r="A25" s="8" t="s">
        <v>62</v>
      </c>
      <c r="C25" s="8">
        <f>SUM(C23:C24)</f>
        <v>1620</v>
      </c>
      <c r="D25" s="8">
        <f>SUM(D23:D24)</f>
        <v>1620</v>
      </c>
      <c r="E25" s="8">
        <f>SUM(E23:E24)</f>
        <v>864</v>
      </c>
      <c r="G25" s="16"/>
      <c r="H25" s="16"/>
      <c r="J25" s="16"/>
      <c r="K25" s="16"/>
      <c r="M25" s="16"/>
      <c r="N25" s="16"/>
      <c r="P25" s="8"/>
    </row>
    <row r="26" spans="1:20" x14ac:dyDescent="0.15">
      <c r="A26" s="12" t="s">
        <v>65</v>
      </c>
      <c r="B26" s="8" t="s">
        <v>66</v>
      </c>
      <c r="C26" s="27">
        <f>C25-C22</f>
        <v>807.6</v>
      </c>
      <c r="D26" s="27">
        <f>D25-D22</f>
        <v>447.60000000000014</v>
      </c>
      <c r="E26" s="27">
        <f>E25-E22</f>
        <v>75.599999999999909</v>
      </c>
      <c r="F26" s="27"/>
      <c r="G26" s="16"/>
      <c r="H26" s="16"/>
      <c r="J26" s="16"/>
      <c r="K26" s="16"/>
      <c r="M26" s="16"/>
      <c r="N26" s="16"/>
      <c r="P26" s="8"/>
    </row>
    <row r="27" spans="1:20" x14ac:dyDescent="0.15">
      <c r="A27" s="12"/>
      <c r="B27" s="8" t="s">
        <v>67</v>
      </c>
      <c r="C27" s="20">
        <f>C26/120</f>
        <v>6.73</v>
      </c>
      <c r="D27" s="20">
        <f>D26/120</f>
        <v>3.7300000000000013</v>
      </c>
      <c r="E27" s="20">
        <f>E26/120</f>
        <v>0.62999999999999923</v>
      </c>
      <c r="F27" s="20"/>
      <c r="G27" s="16"/>
      <c r="H27" s="16"/>
      <c r="J27" s="16"/>
      <c r="K27" s="16"/>
      <c r="M27" s="16"/>
      <c r="N27" s="16"/>
      <c r="P27" s="8"/>
    </row>
    <row r="28" spans="1:20" x14ac:dyDescent="0.15">
      <c r="A28" s="12"/>
      <c r="C28" s="27"/>
      <c r="G28" s="16"/>
      <c r="H28" s="16"/>
      <c r="J28" s="16"/>
      <c r="K28" s="16"/>
      <c r="M28" s="16"/>
      <c r="N28" s="16"/>
      <c r="P28" s="8"/>
    </row>
    <row r="29" spans="1:20" x14ac:dyDescent="0.15">
      <c r="A29" s="25" t="s">
        <v>64</v>
      </c>
      <c r="G29" s="16"/>
      <c r="H29" s="16"/>
      <c r="J29" s="16"/>
      <c r="K29" s="16"/>
      <c r="M29" s="16"/>
      <c r="N29" s="16"/>
      <c r="P29" s="8"/>
    </row>
    <row r="30" spans="1:20" x14ac:dyDescent="0.15">
      <c r="A30" s="8" t="s">
        <v>56</v>
      </c>
      <c r="B30" s="8" t="s">
        <v>59</v>
      </c>
      <c r="C30" s="8">
        <v>150</v>
      </c>
      <c r="D30" s="8">
        <v>150</v>
      </c>
      <c r="G30" s="11">
        <v>400</v>
      </c>
      <c r="H30" s="11"/>
      <c r="J30" s="11"/>
      <c r="K30" s="11"/>
      <c r="M30" s="11">
        <v>400</v>
      </c>
      <c r="N30" s="11"/>
      <c r="O30" s="12" t="s">
        <v>25</v>
      </c>
      <c r="P30" s="8"/>
      <c r="R30" s="8">
        <v>150</v>
      </c>
      <c r="T30" s="8">
        <v>150</v>
      </c>
    </row>
    <row r="31" spans="1:20" x14ac:dyDescent="0.15">
      <c r="A31" s="8" t="s">
        <v>57</v>
      </c>
      <c r="B31" s="8" t="s">
        <v>58</v>
      </c>
      <c r="C31" s="14">
        <v>700</v>
      </c>
      <c r="D31" s="14">
        <v>700</v>
      </c>
      <c r="E31" s="14"/>
      <c r="F31" s="14"/>
      <c r="G31" s="11">
        <v>700</v>
      </c>
      <c r="H31" s="11"/>
      <c r="J31" s="11"/>
      <c r="K31" s="11"/>
      <c r="M31" s="13">
        <v>700</v>
      </c>
      <c r="N31" s="13"/>
      <c r="P31" s="8"/>
      <c r="Q31" s="14"/>
      <c r="R31" s="14">
        <v>700</v>
      </c>
      <c r="S31" s="15"/>
      <c r="T31" s="14">
        <v>700</v>
      </c>
    </row>
    <row r="32" spans="1:20" x14ac:dyDescent="0.15">
      <c r="A32" s="8" t="s">
        <v>63</v>
      </c>
      <c r="B32" s="8" t="s">
        <v>59</v>
      </c>
      <c r="C32" s="15">
        <f>C25*0.2</f>
        <v>324</v>
      </c>
      <c r="D32" s="15">
        <f>D25*0.2</f>
        <v>324</v>
      </c>
      <c r="E32" s="15"/>
      <c r="F32" s="15"/>
      <c r="G32" s="11">
        <f>SUM(G22:H31)</f>
        <v>1100</v>
      </c>
      <c r="H32" s="11"/>
      <c r="J32" s="11"/>
      <c r="K32" s="11"/>
      <c r="M32" s="11">
        <f>SUM(M22:N31)</f>
        <v>4720</v>
      </c>
      <c r="N32" s="11"/>
      <c r="P32" s="8"/>
      <c r="Q32" s="15"/>
      <c r="R32" s="15">
        <f>SUM(R22:S31)</f>
        <v>2750</v>
      </c>
      <c r="S32" s="15"/>
      <c r="T32" s="15">
        <f>SUM(T22:U31)</f>
        <v>2770</v>
      </c>
    </row>
    <row r="33" spans="3:20" x14ac:dyDescent="0.15">
      <c r="C33" s="14"/>
      <c r="D33" s="14"/>
      <c r="E33" s="14"/>
      <c r="F33" s="14"/>
      <c r="G33" s="13">
        <f>G32*0.08</f>
        <v>88</v>
      </c>
      <c r="H33" s="13"/>
      <c r="J33" s="13"/>
      <c r="K33" s="13"/>
      <c r="M33" s="13">
        <f>M32*0.08</f>
        <v>377.6</v>
      </c>
      <c r="N33" s="13"/>
      <c r="P33" s="8"/>
      <c r="Q33" s="14"/>
      <c r="R33" s="14">
        <f>R32*0.08</f>
        <v>220</v>
      </c>
      <c r="S33" s="14"/>
      <c r="T33" s="14">
        <f>T32*0.08</f>
        <v>221.6</v>
      </c>
    </row>
    <row r="34" spans="3:20" x14ac:dyDescent="0.15">
      <c r="C34" s="14"/>
      <c r="D34" s="14"/>
      <c r="E34" s="14"/>
      <c r="F34" s="14"/>
      <c r="G34" s="13">
        <f>SUM(G32:H33)</f>
        <v>1188</v>
      </c>
      <c r="H34" s="13"/>
      <c r="J34" s="13"/>
      <c r="K34" s="13"/>
      <c r="M34" s="13">
        <f>SUM(M32:N33)</f>
        <v>5097.6000000000004</v>
      </c>
      <c r="N34" s="13"/>
      <c r="P34" s="8"/>
      <c r="Q34" s="14"/>
      <c r="R34" s="14">
        <f>SUM(R32:S33)</f>
        <v>2970</v>
      </c>
      <c r="S34" s="14"/>
      <c r="T34" s="14">
        <f>SUM(T32:U33)</f>
        <v>2991.6</v>
      </c>
    </row>
    <row r="35" spans="3:20" x14ac:dyDescent="0.15">
      <c r="C35" s="14"/>
      <c r="D35" s="14"/>
      <c r="E35" s="14"/>
      <c r="F35" s="14"/>
      <c r="G35" s="11"/>
      <c r="H35" s="11"/>
      <c r="J35" s="11"/>
      <c r="K35" s="11"/>
      <c r="M35" s="11"/>
      <c r="N35" s="11"/>
      <c r="P35" s="8"/>
      <c r="Q35" s="14"/>
      <c r="R35" s="14"/>
      <c r="S35" s="14"/>
      <c r="T35" s="14"/>
    </row>
    <row r="36" spans="3:20" x14ac:dyDescent="0.15">
      <c r="P36" s="8"/>
    </row>
    <row r="37" spans="3:20" x14ac:dyDescent="0.15">
      <c r="D37" s="14"/>
      <c r="E37" s="14"/>
      <c r="F37" s="14"/>
      <c r="G37" s="13">
        <f>G34*1.15</f>
        <v>1366.1999999999998</v>
      </c>
      <c r="H37" s="13"/>
      <c r="J37" s="13"/>
      <c r="K37" s="13"/>
      <c r="M37" s="13">
        <f>M34*1.15</f>
        <v>5862.24</v>
      </c>
      <c r="N37" s="13"/>
      <c r="P37" s="8"/>
      <c r="Q37" s="14"/>
      <c r="R37" s="14">
        <f>R34*1.15</f>
        <v>3415.4999999999995</v>
      </c>
      <c r="S37" s="14"/>
      <c r="T37" s="14">
        <f>T34*1.15</f>
        <v>3440.3399999999997</v>
      </c>
    </row>
    <row r="39" spans="3:20" x14ac:dyDescent="0.15">
      <c r="G39" s="11">
        <v>5100</v>
      </c>
      <c r="H39" s="11"/>
      <c r="J39" s="11">
        <v>4500</v>
      </c>
      <c r="K39" s="11"/>
      <c r="M39" s="11">
        <v>5600</v>
      </c>
      <c r="N39" s="11"/>
      <c r="P39" s="8"/>
    </row>
  </sheetData>
  <mergeCells count="30">
    <mergeCell ref="G39:H39"/>
    <mergeCell ref="J39:K39"/>
    <mergeCell ref="M39:N39"/>
    <mergeCell ref="A1:B1"/>
    <mergeCell ref="C1:F1"/>
    <mergeCell ref="G1:H1"/>
    <mergeCell ref="G35:H35"/>
    <mergeCell ref="J35:K35"/>
    <mergeCell ref="M35:N35"/>
    <mergeCell ref="G37:H37"/>
    <mergeCell ref="J37:K37"/>
    <mergeCell ref="M37:N37"/>
    <mergeCell ref="G33:H33"/>
    <mergeCell ref="J33:K33"/>
    <mergeCell ref="M33:N33"/>
    <mergeCell ref="G34:H34"/>
    <mergeCell ref="J34:K34"/>
    <mergeCell ref="M34:N34"/>
    <mergeCell ref="G31:H31"/>
    <mergeCell ref="J31:K31"/>
    <mergeCell ref="M31:N31"/>
    <mergeCell ref="G32:H32"/>
    <mergeCell ref="J32:K32"/>
    <mergeCell ref="M32:N32"/>
    <mergeCell ref="G22:H22"/>
    <mergeCell ref="J22:K22"/>
    <mergeCell ref="M22:N22"/>
    <mergeCell ref="G30:H30"/>
    <mergeCell ref="J30:K30"/>
    <mergeCell ref="M30:N30"/>
  </mergeCells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H21" sqref="H21"/>
    </sheetView>
  </sheetViews>
  <sheetFormatPr defaultRowHeight="13.5" x14ac:dyDescent="0.15"/>
  <sheetData>
    <row r="1" spans="1:15" x14ac:dyDescent="0.15">
      <c r="C1" t="s">
        <v>0</v>
      </c>
      <c r="D1" t="s">
        <v>1</v>
      </c>
      <c r="F1" t="s">
        <v>2</v>
      </c>
      <c r="G1" t="s">
        <v>3</v>
      </c>
      <c r="I1" t="s">
        <v>4</v>
      </c>
      <c r="J1" t="s">
        <v>5</v>
      </c>
      <c r="L1" t="s">
        <v>23</v>
      </c>
      <c r="N1" t="s">
        <v>24</v>
      </c>
    </row>
    <row r="3" spans="1:15" x14ac:dyDescent="0.15">
      <c r="A3" t="s">
        <v>6</v>
      </c>
      <c r="B3" t="s">
        <v>7</v>
      </c>
      <c r="C3">
        <v>220</v>
      </c>
      <c r="D3">
        <v>220</v>
      </c>
      <c r="F3">
        <v>200</v>
      </c>
      <c r="G3">
        <v>50</v>
      </c>
      <c r="I3">
        <v>220</v>
      </c>
      <c r="J3">
        <v>28</v>
      </c>
      <c r="L3">
        <v>220</v>
      </c>
      <c r="N3">
        <v>200</v>
      </c>
    </row>
    <row r="5" spans="1:15" ht="48" x14ac:dyDescent="0.15">
      <c r="A5" t="s">
        <v>10</v>
      </c>
      <c r="G5" s="2" t="s">
        <v>11</v>
      </c>
      <c r="J5" s="3" t="s">
        <v>12</v>
      </c>
    </row>
    <row r="7" spans="1:15" x14ac:dyDescent="0.15">
      <c r="A7" t="s">
        <v>14</v>
      </c>
    </row>
    <row r="8" spans="1:15" x14ac:dyDescent="0.15">
      <c r="A8" t="s">
        <v>8</v>
      </c>
      <c r="B8" t="s">
        <v>9</v>
      </c>
      <c r="C8">
        <v>1700</v>
      </c>
      <c r="D8">
        <v>1700</v>
      </c>
      <c r="F8">
        <v>1900</v>
      </c>
      <c r="G8">
        <v>700</v>
      </c>
      <c r="I8">
        <v>1700</v>
      </c>
      <c r="J8">
        <v>1920</v>
      </c>
      <c r="L8">
        <v>1700</v>
      </c>
      <c r="N8">
        <v>1900</v>
      </c>
    </row>
    <row r="9" spans="1:15" x14ac:dyDescent="0.15">
      <c r="C9" s="6">
        <f>SUM(C8:D8)</f>
        <v>3400</v>
      </c>
      <c r="D9" s="6"/>
      <c r="F9" s="6">
        <f>SUM(F8:G8)</f>
        <v>2600</v>
      </c>
      <c r="G9" s="6"/>
      <c r="I9" s="6">
        <f>SUM(I8:J8)</f>
        <v>3620</v>
      </c>
      <c r="J9" s="6"/>
      <c r="L9">
        <f>L8</f>
        <v>1700</v>
      </c>
      <c r="N9">
        <f>N8</f>
        <v>1900</v>
      </c>
    </row>
    <row r="10" spans="1:15" x14ac:dyDescent="0.15">
      <c r="A10" t="s">
        <v>13</v>
      </c>
      <c r="C10" s="6">
        <v>400</v>
      </c>
      <c r="D10" s="6"/>
      <c r="F10" s="6">
        <v>400</v>
      </c>
      <c r="G10" s="6"/>
      <c r="I10" s="6">
        <v>400</v>
      </c>
      <c r="J10" s="6"/>
      <c r="K10" s="1" t="s">
        <v>25</v>
      </c>
      <c r="L10">
        <v>150</v>
      </c>
      <c r="N10">
        <v>150</v>
      </c>
    </row>
    <row r="11" spans="1:15" x14ac:dyDescent="0.15">
      <c r="A11" t="s">
        <v>15</v>
      </c>
      <c r="C11" s="6">
        <f>SUM(C9:D10)</f>
        <v>3800</v>
      </c>
      <c r="D11" s="6"/>
      <c r="F11" s="6">
        <f>SUM(F9:G10)</f>
        <v>3000</v>
      </c>
      <c r="G11" s="6"/>
      <c r="I11" s="6">
        <f>SUM(I9:J10)</f>
        <v>4020</v>
      </c>
      <c r="J11" s="6"/>
      <c r="L11" s="4">
        <f>SUM(L9:M10)</f>
        <v>1850</v>
      </c>
      <c r="M11" s="4"/>
      <c r="N11" s="4">
        <f>SUM(N9:O10)</f>
        <v>2050</v>
      </c>
      <c r="O11" s="4"/>
    </row>
    <row r="12" spans="1:15" x14ac:dyDescent="0.15">
      <c r="A12" t="s">
        <v>16</v>
      </c>
      <c r="B12" t="s">
        <v>17</v>
      </c>
      <c r="C12" s="6">
        <f>C11*1.08</f>
        <v>4104</v>
      </c>
      <c r="D12" s="6"/>
      <c r="F12" s="6">
        <f>F11*1.08</f>
        <v>3240</v>
      </c>
      <c r="G12" s="6"/>
      <c r="I12" s="7">
        <f>I11*1.08</f>
        <v>4341.6000000000004</v>
      </c>
      <c r="J12" s="7"/>
      <c r="L12" s="5">
        <f>L11*1.08</f>
        <v>1998.0000000000002</v>
      </c>
      <c r="M12" s="5"/>
      <c r="N12" s="5">
        <f>N11*1.08</f>
        <v>2214</v>
      </c>
      <c r="O12" s="5"/>
    </row>
    <row r="13" spans="1:15" x14ac:dyDescent="0.15">
      <c r="A13" t="s">
        <v>18</v>
      </c>
      <c r="C13" s="7">
        <f>C12*0.08</f>
        <v>328.32</v>
      </c>
      <c r="D13" s="7"/>
      <c r="F13" s="7">
        <f>F12*0.08</f>
        <v>259.2</v>
      </c>
      <c r="G13" s="7"/>
      <c r="I13" s="7">
        <f>I12*0.08</f>
        <v>347.32800000000003</v>
      </c>
      <c r="J13" s="7"/>
      <c r="L13" s="5">
        <f>L12*0.08</f>
        <v>159.84000000000003</v>
      </c>
      <c r="M13" s="5"/>
      <c r="N13" s="5">
        <f>N12*0.08</f>
        <v>177.12</v>
      </c>
      <c r="O13" s="5"/>
    </row>
    <row r="14" spans="1:15" x14ac:dyDescent="0.15">
      <c r="A14" t="s">
        <v>19</v>
      </c>
      <c r="C14" s="7">
        <f>SUM(C12:D13)</f>
        <v>4432.32</v>
      </c>
      <c r="D14" s="7"/>
      <c r="F14" s="7">
        <f>SUM(F12:G13)</f>
        <v>3499.2</v>
      </c>
      <c r="G14" s="7"/>
      <c r="I14" s="7">
        <f>SUM(I12:J13)</f>
        <v>4688.9280000000008</v>
      </c>
      <c r="J14" s="7"/>
      <c r="L14" s="5">
        <f>SUM(L12:M13)</f>
        <v>2157.84</v>
      </c>
      <c r="M14" s="5"/>
      <c r="N14" s="5">
        <f>SUM(N12:O13)</f>
        <v>2391.12</v>
      </c>
      <c r="O14" s="5"/>
    </row>
    <row r="15" spans="1:15" x14ac:dyDescent="0.15">
      <c r="A15" t="s">
        <v>20</v>
      </c>
      <c r="C15" s="6">
        <v>4432</v>
      </c>
      <c r="D15" s="6"/>
      <c r="F15" s="6">
        <v>3499</v>
      </c>
      <c r="G15" s="6"/>
      <c r="I15" s="6">
        <v>4689</v>
      </c>
      <c r="J15" s="6"/>
      <c r="L15" s="5">
        <v>2158</v>
      </c>
      <c r="M15" s="5"/>
      <c r="N15" s="5">
        <v>2391</v>
      </c>
      <c r="O15" s="5"/>
    </row>
    <row r="17" spans="1:15" x14ac:dyDescent="0.15">
      <c r="A17" t="s">
        <v>21</v>
      </c>
      <c r="C17" s="7">
        <f>C15*1.3</f>
        <v>5761.6</v>
      </c>
      <c r="D17" s="7"/>
      <c r="F17" s="7">
        <f>F15*1.3</f>
        <v>4548.7</v>
      </c>
      <c r="G17" s="7"/>
      <c r="I17" s="7">
        <f>I15*1.3</f>
        <v>6095.7</v>
      </c>
      <c r="J17" s="7"/>
      <c r="L17" s="5">
        <f>L15*1.3</f>
        <v>2805.4</v>
      </c>
      <c r="M17" s="5"/>
      <c r="N17" s="5">
        <f>N15*1.3</f>
        <v>3108.3</v>
      </c>
      <c r="O17" s="5"/>
    </row>
    <row r="19" spans="1:15" x14ac:dyDescent="0.15">
      <c r="A19" t="s">
        <v>22</v>
      </c>
      <c r="C19" s="6">
        <v>5760</v>
      </c>
      <c r="D19" s="6"/>
      <c r="F19" s="6">
        <v>4550</v>
      </c>
      <c r="G19" s="6"/>
      <c r="I19" s="6">
        <v>6100</v>
      </c>
      <c r="J19" s="6"/>
      <c r="L19">
        <v>2800</v>
      </c>
      <c r="N19">
        <v>3100</v>
      </c>
    </row>
  </sheetData>
  <mergeCells count="27">
    <mergeCell ref="C19:D19"/>
    <mergeCell ref="F19:G19"/>
    <mergeCell ref="I19:J19"/>
    <mergeCell ref="C15:D15"/>
    <mergeCell ref="F15:G15"/>
    <mergeCell ref="I15:J15"/>
    <mergeCell ref="C17:D17"/>
    <mergeCell ref="F17:G17"/>
    <mergeCell ref="I17:J17"/>
    <mergeCell ref="C13:D13"/>
    <mergeCell ref="F13:G13"/>
    <mergeCell ref="I13:J13"/>
    <mergeCell ref="C14:D14"/>
    <mergeCell ref="F14:G14"/>
    <mergeCell ref="I14:J14"/>
    <mergeCell ref="C11:D11"/>
    <mergeCell ref="F11:G11"/>
    <mergeCell ref="I11:J11"/>
    <mergeCell ref="C12:D12"/>
    <mergeCell ref="F12:G12"/>
    <mergeCell ref="I12:J12"/>
    <mergeCell ref="C9:D9"/>
    <mergeCell ref="F9:G9"/>
    <mergeCell ref="I9:J9"/>
    <mergeCell ref="C10:D10"/>
    <mergeCell ref="F10:G10"/>
    <mergeCell ref="I10:J10"/>
  </mergeCells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sqref="A1:XFD1"/>
    </sheetView>
  </sheetViews>
  <sheetFormatPr defaultRowHeight="13.5" x14ac:dyDescent="0.15"/>
  <cols>
    <col min="11" max="11" width="5.375" customWidth="1"/>
    <col min="13" max="13" width="3.5" customWidth="1"/>
    <col min="15" max="15" width="4.375" customWidth="1"/>
  </cols>
  <sheetData>
    <row r="1" spans="1:16" x14ac:dyDescent="0.15">
      <c r="C1" t="s">
        <v>0</v>
      </c>
      <c r="D1" t="s">
        <v>30</v>
      </c>
      <c r="F1" t="s">
        <v>2</v>
      </c>
      <c r="G1" t="s">
        <v>3</v>
      </c>
      <c r="I1" t="s">
        <v>4</v>
      </c>
      <c r="J1" t="s">
        <v>5</v>
      </c>
      <c r="L1" t="s">
        <v>23</v>
      </c>
      <c r="N1" t="s">
        <v>24</v>
      </c>
      <c r="P1" t="s">
        <v>29</v>
      </c>
    </row>
    <row r="3" spans="1:16" x14ac:dyDescent="0.15">
      <c r="A3" t="s">
        <v>6</v>
      </c>
      <c r="B3" t="s">
        <v>7</v>
      </c>
      <c r="C3">
        <v>220</v>
      </c>
      <c r="D3">
        <v>220</v>
      </c>
      <c r="F3">
        <v>200</v>
      </c>
      <c r="G3">
        <v>50</v>
      </c>
      <c r="I3">
        <v>220</v>
      </c>
      <c r="J3">
        <v>28</v>
      </c>
      <c r="L3">
        <v>220</v>
      </c>
      <c r="N3">
        <v>200</v>
      </c>
      <c r="P3">
        <v>28</v>
      </c>
    </row>
    <row r="5" spans="1:16" ht="48" x14ac:dyDescent="0.15">
      <c r="A5" t="s">
        <v>10</v>
      </c>
      <c r="G5" s="2" t="s">
        <v>11</v>
      </c>
      <c r="J5" s="3" t="s">
        <v>12</v>
      </c>
    </row>
    <row r="7" spans="1:16" x14ac:dyDescent="0.15">
      <c r="A7" t="s">
        <v>14</v>
      </c>
    </row>
    <row r="8" spans="1:16" x14ac:dyDescent="0.15">
      <c r="A8" t="s">
        <v>8</v>
      </c>
      <c r="B8" t="s">
        <v>9</v>
      </c>
      <c r="C8">
        <v>1700</v>
      </c>
      <c r="D8">
        <v>1700</v>
      </c>
      <c r="F8">
        <v>1900</v>
      </c>
      <c r="G8">
        <v>700</v>
      </c>
      <c r="I8">
        <v>1700</v>
      </c>
      <c r="J8">
        <v>1920</v>
      </c>
      <c r="L8">
        <v>1700</v>
      </c>
      <c r="N8">
        <v>1900</v>
      </c>
      <c r="P8">
        <v>1920</v>
      </c>
    </row>
    <row r="9" spans="1:16" x14ac:dyDescent="0.15">
      <c r="C9" s="6">
        <f>SUM(C8:D8)</f>
        <v>3400</v>
      </c>
      <c r="D9" s="6"/>
      <c r="F9" s="6">
        <f>SUM(F8:G8)</f>
        <v>2600</v>
      </c>
      <c r="G9" s="6"/>
      <c r="I9" s="6">
        <f>SUM(I8:J8)</f>
        <v>3620</v>
      </c>
      <c r="J9" s="6"/>
      <c r="L9">
        <f>L8</f>
        <v>1700</v>
      </c>
      <c r="N9">
        <f>N8</f>
        <v>1900</v>
      </c>
      <c r="P9">
        <f>P8</f>
        <v>1920</v>
      </c>
    </row>
    <row r="10" spans="1:16" x14ac:dyDescent="0.15">
      <c r="A10" t="s">
        <v>13</v>
      </c>
      <c r="C10" s="6">
        <v>400</v>
      </c>
      <c r="D10" s="6"/>
      <c r="F10" s="6">
        <v>400</v>
      </c>
      <c r="G10" s="6"/>
      <c r="I10" s="6">
        <v>400</v>
      </c>
      <c r="J10" s="6"/>
      <c r="K10" s="1" t="s">
        <v>25</v>
      </c>
      <c r="L10">
        <v>150</v>
      </c>
      <c r="N10">
        <v>150</v>
      </c>
      <c r="P10">
        <v>150</v>
      </c>
    </row>
    <row r="11" spans="1:16" x14ac:dyDescent="0.15">
      <c r="A11" t="s">
        <v>26</v>
      </c>
      <c r="C11" s="6">
        <v>700</v>
      </c>
      <c r="D11" s="6"/>
      <c r="F11" s="6">
        <v>700</v>
      </c>
      <c r="G11" s="6"/>
      <c r="I11" s="7">
        <v>700</v>
      </c>
      <c r="J11" s="7"/>
      <c r="L11" s="5">
        <v>700</v>
      </c>
      <c r="M11" s="5"/>
      <c r="N11" s="5">
        <v>700</v>
      </c>
      <c r="O11" s="4"/>
      <c r="P11" s="5">
        <v>700</v>
      </c>
    </row>
    <row r="12" spans="1:16" x14ac:dyDescent="0.15">
      <c r="A12" t="s">
        <v>27</v>
      </c>
      <c r="C12" s="6">
        <f>SUM(C9:D11)</f>
        <v>4500</v>
      </c>
      <c r="D12" s="6"/>
      <c r="F12" s="6">
        <f>SUM(F9:G11)</f>
        <v>3700</v>
      </c>
      <c r="G12" s="6"/>
      <c r="I12" s="6">
        <f>SUM(I9:J11)</f>
        <v>4720</v>
      </c>
      <c r="J12" s="6"/>
      <c r="L12" s="4">
        <f>SUM(L9:M11)</f>
        <v>2550</v>
      </c>
      <c r="M12" s="4"/>
      <c r="N12" s="4">
        <f>SUM(N9:O11)</f>
        <v>2750</v>
      </c>
      <c r="O12" s="4"/>
      <c r="P12" s="4">
        <f>SUM(P9:Q11)</f>
        <v>2770</v>
      </c>
    </row>
    <row r="13" spans="1:16" x14ac:dyDescent="0.15">
      <c r="A13" t="s">
        <v>18</v>
      </c>
      <c r="C13" s="7">
        <f>C12*0.08</f>
        <v>360</v>
      </c>
      <c r="D13" s="7"/>
      <c r="F13" s="7">
        <f>F12*0.08</f>
        <v>296</v>
      </c>
      <c r="G13" s="7"/>
      <c r="I13" s="7">
        <f>I12*0.08</f>
        <v>377.6</v>
      </c>
      <c r="J13" s="7"/>
      <c r="L13" s="5">
        <f>L12*0.08</f>
        <v>204</v>
      </c>
      <c r="M13" s="5"/>
      <c r="N13" s="5">
        <f>N12*0.08</f>
        <v>220</v>
      </c>
      <c r="O13" s="5"/>
      <c r="P13" s="5">
        <f>P12*0.08</f>
        <v>221.6</v>
      </c>
    </row>
    <row r="14" spans="1:16" x14ac:dyDescent="0.15">
      <c r="A14" t="s">
        <v>19</v>
      </c>
      <c r="C14" s="7">
        <f>SUM(C12:D13)</f>
        <v>4860</v>
      </c>
      <c r="D14" s="7"/>
      <c r="F14" s="7">
        <f>SUM(F12:G13)</f>
        <v>3996</v>
      </c>
      <c r="G14" s="7"/>
      <c r="I14" s="7">
        <f>SUM(I12:J13)</f>
        <v>5097.6000000000004</v>
      </c>
      <c r="J14" s="7"/>
      <c r="L14" s="5">
        <f>SUM(L12:M13)</f>
        <v>2754</v>
      </c>
      <c r="M14" s="5"/>
      <c r="N14" s="5">
        <f>SUM(N12:O13)</f>
        <v>2970</v>
      </c>
      <c r="O14" s="5"/>
      <c r="P14" s="5">
        <f>SUM(P12:Q13)</f>
        <v>2991.6</v>
      </c>
    </row>
    <row r="15" spans="1:16" x14ac:dyDescent="0.15">
      <c r="C15" s="6"/>
      <c r="D15" s="6"/>
      <c r="F15" s="6"/>
      <c r="G15" s="6"/>
      <c r="I15" s="6"/>
      <c r="J15" s="6"/>
      <c r="L15" s="5"/>
      <c r="M15" s="5"/>
      <c r="N15" s="5"/>
      <c r="O15" s="5"/>
      <c r="P15" s="5"/>
    </row>
    <row r="17" spans="1:16" x14ac:dyDescent="0.15">
      <c r="A17" t="s">
        <v>28</v>
      </c>
      <c r="C17" s="7">
        <f>C14*1.15</f>
        <v>5589</v>
      </c>
      <c r="D17" s="7"/>
      <c r="F17" s="7">
        <f>F14*1.15</f>
        <v>4595.3999999999996</v>
      </c>
      <c r="G17" s="7"/>
      <c r="I17" s="7">
        <f>I14*1.15</f>
        <v>5862.24</v>
      </c>
      <c r="J17" s="7"/>
      <c r="L17" s="5">
        <f>L14*1.15</f>
        <v>3167.1</v>
      </c>
      <c r="M17" s="5"/>
      <c r="N17" s="5">
        <f>N14*1.15</f>
        <v>3415.4999999999995</v>
      </c>
      <c r="O17" s="5"/>
      <c r="P17" s="5">
        <f>P14*1.15</f>
        <v>3440.3399999999997</v>
      </c>
    </row>
    <row r="19" spans="1:16" x14ac:dyDescent="0.15">
      <c r="A19" t="s">
        <v>31</v>
      </c>
      <c r="C19" s="6">
        <v>5100</v>
      </c>
      <c r="D19" s="6"/>
      <c r="F19" s="6">
        <v>4500</v>
      </c>
      <c r="G19" s="6"/>
      <c r="I19" s="6">
        <v>5600</v>
      </c>
      <c r="J19" s="6"/>
    </row>
  </sheetData>
  <mergeCells count="27">
    <mergeCell ref="C19:D19"/>
    <mergeCell ref="F19:G19"/>
    <mergeCell ref="I19:J19"/>
    <mergeCell ref="C12:D12"/>
    <mergeCell ref="F12:G12"/>
    <mergeCell ref="I12:J12"/>
    <mergeCell ref="C15:D15"/>
    <mergeCell ref="F15:G15"/>
    <mergeCell ref="I15:J15"/>
    <mergeCell ref="C17:D17"/>
    <mergeCell ref="F17:G17"/>
    <mergeCell ref="I17:J17"/>
    <mergeCell ref="C13:D13"/>
    <mergeCell ref="F13:G13"/>
    <mergeCell ref="I13:J13"/>
    <mergeCell ref="C14:D14"/>
    <mergeCell ref="F14:G14"/>
    <mergeCell ref="I14:J14"/>
    <mergeCell ref="C11:D11"/>
    <mergeCell ref="F11:G11"/>
    <mergeCell ref="I11:J11"/>
    <mergeCell ref="C9:D9"/>
    <mergeCell ref="F9:G9"/>
    <mergeCell ref="I9:J9"/>
    <mergeCell ref="C10:D10"/>
    <mergeCell ref="F10:G10"/>
    <mergeCell ref="I10:J10"/>
  </mergeCells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Price Baseline</vt:lpstr>
      <vt:lpstr>HKOD</vt:lpstr>
      <vt:lpstr>MTRS</vt:lpstr>
    </vt:vector>
  </TitlesOfParts>
  <Company>Jones Lang LaSalle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Inoue, Osamu (Japan)</dc:creator>
  <cp:lastModifiedBy>Inoue, Osamu (Japan)</cp:lastModifiedBy>
  <cp:lastPrinted>2015-03-23T01:24:40Z</cp:lastPrinted>
  <dcterms:created xsi:type="dcterms:W3CDTF">2015-03-18T05:58:57Z</dcterms:created>
  <dcterms:modified xsi:type="dcterms:W3CDTF">2015-04-02T08:58:28Z</dcterms:modified>
</cp:coreProperties>
</file>