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5480" windowHeight="11640" tabRatio="788"/>
  </bookViews>
  <sheets>
    <sheet name="Jan" sheetId="14" r:id="rId1"/>
    <sheet name="Feb" sheetId="35" r:id="rId2"/>
    <sheet name="Mar" sheetId="37" r:id="rId3"/>
    <sheet name="Apr" sheetId="38" r:id="rId4"/>
    <sheet name="May" sheetId="39" r:id="rId5"/>
    <sheet name="Jun" sheetId="40" r:id="rId6"/>
    <sheet name="Jul" sheetId="41" r:id="rId7"/>
    <sheet name="Aug" sheetId="42" r:id="rId8"/>
    <sheet name="Sep" sheetId="43" r:id="rId9"/>
    <sheet name="Oct" sheetId="44" r:id="rId10"/>
    <sheet name="Nov" sheetId="45" r:id="rId11"/>
    <sheet name="Dec" sheetId="46" r:id="rId12"/>
    <sheet name="Lookup List" sheetId="15" r:id="rId13"/>
  </sheets>
  <definedNames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Jan!$A$1:$H$15</definedName>
    <definedName name="SepSun1">DATE(CalendarYear,9,1)-WEEKDAY(DATE(CalendarYear,9,1))+1</definedName>
    <definedName name="Year">YearLookup[]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6" l="1"/>
  <c r="B13" i="46"/>
  <c r="H11" i="46"/>
  <c r="G11" i="46"/>
  <c r="F11" i="46"/>
  <c r="E11" i="46"/>
  <c r="D11" i="46"/>
  <c r="C11" i="46"/>
  <c r="B11" i="46"/>
  <c r="H9" i="46"/>
  <c r="G9" i="46"/>
  <c r="F9" i="46"/>
  <c r="E9" i="46"/>
  <c r="D9" i="46"/>
  <c r="C9" i="46"/>
  <c r="B9" i="46"/>
  <c r="H7" i="46"/>
  <c r="G7" i="46"/>
  <c r="F7" i="46"/>
  <c r="E7" i="46"/>
  <c r="D7" i="46"/>
  <c r="C7" i="46"/>
  <c r="B7" i="46"/>
  <c r="H5" i="46"/>
  <c r="G5" i="46"/>
  <c r="F5" i="46"/>
  <c r="E5" i="46"/>
  <c r="D5" i="46"/>
  <c r="C5" i="46"/>
  <c r="B5" i="46"/>
  <c r="H3" i="46"/>
  <c r="G3" i="46"/>
  <c r="F3" i="46"/>
  <c r="E3" i="46"/>
  <c r="D3" i="46"/>
  <c r="C3" i="46"/>
  <c r="B3" i="46"/>
  <c r="B1" i="46"/>
  <c r="C13" i="45"/>
  <c r="B13" i="45"/>
  <c r="H11" i="45"/>
  <c r="G11" i="45"/>
  <c r="F11" i="45"/>
  <c r="E11" i="45"/>
  <c r="D11" i="45"/>
  <c r="C11" i="45"/>
  <c r="B11" i="45"/>
  <c r="H9" i="45"/>
  <c r="G9" i="45"/>
  <c r="F9" i="45"/>
  <c r="E9" i="45"/>
  <c r="D9" i="45"/>
  <c r="C9" i="45"/>
  <c r="B9" i="45"/>
  <c r="H7" i="45"/>
  <c r="G7" i="45"/>
  <c r="F7" i="45"/>
  <c r="E7" i="45"/>
  <c r="D7" i="45"/>
  <c r="C7" i="45"/>
  <c r="B7" i="45"/>
  <c r="H5" i="45"/>
  <c r="G5" i="45"/>
  <c r="F5" i="45"/>
  <c r="E5" i="45"/>
  <c r="D5" i="45"/>
  <c r="C5" i="45"/>
  <c r="B5" i="45"/>
  <c r="H3" i="45"/>
  <c r="G3" i="45"/>
  <c r="F3" i="45"/>
  <c r="E3" i="45"/>
  <c r="D3" i="45"/>
  <c r="C3" i="45"/>
  <c r="B3" i="45"/>
  <c r="B1" i="45"/>
  <c r="C13" i="44"/>
  <c r="B13" i="44"/>
  <c r="H11" i="44"/>
  <c r="G11" i="44"/>
  <c r="F11" i="44"/>
  <c r="E11" i="44"/>
  <c r="D11" i="44"/>
  <c r="C11" i="44"/>
  <c r="B11" i="44"/>
  <c r="H9" i="44"/>
  <c r="G9" i="44"/>
  <c r="F9" i="44"/>
  <c r="E9" i="44"/>
  <c r="D9" i="44"/>
  <c r="C9" i="44"/>
  <c r="B9" i="44"/>
  <c r="H7" i="44"/>
  <c r="G7" i="44"/>
  <c r="F7" i="44"/>
  <c r="E7" i="44"/>
  <c r="D7" i="44"/>
  <c r="C7" i="44"/>
  <c r="B7" i="44"/>
  <c r="H5" i="44"/>
  <c r="G5" i="44"/>
  <c r="F5" i="44"/>
  <c r="E5" i="44"/>
  <c r="D5" i="44"/>
  <c r="C5" i="44"/>
  <c r="B5" i="44"/>
  <c r="H3" i="44"/>
  <c r="G3" i="44"/>
  <c r="F3" i="44"/>
  <c r="E3" i="44"/>
  <c r="D3" i="44"/>
  <c r="C3" i="44"/>
  <c r="B3" i="44"/>
  <c r="B1" i="44"/>
  <c r="C13" i="43"/>
  <c r="B13" i="43"/>
  <c r="H11" i="43"/>
  <c r="G11" i="43"/>
  <c r="F11" i="43"/>
  <c r="E11" i="43"/>
  <c r="D11" i="43"/>
  <c r="C11" i="43"/>
  <c r="B11" i="43"/>
  <c r="H9" i="43"/>
  <c r="G9" i="43"/>
  <c r="F9" i="43"/>
  <c r="E9" i="43"/>
  <c r="D9" i="43"/>
  <c r="C9" i="43"/>
  <c r="B9" i="43"/>
  <c r="H7" i="43"/>
  <c r="G7" i="43"/>
  <c r="F7" i="43"/>
  <c r="E7" i="43"/>
  <c r="D7" i="43"/>
  <c r="C7" i="43"/>
  <c r="B7" i="43"/>
  <c r="H5" i="43"/>
  <c r="G5" i="43"/>
  <c r="F5" i="43"/>
  <c r="E5" i="43"/>
  <c r="D5" i="43"/>
  <c r="C5" i="43"/>
  <c r="B5" i="43"/>
  <c r="H3" i="43"/>
  <c r="G3" i="43"/>
  <c r="F3" i="43"/>
  <c r="E3" i="43"/>
  <c r="D3" i="43"/>
  <c r="C3" i="43"/>
  <c r="B3" i="43"/>
  <c r="B1" i="43"/>
  <c r="C13" i="42"/>
  <c r="B13" i="42"/>
  <c r="H11" i="42"/>
  <c r="G11" i="42"/>
  <c r="F11" i="42"/>
  <c r="E11" i="42"/>
  <c r="D11" i="42"/>
  <c r="C11" i="42"/>
  <c r="B11" i="42"/>
  <c r="H9" i="42"/>
  <c r="G9" i="42"/>
  <c r="F9" i="42"/>
  <c r="E9" i="42"/>
  <c r="D9" i="42"/>
  <c r="C9" i="42"/>
  <c r="B9" i="42"/>
  <c r="H7" i="42"/>
  <c r="G7" i="42"/>
  <c r="F7" i="42"/>
  <c r="E7" i="42"/>
  <c r="D7" i="42"/>
  <c r="C7" i="42"/>
  <c r="B7" i="42"/>
  <c r="H5" i="42"/>
  <c r="G5" i="42"/>
  <c r="F5" i="42"/>
  <c r="E5" i="42"/>
  <c r="D5" i="42"/>
  <c r="C5" i="42"/>
  <c r="B5" i="42"/>
  <c r="H3" i="42"/>
  <c r="G3" i="42"/>
  <c r="F3" i="42"/>
  <c r="E3" i="42"/>
  <c r="D3" i="42"/>
  <c r="C3" i="42"/>
  <c r="B3" i="42"/>
  <c r="B1" i="42"/>
  <c r="C13" i="41"/>
  <c r="B13" i="41"/>
  <c r="H11" i="41"/>
  <c r="G11" i="41"/>
  <c r="F11" i="41"/>
  <c r="E11" i="41"/>
  <c r="D11" i="41"/>
  <c r="C11" i="41"/>
  <c r="B11" i="41"/>
  <c r="H9" i="41"/>
  <c r="G9" i="41"/>
  <c r="F9" i="41"/>
  <c r="E9" i="41"/>
  <c r="D9" i="41"/>
  <c r="C9" i="41"/>
  <c r="B9" i="41"/>
  <c r="H7" i="41"/>
  <c r="G7" i="41"/>
  <c r="F7" i="41"/>
  <c r="E7" i="41"/>
  <c r="D7" i="41"/>
  <c r="C7" i="41"/>
  <c r="B7" i="41"/>
  <c r="H5" i="41"/>
  <c r="G5" i="41"/>
  <c r="F5" i="41"/>
  <c r="E5" i="41"/>
  <c r="D5" i="41"/>
  <c r="C5" i="41"/>
  <c r="B5" i="41"/>
  <c r="H3" i="41"/>
  <c r="G3" i="41"/>
  <c r="F3" i="41"/>
  <c r="E3" i="41"/>
  <c r="D3" i="41"/>
  <c r="C3" i="41"/>
  <c r="B3" i="41"/>
  <c r="B1" i="41"/>
  <c r="C13" i="40"/>
  <c r="B13" i="40"/>
  <c r="H11" i="40"/>
  <c r="G11" i="40"/>
  <c r="F11" i="40"/>
  <c r="E11" i="40"/>
  <c r="D11" i="40"/>
  <c r="C11" i="40"/>
  <c r="B11" i="40"/>
  <c r="H9" i="40"/>
  <c r="G9" i="40"/>
  <c r="F9" i="40"/>
  <c r="E9" i="40"/>
  <c r="D9" i="40"/>
  <c r="C9" i="40"/>
  <c r="B9" i="40"/>
  <c r="H7" i="40"/>
  <c r="G7" i="40"/>
  <c r="F7" i="40"/>
  <c r="E7" i="40"/>
  <c r="D7" i="40"/>
  <c r="C7" i="40"/>
  <c r="B7" i="40"/>
  <c r="H5" i="40"/>
  <c r="G5" i="40"/>
  <c r="F5" i="40"/>
  <c r="E5" i="40"/>
  <c r="D5" i="40"/>
  <c r="C5" i="40"/>
  <c r="B5" i="40"/>
  <c r="H3" i="40"/>
  <c r="G3" i="40"/>
  <c r="F3" i="40"/>
  <c r="E3" i="40"/>
  <c r="D3" i="40"/>
  <c r="C3" i="40"/>
  <c r="B3" i="40"/>
  <c r="B1" i="40"/>
  <c r="C13" i="39"/>
  <c r="B13" i="39"/>
  <c r="H11" i="39"/>
  <c r="G11" i="39"/>
  <c r="F11" i="39"/>
  <c r="E11" i="39"/>
  <c r="D11" i="39"/>
  <c r="C11" i="39"/>
  <c r="B11" i="39"/>
  <c r="H9" i="39"/>
  <c r="G9" i="39"/>
  <c r="F9" i="39"/>
  <c r="E9" i="39"/>
  <c r="D9" i="39"/>
  <c r="C9" i="39"/>
  <c r="B9" i="39"/>
  <c r="H7" i="39"/>
  <c r="G7" i="39"/>
  <c r="F7" i="39"/>
  <c r="E7" i="39"/>
  <c r="D7" i="39"/>
  <c r="C7" i="39"/>
  <c r="B7" i="39"/>
  <c r="H5" i="39"/>
  <c r="G5" i="39"/>
  <c r="F5" i="39"/>
  <c r="E5" i="39"/>
  <c r="D5" i="39"/>
  <c r="C5" i="39"/>
  <c r="B5" i="39"/>
  <c r="H3" i="39"/>
  <c r="G3" i="39"/>
  <c r="F3" i="39"/>
  <c r="E3" i="39"/>
  <c r="D3" i="39"/>
  <c r="C3" i="39"/>
  <c r="B3" i="39"/>
  <c r="B1" i="39"/>
  <c r="C13" i="38"/>
  <c r="B13" i="38"/>
  <c r="H11" i="38"/>
  <c r="G11" i="38"/>
  <c r="F11" i="38"/>
  <c r="E11" i="38"/>
  <c r="D11" i="38"/>
  <c r="C11" i="38"/>
  <c r="B11" i="38"/>
  <c r="H9" i="38"/>
  <c r="G9" i="38"/>
  <c r="F9" i="38"/>
  <c r="E9" i="38"/>
  <c r="D9" i="38"/>
  <c r="C9" i="38"/>
  <c r="B9" i="38"/>
  <c r="H7" i="38"/>
  <c r="G7" i="38"/>
  <c r="F7" i="38"/>
  <c r="E7" i="38"/>
  <c r="D7" i="38"/>
  <c r="C7" i="38"/>
  <c r="B7" i="38"/>
  <c r="H5" i="38"/>
  <c r="G5" i="38"/>
  <c r="F5" i="38"/>
  <c r="E5" i="38"/>
  <c r="D5" i="38"/>
  <c r="C5" i="38"/>
  <c r="B5" i="38"/>
  <c r="H3" i="38"/>
  <c r="G3" i="38"/>
  <c r="F3" i="38"/>
  <c r="E3" i="38"/>
  <c r="D3" i="38"/>
  <c r="C3" i="38"/>
  <c r="B3" i="38"/>
  <c r="B1" i="38"/>
  <c r="C13" i="37"/>
  <c r="B13" i="37"/>
  <c r="H11" i="37"/>
  <c r="G11" i="37"/>
  <c r="F11" i="37"/>
  <c r="E11" i="37"/>
  <c r="D11" i="37"/>
  <c r="C11" i="37"/>
  <c r="B11" i="37"/>
  <c r="H9" i="37"/>
  <c r="G9" i="37"/>
  <c r="F9" i="37"/>
  <c r="E9" i="37"/>
  <c r="D9" i="37"/>
  <c r="C9" i="37"/>
  <c r="B9" i="37"/>
  <c r="H7" i="37"/>
  <c r="G7" i="37"/>
  <c r="F7" i="37"/>
  <c r="E7" i="37"/>
  <c r="D7" i="37"/>
  <c r="C7" i="37"/>
  <c r="B7" i="37"/>
  <c r="H5" i="37"/>
  <c r="G5" i="37"/>
  <c r="F5" i="37"/>
  <c r="E5" i="37"/>
  <c r="D5" i="37"/>
  <c r="C5" i="37"/>
  <c r="B5" i="37"/>
  <c r="H3" i="37"/>
  <c r="G3" i="37"/>
  <c r="F3" i="37"/>
  <c r="E3" i="37"/>
  <c r="D3" i="37"/>
  <c r="C3" i="37"/>
  <c r="B3" i="37"/>
  <c r="B1" i="37"/>
  <c r="C13" i="35"/>
  <c r="B13" i="35"/>
  <c r="H11" i="35"/>
  <c r="G11" i="35"/>
  <c r="F11" i="35"/>
  <c r="E11" i="35"/>
  <c r="D11" i="35"/>
  <c r="C11" i="35"/>
  <c r="B11" i="35"/>
  <c r="H9" i="35"/>
  <c r="G9" i="35"/>
  <c r="F9" i="35"/>
  <c r="E9" i="35"/>
  <c r="D9" i="35"/>
  <c r="C9" i="35"/>
  <c r="B9" i="35"/>
  <c r="H7" i="35"/>
  <c r="G7" i="35"/>
  <c r="F7" i="35"/>
  <c r="E7" i="35"/>
  <c r="D7" i="35"/>
  <c r="C7" i="35"/>
  <c r="B7" i="35"/>
  <c r="H5" i="35"/>
  <c r="G5" i="35"/>
  <c r="F5" i="35"/>
  <c r="E5" i="35"/>
  <c r="D5" i="35"/>
  <c r="C5" i="35"/>
  <c r="B5" i="35"/>
  <c r="H3" i="35"/>
  <c r="G3" i="35"/>
  <c r="F3" i="35"/>
  <c r="E3" i="35"/>
  <c r="D3" i="35"/>
  <c r="C3" i="35"/>
  <c r="B3" i="35"/>
  <c r="B1" i="35"/>
  <c r="C12" i="14"/>
  <c r="B12" i="14"/>
  <c r="H10" i="14"/>
  <c r="G10" i="14"/>
  <c r="F10" i="14"/>
  <c r="E10" i="14"/>
  <c r="D10" i="14"/>
  <c r="C10" i="14"/>
  <c r="B10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E12" i="14"/>
  <c r="D12" i="14"/>
  <c r="F12" i="14"/>
  <c r="G12" i="14"/>
  <c r="H12" i="14"/>
  <c r="B14" i="14"/>
  <c r="C14" i="14"/>
  <c r="H3" i="14"/>
  <c r="G3" i="14"/>
  <c r="B3" i="14"/>
  <c r="C3" i="14"/>
  <c r="D3" i="14"/>
  <c r="F3" i="14"/>
  <c r="E3" i="14"/>
  <c r="B1" i="14"/>
</calcChain>
</file>

<file path=xl/comments1.xml><?xml version="1.0" encoding="utf-8"?>
<comments xmlns="http://schemas.openxmlformats.org/spreadsheetml/2006/main">
  <authors>
    <author xml:space="preserve">   </author>
  </authors>
  <commentList>
    <comment ref="L9" authorId="0">
      <text>
        <r>
          <rPr>
            <b/>
            <sz val="9"/>
            <color indexed="81"/>
            <rFont val="Hei"/>
            <charset val="134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2" authorId="0">
      <text>
        <r>
          <rPr>
            <b/>
            <sz val="9"/>
            <color indexed="81"/>
            <rFont val="Hei"/>
            <charset val="134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charset val="134"/>
          </rPr>
          <t>此列表填充的选项出现于“一月”工作表的年份弹出列表中。要添加更多年份，请在最后一个现有条目正下方的单元格中开始键入，列表将自动展开</t>
        </r>
        <r>
          <rPr>
            <b/>
            <sz val="9"/>
            <rFont val="Microsoft Tai Le"/>
            <family val="2"/>
          </rPr>
          <t>。</t>
        </r>
      </text>
    </comment>
  </commentList>
</comments>
</file>

<file path=xl/sharedStrings.xml><?xml version="1.0" encoding="utf-8"?>
<sst xmlns="http://schemas.openxmlformats.org/spreadsheetml/2006/main" count="100" uniqueCount="12">
  <si>
    <t>星期一</t>
  </si>
  <si>
    <t>星期二</t>
  </si>
  <si>
    <t>星期三</t>
  </si>
  <si>
    <t>星期四</t>
  </si>
  <si>
    <t>星期五</t>
  </si>
  <si>
    <t>星期六</t>
  </si>
  <si>
    <t>星期日</t>
  </si>
  <si>
    <t>注意：</t>
  </si>
  <si>
    <t>年份</t>
  </si>
  <si>
    <r>
      <rPr>
        <sz val="14"/>
        <rFont val="Hei"/>
        <charset val="134"/>
      </rPr>
      <t>选择
年份：</t>
    </r>
  </si>
  <si>
    <t>示例文字。</t>
  </si>
  <si>
    <t>1.完成BP-GA,BP-PSO,BP-GA-PSO    2.准备开始写大论文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</si>
</sst>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9" x14ac:knownFonts="1">
    <font>
      <sz val="11"/>
      <name val="Century Gothic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sz val="10"/>
      <color indexed="63"/>
      <name val="Century Gothic"/>
      <family val="2"/>
      <scheme val="minor"/>
    </font>
    <font>
      <sz val="8"/>
      <name val="Century Gothic"/>
      <family val="2"/>
      <scheme val="minor"/>
    </font>
    <font>
      <sz val="11"/>
      <name val="Hei"/>
      <charset val="134"/>
    </font>
    <font>
      <b/>
      <sz val="28"/>
      <color theme="1" tint="0.34998626667073579"/>
      <name val="Hei"/>
      <charset val="134"/>
    </font>
    <font>
      <sz val="10"/>
      <name val="Hei"/>
      <charset val="134"/>
    </font>
    <font>
      <b/>
      <sz val="11"/>
      <color theme="0"/>
      <name val="Hei"/>
      <charset val="134"/>
    </font>
    <font>
      <sz val="10"/>
      <color indexed="63"/>
      <name val="Hei"/>
      <charset val="134"/>
    </font>
    <font>
      <b/>
      <sz val="9"/>
      <name val="Microsoft Tai Le"/>
      <family val="2"/>
    </font>
    <font>
      <b/>
      <sz val="9"/>
      <color indexed="81"/>
      <name val="Hei"/>
      <charset val="134"/>
    </font>
    <font>
      <b/>
      <sz val="11"/>
      <color theme="1" tint="0.34998626667073579"/>
      <name val="Hei"/>
      <charset val="134"/>
    </font>
    <font>
      <sz val="11"/>
      <color indexed="63"/>
      <name val="Hei"/>
      <charset val="134"/>
    </font>
    <font>
      <sz val="14"/>
      <color indexed="63"/>
      <name val="Hei"/>
      <charset val="134"/>
    </font>
    <font>
      <sz val="14"/>
      <name val="Hei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5" fillId="0" borderId="0" applyNumberFormat="0" applyFill="0" applyAlignment="0" applyProtection="0"/>
    <xf numFmtId="0" fontId="3" fillId="4" borderId="3" applyNumberFormat="0" applyAlignment="0" applyProtection="0"/>
    <xf numFmtId="0" fontId="4" fillId="5" borderId="4" applyNumberFormat="0" applyProtection="0">
      <alignment vertical="center"/>
    </xf>
  </cellStyleXfs>
  <cellXfs count="43">
    <xf numFmtId="0" fontId="0" fillId="0" borderId="0" xfId="0"/>
    <xf numFmtId="0" fontId="2" fillId="0" borderId="0" xfId="0" applyFont="1"/>
    <xf numFmtId="0" fontId="0" fillId="0" borderId="0" xfId="0"/>
    <xf numFmtId="0" fontId="8" fillId="2" borderId="0" xfId="0" applyFont="1" applyFill="1"/>
    <xf numFmtId="0" fontId="10" fillId="2" borderId="0" xfId="0" applyFont="1" applyFill="1"/>
    <xf numFmtId="0" fontId="11" fillId="4" borderId="8" xfId="3" applyFont="1" applyBorder="1" applyAlignment="1">
      <alignment horizontal="center" vertical="center"/>
    </xf>
    <xf numFmtId="0" fontId="11" fillId="4" borderId="9" xfId="3" applyFont="1" applyBorder="1" applyAlignment="1">
      <alignment horizontal="center" vertical="center"/>
    </xf>
    <xf numFmtId="0" fontId="11" fillId="4" borderId="10" xfId="3" applyFont="1" applyBorder="1" applyAlignment="1">
      <alignment horizontal="center" vertical="center"/>
    </xf>
    <xf numFmtId="0" fontId="10" fillId="0" borderId="0" xfId="0" applyFont="1"/>
    <xf numFmtId="176" fontId="8" fillId="0" borderId="11" xfId="0" applyNumberFormat="1" applyFont="1" applyFill="1" applyBorder="1" applyAlignment="1">
      <alignment horizontal="left" vertical="center" wrapText="1" indent="1"/>
    </xf>
    <xf numFmtId="176" fontId="8" fillId="0" borderId="3" xfId="0" applyNumberFormat="1" applyFont="1" applyFill="1" applyBorder="1" applyAlignment="1">
      <alignment horizontal="left" vertical="center" wrapText="1" indent="1"/>
    </xf>
    <xf numFmtId="176" fontId="8" fillId="0" borderId="12" xfId="0" applyNumberFormat="1" applyFont="1" applyFill="1" applyBorder="1" applyAlignment="1">
      <alignment horizontal="left" vertical="center" wrapText="1" indent="1"/>
    </xf>
    <xf numFmtId="0" fontId="8" fillId="0" borderId="0" xfId="0" applyFont="1"/>
    <xf numFmtId="0" fontId="10" fillId="0" borderId="11" xfId="0" applyFont="1" applyFill="1" applyBorder="1" applyAlignment="1">
      <alignment horizontal="left" vertical="center" wrapText="1" indent="1"/>
    </xf>
    <xf numFmtId="0" fontId="10" fillId="0" borderId="3" xfId="0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left" vertical="center" wrapText="1" indent="1"/>
    </xf>
    <xf numFmtId="0" fontId="12" fillId="3" borderId="3" xfId="1" applyFont="1" applyBorder="1" applyAlignment="1">
      <alignment horizontal="left" vertical="center" wrapText="1" indent="1"/>
    </xf>
    <xf numFmtId="0" fontId="12" fillId="3" borderId="12" xfId="1" applyFont="1" applyBorder="1" applyAlignment="1">
      <alignment horizontal="left" vertical="center" wrapText="1" indent="1"/>
    </xf>
    <xf numFmtId="0" fontId="10" fillId="0" borderId="14" xfId="0" applyFont="1" applyFill="1" applyBorder="1" applyAlignment="1">
      <alignment horizontal="left" vertical="center" wrapText="1" indent="1"/>
    </xf>
    <xf numFmtId="0" fontId="10" fillId="0" borderId="15" xfId="0" applyFont="1" applyFill="1" applyBorder="1" applyAlignment="1">
      <alignment horizontal="left" vertical="center" wrapText="1" indent="1"/>
    </xf>
    <xf numFmtId="0" fontId="8" fillId="0" borderId="0" xfId="0" applyFont="1" applyFill="1"/>
    <xf numFmtId="0" fontId="8" fillId="0" borderId="11" xfId="0" applyFont="1" applyFill="1" applyBorder="1" applyAlignment="1">
      <alignment horizontal="left" vertical="center" wrapText="1" indent="1"/>
    </xf>
    <xf numFmtId="0" fontId="8" fillId="0" borderId="3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horizontal="left" vertical="center" wrapText="1" indent="1"/>
    </xf>
    <xf numFmtId="0" fontId="16" fillId="3" borderId="3" xfId="1" applyFont="1" applyBorder="1" applyAlignment="1">
      <alignment horizontal="left" vertical="center" wrapText="1" indent="1"/>
    </xf>
    <xf numFmtId="0" fontId="16" fillId="3" borderId="12" xfId="1" applyFont="1" applyBorder="1" applyAlignment="1">
      <alignment horizontal="left" vertical="center" wrapText="1" indent="1"/>
    </xf>
    <xf numFmtId="0" fontId="8" fillId="0" borderId="14" xfId="0" applyFont="1" applyFill="1" applyBorder="1" applyAlignment="1">
      <alignment horizontal="left" vertical="center" wrapText="1" indent="1"/>
    </xf>
    <xf numFmtId="0" fontId="8" fillId="0" borderId="15" xfId="0" applyFont="1" applyFill="1" applyBorder="1" applyAlignment="1">
      <alignment horizontal="left" vertical="center" wrapText="1" indent="1"/>
    </xf>
    <xf numFmtId="0" fontId="17" fillId="3" borderId="1" xfId="1" applyFont="1" applyBorder="1" applyAlignment="1">
      <alignment horizontal="right" vertical="center" wrapText="1"/>
    </xf>
    <xf numFmtId="0" fontId="17" fillId="3" borderId="2" xfId="1" applyFont="1" applyBorder="1" applyAlignment="1">
      <alignment vertical="center"/>
    </xf>
    <xf numFmtId="57" fontId="9" fillId="2" borderId="0" xfId="2" applyNumberFormat="1" applyFont="1" applyFill="1" applyAlignment="1">
      <alignment horizontal="center" vertical="center"/>
    </xf>
    <xf numFmtId="0" fontId="11" fillId="4" borderId="19" xfId="3" applyFont="1" applyBorder="1" applyAlignment="1">
      <alignment horizontal="left" vertical="center" wrapText="1"/>
    </xf>
    <xf numFmtId="0" fontId="11" fillId="4" borderId="20" xfId="3" applyFont="1" applyBorder="1" applyAlignment="1">
      <alignment horizontal="left" vertical="center" wrapText="1"/>
    </xf>
    <xf numFmtId="0" fontId="11" fillId="4" borderId="21" xfId="3" applyFont="1" applyBorder="1" applyAlignment="1">
      <alignment horizontal="left" vertical="center" wrapText="1"/>
    </xf>
    <xf numFmtId="176" fontId="11" fillId="4" borderId="6" xfId="3" applyNumberFormat="1" applyFont="1" applyBorder="1" applyAlignment="1">
      <alignment horizontal="left" vertical="center" wrapText="1"/>
    </xf>
    <xf numFmtId="176" fontId="11" fillId="4" borderId="5" xfId="3" applyNumberFormat="1" applyFont="1" applyBorder="1" applyAlignment="1">
      <alignment horizontal="left" vertical="center" wrapText="1"/>
    </xf>
    <xf numFmtId="176" fontId="11" fillId="4" borderId="13" xfId="3" applyNumberFormat="1" applyFont="1" applyBorder="1" applyAlignment="1">
      <alignment horizontal="left" vertical="center" wrapText="1"/>
    </xf>
    <xf numFmtId="176" fontId="11" fillId="4" borderId="7" xfId="3" applyNumberFormat="1" applyFont="1" applyBorder="1" applyAlignment="1">
      <alignment horizontal="left" vertical="center" wrapText="1"/>
    </xf>
    <xf numFmtId="176" fontId="11" fillId="4" borderId="18" xfId="3" applyNumberFormat="1" applyFont="1" applyBorder="1" applyAlignment="1">
      <alignment horizontal="left" vertical="center" wrapText="1"/>
    </xf>
    <xf numFmtId="0" fontId="11" fillId="4" borderId="16" xfId="3" applyFont="1" applyBorder="1" applyAlignment="1">
      <alignment horizontal="center" vertical="center" wrapText="1"/>
    </xf>
    <xf numFmtId="0" fontId="11" fillId="4" borderId="15" xfId="3" applyFont="1" applyBorder="1" applyAlignment="1">
      <alignment horizontal="center" vertical="center" wrapText="1"/>
    </xf>
    <xf numFmtId="0" fontId="11" fillId="4" borderId="17" xfId="3" applyFont="1" applyBorder="1" applyAlignment="1">
      <alignment horizontal="center" vertical="center" wrapText="1"/>
    </xf>
    <xf numFmtId="57" fontId="15" fillId="2" borderId="0" xfId="2" applyNumberFormat="1" applyFont="1" applyFill="1" applyAlignment="1">
      <alignment horizontal="center" vertical="center"/>
    </xf>
  </cellXfs>
  <cellStyles count="5">
    <cellStyle name="40% - 强调文字颜色 1" xfId="1" builtinId="31" customBuiltin="1"/>
    <cellStyle name="标题 1" xfId="2" builtinId="16" customBuiltin="1"/>
    <cellStyle name="普通" xfId="0" builtinId="0" customBuiltin="1"/>
    <cellStyle name="强调文字颜色 1" xfId="3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YearLookup" displayName="YearLookup" ref="A1:A12" totalsRowShown="0" headerRowDxfId="2" dataDxfId="1">
  <autoFilter ref="A1:A12"/>
  <tableColumns count="1">
    <tableColumn id="1" name="年份" dataDxfId="0"/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5"/>
  <sheetViews>
    <sheetView showGridLines="0" tabSelected="1" topLeftCell="A3" workbookViewId="0">
      <selection activeCell="E8" sqref="E8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1" width="15.5703125" style="12" customWidth="1"/>
    <col min="12" max="16384" width="8.7109375" style="12"/>
  </cols>
  <sheetData>
    <row r="1" spans="1:12" s="3" customFormat="1" ht="59.25" customHeight="1" thickBot="1">
      <c r="B1" s="30">
        <f>DATE(CalendarYear,1,1)</f>
        <v>42005</v>
      </c>
      <c r="C1" s="30"/>
      <c r="D1" s="30"/>
      <c r="E1" s="30"/>
      <c r="F1" s="30"/>
      <c r="G1" s="30"/>
      <c r="H1" s="30"/>
      <c r="J1" s="28" t="s">
        <v>9</v>
      </c>
      <c r="K1" s="29">
        <v>2015</v>
      </c>
    </row>
    <row r="2" spans="1:12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12" ht="14" customHeight="1">
      <c r="B3" s="9" t="str">
        <f>IF(DAY(JanSun1)=1,"",IF(AND(YEAR(JanSun1+1)=CalendarYear,MONTH(JanSun1+1)=1),JanSun1+1,""))</f>
        <v/>
      </c>
      <c r="C3" s="10" t="str">
        <f>IF(DAY(JanSun1)=1,"",IF(AND(YEAR(JanSun1+2)=CalendarYear,MONTH(JanSun1+2)=1),JanSun1+2,""))</f>
        <v/>
      </c>
      <c r="D3" s="10" t="str">
        <f>IF(DAY(JanSun1)=1,"",IF(AND(YEAR(JanSun1+3)=CalendarYear,MONTH(JanSun1+3)=1),JanSun1+3,""))</f>
        <v/>
      </c>
      <c r="E3" s="10">
        <f>IF(DAY(JanSun1)=1,"",IF(AND(YEAR(JanSun1+4)=CalendarYear,MONTH(JanSun1+4)=1),JanSun1+4,""))</f>
        <v>42005</v>
      </c>
      <c r="F3" s="10">
        <f>IF(DAY(JanSun1)=1,"",IF(AND(YEAR(JanSun1+5)=CalendarYear,MONTH(JanSun1+5)=1),JanSun1+5,""))</f>
        <v>42006</v>
      </c>
      <c r="G3" s="10">
        <f>IF(DAY(JanSun1)=1,"",IF(AND(YEAR(JanSun1+6)=CalendarYear,MONTH(JanSun1+6)=1),JanSun1+6,""))</f>
        <v>42007</v>
      </c>
      <c r="H3" s="11">
        <f>IF(DAY(JanSun1)=1,IF(AND(YEAR(JanSun1)=CalendarYear,MONTH(JanSun1)=1),JanSun1,""),IF(AND(YEAR(JanSun1+7)=CalendarYear,MONTH(JanSun1+7)=1),JanSun1+7,""))</f>
        <v>42008</v>
      </c>
    </row>
    <row r="4" spans="1:12" ht="58" customHeight="1">
      <c r="B4" s="13" t="s">
        <v>10</v>
      </c>
      <c r="C4" s="14"/>
      <c r="D4" s="15"/>
      <c r="E4" s="15"/>
      <c r="F4" s="15"/>
      <c r="G4" s="16"/>
      <c r="H4" s="17"/>
    </row>
    <row r="5" spans="1:12" ht="14" customHeight="1">
      <c r="B5" s="9">
        <f>IF(DAY(JanSun1)=1,IF(AND(YEAR(JanSun1+1)=CalendarYear,MONTH(JanSun1+1)=1),JanSun1+1,""),IF(AND(YEAR(JanSun1+8)=CalendarYear,MONTH(JanSun1+8)=1),JanSun1+8,""))</f>
        <v>42009</v>
      </c>
      <c r="C5" s="10">
        <f>IF(DAY(JanSun1)=1,IF(AND(YEAR(JanSun1+2)=CalendarYear,MONTH(JanSun1+2)=1),JanSun1+2,""),IF(AND(YEAR(JanSun1+9)=CalendarYear,MONTH(JanSun1+9)=1),JanSun1+9,""))</f>
        <v>42010</v>
      </c>
      <c r="D5" s="10">
        <f>IF(DAY(JanSun1)=1,IF(AND(YEAR(JanSun1+3)=CalendarYear,MONTH(JanSun1+3)=1),JanSun1+3,""),IF(AND(YEAR(JanSun1+10)=CalendarYear,MONTH(JanSun1+10)=1),JanSun1+10,""))</f>
        <v>42011</v>
      </c>
      <c r="E5" s="10">
        <f>IF(DAY(JanSun1)=1,IF(AND(YEAR(JanSun1+4)=CalendarYear,MONTH(JanSun1+4)=1),JanSun1+4,""),IF(AND(YEAR(JanSun1+11)=CalendarYear,MONTH(JanSun1+11)=1),JanSun1+11,""))</f>
        <v>42012</v>
      </c>
      <c r="F5" s="10">
        <f>IF(DAY(JanSun1)=1,IF(AND(YEAR(JanSun1+5)=CalendarYear,MONTH(JanSun1+5)=1),JanSun1+5,""),IF(AND(YEAR(JanSun1+12)=CalendarYear,MONTH(JanSun1+12)=1),JanSun1+12,""))</f>
        <v>42013</v>
      </c>
      <c r="G5" s="10">
        <f>IF(DAY(JanSun1)=1,IF(AND(YEAR(JanSun1+6)=CalendarYear,MONTH(JanSun1+6)=1),JanSun1+6,""),IF(AND(YEAR(JanSun1+13)=CalendarYear,MONTH(JanSun1+13)=1),JanSun1+13,""))</f>
        <v>42014</v>
      </c>
      <c r="H5" s="11">
        <f>IF(DAY(JanSun1)=1,IF(AND(YEAR(JanSun1+7)=CalendarYear,MONTH(JanSun1+7)=1),JanSun1+7,""),IF(AND(YEAR(JanSun1+14)=CalendarYear,MONTH(JanSun1+14)=1),JanSun1+14,""))</f>
        <v>42015</v>
      </c>
    </row>
    <row r="6" spans="1:12" ht="58" customHeight="1">
      <c r="B6" s="13"/>
      <c r="C6" s="14"/>
      <c r="D6" s="15"/>
      <c r="E6" s="15"/>
      <c r="F6" s="15"/>
      <c r="G6" s="16"/>
      <c r="H6" s="17"/>
    </row>
    <row r="7" spans="1:12" ht="14" customHeight="1">
      <c r="B7" s="9">
        <f>IF(DAY(JanSun1)=1,IF(AND(YEAR(JanSun1+8)=CalendarYear,MONTH(JanSun1+8)=1),JanSun1+8,""),IF(AND(YEAR(JanSun1+15)=CalendarYear,MONTH(JanSun1+15)=1),JanSun1+15,""))</f>
        <v>42016</v>
      </c>
      <c r="C7" s="10">
        <f>IF(DAY(JanSun1)=1,IF(AND(YEAR(JanSun1+9)=CalendarYear,MONTH(JanSun1+9)=1),JanSun1+9,""),IF(AND(YEAR(JanSun1+16)=CalendarYear,MONTH(JanSun1+16)=1),JanSun1+16,""))</f>
        <v>42017</v>
      </c>
      <c r="D7" s="10">
        <f>IF(DAY(JanSun1)=1,IF(AND(YEAR(JanSun1+10)=CalendarYear,MONTH(JanSun1+10)=1),JanSun1+10,""),IF(AND(YEAR(JanSun1+17)=CalendarYear,MONTH(JanSun1+17)=1),JanSun1+17,""))</f>
        <v>42018</v>
      </c>
      <c r="E7" s="10">
        <f>IF(DAY(JanSun1)=1,IF(AND(YEAR(JanSun1+11)=CalendarYear,MONTH(JanSun1+11)=1),JanSun1+11,""),IF(AND(YEAR(JanSun1+18)=CalendarYear,MONTH(JanSun1+18)=1),JanSun1+18,""))</f>
        <v>42019</v>
      </c>
      <c r="F7" s="10">
        <f>IF(DAY(JanSun1)=1,IF(AND(YEAR(JanSun1+12)=CalendarYear,MONTH(JanSun1+12)=1),JanSun1+12,""),IF(AND(YEAR(JanSun1+19)=CalendarYear,MONTH(JanSun1+19)=1),JanSun1+19,""))</f>
        <v>42020</v>
      </c>
      <c r="G7" s="10">
        <f>IF(DAY(JanSun1)=1,IF(AND(YEAR(JanSun1+13)=CalendarYear,MONTH(JanSun1+13)=1),JanSun1+13,""),IF(AND(YEAR(JanSun1+20)=CalendarYear,MONTH(JanSun1+20)=1),JanSun1+20,""))</f>
        <v>42021</v>
      </c>
      <c r="H7" s="11">
        <f>IF(DAY(JanSun1)=1,IF(AND(YEAR(JanSun1+14)=CalendarYear,MONTH(JanSun1+14)=1),JanSun1+14,""),IF(AND(YEAR(JanSun1+21)=CalendarYear,MONTH(JanSun1+21)=1),JanSun1+21,""))</f>
        <v>42022</v>
      </c>
    </row>
    <row r="8" spans="1:12" ht="72" customHeight="1">
      <c r="B8" s="9"/>
      <c r="C8" s="10"/>
      <c r="D8" s="10"/>
      <c r="E8" s="10" t="s">
        <v>11</v>
      </c>
      <c r="F8" s="10"/>
      <c r="G8" s="10"/>
      <c r="H8" s="11"/>
    </row>
    <row r="9" spans="1:12" ht="58" customHeight="1">
      <c r="B9" s="13"/>
      <c r="C9" s="14"/>
      <c r="D9" s="15"/>
      <c r="E9" s="15"/>
      <c r="F9" s="15"/>
      <c r="G9" s="16"/>
      <c r="H9" s="17"/>
    </row>
    <row r="10" spans="1:12" ht="14" customHeight="1">
      <c r="B10" s="9">
        <f>IF(DAY(JanSun1)=1,IF(AND(YEAR(JanSun1+15)=CalendarYear,MONTH(JanSun1+15)=1),JanSun1+15,""),IF(AND(YEAR(JanSun1+22)=CalendarYear,MONTH(JanSun1+22)=1),JanSun1+22,""))</f>
        <v>42023</v>
      </c>
      <c r="C10" s="10">
        <f>IF(DAY(JanSun1)=1,IF(AND(YEAR(JanSun1+16)=CalendarYear,MONTH(JanSun1+16)=1),JanSun1+16,""),IF(AND(YEAR(JanSun1+23)=CalendarYear,MONTH(JanSun1+23)=1),JanSun1+23,""))</f>
        <v>42024</v>
      </c>
      <c r="D10" s="10">
        <f>IF(DAY(JanSun1)=1,IF(AND(YEAR(JanSun1+17)=CalendarYear,MONTH(JanSun1+17)=1),JanSun1+17,""),IF(AND(YEAR(JanSun1+24)=CalendarYear,MONTH(JanSun1+24)=1),JanSun1+24,""))</f>
        <v>42025</v>
      </c>
      <c r="E10" s="10">
        <f>IF(DAY(JanSun1)=1,IF(AND(YEAR(JanSun1+18)=CalendarYear,MONTH(JanSun1+18)=1),JanSun1+18,""),IF(AND(YEAR(JanSun1+25)=CalendarYear,MONTH(JanSun1+25)=1),JanSun1+25,""))</f>
        <v>42026</v>
      </c>
      <c r="F10" s="10">
        <f>IF(DAY(JanSun1)=1,IF(AND(YEAR(JanSun1+19)=CalendarYear,MONTH(JanSun1+19)=1),JanSun1+19,""),IF(AND(YEAR(JanSun1+26)=CalendarYear,MONTH(JanSun1+26)=1),JanSun1+26,""))</f>
        <v>42027</v>
      </c>
      <c r="G10" s="10">
        <f>IF(DAY(JanSun1)=1,IF(AND(YEAR(JanSun1+20)=CalendarYear,MONTH(JanSun1+20)=1),JanSun1+20,""),IF(AND(YEAR(JanSun1+27)=CalendarYear,MONTH(JanSun1+27)=1),JanSun1+27,""))</f>
        <v>42028</v>
      </c>
      <c r="H10" s="11">
        <f>IF(DAY(JanSun1)=1,IF(AND(YEAR(JanSun1+21)=CalendarYear,MONTH(JanSun1+21)=1),JanSun1+21,""),IF(AND(YEAR(JanSun1+28)=CalendarYear,MONTH(JanSun1+28)=1),JanSun1+28,""))</f>
        <v>42029</v>
      </c>
    </row>
    <row r="11" spans="1:12" ht="58" customHeight="1">
      <c r="B11" s="13"/>
      <c r="C11" s="14"/>
      <c r="D11" s="15"/>
      <c r="E11" s="15"/>
      <c r="F11" s="15"/>
      <c r="G11" s="16"/>
      <c r="H11" s="17"/>
    </row>
    <row r="12" spans="1:12" ht="14" customHeight="1">
      <c r="B12" s="9">
        <f>IF(DAY(JanSun1)=1,IF(AND(YEAR(JanSun1+22)=CalendarYear,MONTH(JanSun1+22)=1),JanSun1+22,""),IF(AND(YEAR(JanSun1+29)=CalendarYear,MONTH(JanSun1+29)=1),JanSun1+29,""))</f>
        <v>42030</v>
      </c>
      <c r="C12" s="10">
        <f>IF(DAY(JanSun1)=1,IF(AND(YEAR(JanSun1+23)=CalendarYear,MONTH(JanSun1+23)=1),JanSun1+23,""),IF(AND(YEAR(JanSun1+30)=CalendarYear,MONTH(JanSun1+30)=1),JanSun1+30,""))</f>
        <v>42031</v>
      </c>
      <c r="D12" s="10">
        <f>IF(DAY(JanSun1)=1,IF(AND(YEAR(JanSun1+24)=CalendarYear,MONTH(JanSun1+24)=1),JanSun1+24,""),IF(AND(YEAR(JanSun1+31)=CalendarYear,MONTH(JanSun1+31)=1),JanSun1+31,""))</f>
        <v>42032</v>
      </c>
      <c r="E12" s="10">
        <f>IF(DAY(JanSun1)=1,IF(AND(YEAR(JanSun1+25)=CalendarYear,MONTH(JanSun1+25)=1),JanSun1+25,""),IF(AND(YEAR(JanSun1+32)=CalendarYear,MONTH(JanSun1+32)=1),JanSun1+32,""))</f>
        <v>42033</v>
      </c>
      <c r="F12" s="10">
        <f>IF(DAY(JanSun1)=1,IF(AND(YEAR(JanSun1+26)=CalendarYear,MONTH(JanSun1+26)=1),JanSun1+26,""),IF(AND(YEAR(JanSun1+33)=CalendarYear,MONTH(JanSun1+33)=1),JanSun1+33,""))</f>
        <v>42034</v>
      </c>
      <c r="G12" s="10">
        <f>IF(DAY(JanSun1)=1,IF(AND(YEAR(JanSun1+27)=CalendarYear,MONTH(JanSun1+27)=1),JanSun1+27,""),IF(AND(YEAR(JanSun1+34)=CalendarYear,MONTH(JanSun1+34)=1),JanSun1+34,""))</f>
        <v>42035</v>
      </c>
      <c r="H12" s="11" t="str">
        <f>IF(DAY(JanSun1)=1,IF(AND(YEAR(JanSun1+28)=CalendarYear,MONTH(JanSun1+28)=1),JanSun1+28,""),IF(AND(YEAR(JanSun1+35)=CalendarYear,MONTH(JanSun1+35)=1),JanSun1+35,""))</f>
        <v/>
      </c>
    </row>
    <row r="13" spans="1:12" ht="58" customHeight="1">
      <c r="B13" s="13"/>
      <c r="C13" s="14"/>
      <c r="D13" s="15"/>
      <c r="E13" s="15"/>
      <c r="F13" s="14"/>
      <c r="G13" s="16"/>
      <c r="H13" s="17"/>
    </row>
    <row r="14" spans="1:12" ht="14" customHeight="1">
      <c r="B14" s="9" t="str">
        <f>IF(DAY(JanSun1)=1,IF(AND(YEAR(JanSun1+29)=CalendarYear,MONTH(JanSun1+29)=1),JanSun1+29,""),IF(AND(YEAR(JanSun1+36)=CalendarYear,MONTH(JanSun1+36)=1),JanSun1+36,""))</f>
        <v/>
      </c>
      <c r="C14" s="10" t="str">
        <f>IF(DAY(JanSun1)=1,IF(AND(YEAR(JanSun1+30)=CalendarYear,MONTH(JanSun1+30)=1),JanSun1+30,""),IF(AND(YEAR(JanSun1+37)=CalendarYear,MONTH(JanSun1+37)=1),JanSun1+37,""))</f>
        <v/>
      </c>
      <c r="D14" s="34" t="s">
        <v>7</v>
      </c>
      <c r="E14" s="35"/>
      <c r="F14" s="35"/>
      <c r="G14" s="35"/>
      <c r="H14" s="36"/>
    </row>
    <row r="15" spans="1:12" ht="58" customHeight="1" thickBot="1">
      <c r="B15" s="18"/>
      <c r="C15" s="19"/>
      <c r="D15" s="31"/>
      <c r="E15" s="32"/>
      <c r="F15" s="32"/>
      <c r="G15" s="32"/>
      <c r="H15" s="33"/>
    </row>
  </sheetData>
  <mergeCells count="3">
    <mergeCell ref="B1:H1"/>
    <mergeCell ref="D15:H15"/>
    <mergeCell ref="D14:H14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 vertic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DATE(CalendarYear,10,1)</f>
        <v>42278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IF(DAY(OctSun1)=1,"",IF(AND(YEAR(OctSun1+1)=CalendarYear,MONTH(OctSun1+1)=10),OctSun1+1,""))</f>
        <v/>
      </c>
      <c r="C3" s="10" t="str">
        <f>IF(DAY(OctSun1)=1,"",IF(AND(YEAR(OctSun1+2)=CalendarYear,MONTH(OctSun1+2)=10),OctSun1+2,""))</f>
        <v/>
      </c>
      <c r="D3" s="10" t="str">
        <f>IF(DAY(OctSun1)=1,"",IF(AND(YEAR(OctSun1+3)=CalendarYear,MONTH(OctSun1+3)=10),OctSun1+3,""))</f>
        <v/>
      </c>
      <c r="E3" s="10">
        <f>IF(DAY(OctSun1)=1,"",IF(AND(YEAR(OctSun1+4)=CalendarYear,MONTH(OctSun1+4)=10),OctSun1+4,""))</f>
        <v>42278</v>
      </c>
      <c r="F3" s="10">
        <f>IF(DAY(OctSun1)=1,"",IF(AND(YEAR(OctSun1+5)=CalendarYear,MONTH(OctSun1+5)=10),OctSun1+5,""))</f>
        <v>42279</v>
      </c>
      <c r="G3" s="10">
        <f>IF(DAY(OctSun1)=1,"",IF(AND(YEAR(OctSun1+6)=CalendarYear,MONTH(OctSun1+6)=10),OctSun1+6,""))</f>
        <v>42280</v>
      </c>
      <c r="H3" s="11">
        <f>IF(DAY(OctSun1)=1,IF(AND(YEAR(OctSun1)=CalendarYear,MONTH(OctSun1)=10),OctSun1,""),IF(AND(YEAR(OctSun1+7)=CalendarYear,MONTH(OctSun1+7)=10),OctSun1+7,""))</f>
        <v>42281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IF(DAY(OctSun1)=1,IF(AND(YEAR(OctSun1+1)=CalendarYear,MONTH(OctSun1+1)=10),OctSun1+1,""),IF(AND(YEAR(OctSun1+8)=CalendarYear,MONTH(OctSun1+8)=10),OctSun1+8,""))</f>
        <v>42282</v>
      </c>
      <c r="C5" s="10">
        <f>IF(DAY(OctSun1)=1,IF(AND(YEAR(OctSun1+2)=CalendarYear,MONTH(OctSun1+2)=10),OctSun1+2,""),IF(AND(YEAR(OctSun1+9)=CalendarYear,MONTH(OctSun1+9)=10),OctSun1+9,""))</f>
        <v>42283</v>
      </c>
      <c r="D5" s="10">
        <f>IF(DAY(OctSun1)=1,IF(AND(YEAR(OctSun1+3)=CalendarYear,MONTH(OctSun1+3)=10),OctSun1+3,""),IF(AND(YEAR(OctSun1+10)=CalendarYear,MONTH(OctSun1+10)=10),OctSun1+10,""))</f>
        <v>42284</v>
      </c>
      <c r="E5" s="10">
        <f>IF(DAY(OctSun1)=1,IF(AND(YEAR(OctSun1+4)=CalendarYear,MONTH(OctSun1+4)=10),OctSun1+4,""),IF(AND(YEAR(OctSun1+11)=CalendarYear,MONTH(OctSun1+11)=10),OctSun1+11,""))</f>
        <v>42285</v>
      </c>
      <c r="F5" s="10">
        <f>IF(DAY(OctSun1)=1,IF(AND(YEAR(OctSun1+5)=CalendarYear,MONTH(OctSun1+5)=10),OctSun1+5,""),IF(AND(YEAR(OctSun1+12)=CalendarYear,MONTH(OctSun1+12)=10),OctSun1+12,""))</f>
        <v>42286</v>
      </c>
      <c r="G5" s="10">
        <f>IF(DAY(OctSun1)=1,IF(AND(YEAR(OctSun1+6)=CalendarYear,MONTH(OctSun1+6)=10),OctSun1+6,""),IF(AND(YEAR(OctSun1+13)=CalendarYear,MONTH(OctSun1+13)=10),OctSun1+13,""))</f>
        <v>42287</v>
      </c>
      <c r="H5" s="11">
        <f>IF(DAY(OctSun1)=1,IF(AND(YEAR(OctSun1+7)=CalendarYear,MONTH(OctSun1+7)=10),OctSun1+7,""),IF(AND(YEAR(OctSun1+14)=CalendarYear,MONTH(OctSun1+14)=10),OctSun1+14,""))</f>
        <v>42288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IF(DAY(OctSun1)=1,IF(AND(YEAR(OctSun1+8)=CalendarYear,MONTH(OctSun1+8)=10),OctSun1+8,""),IF(AND(YEAR(OctSun1+15)=CalendarYear,MONTH(OctSun1+15)=10),OctSun1+15,""))</f>
        <v>42289</v>
      </c>
      <c r="C7" s="10">
        <f>IF(DAY(OctSun1)=1,IF(AND(YEAR(OctSun1+9)=CalendarYear,MONTH(OctSun1+9)=10),OctSun1+9,""),IF(AND(YEAR(OctSun1+16)=CalendarYear,MONTH(OctSun1+16)=10),OctSun1+16,""))</f>
        <v>42290</v>
      </c>
      <c r="D7" s="10">
        <f>IF(DAY(OctSun1)=1,IF(AND(YEAR(OctSun1+10)=CalendarYear,MONTH(OctSun1+10)=10),OctSun1+10,""),IF(AND(YEAR(OctSun1+17)=CalendarYear,MONTH(OctSun1+17)=10),OctSun1+17,""))</f>
        <v>42291</v>
      </c>
      <c r="E7" s="10">
        <f>IF(DAY(OctSun1)=1,IF(AND(YEAR(OctSun1+11)=CalendarYear,MONTH(OctSun1+11)=10),OctSun1+11,""),IF(AND(YEAR(OctSun1+18)=CalendarYear,MONTH(OctSun1+18)=10),OctSun1+18,""))</f>
        <v>42292</v>
      </c>
      <c r="F7" s="10">
        <f>IF(DAY(OctSun1)=1,IF(AND(YEAR(OctSun1+12)=CalendarYear,MONTH(OctSun1+12)=10),OctSun1+12,""),IF(AND(YEAR(OctSun1+19)=CalendarYear,MONTH(OctSun1+19)=10),OctSun1+19,""))</f>
        <v>42293</v>
      </c>
      <c r="G7" s="10">
        <f>IF(DAY(OctSun1)=1,IF(AND(YEAR(OctSun1+13)=CalendarYear,MONTH(OctSun1+13)=10),OctSun1+13,""),IF(AND(YEAR(OctSun1+20)=CalendarYear,MONTH(OctSun1+20)=10),OctSun1+20,""))</f>
        <v>42294</v>
      </c>
      <c r="H7" s="11">
        <f>IF(DAY(OctSun1)=1,IF(AND(YEAR(OctSun1+14)=CalendarYear,MONTH(OctSun1+14)=10),OctSun1+14,""),IF(AND(YEAR(OctSun1+21)=CalendarYear,MONTH(OctSun1+21)=10),OctSun1+21,""))</f>
        <v>42295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IF(DAY(OctSun1)=1,IF(AND(YEAR(OctSun1+15)=CalendarYear,MONTH(OctSun1+15)=10),OctSun1+15,""),IF(AND(YEAR(OctSun1+22)=CalendarYear,MONTH(OctSun1+22)=10),OctSun1+22,""))</f>
        <v>42296</v>
      </c>
      <c r="C9" s="10">
        <f>IF(DAY(OctSun1)=1,IF(AND(YEAR(OctSun1+16)=CalendarYear,MONTH(OctSun1+16)=10),OctSun1+16,""),IF(AND(YEAR(OctSun1+23)=CalendarYear,MONTH(OctSun1+23)=10),OctSun1+23,""))</f>
        <v>42297</v>
      </c>
      <c r="D9" s="10">
        <f>IF(DAY(OctSun1)=1,IF(AND(YEAR(OctSun1+17)=CalendarYear,MONTH(OctSun1+17)=10),OctSun1+17,""),IF(AND(YEAR(OctSun1+24)=CalendarYear,MONTH(OctSun1+24)=10),OctSun1+24,""))</f>
        <v>42298</v>
      </c>
      <c r="E9" s="10">
        <f>IF(DAY(OctSun1)=1,IF(AND(YEAR(OctSun1+18)=CalendarYear,MONTH(OctSun1+18)=10),OctSun1+18,""),IF(AND(YEAR(OctSun1+25)=CalendarYear,MONTH(OctSun1+25)=10),OctSun1+25,""))</f>
        <v>42299</v>
      </c>
      <c r="F9" s="10">
        <f>IF(DAY(OctSun1)=1,IF(AND(YEAR(OctSun1+19)=CalendarYear,MONTH(OctSun1+19)=10),OctSun1+19,""),IF(AND(YEAR(OctSun1+26)=CalendarYear,MONTH(OctSun1+26)=10),OctSun1+26,""))</f>
        <v>42300</v>
      </c>
      <c r="G9" s="10">
        <f>IF(DAY(OctSun1)=1,IF(AND(YEAR(OctSun1+20)=CalendarYear,MONTH(OctSun1+20)=10),OctSun1+20,""),IF(AND(YEAR(OctSun1+27)=CalendarYear,MONTH(OctSun1+27)=10),OctSun1+27,""))</f>
        <v>42301</v>
      </c>
      <c r="H9" s="11">
        <f>IF(DAY(OctSun1)=1,IF(AND(YEAR(OctSun1+21)=CalendarYear,MONTH(OctSun1+21)=10),OctSun1+21,""),IF(AND(YEAR(OctSun1+28)=CalendarYear,MONTH(OctSun1+28)=10),OctSun1+28,""))</f>
        <v>42302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IF(DAY(OctSun1)=1,IF(AND(YEAR(OctSun1+22)=CalendarYear,MONTH(OctSun1+22)=10),OctSun1+22,""),IF(AND(YEAR(OctSun1+29)=CalendarYear,MONTH(OctSun1+29)=10),OctSun1+29,""))</f>
        <v>42303</v>
      </c>
      <c r="C11" s="10">
        <f>IF(DAY(OctSun1)=1,IF(AND(YEAR(OctSun1+23)=CalendarYear,MONTH(OctSun1+23)=10),OctSun1+23,""),IF(AND(YEAR(OctSun1+30)=CalendarYear,MONTH(OctSun1+30)=10),OctSun1+30,""))</f>
        <v>42304</v>
      </c>
      <c r="D11" s="10">
        <f>IF(DAY(OctSun1)=1,IF(AND(YEAR(OctSun1+24)=CalendarYear,MONTH(OctSun1+24)=10),OctSun1+24,""),IF(AND(YEAR(OctSun1+31)=CalendarYear,MONTH(OctSun1+31)=10),OctSun1+31,""))</f>
        <v>42305</v>
      </c>
      <c r="E11" s="10">
        <f>IF(DAY(OctSun1)=1,IF(AND(YEAR(OctSun1+25)=CalendarYear,MONTH(OctSun1+25)=10),OctSun1+25,""),IF(AND(YEAR(OctSun1+32)=CalendarYear,MONTH(OctSun1+32)=10),OctSun1+32,""))</f>
        <v>42306</v>
      </c>
      <c r="F11" s="10">
        <f>IF(DAY(OctSun1)=1,IF(AND(YEAR(OctSun1+26)=CalendarYear,MONTH(OctSun1+26)=10),OctSun1+26,""),IF(AND(YEAR(OctSun1+33)=CalendarYear,MONTH(OctSun1+33)=10),OctSun1+33,""))</f>
        <v>42307</v>
      </c>
      <c r="G11" s="10">
        <f>IF(DAY(OctSun1)=1,IF(AND(YEAR(OctSun1+27)=CalendarYear,MONTH(OctSun1+27)=10),OctSun1+27,""),IF(AND(YEAR(OctSun1+34)=CalendarYear,MONTH(OctSun1+34)=10),OctSun1+34,""))</f>
        <v>42308</v>
      </c>
      <c r="H11" s="11" t="str">
        <f>IF(DAY(OctSun1)=1,IF(AND(YEAR(OctSun1+28)=CalendarYear,MONTH(OctSun1+28)=10),OctSun1+28,""),IF(AND(YEAR(OctSun1+35)=CalendarYear,MONTH(OctSun1+35)=10),OctSun1+35,""))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IF(DAY(OctSun1)=1,IF(AND(YEAR(OctSun1+29)=CalendarYear,MONTH(OctSun1+29)=10),OctSun1+29,""),IF(AND(YEAR(OctSun1+36)=CalendarYear,MONTH(OctSun1+36)=10),OctSun1+36,""))</f>
        <v/>
      </c>
      <c r="C13" s="10" t="str">
        <f>IF(DAY(OctSun1)=1,IF(AND(YEAR(OctSun1+30)=CalendarYear,MONTH(OctSun1+30)=10),OctSun1+30,""),IF(AND(YEAR(OctSun1+37)=CalendarYear,MONTH(OctSun1+37)=10),OctSun1+37,""))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DATE(CalendarYear,11,1)</f>
        <v>42309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IF(DAY(NovSun1)=1,"",IF(AND(YEAR(NovSun1+1)=CalendarYear,MONTH(NovSun1+1)=11),NovSun1+1,""))</f>
        <v/>
      </c>
      <c r="C3" s="10" t="str">
        <f>IF(DAY(NovSun1)=1,"",IF(AND(YEAR(NovSun1+2)=CalendarYear,MONTH(NovSun1+2)=11),NovSun1+2,""))</f>
        <v/>
      </c>
      <c r="D3" s="10" t="str">
        <f>IF(DAY(NovSun1)=1,"",IF(AND(YEAR(NovSun1+3)=CalendarYear,MONTH(NovSun1+3)=11),NovSun1+3,""))</f>
        <v/>
      </c>
      <c r="E3" s="10" t="str">
        <f>IF(DAY(NovSun1)=1,"",IF(AND(YEAR(NovSun1+4)=CalendarYear,MONTH(NovSun1+4)=11),NovSun1+4,""))</f>
        <v/>
      </c>
      <c r="F3" s="10" t="str">
        <f>IF(DAY(NovSun1)=1,"",IF(AND(YEAR(NovSun1+5)=CalendarYear,MONTH(NovSun1+5)=11),NovSun1+5,""))</f>
        <v/>
      </c>
      <c r="G3" s="10" t="str">
        <f>IF(DAY(NovSun1)=1,"",IF(AND(YEAR(NovSun1+6)=CalendarYear,MONTH(NovSun1+6)=11),NovSun1+6,""))</f>
        <v/>
      </c>
      <c r="H3" s="11">
        <f>IF(DAY(NovSun1)=1,IF(AND(YEAR(NovSun1)=CalendarYear,MONTH(NovSun1)=11),NovSun1,""),IF(AND(YEAR(NovSun1+7)=CalendarYear,MONTH(NovSun1+7)=11),NovSun1+7,""))</f>
        <v>42309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IF(DAY(NovSun1)=1,IF(AND(YEAR(NovSun1+1)=CalendarYear,MONTH(NovSun1+1)=11),NovSun1+1,""),IF(AND(YEAR(NovSun1+8)=CalendarYear,MONTH(NovSun1+8)=11),NovSun1+8,""))</f>
        <v>42310</v>
      </c>
      <c r="C5" s="10">
        <f>IF(DAY(NovSun1)=1,IF(AND(YEAR(NovSun1+2)=CalendarYear,MONTH(NovSun1+2)=11),NovSun1+2,""),IF(AND(YEAR(NovSun1+9)=CalendarYear,MONTH(NovSun1+9)=11),NovSun1+9,""))</f>
        <v>42311</v>
      </c>
      <c r="D5" s="10">
        <f>IF(DAY(NovSun1)=1,IF(AND(YEAR(NovSun1+3)=CalendarYear,MONTH(NovSun1+3)=11),NovSun1+3,""),IF(AND(YEAR(NovSun1+10)=CalendarYear,MONTH(NovSun1+10)=11),NovSun1+10,""))</f>
        <v>42312</v>
      </c>
      <c r="E5" s="10">
        <f>IF(DAY(NovSun1)=1,IF(AND(YEAR(NovSun1+4)=CalendarYear,MONTH(NovSun1+4)=11),NovSun1+4,""),IF(AND(YEAR(NovSun1+11)=CalendarYear,MONTH(NovSun1+11)=11),NovSun1+11,""))</f>
        <v>42313</v>
      </c>
      <c r="F5" s="10">
        <f>IF(DAY(NovSun1)=1,IF(AND(YEAR(NovSun1+5)=CalendarYear,MONTH(NovSun1+5)=11),NovSun1+5,""),IF(AND(YEAR(NovSun1+12)=CalendarYear,MONTH(NovSun1+12)=11),NovSun1+12,""))</f>
        <v>42314</v>
      </c>
      <c r="G5" s="10">
        <f>IF(DAY(NovSun1)=1,IF(AND(YEAR(NovSun1+6)=CalendarYear,MONTH(NovSun1+6)=11),NovSun1+6,""),IF(AND(YEAR(NovSun1+13)=CalendarYear,MONTH(NovSun1+13)=11),NovSun1+13,""))</f>
        <v>42315</v>
      </c>
      <c r="H5" s="11">
        <f>IF(DAY(NovSun1)=1,IF(AND(YEAR(NovSun1+7)=CalendarYear,MONTH(NovSun1+7)=11),NovSun1+7,""),IF(AND(YEAR(NovSun1+14)=CalendarYear,MONTH(NovSun1+14)=11),NovSun1+14,""))</f>
        <v>42316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IF(DAY(NovSun1)=1,IF(AND(YEAR(NovSun1+8)=CalendarYear,MONTH(NovSun1+8)=11),NovSun1+8,""),IF(AND(YEAR(NovSun1+15)=CalendarYear,MONTH(NovSun1+15)=11),NovSun1+15,""))</f>
        <v>42317</v>
      </c>
      <c r="C7" s="10">
        <f>IF(DAY(NovSun1)=1,IF(AND(YEAR(NovSun1+9)=CalendarYear,MONTH(NovSun1+9)=11),NovSun1+9,""),IF(AND(YEAR(NovSun1+16)=CalendarYear,MONTH(NovSun1+16)=11),NovSun1+16,""))</f>
        <v>42318</v>
      </c>
      <c r="D7" s="10">
        <f>IF(DAY(NovSun1)=1,IF(AND(YEAR(NovSun1+10)=CalendarYear,MONTH(NovSun1+10)=11),NovSun1+10,""),IF(AND(YEAR(NovSun1+17)=CalendarYear,MONTH(NovSun1+17)=11),NovSun1+17,""))</f>
        <v>42319</v>
      </c>
      <c r="E7" s="10">
        <f>IF(DAY(NovSun1)=1,IF(AND(YEAR(NovSun1+11)=CalendarYear,MONTH(NovSun1+11)=11),NovSun1+11,""),IF(AND(YEAR(NovSun1+18)=CalendarYear,MONTH(NovSun1+18)=11),NovSun1+18,""))</f>
        <v>42320</v>
      </c>
      <c r="F7" s="10">
        <f>IF(DAY(NovSun1)=1,IF(AND(YEAR(NovSun1+12)=CalendarYear,MONTH(NovSun1+12)=11),NovSun1+12,""),IF(AND(YEAR(NovSun1+19)=CalendarYear,MONTH(NovSun1+19)=11),NovSun1+19,""))</f>
        <v>42321</v>
      </c>
      <c r="G7" s="10">
        <f>IF(DAY(NovSun1)=1,IF(AND(YEAR(NovSun1+13)=CalendarYear,MONTH(NovSun1+13)=11),NovSun1+13,""),IF(AND(YEAR(NovSun1+20)=CalendarYear,MONTH(NovSun1+20)=11),NovSun1+20,""))</f>
        <v>42322</v>
      </c>
      <c r="H7" s="11">
        <f>IF(DAY(NovSun1)=1,IF(AND(YEAR(NovSun1+14)=CalendarYear,MONTH(NovSun1+14)=11),NovSun1+14,""),IF(AND(YEAR(NovSun1+21)=CalendarYear,MONTH(NovSun1+21)=11),NovSun1+21,""))</f>
        <v>42323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IF(DAY(NovSun1)=1,IF(AND(YEAR(NovSun1+15)=CalendarYear,MONTH(NovSun1+15)=11),NovSun1+15,""),IF(AND(YEAR(NovSun1+22)=CalendarYear,MONTH(NovSun1+22)=11),NovSun1+22,""))</f>
        <v>42324</v>
      </c>
      <c r="C9" s="10">
        <f>IF(DAY(NovSun1)=1,IF(AND(YEAR(NovSun1+16)=CalendarYear,MONTH(NovSun1+16)=11),NovSun1+16,""),IF(AND(YEAR(NovSun1+23)=CalendarYear,MONTH(NovSun1+23)=11),NovSun1+23,""))</f>
        <v>42325</v>
      </c>
      <c r="D9" s="10">
        <f>IF(DAY(NovSun1)=1,IF(AND(YEAR(NovSun1+17)=CalendarYear,MONTH(NovSun1+17)=11),NovSun1+17,""),IF(AND(YEAR(NovSun1+24)=CalendarYear,MONTH(NovSun1+24)=11),NovSun1+24,""))</f>
        <v>42326</v>
      </c>
      <c r="E9" s="10">
        <f>IF(DAY(NovSun1)=1,IF(AND(YEAR(NovSun1+18)=CalendarYear,MONTH(NovSun1+18)=11),NovSun1+18,""),IF(AND(YEAR(NovSun1+25)=CalendarYear,MONTH(NovSun1+25)=11),NovSun1+25,""))</f>
        <v>42327</v>
      </c>
      <c r="F9" s="10">
        <f>IF(DAY(NovSun1)=1,IF(AND(YEAR(NovSun1+19)=CalendarYear,MONTH(NovSun1+19)=11),NovSun1+19,""),IF(AND(YEAR(NovSun1+26)=CalendarYear,MONTH(NovSun1+26)=11),NovSun1+26,""))</f>
        <v>42328</v>
      </c>
      <c r="G9" s="10">
        <f>IF(DAY(NovSun1)=1,IF(AND(YEAR(NovSun1+20)=CalendarYear,MONTH(NovSun1+20)=11),NovSun1+20,""),IF(AND(YEAR(NovSun1+27)=CalendarYear,MONTH(NovSun1+27)=11),NovSun1+27,""))</f>
        <v>42329</v>
      </c>
      <c r="H9" s="11">
        <f>IF(DAY(NovSun1)=1,IF(AND(YEAR(NovSun1+21)=CalendarYear,MONTH(NovSun1+21)=11),NovSun1+21,""),IF(AND(YEAR(NovSun1+28)=CalendarYear,MONTH(NovSun1+28)=11),NovSun1+28,""))</f>
        <v>42330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IF(DAY(NovSun1)=1,IF(AND(YEAR(NovSun1+22)=CalendarYear,MONTH(NovSun1+22)=11),NovSun1+22,""),IF(AND(YEAR(NovSun1+29)=CalendarYear,MONTH(NovSun1+29)=11),NovSun1+29,""))</f>
        <v>42331</v>
      </c>
      <c r="C11" s="10">
        <f>IF(DAY(NovSun1)=1,IF(AND(YEAR(NovSun1+23)=CalendarYear,MONTH(NovSun1+23)=11),NovSun1+23,""),IF(AND(YEAR(NovSun1+30)=CalendarYear,MONTH(NovSun1+30)=11),NovSun1+30,""))</f>
        <v>42332</v>
      </c>
      <c r="D11" s="10">
        <f>IF(DAY(NovSun1)=1,IF(AND(YEAR(NovSun1+24)=CalendarYear,MONTH(NovSun1+24)=11),NovSun1+24,""),IF(AND(YEAR(NovSun1+31)=CalendarYear,MONTH(NovSun1+31)=11),NovSun1+31,""))</f>
        <v>42333</v>
      </c>
      <c r="E11" s="10">
        <f>IF(DAY(NovSun1)=1,IF(AND(YEAR(NovSun1+25)=CalendarYear,MONTH(NovSun1+25)=11),NovSun1+25,""),IF(AND(YEAR(NovSun1+32)=CalendarYear,MONTH(NovSun1+32)=11),NovSun1+32,""))</f>
        <v>42334</v>
      </c>
      <c r="F11" s="10">
        <f>IF(DAY(NovSun1)=1,IF(AND(YEAR(NovSun1+26)=CalendarYear,MONTH(NovSun1+26)=11),NovSun1+26,""),IF(AND(YEAR(NovSun1+33)=CalendarYear,MONTH(NovSun1+33)=11),NovSun1+33,""))</f>
        <v>42335</v>
      </c>
      <c r="G11" s="10">
        <f>IF(DAY(NovSun1)=1,IF(AND(YEAR(NovSun1+27)=CalendarYear,MONTH(NovSun1+27)=11),NovSun1+27,""),IF(AND(YEAR(NovSun1+34)=CalendarYear,MONTH(NovSun1+34)=11),NovSun1+34,""))</f>
        <v>42336</v>
      </c>
      <c r="H11" s="11">
        <f>IF(DAY(NovSun1)=1,IF(AND(YEAR(NovSun1+28)=CalendarYear,MONTH(NovSun1+28)=11),NovSun1+28,""),IF(AND(YEAR(NovSun1+35)=CalendarYear,MONTH(NovSun1+35)=11),NovSun1+35,""))</f>
        <v>42337</v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>
        <f>IF(DAY(NovSun1)=1,IF(AND(YEAR(NovSun1+29)=CalendarYear,MONTH(NovSun1+29)=11),NovSun1+29,""),IF(AND(YEAR(NovSun1+36)=CalendarYear,MONTH(NovSun1+36)=11),NovSun1+36,""))</f>
        <v>42338</v>
      </c>
      <c r="C13" s="10" t="str">
        <f>IF(DAY(NovSun1)=1,IF(AND(YEAR(NovSun1+30)=CalendarYear,MONTH(NovSun1+30)=11),NovSun1+30,""),IF(AND(YEAR(NovSun1+37)=CalendarYear,MONTH(NovSun1+37)=11),NovSun1+37,""))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activeCell="J8" sqref="J8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DATE(CalendarYear,12,1)</f>
        <v>42339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IF(DAY(DecSun1)=1,"",IF(AND(YEAR(DecSun1+1)=CalendarYear,MONTH(DecSun1+1)=12),DecSun1+1,""))</f>
        <v/>
      </c>
      <c r="C3" s="10">
        <f>IF(DAY(DecSun1)=1,"",IF(AND(YEAR(DecSun1+2)=CalendarYear,MONTH(DecSun1+2)=12),DecSun1+2,""))</f>
        <v>42339</v>
      </c>
      <c r="D3" s="10">
        <f>IF(DAY(DecSun1)=1,"",IF(AND(YEAR(DecSun1+3)=CalendarYear,MONTH(DecSun1+3)=12),DecSun1+3,""))</f>
        <v>42340</v>
      </c>
      <c r="E3" s="10">
        <f>IF(DAY(DecSun1)=1,"",IF(AND(YEAR(DecSun1+4)=CalendarYear,MONTH(DecSun1+4)=12),DecSun1+4,""))</f>
        <v>42341</v>
      </c>
      <c r="F3" s="10">
        <f>IF(DAY(DecSun1)=1,"",IF(AND(YEAR(DecSun1+5)=CalendarYear,MONTH(DecSun1+5)=12),DecSun1+5,""))</f>
        <v>42342</v>
      </c>
      <c r="G3" s="10">
        <f>IF(DAY(DecSun1)=1,"",IF(AND(YEAR(DecSun1+6)=CalendarYear,MONTH(DecSun1+6)=12),DecSun1+6,""))</f>
        <v>42343</v>
      </c>
      <c r="H3" s="11">
        <f>IF(DAY(DecSun1)=1,IF(AND(YEAR(DecSun1)=CalendarYear,MONTH(DecSun1)=12),DecSun1,""),IF(AND(YEAR(DecSun1+7)=CalendarYear,MONTH(DecSun1+7)=12),DecSun1+7,""))</f>
        <v>42344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IF(DAY(DecSun1)=1,IF(AND(YEAR(DecSun1+1)=CalendarYear,MONTH(DecSun1+1)=12),DecSun1+1,""),IF(AND(YEAR(DecSun1+8)=CalendarYear,MONTH(DecSun1+8)=12),DecSun1+8,""))</f>
        <v>42345</v>
      </c>
      <c r="C5" s="10">
        <f>IF(DAY(DecSun1)=1,IF(AND(YEAR(DecSun1+2)=CalendarYear,MONTH(DecSun1+2)=12),DecSun1+2,""),IF(AND(YEAR(DecSun1+9)=CalendarYear,MONTH(DecSun1+9)=12),DecSun1+9,""))</f>
        <v>42346</v>
      </c>
      <c r="D5" s="10">
        <f>IF(DAY(DecSun1)=1,IF(AND(YEAR(DecSun1+3)=CalendarYear,MONTH(DecSun1+3)=12),DecSun1+3,""),IF(AND(YEAR(DecSun1+10)=CalendarYear,MONTH(DecSun1+10)=12),DecSun1+10,""))</f>
        <v>42347</v>
      </c>
      <c r="E5" s="10">
        <f>IF(DAY(DecSun1)=1,IF(AND(YEAR(DecSun1+4)=CalendarYear,MONTH(DecSun1+4)=12),DecSun1+4,""),IF(AND(YEAR(DecSun1+11)=CalendarYear,MONTH(DecSun1+11)=12),DecSun1+11,""))</f>
        <v>42348</v>
      </c>
      <c r="F5" s="10">
        <f>IF(DAY(DecSun1)=1,IF(AND(YEAR(DecSun1+5)=CalendarYear,MONTH(DecSun1+5)=12),DecSun1+5,""),IF(AND(YEAR(DecSun1+12)=CalendarYear,MONTH(DecSun1+12)=12),DecSun1+12,""))</f>
        <v>42349</v>
      </c>
      <c r="G5" s="10">
        <f>IF(DAY(DecSun1)=1,IF(AND(YEAR(DecSun1+6)=CalendarYear,MONTH(DecSun1+6)=12),DecSun1+6,""),IF(AND(YEAR(DecSun1+13)=CalendarYear,MONTH(DecSun1+13)=12),DecSun1+13,""))</f>
        <v>42350</v>
      </c>
      <c r="H5" s="11">
        <f>IF(DAY(DecSun1)=1,IF(AND(YEAR(DecSun1+7)=CalendarYear,MONTH(DecSun1+7)=12),DecSun1+7,""),IF(AND(YEAR(DecSun1+14)=CalendarYear,MONTH(DecSun1+14)=12),DecSun1+14,""))</f>
        <v>42351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IF(DAY(DecSun1)=1,IF(AND(YEAR(DecSun1+8)=CalendarYear,MONTH(DecSun1+8)=12),DecSun1+8,""),IF(AND(YEAR(DecSun1+15)=CalendarYear,MONTH(DecSun1+15)=12),DecSun1+15,""))</f>
        <v>42352</v>
      </c>
      <c r="C7" s="10">
        <f>IF(DAY(DecSun1)=1,IF(AND(YEAR(DecSun1+9)=CalendarYear,MONTH(DecSun1+9)=12),DecSun1+9,""),IF(AND(YEAR(DecSun1+16)=CalendarYear,MONTH(DecSun1+16)=12),DecSun1+16,""))</f>
        <v>42353</v>
      </c>
      <c r="D7" s="10">
        <f>IF(DAY(DecSun1)=1,IF(AND(YEAR(DecSun1+10)=CalendarYear,MONTH(DecSun1+10)=12),DecSun1+10,""),IF(AND(YEAR(DecSun1+17)=CalendarYear,MONTH(DecSun1+17)=12),DecSun1+17,""))</f>
        <v>42354</v>
      </c>
      <c r="E7" s="10">
        <f>IF(DAY(DecSun1)=1,IF(AND(YEAR(DecSun1+11)=CalendarYear,MONTH(DecSun1+11)=12),DecSun1+11,""),IF(AND(YEAR(DecSun1+18)=CalendarYear,MONTH(DecSun1+18)=12),DecSun1+18,""))</f>
        <v>42355</v>
      </c>
      <c r="F7" s="10">
        <f>IF(DAY(DecSun1)=1,IF(AND(YEAR(DecSun1+12)=CalendarYear,MONTH(DecSun1+12)=12),DecSun1+12,""),IF(AND(YEAR(DecSun1+19)=CalendarYear,MONTH(DecSun1+19)=12),DecSun1+19,""))</f>
        <v>42356</v>
      </c>
      <c r="G7" s="10">
        <f>IF(DAY(DecSun1)=1,IF(AND(YEAR(DecSun1+13)=CalendarYear,MONTH(DecSun1+13)=12),DecSun1+13,""),IF(AND(YEAR(DecSun1+20)=CalendarYear,MONTH(DecSun1+20)=12),DecSun1+20,""))</f>
        <v>42357</v>
      </c>
      <c r="H7" s="11">
        <f>IF(DAY(DecSun1)=1,IF(AND(YEAR(DecSun1+14)=CalendarYear,MONTH(DecSun1+14)=12),DecSun1+14,""),IF(AND(YEAR(DecSun1+21)=CalendarYear,MONTH(DecSun1+21)=12),DecSun1+21,""))</f>
        <v>42358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IF(DAY(DecSun1)=1,IF(AND(YEAR(DecSun1+15)=CalendarYear,MONTH(DecSun1+15)=12),DecSun1+15,""),IF(AND(YEAR(DecSun1+22)=CalendarYear,MONTH(DecSun1+22)=12),DecSun1+22,""))</f>
        <v>42359</v>
      </c>
      <c r="C9" s="10">
        <f>IF(DAY(DecSun1)=1,IF(AND(YEAR(DecSun1+16)=CalendarYear,MONTH(DecSun1+16)=12),DecSun1+16,""),IF(AND(YEAR(DecSun1+23)=CalendarYear,MONTH(DecSun1+23)=12),DecSun1+23,""))</f>
        <v>42360</v>
      </c>
      <c r="D9" s="10">
        <f>IF(DAY(DecSun1)=1,IF(AND(YEAR(DecSun1+17)=CalendarYear,MONTH(DecSun1+17)=12),DecSun1+17,""),IF(AND(YEAR(DecSun1+24)=CalendarYear,MONTH(DecSun1+24)=12),DecSun1+24,""))</f>
        <v>42361</v>
      </c>
      <c r="E9" s="10">
        <f>IF(DAY(DecSun1)=1,IF(AND(YEAR(DecSun1+18)=CalendarYear,MONTH(DecSun1+18)=12),DecSun1+18,""),IF(AND(YEAR(DecSun1+25)=CalendarYear,MONTH(DecSun1+25)=12),DecSun1+25,""))</f>
        <v>42362</v>
      </c>
      <c r="F9" s="10">
        <f>IF(DAY(DecSun1)=1,IF(AND(YEAR(DecSun1+19)=CalendarYear,MONTH(DecSun1+19)=12),DecSun1+19,""),IF(AND(YEAR(DecSun1+26)=CalendarYear,MONTH(DecSun1+26)=12),DecSun1+26,""))</f>
        <v>42363</v>
      </c>
      <c r="G9" s="10">
        <f>IF(DAY(DecSun1)=1,IF(AND(YEAR(DecSun1+20)=CalendarYear,MONTH(DecSun1+20)=12),DecSun1+20,""),IF(AND(YEAR(DecSun1+27)=CalendarYear,MONTH(DecSun1+27)=12),DecSun1+27,""))</f>
        <v>42364</v>
      </c>
      <c r="H9" s="11">
        <f>IF(DAY(DecSun1)=1,IF(AND(YEAR(DecSun1+21)=CalendarYear,MONTH(DecSun1+21)=12),DecSun1+21,""),IF(AND(YEAR(DecSun1+28)=CalendarYear,MONTH(DecSun1+28)=12),DecSun1+28,""))</f>
        <v>42365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IF(DAY(DecSun1)=1,IF(AND(YEAR(DecSun1+22)=CalendarYear,MONTH(DecSun1+22)=12),DecSun1+22,""),IF(AND(YEAR(DecSun1+29)=CalendarYear,MONTH(DecSun1+29)=12),DecSun1+29,""))</f>
        <v>42366</v>
      </c>
      <c r="C11" s="10">
        <f>IF(DAY(DecSun1)=1,IF(AND(YEAR(DecSun1+23)=CalendarYear,MONTH(DecSun1+23)=12),DecSun1+23,""),IF(AND(YEAR(DecSun1+30)=CalendarYear,MONTH(DecSun1+30)=12),DecSun1+30,""))</f>
        <v>42367</v>
      </c>
      <c r="D11" s="10">
        <f>IF(DAY(DecSun1)=1,IF(AND(YEAR(DecSun1+24)=CalendarYear,MONTH(DecSun1+24)=12),DecSun1+24,""),IF(AND(YEAR(DecSun1+31)=CalendarYear,MONTH(DecSun1+31)=12),DecSun1+31,""))</f>
        <v>42368</v>
      </c>
      <c r="E11" s="10">
        <f>IF(DAY(DecSun1)=1,IF(AND(YEAR(DecSun1+25)=CalendarYear,MONTH(DecSun1+25)=12),DecSun1+25,""),IF(AND(YEAR(DecSun1+32)=CalendarYear,MONTH(DecSun1+32)=12),DecSun1+32,""))</f>
        <v>42369</v>
      </c>
      <c r="F11" s="10" t="str">
        <f>IF(DAY(DecSun1)=1,IF(AND(YEAR(DecSun1+26)=CalendarYear,MONTH(DecSun1+26)=12),DecSun1+26,""),IF(AND(YEAR(DecSun1+33)=CalendarYear,MONTH(DecSun1+33)=12),DecSun1+33,""))</f>
        <v/>
      </c>
      <c r="G11" s="10" t="str">
        <f>IF(DAY(DecSun1)=1,IF(AND(YEAR(DecSun1+27)=CalendarYear,MONTH(DecSun1+27)=12),DecSun1+27,""),IF(AND(YEAR(DecSun1+34)=CalendarYear,MONTH(DecSun1+34)=12),DecSun1+34,""))</f>
        <v/>
      </c>
      <c r="H11" s="11" t="str">
        <f>IF(DAY(DecSun1)=1,IF(AND(YEAR(DecSun1+28)=CalendarYear,MONTH(DecSun1+28)=12),DecSun1+28,""),IF(AND(YEAR(DecSun1+35)=CalendarYear,MONTH(DecSun1+35)=12),DecSun1+35,""))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IF(DAY(DecSun1)=1,IF(AND(YEAR(DecSun1+29)=CalendarYear,MONTH(DecSun1+29)=12),DecSun1+29,""),IF(AND(YEAR(DecSun1+36)=CalendarYear,MONTH(DecSun1+36)=12),DecSun1+36,""))</f>
        <v/>
      </c>
      <c r="C13" s="10" t="str">
        <f>IF(DAY(DecSun1)=1,IF(AND(YEAR(DecSun1+30)=CalendarYear,MONTH(DecSun1+30)=12),DecSun1+30,""),IF(AND(YEAR(DecSun1+37)=CalendarYear,MONTH(DecSun1+37)=12),DecSun1+37,""))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E15" sqref="E15"/>
    </sheetView>
  </sheetViews>
  <sheetFormatPr baseColWidth="10" defaultColWidth="8.7109375" defaultRowHeight="14" x14ac:dyDescent="0"/>
  <cols>
    <col min="1" max="1" width="10.42578125" style="12" customWidth="1"/>
    <col min="2" max="2" width="9.5703125" customWidth="1"/>
    <col min="3" max="3" width="9.7109375" customWidth="1"/>
    <col min="7" max="7" width="20.140625" customWidth="1"/>
  </cols>
  <sheetData>
    <row r="1" spans="1:3">
      <c r="A1" s="12" t="s">
        <v>8</v>
      </c>
      <c r="B1" s="2"/>
    </row>
    <row r="2" spans="1:3">
      <c r="A2" s="12">
        <v>2010</v>
      </c>
      <c r="B2" s="2"/>
      <c r="C2" s="1"/>
    </row>
    <row r="3" spans="1:3">
      <c r="A3" s="12">
        <v>2011</v>
      </c>
      <c r="B3" s="2"/>
    </row>
    <row r="4" spans="1:3">
      <c r="A4" s="12">
        <v>2012</v>
      </c>
      <c r="B4" s="2"/>
    </row>
    <row r="5" spans="1:3">
      <c r="A5" s="12">
        <v>2013</v>
      </c>
      <c r="B5" s="2"/>
    </row>
    <row r="6" spans="1:3">
      <c r="A6" s="12">
        <v>2014</v>
      </c>
      <c r="B6" s="2"/>
    </row>
    <row r="7" spans="1:3">
      <c r="A7" s="12">
        <v>2015</v>
      </c>
      <c r="B7" s="2"/>
    </row>
    <row r="8" spans="1:3">
      <c r="A8" s="20">
        <v>2016</v>
      </c>
      <c r="B8" s="2"/>
    </row>
    <row r="9" spans="1:3">
      <c r="A9" s="20">
        <v>2017</v>
      </c>
      <c r="B9" s="2"/>
    </row>
    <row r="10" spans="1:3">
      <c r="A10" s="20">
        <v>2018</v>
      </c>
      <c r="B10" s="2"/>
    </row>
    <row r="11" spans="1:3">
      <c r="A11" s="20">
        <v>2019</v>
      </c>
      <c r="B11" s="2"/>
    </row>
    <row r="12" spans="1:3">
      <c r="A12" s="20">
        <v>2020</v>
      </c>
      <c r="B12" s="2"/>
    </row>
  </sheetData>
  <phoneticPr fontId="7" type="noConversion"/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DATE(CalendarYear,2,1)</f>
        <v>42036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IF(DAY(FebSun1)=1,"",IF(AND(YEAR(FebSun1+1)=CalendarYear,MONTH(FebSun1+1)=2),FebSun1+1,""))</f>
        <v/>
      </c>
      <c r="C3" s="10" t="str">
        <f>IF(DAY(FebSun1)=1,"",IF(AND(YEAR(FebSun1+2)=CalendarYear,MONTH(FebSun1+2)=2),FebSun1+2,""))</f>
        <v/>
      </c>
      <c r="D3" s="10" t="str">
        <f>IF(DAY(FebSun1)=1,"",IF(AND(YEAR(FebSun1+3)=CalendarYear,MONTH(FebSun1+3)=2),FebSun1+3,""))</f>
        <v/>
      </c>
      <c r="E3" s="10" t="str">
        <f>IF(DAY(FebSun1)=1,"",IF(AND(YEAR(FebSun1+4)=CalendarYear,MONTH(FebSun1+4)=2),FebSun1+4,""))</f>
        <v/>
      </c>
      <c r="F3" s="10" t="str">
        <f>IF(DAY(FebSun1)=1,"",IF(AND(YEAR(FebSun1+5)=CalendarYear,MONTH(FebSun1+5)=2),FebSun1+5,""))</f>
        <v/>
      </c>
      <c r="G3" s="10" t="str">
        <f>IF(DAY(FebSun1)=1,"",IF(AND(YEAR(FebSun1+6)=CalendarYear,MONTH(FebSun1+6)=2),FebSun1+6,""))</f>
        <v/>
      </c>
      <c r="H3" s="11">
        <f>IF(DAY(FebSun1)=1,IF(AND(YEAR(FebSun1)=CalendarYear,MONTH(FebSun1)=2),FebSun1,""),IF(AND(YEAR(FebSun1+7)=CalendarYear,MONTH(FebSun1+7)=2),FebSun1+7,""))</f>
        <v>42036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IF(DAY(FebSun1)=1,IF(AND(YEAR(FebSun1+1)=CalendarYear,MONTH(FebSun1+1)=2),FebSun1+1,""),IF(AND(YEAR(FebSun1+8)=CalendarYear,MONTH(FebSun1+8)=2),FebSun1+8,""))</f>
        <v>42037</v>
      </c>
      <c r="C5" s="10">
        <f>IF(DAY(FebSun1)=1,IF(AND(YEAR(FebSun1+2)=CalendarYear,MONTH(FebSun1+2)=2),FebSun1+2,""),IF(AND(YEAR(FebSun1+9)=CalendarYear,MONTH(FebSun1+9)=2),FebSun1+9,""))</f>
        <v>42038</v>
      </c>
      <c r="D5" s="10">
        <f>IF(DAY(FebSun1)=1,IF(AND(YEAR(FebSun1+3)=CalendarYear,MONTH(FebSun1+3)=2),FebSun1+3,""),IF(AND(YEAR(FebSun1+10)=CalendarYear,MONTH(FebSun1+10)=2),FebSun1+10,""))</f>
        <v>42039</v>
      </c>
      <c r="E5" s="10">
        <f>IF(DAY(FebSun1)=1,IF(AND(YEAR(FebSun1+4)=CalendarYear,MONTH(FebSun1+4)=2),FebSun1+4,""),IF(AND(YEAR(FebSun1+11)=CalendarYear,MONTH(FebSun1+11)=2),FebSun1+11,""))</f>
        <v>42040</v>
      </c>
      <c r="F5" s="10">
        <f>IF(DAY(FebSun1)=1,IF(AND(YEAR(FebSun1+5)=CalendarYear,MONTH(FebSun1+5)=2),FebSun1+5,""),IF(AND(YEAR(FebSun1+12)=CalendarYear,MONTH(FebSun1+12)=2),FebSun1+12,""))</f>
        <v>42041</v>
      </c>
      <c r="G5" s="10">
        <f>IF(DAY(FebSun1)=1,IF(AND(YEAR(FebSun1+6)=CalendarYear,MONTH(FebSun1+6)=2),FebSun1+6,""),IF(AND(YEAR(FebSun1+13)=CalendarYear,MONTH(FebSun1+13)=2),FebSun1+13,""))</f>
        <v>42042</v>
      </c>
      <c r="H5" s="11">
        <f>IF(DAY(FebSun1)=1,IF(AND(YEAR(FebSun1+7)=CalendarYear,MONTH(FebSun1+7)=2),FebSun1+7,""),IF(AND(YEAR(FebSun1+14)=CalendarYear,MONTH(FebSun1+14)=2),FebSun1+14,""))</f>
        <v>42043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IF(DAY(FebSun1)=1,IF(AND(YEAR(FebSun1+8)=CalendarYear,MONTH(FebSun1+8)=2),FebSun1+8,""),IF(AND(YEAR(FebSun1+15)=CalendarYear,MONTH(FebSun1+15)=2),FebSun1+15,""))</f>
        <v>42044</v>
      </c>
      <c r="C7" s="10">
        <f>IF(DAY(FebSun1)=1,IF(AND(YEAR(FebSun1+9)=CalendarYear,MONTH(FebSun1+9)=2),FebSun1+9,""),IF(AND(YEAR(FebSun1+16)=CalendarYear,MONTH(FebSun1+16)=2),FebSun1+16,""))</f>
        <v>42045</v>
      </c>
      <c r="D7" s="10">
        <f>IF(DAY(FebSun1)=1,IF(AND(YEAR(FebSun1+10)=CalendarYear,MONTH(FebSun1+10)=2),FebSun1+10,""),IF(AND(YEAR(FebSun1+17)=CalendarYear,MONTH(FebSun1+17)=2),FebSun1+17,""))</f>
        <v>42046</v>
      </c>
      <c r="E7" s="10">
        <f>IF(DAY(FebSun1)=1,IF(AND(YEAR(FebSun1+11)=CalendarYear,MONTH(FebSun1+11)=2),FebSun1+11,""),IF(AND(YEAR(FebSun1+18)=CalendarYear,MONTH(FebSun1+18)=2),FebSun1+18,""))</f>
        <v>42047</v>
      </c>
      <c r="F7" s="10">
        <f>IF(DAY(FebSun1)=1,IF(AND(YEAR(FebSun1+12)=CalendarYear,MONTH(FebSun1+12)=2),FebSun1+12,""),IF(AND(YEAR(FebSun1+19)=CalendarYear,MONTH(FebSun1+19)=2),FebSun1+19,""))</f>
        <v>42048</v>
      </c>
      <c r="G7" s="10">
        <f>IF(DAY(FebSun1)=1,IF(AND(YEAR(FebSun1+13)=CalendarYear,MONTH(FebSun1+13)=2),FebSun1+13,""),IF(AND(YEAR(FebSun1+20)=CalendarYear,MONTH(FebSun1+20)=2),FebSun1+20,""))</f>
        <v>42049</v>
      </c>
      <c r="H7" s="11">
        <f>IF(DAY(FebSun1)=1,IF(AND(YEAR(FebSun1+14)=CalendarYear,MONTH(FebSun1+14)=2),FebSun1+14,""),IF(AND(YEAR(FebSun1+21)=CalendarYear,MONTH(FebSun1+21)=2),FebSun1+21,""))</f>
        <v>42050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IF(DAY(FebSun1)=1,IF(AND(YEAR(FebSun1+15)=CalendarYear,MONTH(FebSun1+15)=2),FebSun1+15,""),IF(AND(YEAR(FebSun1+22)=CalendarYear,MONTH(FebSun1+22)=2),FebSun1+22,""))</f>
        <v>42051</v>
      </c>
      <c r="C9" s="10">
        <f>IF(DAY(FebSun1)=1,IF(AND(YEAR(FebSun1+16)=CalendarYear,MONTH(FebSun1+16)=2),FebSun1+16,""),IF(AND(YEAR(FebSun1+23)=CalendarYear,MONTH(FebSun1+23)=2),FebSun1+23,""))</f>
        <v>42052</v>
      </c>
      <c r="D9" s="10">
        <f>IF(DAY(FebSun1)=1,IF(AND(YEAR(FebSun1+17)=CalendarYear,MONTH(FebSun1+17)=2),FebSun1+17,""),IF(AND(YEAR(FebSun1+24)=CalendarYear,MONTH(FebSun1+24)=2),FebSun1+24,""))</f>
        <v>42053</v>
      </c>
      <c r="E9" s="10">
        <f>IF(DAY(FebSun1)=1,IF(AND(YEAR(FebSun1+18)=CalendarYear,MONTH(FebSun1+18)=2),FebSun1+18,""),IF(AND(YEAR(FebSun1+25)=CalendarYear,MONTH(FebSun1+25)=2),FebSun1+25,""))</f>
        <v>42054</v>
      </c>
      <c r="F9" s="10">
        <f>IF(DAY(FebSun1)=1,IF(AND(YEAR(FebSun1+19)=CalendarYear,MONTH(FebSun1+19)=2),FebSun1+19,""),IF(AND(YEAR(FebSun1+26)=CalendarYear,MONTH(FebSun1+26)=2),FebSun1+26,""))</f>
        <v>42055</v>
      </c>
      <c r="G9" s="10">
        <f>IF(DAY(FebSun1)=1,IF(AND(YEAR(FebSun1+20)=CalendarYear,MONTH(FebSun1+20)=2),FebSun1+20,""),IF(AND(YEAR(FebSun1+27)=CalendarYear,MONTH(FebSun1+27)=2),FebSun1+27,""))</f>
        <v>42056</v>
      </c>
      <c r="H9" s="11">
        <f>IF(DAY(FebSun1)=1,IF(AND(YEAR(FebSun1+21)=CalendarYear,MONTH(FebSun1+21)=2),FebSun1+21,""),IF(AND(YEAR(FebSun1+28)=CalendarYear,MONTH(FebSun1+28)=2),FebSun1+28,""))</f>
        <v>42057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IF(DAY(FebSun1)=1,IF(AND(YEAR(FebSun1+22)=CalendarYear,MONTH(FebSun1+22)=2),FebSun1+22,""),IF(AND(YEAR(FebSun1+29)=CalendarYear,MONTH(FebSun1+29)=2),FebSun1+29,""))</f>
        <v>42058</v>
      </c>
      <c r="C11" s="10">
        <f>IF(DAY(FebSun1)=1,IF(AND(YEAR(FebSun1+23)=CalendarYear,MONTH(FebSun1+23)=2),FebSun1+23,""),IF(AND(YEAR(FebSun1+30)=CalendarYear,MONTH(FebSun1+30)=2),FebSun1+30,""))</f>
        <v>42059</v>
      </c>
      <c r="D11" s="10">
        <f>IF(DAY(FebSun1)=1,IF(AND(YEAR(FebSun1+24)=CalendarYear,MONTH(FebSun1+24)=2),FebSun1+24,""),IF(AND(YEAR(FebSun1+31)=CalendarYear,MONTH(FebSun1+31)=2),FebSun1+31,""))</f>
        <v>42060</v>
      </c>
      <c r="E11" s="10">
        <f>IF(DAY(FebSun1)=1,IF(AND(YEAR(FebSun1+25)=CalendarYear,MONTH(FebSun1+25)=2),FebSun1+25,""),IF(AND(YEAR(FebSun1+32)=CalendarYear,MONTH(FebSun1+32)=2),FebSun1+32,""))</f>
        <v>42061</v>
      </c>
      <c r="F11" s="10">
        <f>IF(DAY(FebSun1)=1,IF(AND(YEAR(FebSun1+26)=CalendarYear,MONTH(FebSun1+26)=2),FebSun1+26,""),IF(AND(YEAR(FebSun1+33)=CalendarYear,MONTH(FebSun1+33)=2),FebSun1+33,""))</f>
        <v>42062</v>
      </c>
      <c r="G11" s="10">
        <f>IF(DAY(FebSun1)=1,IF(AND(YEAR(FebSun1+27)=CalendarYear,MONTH(FebSun1+27)=2),FebSun1+27,""),IF(AND(YEAR(FebSun1+34)=CalendarYear,MONTH(FebSun1+34)=2),FebSun1+34,""))</f>
        <v>42063</v>
      </c>
      <c r="H11" s="11" t="str">
        <f>IF(DAY(FebSun1)=1,IF(AND(YEAR(FebSun1+28)=CalendarYear,MONTH(FebSun1+28)=2),FebSun1+28,""),IF(AND(YEAR(FebSun1+35)=CalendarYear,MONTH(FebSun1+35)=2),FebSun1+35,""))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IF(DAY(FebSun1)=1,IF(AND(YEAR(FebSun1+29)=CalendarYear,MONTH(FebSun1+29)=2),FebSun1+29,""),IF(AND(YEAR(FebSun1+36)=CalendarYear,MONTH(FebSun1+36)=2),FebSun1+36,""))</f>
        <v/>
      </c>
      <c r="C13" s="10" t="str">
        <f>IF(DAY(FebSun1)=1,IF(AND(YEAR(FebSun1+30)=CalendarYear,MONTH(FebSun1+30)=2),FebSun1+30,""),IF(AND(YEAR(FebSun1+37)=CalendarYear,MONTH(FebSun1+37)=2),FebSun1+37,""))</f>
        <v/>
      </c>
      <c r="D13" s="37" t="s">
        <v>7</v>
      </c>
      <c r="E13" s="37"/>
      <c r="F13" s="37"/>
      <c r="G13" s="37"/>
      <c r="H13" s="38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4:H14"/>
    <mergeCell ref="D13:H13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DATE(CalendarYear,3,1)</f>
        <v>42064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IF(DAY(MarSun1)=1,"",IF(AND(YEAR(MarSun1+1)=CalendarYear,MONTH(MarSun1+1)=3),MarSun1+1,""))</f>
        <v/>
      </c>
      <c r="C3" s="10" t="str">
        <f>IF(DAY(MarSun1)=1,"",IF(AND(YEAR(MarSun1+2)=CalendarYear,MONTH(MarSun1+2)=3),MarSun1+2,""))</f>
        <v/>
      </c>
      <c r="D3" s="10" t="str">
        <f>IF(DAY(MarSun1)=1,"",IF(AND(YEAR(MarSun1+3)=CalendarYear,MONTH(MarSun1+3)=3),MarSun1+3,""))</f>
        <v/>
      </c>
      <c r="E3" s="10" t="str">
        <f>IF(DAY(MarSun1)=1,"",IF(AND(YEAR(MarSun1+4)=CalendarYear,MONTH(MarSun1+4)=3),MarSun1+4,""))</f>
        <v/>
      </c>
      <c r="F3" s="10" t="str">
        <f>IF(DAY(MarSun1)=1,"",IF(AND(YEAR(MarSun1+5)=CalendarYear,MONTH(MarSun1+5)=3),MarSun1+5,""))</f>
        <v/>
      </c>
      <c r="G3" s="10" t="str">
        <f>IF(DAY(MarSun1)=1,"",IF(AND(YEAR(MarSun1+6)=CalendarYear,MONTH(MarSun1+6)=3),MarSun1+6,""))</f>
        <v/>
      </c>
      <c r="H3" s="11">
        <f>IF(DAY(MarSun1)=1,IF(AND(YEAR(MarSun1)=CalendarYear,MONTH(MarSun1)=3),MarSun1,""),IF(AND(YEAR(MarSun1+7)=CalendarYear,MONTH(MarSun1+7)=3),MarSun1+7,""))</f>
        <v>42064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IF(DAY(MarSun1)=1,IF(AND(YEAR(MarSun1+1)=CalendarYear,MONTH(MarSun1+1)=3),MarSun1+1,""),IF(AND(YEAR(MarSun1+8)=CalendarYear,MONTH(MarSun1+8)=3),MarSun1+8,""))</f>
        <v>42065</v>
      </c>
      <c r="C5" s="10">
        <f>IF(DAY(MarSun1)=1,IF(AND(YEAR(MarSun1+2)=CalendarYear,MONTH(MarSun1+2)=3),MarSun1+2,""),IF(AND(YEAR(MarSun1+9)=CalendarYear,MONTH(MarSun1+9)=3),MarSun1+9,""))</f>
        <v>42066</v>
      </c>
      <c r="D5" s="10">
        <f>IF(DAY(MarSun1)=1,IF(AND(YEAR(MarSun1+3)=CalendarYear,MONTH(MarSun1+3)=3),MarSun1+3,""),IF(AND(YEAR(MarSun1+10)=CalendarYear,MONTH(MarSun1+10)=3),MarSun1+10,""))</f>
        <v>42067</v>
      </c>
      <c r="E5" s="10">
        <f>IF(DAY(MarSun1)=1,IF(AND(YEAR(MarSun1+4)=CalendarYear,MONTH(MarSun1+4)=3),MarSun1+4,""),IF(AND(YEAR(MarSun1+11)=CalendarYear,MONTH(MarSun1+11)=3),MarSun1+11,""))</f>
        <v>42068</v>
      </c>
      <c r="F5" s="10">
        <f>IF(DAY(MarSun1)=1,IF(AND(YEAR(MarSun1+5)=CalendarYear,MONTH(MarSun1+5)=3),MarSun1+5,""),IF(AND(YEAR(MarSun1+12)=CalendarYear,MONTH(MarSun1+12)=3),MarSun1+12,""))</f>
        <v>42069</v>
      </c>
      <c r="G5" s="10">
        <f>IF(DAY(MarSun1)=1,IF(AND(YEAR(MarSun1+6)=CalendarYear,MONTH(MarSun1+6)=3),MarSun1+6,""),IF(AND(YEAR(MarSun1+13)=CalendarYear,MONTH(MarSun1+13)=3),MarSun1+13,""))</f>
        <v>42070</v>
      </c>
      <c r="H5" s="11">
        <f>IF(DAY(MarSun1)=1,IF(AND(YEAR(MarSun1+7)=CalendarYear,MONTH(MarSun1+7)=3),MarSun1+7,""),IF(AND(YEAR(MarSun1+14)=CalendarYear,MONTH(MarSun1+14)=3),MarSun1+14,""))</f>
        <v>42071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IF(DAY(MarSun1)=1,IF(AND(YEAR(MarSun1+8)=CalendarYear,MONTH(MarSun1+8)=3),MarSun1+8,""),IF(AND(YEAR(MarSun1+15)=CalendarYear,MONTH(MarSun1+15)=3),MarSun1+15,""))</f>
        <v>42072</v>
      </c>
      <c r="C7" s="10">
        <f>IF(DAY(MarSun1)=1,IF(AND(YEAR(MarSun1+9)=CalendarYear,MONTH(MarSun1+9)=3),MarSun1+9,""),IF(AND(YEAR(MarSun1+16)=CalendarYear,MONTH(MarSun1+16)=3),MarSun1+16,""))</f>
        <v>42073</v>
      </c>
      <c r="D7" s="10">
        <f>IF(DAY(MarSun1)=1,IF(AND(YEAR(MarSun1+10)=CalendarYear,MONTH(MarSun1+10)=3),MarSun1+10,""),IF(AND(YEAR(MarSun1+17)=CalendarYear,MONTH(MarSun1+17)=3),MarSun1+17,""))</f>
        <v>42074</v>
      </c>
      <c r="E7" s="10">
        <f>IF(DAY(MarSun1)=1,IF(AND(YEAR(MarSun1+11)=CalendarYear,MONTH(MarSun1+11)=3),MarSun1+11,""),IF(AND(YEAR(MarSun1+18)=CalendarYear,MONTH(MarSun1+18)=3),MarSun1+18,""))</f>
        <v>42075</v>
      </c>
      <c r="F7" s="10">
        <f>IF(DAY(MarSun1)=1,IF(AND(YEAR(MarSun1+12)=CalendarYear,MONTH(MarSun1+12)=3),MarSun1+12,""),IF(AND(YEAR(MarSun1+19)=CalendarYear,MONTH(MarSun1+19)=3),MarSun1+19,""))</f>
        <v>42076</v>
      </c>
      <c r="G7" s="10">
        <f>IF(DAY(MarSun1)=1,IF(AND(YEAR(MarSun1+13)=CalendarYear,MONTH(MarSun1+13)=3),MarSun1+13,""),IF(AND(YEAR(MarSun1+20)=CalendarYear,MONTH(MarSun1+20)=3),MarSun1+20,""))</f>
        <v>42077</v>
      </c>
      <c r="H7" s="11">
        <f>IF(DAY(MarSun1)=1,IF(AND(YEAR(MarSun1+14)=CalendarYear,MONTH(MarSun1+14)=3),MarSun1+14,""),IF(AND(YEAR(MarSun1+21)=CalendarYear,MONTH(MarSun1+21)=3),MarSun1+21,""))</f>
        <v>42078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IF(DAY(MarSun1)=1,IF(AND(YEAR(MarSun1+15)=CalendarYear,MONTH(MarSun1+15)=3),MarSun1+15,""),IF(AND(YEAR(MarSun1+22)=CalendarYear,MONTH(MarSun1+22)=3),MarSun1+22,""))</f>
        <v>42079</v>
      </c>
      <c r="C9" s="10">
        <f>IF(DAY(MarSun1)=1,IF(AND(YEAR(MarSun1+16)=CalendarYear,MONTH(MarSun1+16)=3),MarSun1+16,""),IF(AND(YEAR(MarSun1+23)=CalendarYear,MONTH(MarSun1+23)=3),MarSun1+23,""))</f>
        <v>42080</v>
      </c>
      <c r="D9" s="10">
        <f>IF(DAY(MarSun1)=1,IF(AND(YEAR(MarSun1+17)=CalendarYear,MONTH(MarSun1+17)=3),MarSun1+17,""),IF(AND(YEAR(MarSun1+24)=CalendarYear,MONTH(MarSun1+24)=3),MarSun1+24,""))</f>
        <v>42081</v>
      </c>
      <c r="E9" s="10">
        <f>IF(DAY(MarSun1)=1,IF(AND(YEAR(MarSun1+18)=CalendarYear,MONTH(MarSun1+18)=3),MarSun1+18,""),IF(AND(YEAR(MarSun1+25)=CalendarYear,MONTH(MarSun1+25)=3),MarSun1+25,""))</f>
        <v>42082</v>
      </c>
      <c r="F9" s="10">
        <f>IF(DAY(MarSun1)=1,IF(AND(YEAR(MarSun1+19)=CalendarYear,MONTH(MarSun1+19)=3),MarSun1+19,""),IF(AND(YEAR(MarSun1+26)=CalendarYear,MONTH(MarSun1+26)=3),MarSun1+26,""))</f>
        <v>42083</v>
      </c>
      <c r="G9" s="10">
        <f>IF(DAY(MarSun1)=1,IF(AND(YEAR(MarSun1+20)=CalendarYear,MONTH(MarSun1+20)=3),MarSun1+20,""),IF(AND(YEAR(MarSun1+27)=CalendarYear,MONTH(MarSun1+27)=3),MarSun1+27,""))</f>
        <v>42084</v>
      </c>
      <c r="H9" s="11">
        <f>IF(DAY(MarSun1)=1,IF(AND(YEAR(MarSun1+21)=CalendarYear,MONTH(MarSun1+21)=3),MarSun1+21,""),IF(AND(YEAR(MarSun1+28)=CalendarYear,MONTH(MarSun1+28)=3),MarSun1+28,""))</f>
        <v>42085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IF(DAY(MarSun1)=1,IF(AND(YEAR(MarSun1+22)=CalendarYear,MONTH(MarSun1+22)=3),MarSun1+22,""),IF(AND(YEAR(MarSun1+29)=CalendarYear,MONTH(MarSun1+29)=3),MarSun1+29,""))</f>
        <v>42086</v>
      </c>
      <c r="C11" s="10">
        <f>IF(DAY(MarSun1)=1,IF(AND(YEAR(MarSun1+23)=CalendarYear,MONTH(MarSun1+23)=3),MarSun1+23,""),IF(AND(YEAR(MarSun1+30)=CalendarYear,MONTH(MarSun1+30)=3),MarSun1+30,""))</f>
        <v>42087</v>
      </c>
      <c r="D11" s="10">
        <f>IF(DAY(MarSun1)=1,IF(AND(YEAR(MarSun1+24)=CalendarYear,MONTH(MarSun1+24)=3),MarSun1+24,""),IF(AND(YEAR(MarSun1+31)=CalendarYear,MONTH(MarSun1+31)=3),MarSun1+31,""))</f>
        <v>42088</v>
      </c>
      <c r="E11" s="10">
        <f>IF(DAY(MarSun1)=1,IF(AND(YEAR(MarSun1+25)=CalendarYear,MONTH(MarSun1+25)=3),MarSun1+25,""),IF(AND(YEAR(MarSun1+32)=CalendarYear,MONTH(MarSun1+32)=3),MarSun1+32,""))</f>
        <v>42089</v>
      </c>
      <c r="F11" s="10">
        <f>IF(DAY(MarSun1)=1,IF(AND(YEAR(MarSun1+26)=CalendarYear,MONTH(MarSun1+26)=3),MarSun1+26,""),IF(AND(YEAR(MarSun1+33)=CalendarYear,MONTH(MarSun1+33)=3),MarSun1+33,""))</f>
        <v>42090</v>
      </c>
      <c r="G11" s="10">
        <f>IF(DAY(MarSun1)=1,IF(AND(YEAR(MarSun1+27)=CalendarYear,MONTH(MarSun1+27)=3),MarSun1+27,""),IF(AND(YEAR(MarSun1+34)=CalendarYear,MONTH(MarSun1+34)=3),MarSun1+34,""))</f>
        <v>42091</v>
      </c>
      <c r="H11" s="11">
        <f>IF(DAY(MarSun1)=1,IF(AND(YEAR(MarSun1+28)=CalendarYear,MONTH(MarSun1+28)=3),MarSun1+28,""),IF(AND(YEAR(MarSun1+35)=CalendarYear,MONTH(MarSun1+35)=3),MarSun1+35,""))</f>
        <v>42092</v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>
        <f>IF(DAY(MarSun1)=1,IF(AND(YEAR(MarSun1+29)=CalendarYear,MONTH(MarSun1+29)=3),MarSun1+29,""),IF(AND(YEAR(MarSun1+36)=CalendarYear,MONTH(MarSun1+36)=3),MarSun1+36,""))</f>
        <v>42093</v>
      </c>
      <c r="C13" s="10">
        <f>IF(DAY(MarSun1)=1,IF(AND(YEAR(MarSun1+30)=CalendarYear,MONTH(MarSun1+30)=3),MarSun1+30,""),IF(AND(YEAR(MarSun1+37)=CalendarYear,MONTH(MarSun1+37)=3),MarSun1+37,""))</f>
        <v>42094</v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DATE(CalendarYear,4,1)</f>
        <v>42095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IF(DAY(AprSun1)=1,"",IF(AND(YEAR(AprSun1+1)=CalendarYear,MONTH(AprSun1+1)=4),AprSun1+1,""))</f>
        <v/>
      </c>
      <c r="C3" s="10" t="str">
        <f>IF(DAY(AprSun1)=1,"",IF(AND(YEAR(AprSun1+2)=CalendarYear,MONTH(AprSun1+2)=4),AprSun1+2,""))</f>
        <v/>
      </c>
      <c r="D3" s="10">
        <f>IF(DAY(AprSun1)=1,"",IF(AND(YEAR(AprSun1+3)=CalendarYear,MONTH(AprSun1+3)=4),AprSun1+3,""))</f>
        <v>42095</v>
      </c>
      <c r="E3" s="10">
        <f>IF(DAY(AprSun1)=1,"",IF(AND(YEAR(AprSun1+4)=CalendarYear,MONTH(AprSun1+4)=4),AprSun1+4,""))</f>
        <v>42096</v>
      </c>
      <c r="F3" s="10">
        <f>IF(DAY(AprSun1)=1,"",IF(AND(YEAR(AprSun1+5)=CalendarYear,MONTH(AprSun1+5)=4),AprSun1+5,""))</f>
        <v>42097</v>
      </c>
      <c r="G3" s="10">
        <f>IF(DAY(AprSun1)=1,"",IF(AND(YEAR(AprSun1+6)=CalendarYear,MONTH(AprSun1+6)=4),AprSun1+6,""))</f>
        <v>42098</v>
      </c>
      <c r="H3" s="11">
        <f>IF(DAY(AprSun1)=1,IF(AND(YEAR(AprSun1)=CalendarYear,MONTH(AprSun1)=4),AprSun1,""),IF(AND(YEAR(AprSun1+7)=CalendarYear,MONTH(AprSun1+7)=4),AprSun1+7,""))</f>
        <v>42099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IF(DAY(AprSun1)=1,IF(AND(YEAR(AprSun1+1)=CalendarYear,MONTH(AprSun1+1)=4),AprSun1+1,""),IF(AND(YEAR(AprSun1+8)=CalendarYear,MONTH(AprSun1+8)=4),AprSun1+8,""))</f>
        <v>42100</v>
      </c>
      <c r="C5" s="10">
        <f>IF(DAY(AprSun1)=1,IF(AND(YEAR(AprSun1+2)=CalendarYear,MONTH(AprSun1+2)=4),AprSun1+2,""),IF(AND(YEAR(AprSun1+9)=CalendarYear,MONTH(AprSun1+9)=4),AprSun1+9,""))</f>
        <v>42101</v>
      </c>
      <c r="D5" s="10">
        <f>IF(DAY(AprSun1)=1,IF(AND(YEAR(AprSun1+3)=CalendarYear,MONTH(AprSun1+3)=4),AprSun1+3,""),IF(AND(YEAR(AprSun1+10)=CalendarYear,MONTH(AprSun1+10)=4),AprSun1+10,""))</f>
        <v>42102</v>
      </c>
      <c r="E5" s="10">
        <f>IF(DAY(AprSun1)=1,IF(AND(YEAR(AprSun1+4)=CalendarYear,MONTH(AprSun1+4)=4),AprSun1+4,""),IF(AND(YEAR(AprSun1+11)=CalendarYear,MONTH(AprSun1+11)=4),AprSun1+11,""))</f>
        <v>42103</v>
      </c>
      <c r="F5" s="10">
        <f>IF(DAY(AprSun1)=1,IF(AND(YEAR(AprSun1+5)=CalendarYear,MONTH(AprSun1+5)=4),AprSun1+5,""),IF(AND(YEAR(AprSun1+12)=CalendarYear,MONTH(AprSun1+12)=4),AprSun1+12,""))</f>
        <v>42104</v>
      </c>
      <c r="G5" s="10">
        <f>IF(DAY(AprSun1)=1,IF(AND(YEAR(AprSun1+6)=CalendarYear,MONTH(AprSun1+6)=4),AprSun1+6,""),IF(AND(YEAR(AprSun1+13)=CalendarYear,MONTH(AprSun1+13)=4),AprSun1+13,""))</f>
        <v>42105</v>
      </c>
      <c r="H5" s="11">
        <f>IF(DAY(AprSun1)=1,IF(AND(YEAR(AprSun1+7)=CalendarYear,MONTH(AprSun1+7)=4),AprSun1+7,""),IF(AND(YEAR(AprSun1+14)=CalendarYear,MONTH(AprSun1+14)=4),AprSun1+14,""))</f>
        <v>42106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IF(DAY(AprSun1)=1,IF(AND(YEAR(AprSun1+8)=CalendarYear,MONTH(AprSun1+8)=4),AprSun1+8,""),IF(AND(YEAR(AprSun1+15)=CalendarYear,MONTH(AprSun1+15)=4),AprSun1+15,""))</f>
        <v>42107</v>
      </c>
      <c r="C7" s="10">
        <f>IF(DAY(AprSun1)=1,IF(AND(YEAR(AprSun1+9)=CalendarYear,MONTH(AprSun1+9)=4),AprSun1+9,""),IF(AND(YEAR(AprSun1+16)=CalendarYear,MONTH(AprSun1+16)=4),AprSun1+16,""))</f>
        <v>42108</v>
      </c>
      <c r="D7" s="10">
        <f>IF(DAY(AprSun1)=1,IF(AND(YEAR(AprSun1+10)=CalendarYear,MONTH(AprSun1+10)=4),AprSun1+10,""),IF(AND(YEAR(AprSun1+17)=CalendarYear,MONTH(AprSun1+17)=4),AprSun1+17,""))</f>
        <v>42109</v>
      </c>
      <c r="E7" s="10">
        <f>IF(DAY(AprSun1)=1,IF(AND(YEAR(AprSun1+11)=CalendarYear,MONTH(AprSun1+11)=4),AprSun1+11,""),IF(AND(YEAR(AprSun1+18)=CalendarYear,MONTH(AprSun1+18)=4),AprSun1+18,""))</f>
        <v>42110</v>
      </c>
      <c r="F7" s="10">
        <f>IF(DAY(AprSun1)=1,IF(AND(YEAR(AprSun1+12)=CalendarYear,MONTH(AprSun1+12)=4),AprSun1+12,""),IF(AND(YEAR(AprSun1+19)=CalendarYear,MONTH(AprSun1+19)=4),AprSun1+19,""))</f>
        <v>42111</v>
      </c>
      <c r="G7" s="10">
        <f>IF(DAY(AprSun1)=1,IF(AND(YEAR(AprSun1+13)=CalendarYear,MONTH(AprSun1+13)=4),AprSun1+13,""),IF(AND(YEAR(AprSun1+20)=CalendarYear,MONTH(AprSun1+20)=4),AprSun1+20,""))</f>
        <v>42112</v>
      </c>
      <c r="H7" s="11">
        <f>IF(DAY(AprSun1)=1,IF(AND(YEAR(AprSun1+14)=CalendarYear,MONTH(AprSun1+14)=4),AprSun1+14,""),IF(AND(YEAR(AprSun1+21)=CalendarYear,MONTH(AprSun1+21)=4),AprSun1+21,""))</f>
        <v>42113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IF(DAY(AprSun1)=1,IF(AND(YEAR(AprSun1+15)=CalendarYear,MONTH(AprSun1+15)=4),AprSun1+15,""),IF(AND(YEAR(AprSun1+22)=CalendarYear,MONTH(AprSun1+22)=4),AprSun1+22,""))</f>
        <v>42114</v>
      </c>
      <c r="C9" s="10">
        <f>IF(DAY(AprSun1)=1,IF(AND(YEAR(AprSun1+16)=CalendarYear,MONTH(AprSun1+16)=4),AprSun1+16,""),IF(AND(YEAR(AprSun1+23)=CalendarYear,MONTH(AprSun1+23)=4),AprSun1+23,""))</f>
        <v>42115</v>
      </c>
      <c r="D9" s="10">
        <f>IF(DAY(AprSun1)=1,IF(AND(YEAR(AprSun1+17)=CalendarYear,MONTH(AprSun1+17)=4),AprSun1+17,""),IF(AND(YEAR(AprSun1+24)=CalendarYear,MONTH(AprSun1+24)=4),AprSun1+24,""))</f>
        <v>42116</v>
      </c>
      <c r="E9" s="10">
        <f>IF(DAY(AprSun1)=1,IF(AND(YEAR(AprSun1+18)=CalendarYear,MONTH(AprSun1+18)=4),AprSun1+18,""),IF(AND(YEAR(AprSun1+25)=CalendarYear,MONTH(AprSun1+25)=4),AprSun1+25,""))</f>
        <v>42117</v>
      </c>
      <c r="F9" s="10">
        <f>IF(DAY(AprSun1)=1,IF(AND(YEAR(AprSun1+19)=CalendarYear,MONTH(AprSun1+19)=4),AprSun1+19,""),IF(AND(YEAR(AprSun1+26)=CalendarYear,MONTH(AprSun1+26)=4),AprSun1+26,""))</f>
        <v>42118</v>
      </c>
      <c r="G9" s="10">
        <f>IF(DAY(AprSun1)=1,IF(AND(YEAR(AprSun1+20)=CalendarYear,MONTH(AprSun1+20)=4),AprSun1+20,""),IF(AND(YEAR(AprSun1+27)=CalendarYear,MONTH(AprSun1+27)=4),AprSun1+27,""))</f>
        <v>42119</v>
      </c>
      <c r="H9" s="11">
        <f>IF(DAY(AprSun1)=1,IF(AND(YEAR(AprSun1+21)=CalendarYear,MONTH(AprSun1+21)=4),AprSun1+21,""),IF(AND(YEAR(AprSun1+28)=CalendarYear,MONTH(AprSun1+28)=4),AprSun1+28,""))</f>
        <v>42120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IF(DAY(AprSun1)=1,IF(AND(YEAR(AprSun1+22)=CalendarYear,MONTH(AprSun1+22)=4),AprSun1+22,""),IF(AND(YEAR(AprSun1+29)=CalendarYear,MONTH(AprSun1+29)=4),AprSun1+29,""))</f>
        <v>42121</v>
      </c>
      <c r="C11" s="10">
        <f>IF(DAY(AprSun1)=1,IF(AND(YEAR(AprSun1+23)=CalendarYear,MONTH(AprSun1+23)=4),AprSun1+23,""),IF(AND(YEAR(AprSun1+30)=CalendarYear,MONTH(AprSun1+30)=4),AprSun1+30,""))</f>
        <v>42122</v>
      </c>
      <c r="D11" s="10">
        <f>IF(DAY(AprSun1)=1,IF(AND(YEAR(AprSun1+24)=CalendarYear,MONTH(AprSun1+24)=4),AprSun1+24,""),IF(AND(YEAR(AprSun1+31)=CalendarYear,MONTH(AprSun1+31)=4),AprSun1+31,""))</f>
        <v>42123</v>
      </c>
      <c r="E11" s="10">
        <f>IF(DAY(AprSun1)=1,IF(AND(YEAR(AprSun1+25)=CalendarYear,MONTH(AprSun1+25)=4),AprSun1+25,""),IF(AND(YEAR(AprSun1+32)=CalendarYear,MONTH(AprSun1+32)=4),AprSun1+32,""))</f>
        <v>42124</v>
      </c>
      <c r="F11" s="10" t="str">
        <f>IF(DAY(AprSun1)=1,IF(AND(YEAR(AprSun1+26)=CalendarYear,MONTH(AprSun1+26)=4),AprSun1+26,""),IF(AND(YEAR(AprSun1+33)=CalendarYear,MONTH(AprSun1+33)=4),AprSun1+33,""))</f>
        <v/>
      </c>
      <c r="G11" s="10" t="str">
        <f>IF(DAY(AprSun1)=1,IF(AND(YEAR(AprSun1+27)=CalendarYear,MONTH(AprSun1+27)=4),AprSun1+27,""),IF(AND(YEAR(AprSun1+34)=CalendarYear,MONTH(AprSun1+34)=4),AprSun1+34,""))</f>
        <v/>
      </c>
      <c r="H11" s="11" t="str">
        <f>IF(DAY(AprSun1)=1,IF(AND(YEAR(AprSun1+28)=CalendarYear,MONTH(AprSun1+28)=4),AprSun1+28,""),IF(AND(YEAR(AprSun1+35)=CalendarYear,MONTH(AprSun1+35)=4),AprSun1+35,""))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IF(DAY(AprSun1)=1,IF(AND(YEAR(AprSun1+29)=CalendarYear,MONTH(AprSun1+29)=4),AprSun1+29,""),IF(AND(YEAR(AprSun1+36)=CalendarYear,MONTH(AprSun1+36)=4),AprSun1+36,""))</f>
        <v/>
      </c>
      <c r="C13" s="10" t="str">
        <f>IF(DAY(AprSun1)=1,IF(AND(YEAR(AprSun1+30)=CalendarYear,MONTH(AprSun1+30)=4),AprSun1+30,""),IF(AND(YEAR(AprSun1+37)=CalendarYear,MONTH(AprSun1+37)=4),AprSun1+37,""))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DATE(CalendarYear,5,1)</f>
        <v>42125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IF(DAY(MaySun1)=1,"",IF(AND(YEAR(MaySun1+1)=CalendarYear,MONTH(MaySun1+1)=5),MaySun1+1,""))</f>
        <v/>
      </c>
      <c r="C3" s="10" t="str">
        <f>IF(DAY(MaySun1)=1,"",IF(AND(YEAR(MaySun1+2)=CalendarYear,MONTH(MaySun1+2)=5),MaySun1+2,""))</f>
        <v/>
      </c>
      <c r="D3" s="10" t="str">
        <f>IF(DAY(MaySun1)=1,"",IF(AND(YEAR(MaySun1+3)=CalendarYear,MONTH(MaySun1+3)=5),MaySun1+3,""))</f>
        <v/>
      </c>
      <c r="E3" s="10" t="str">
        <f>IF(DAY(MaySun1)=1,"",IF(AND(YEAR(MaySun1+4)=CalendarYear,MONTH(MaySun1+4)=5),MaySun1+4,""))</f>
        <v/>
      </c>
      <c r="F3" s="10">
        <f>IF(DAY(MaySun1)=1,"",IF(AND(YEAR(MaySun1+5)=CalendarYear,MONTH(MaySun1+5)=5),MaySun1+5,""))</f>
        <v>42125</v>
      </c>
      <c r="G3" s="10">
        <f>IF(DAY(MaySun1)=1,"",IF(AND(YEAR(MaySun1+6)=CalendarYear,MONTH(MaySun1+6)=5),MaySun1+6,""))</f>
        <v>42126</v>
      </c>
      <c r="H3" s="11">
        <f>IF(DAY(MaySun1)=1,IF(AND(YEAR(MaySun1)=CalendarYear,MONTH(MaySun1)=5),MaySun1,""),IF(AND(YEAR(MaySun1+7)=CalendarYear,MONTH(MaySun1+7)=5),MaySun1+7,""))</f>
        <v>42127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IF(DAY(MaySun1)=1,IF(AND(YEAR(MaySun1+1)=CalendarYear,MONTH(MaySun1+1)=5),MaySun1+1,""),IF(AND(YEAR(MaySun1+8)=CalendarYear,MONTH(MaySun1+8)=5),MaySun1+8,""))</f>
        <v>42128</v>
      </c>
      <c r="C5" s="10">
        <f>IF(DAY(MaySun1)=1,IF(AND(YEAR(MaySun1+2)=CalendarYear,MONTH(MaySun1+2)=5),MaySun1+2,""),IF(AND(YEAR(MaySun1+9)=CalendarYear,MONTH(MaySun1+9)=5),MaySun1+9,""))</f>
        <v>42129</v>
      </c>
      <c r="D5" s="10">
        <f>IF(DAY(MaySun1)=1,IF(AND(YEAR(MaySun1+3)=CalendarYear,MONTH(MaySun1+3)=5),MaySun1+3,""),IF(AND(YEAR(MaySun1+10)=CalendarYear,MONTH(MaySun1+10)=5),MaySun1+10,""))</f>
        <v>42130</v>
      </c>
      <c r="E5" s="10">
        <f>IF(DAY(MaySun1)=1,IF(AND(YEAR(MaySun1+4)=CalendarYear,MONTH(MaySun1+4)=5),MaySun1+4,""),IF(AND(YEAR(MaySun1+11)=CalendarYear,MONTH(MaySun1+11)=5),MaySun1+11,""))</f>
        <v>42131</v>
      </c>
      <c r="F5" s="10">
        <f>IF(DAY(MaySun1)=1,IF(AND(YEAR(MaySun1+5)=CalendarYear,MONTH(MaySun1+5)=5),MaySun1+5,""),IF(AND(YEAR(MaySun1+12)=CalendarYear,MONTH(MaySun1+12)=5),MaySun1+12,""))</f>
        <v>42132</v>
      </c>
      <c r="G5" s="10">
        <f>IF(DAY(MaySun1)=1,IF(AND(YEAR(MaySun1+6)=CalendarYear,MONTH(MaySun1+6)=5),MaySun1+6,""),IF(AND(YEAR(MaySun1+13)=CalendarYear,MONTH(MaySun1+13)=5),MaySun1+13,""))</f>
        <v>42133</v>
      </c>
      <c r="H5" s="11">
        <f>IF(DAY(MaySun1)=1,IF(AND(YEAR(MaySun1+7)=CalendarYear,MONTH(MaySun1+7)=5),MaySun1+7,""),IF(AND(YEAR(MaySun1+14)=CalendarYear,MONTH(MaySun1+14)=5),MaySun1+14,""))</f>
        <v>42134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IF(DAY(MaySun1)=1,IF(AND(YEAR(MaySun1+8)=CalendarYear,MONTH(MaySun1+8)=5),MaySun1+8,""),IF(AND(YEAR(MaySun1+15)=CalendarYear,MONTH(MaySun1+15)=5),MaySun1+15,""))</f>
        <v>42135</v>
      </c>
      <c r="C7" s="10">
        <f>IF(DAY(MaySun1)=1,IF(AND(YEAR(MaySun1+9)=CalendarYear,MONTH(MaySun1+9)=5),MaySun1+9,""),IF(AND(YEAR(MaySun1+16)=CalendarYear,MONTH(MaySun1+16)=5),MaySun1+16,""))</f>
        <v>42136</v>
      </c>
      <c r="D7" s="10">
        <f>IF(DAY(MaySun1)=1,IF(AND(YEAR(MaySun1+10)=CalendarYear,MONTH(MaySun1+10)=5),MaySun1+10,""),IF(AND(YEAR(MaySun1+17)=CalendarYear,MONTH(MaySun1+17)=5),MaySun1+17,""))</f>
        <v>42137</v>
      </c>
      <c r="E7" s="10">
        <f>IF(DAY(MaySun1)=1,IF(AND(YEAR(MaySun1+11)=CalendarYear,MONTH(MaySun1+11)=5),MaySun1+11,""),IF(AND(YEAR(MaySun1+18)=CalendarYear,MONTH(MaySun1+18)=5),MaySun1+18,""))</f>
        <v>42138</v>
      </c>
      <c r="F7" s="10">
        <f>IF(DAY(MaySun1)=1,IF(AND(YEAR(MaySun1+12)=CalendarYear,MONTH(MaySun1+12)=5),MaySun1+12,""),IF(AND(YEAR(MaySun1+19)=CalendarYear,MONTH(MaySun1+19)=5),MaySun1+19,""))</f>
        <v>42139</v>
      </c>
      <c r="G7" s="10">
        <f>IF(DAY(MaySun1)=1,IF(AND(YEAR(MaySun1+13)=CalendarYear,MONTH(MaySun1+13)=5),MaySun1+13,""),IF(AND(YEAR(MaySun1+20)=CalendarYear,MONTH(MaySun1+20)=5),MaySun1+20,""))</f>
        <v>42140</v>
      </c>
      <c r="H7" s="11">
        <f>IF(DAY(MaySun1)=1,IF(AND(YEAR(MaySun1+14)=CalendarYear,MONTH(MaySun1+14)=5),MaySun1+14,""),IF(AND(YEAR(MaySun1+21)=CalendarYear,MONTH(MaySun1+21)=5),MaySun1+21,""))</f>
        <v>42141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IF(DAY(MaySun1)=1,IF(AND(YEAR(MaySun1+15)=CalendarYear,MONTH(MaySun1+15)=5),MaySun1+15,""),IF(AND(YEAR(MaySun1+22)=CalendarYear,MONTH(MaySun1+22)=5),MaySun1+22,""))</f>
        <v>42142</v>
      </c>
      <c r="C9" s="10">
        <f>IF(DAY(MaySun1)=1,IF(AND(YEAR(MaySun1+16)=CalendarYear,MONTH(MaySun1+16)=5),MaySun1+16,""),IF(AND(YEAR(MaySun1+23)=CalendarYear,MONTH(MaySun1+23)=5),MaySun1+23,""))</f>
        <v>42143</v>
      </c>
      <c r="D9" s="10">
        <f>IF(DAY(MaySun1)=1,IF(AND(YEAR(MaySun1+17)=CalendarYear,MONTH(MaySun1+17)=5),MaySun1+17,""),IF(AND(YEAR(MaySun1+24)=CalendarYear,MONTH(MaySun1+24)=5),MaySun1+24,""))</f>
        <v>42144</v>
      </c>
      <c r="E9" s="10">
        <f>IF(DAY(MaySun1)=1,IF(AND(YEAR(MaySun1+18)=CalendarYear,MONTH(MaySun1+18)=5),MaySun1+18,""),IF(AND(YEAR(MaySun1+25)=CalendarYear,MONTH(MaySun1+25)=5),MaySun1+25,""))</f>
        <v>42145</v>
      </c>
      <c r="F9" s="10">
        <f>IF(DAY(MaySun1)=1,IF(AND(YEAR(MaySun1+19)=CalendarYear,MONTH(MaySun1+19)=5),MaySun1+19,""),IF(AND(YEAR(MaySun1+26)=CalendarYear,MONTH(MaySun1+26)=5),MaySun1+26,""))</f>
        <v>42146</v>
      </c>
      <c r="G9" s="10">
        <f>IF(DAY(MaySun1)=1,IF(AND(YEAR(MaySun1+20)=CalendarYear,MONTH(MaySun1+20)=5),MaySun1+20,""),IF(AND(YEAR(MaySun1+27)=CalendarYear,MONTH(MaySun1+27)=5),MaySun1+27,""))</f>
        <v>42147</v>
      </c>
      <c r="H9" s="11">
        <f>IF(DAY(MaySun1)=1,IF(AND(YEAR(MaySun1+21)=CalendarYear,MONTH(MaySun1+21)=5),MaySun1+21,""),IF(AND(YEAR(MaySun1+28)=CalendarYear,MONTH(MaySun1+28)=5),MaySun1+28,""))</f>
        <v>42148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IF(DAY(MaySun1)=1,IF(AND(YEAR(MaySun1+22)=CalendarYear,MONTH(MaySun1+22)=5),MaySun1+22,""),IF(AND(YEAR(MaySun1+29)=CalendarYear,MONTH(MaySun1+29)=5),MaySun1+29,""))</f>
        <v>42149</v>
      </c>
      <c r="C11" s="10">
        <f>IF(DAY(MaySun1)=1,IF(AND(YEAR(MaySun1+23)=CalendarYear,MONTH(MaySun1+23)=5),MaySun1+23,""),IF(AND(YEAR(MaySun1+30)=CalendarYear,MONTH(MaySun1+30)=5),MaySun1+30,""))</f>
        <v>42150</v>
      </c>
      <c r="D11" s="10">
        <f>IF(DAY(MaySun1)=1,IF(AND(YEAR(MaySun1+24)=CalendarYear,MONTH(MaySun1+24)=5),MaySun1+24,""),IF(AND(YEAR(MaySun1+31)=CalendarYear,MONTH(MaySun1+31)=5),MaySun1+31,""))</f>
        <v>42151</v>
      </c>
      <c r="E11" s="10">
        <f>IF(DAY(MaySun1)=1,IF(AND(YEAR(MaySun1+25)=CalendarYear,MONTH(MaySun1+25)=5),MaySun1+25,""),IF(AND(YEAR(MaySun1+32)=CalendarYear,MONTH(MaySun1+32)=5),MaySun1+32,""))</f>
        <v>42152</v>
      </c>
      <c r="F11" s="10">
        <f>IF(DAY(MaySun1)=1,IF(AND(YEAR(MaySun1+26)=CalendarYear,MONTH(MaySun1+26)=5),MaySun1+26,""),IF(AND(YEAR(MaySun1+33)=CalendarYear,MONTH(MaySun1+33)=5),MaySun1+33,""))</f>
        <v>42153</v>
      </c>
      <c r="G11" s="10">
        <f>IF(DAY(MaySun1)=1,IF(AND(YEAR(MaySun1+27)=CalendarYear,MONTH(MaySun1+27)=5),MaySun1+27,""),IF(AND(YEAR(MaySun1+34)=CalendarYear,MONTH(MaySun1+34)=5),MaySun1+34,""))</f>
        <v>42154</v>
      </c>
      <c r="H11" s="11">
        <f>IF(DAY(MaySun1)=1,IF(AND(YEAR(MaySun1+28)=CalendarYear,MONTH(MaySun1+28)=5),MaySun1+28,""),IF(AND(YEAR(MaySun1+35)=CalendarYear,MONTH(MaySun1+35)=5),MaySun1+35,""))</f>
        <v>42155</v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IF(DAY(MaySun1)=1,IF(AND(YEAR(MaySun1+29)=CalendarYear,MONTH(MaySun1+29)=5),MaySun1+29,""),IF(AND(YEAR(MaySun1+36)=CalendarYear,MONTH(MaySun1+36)=5),MaySun1+36,""))</f>
        <v/>
      </c>
      <c r="C13" s="10" t="str">
        <f>IF(DAY(MaySun1)=1,IF(AND(YEAR(MaySun1+30)=CalendarYear,MONTH(MaySun1+30)=5),MaySun1+30,""),IF(AND(YEAR(MaySun1+37)=CalendarYear,MONTH(MaySun1+37)=5),MaySun1+37,""))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DATE(CalendarYear,6,1)</f>
        <v>42156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>
        <f>IF(DAY(JunSun1)=1,"",IF(AND(YEAR(JunSun1+1)=CalendarYear,MONTH(JunSun1+1)=6),JunSun1+1,""))</f>
        <v>42156</v>
      </c>
      <c r="C3" s="10">
        <f>IF(DAY(JunSun1)=1,"",IF(AND(YEAR(JunSun1+2)=CalendarYear,MONTH(JunSun1+2)=6),JunSun1+2,""))</f>
        <v>42157</v>
      </c>
      <c r="D3" s="10">
        <f>IF(DAY(JunSun1)=1,"",IF(AND(YEAR(JunSun1+3)=CalendarYear,MONTH(JunSun1+3)=6),JunSun1+3,""))</f>
        <v>42158</v>
      </c>
      <c r="E3" s="10">
        <f>IF(DAY(JunSun1)=1,"",IF(AND(YEAR(JunSun1+4)=CalendarYear,MONTH(JunSun1+4)=6),JunSun1+4,""))</f>
        <v>42159</v>
      </c>
      <c r="F3" s="10">
        <f>IF(DAY(JunSun1)=1,"",IF(AND(YEAR(JunSun1+5)=CalendarYear,MONTH(JunSun1+5)=6),JunSun1+5,""))</f>
        <v>42160</v>
      </c>
      <c r="G3" s="10">
        <f>IF(DAY(JunSun1)=1,"",IF(AND(YEAR(JunSun1+6)=CalendarYear,MONTH(JunSun1+6)=6),JunSun1+6,""))</f>
        <v>42161</v>
      </c>
      <c r="H3" s="11">
        <f>IF(DAY(JunSun1)=1,IF(AND(YEAR(JunSun1)=CalendarYear,MONTH(JunSun1)=6),JunSun1,""),IF(AND(YEAR(JunSun1+7)=CalendarYear,MONTH(JunSun1+7)=6),JunSun1+7,""))</f>
        <v>42162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IF(DAY(JunSun1)=1,IF(AND(YEAR(JunSun1+1)=CalendarYear,MONTH(JunSun1+1)=6),JunSun1+1,""),IF(AND(YEAR(JunSun1+8)=CalendarYear,MONTH(JunSun1+8)=6),JunSun1+8,""))</f>
        <v>42163</v>
      </c>
      <c r="C5" s="10">
        <f>IF(DAY(JunSun1)=1,IF(AND(YEAR(JunSun1+2)=CalendarYear,MONTH(JunSun1+2)=6),JunSun1+2,""),IF(AND(YEAR(JunSun1+9)=CalendarYear,MONTH(JunSun1+9)=6),JunSun1+9,""))</f>
        <v>42164</v>
      </c>
      <c r="D5" s="10">
        <f>IF(DAY(JunSun1)=1,IF(AND(YEAR(JunSun1+3)=CalendarYear,MONTH(JunSun1+3)=6),JunSun1+3,""),IF(AND(YEAR(JunSun1+10)=CalendarYear,MONTH(JunSun1+10)=6),JunSun1+10,""))</f>
        <v>42165</v>
      </c>
      <c r="E5" s="10">
        <f>IF(DAY(JunSun1)=1,IF(AND(YEAR(JunSun1+4)=CalendarYear,MONTH(JunSun1+4)=6),JunSun1+4,""),IF(AND(YEAR(JunSun1+11)=CalendarYear,MONTH(JunSun1+11)=6),JunSun1+11,""))</f>
        <v>42166</v>
      </c>
      <c r="F5" s="10">
        <f>IF(DAY(JunSun1)=1,IF(AND(YEAR(JunSun1+5)=CalendarYear,MONTH(JunSun1+5)=6),JunSun1+5,""),IF(AND(YEAR(JunSun1+12)=CalendarYear,MONTH(JunSun1+12)=6),JunSun1+12,""))</f>
        <v>42167</v>
      </c>
      <c r="G5" s="10">
        <f>IF(DAY(JunSun1)=1,IF(AND(YEAR(JunSun1+6)=CalendarYear,MONTH(JunSun1+6)=6),JunSun1+6,""),IF(AND(YEAR(JunSun1+13)=CalendarYear,MONTH(JunSun1+13)=6),JunSun1+13,""))</f>
        <v>42168</v>
      </c>
      <c r="H5" s="11">
        <f>IF(DAY(JunSun1)=1,IF(AND(YEAR(JunSun1+7)=CalendarYear,MONTH(JunSun1+7)=6),JunSun1+7,""),IF(AND(YEAR(JunSun1+14)=CalendarYear,MONTH(JunSun1+14)=6),JunSun1+14,""))</f>
        <v>42169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IF(DAY(JunSun1)=1,IF(AND(YEAR(JunSun1+8)=CalendarYear,MONTH(JunSun1+8)=6),JunSun1+8,""),IF(AND(YEAR(JunSun1+15)=CalendarYear,MONTH(JunSun1+15)=6),JunSun1+15,""))</f>
        <v>42170</v>
      </c>
      <c r="C7" s="10">
        <f>IF(DAY(JunSun1)=1,IF(AND(YEAR(JunSun1+9)=CalendarYear,MONTH(JunSun1+9)=6),JunSun1+9,""),IF(AND(YEAR(JunSun1+16)=CalendarYear,MONTH(JunSun1+16)=6),JunSun1+16,""))</f>
        <v>42171</v>
      </c>
      <c r="D7" s="10">
        <f>IF(DAY(JunSun1)=1,IF(AND(YEAR(JunSun1+10)=CalendarYear,MONTH(JunSun1+10)=6),JunSun1+10,""),IF(AND(YEAR(JunSun1+17)=CalendarYear,MONTH(JunSun1+17)=6),JunSun1+17,""))</f>
        <v>42172</v>
      </c>
      <c r="E7" s="10">
        <f>IF(DAY(JunSun1)=1,IF(AND(YEAR(JunSun1+11)=CalendarYear,MONTH(JunSun1+11)=6),JunSun1+11,""),IF(AND(YEAR(JunSun1+18)=CalendarYear,MONTH(JunSun1+18)=6),JunSun1+18,""))</f>
        <v>42173</v>
      </c>
      <c r="F7" s="10">
        <f>IF(DAY(JunSun1)=1,IF(AND(YEAR(JunSun1+12)=CalendarYear,MONTH(JunSun1+12)=6),JunSun1+12,""),IF(AND(YEAR(JunSun1+19)=CalendarYear,MONTH(JunSun1+19)=6),JunSun1+19,""))</f>
        <v>42174</v>
      </c>
      <c r="G7" s="10">
        <f>IF(DAY(JunSun1)=1,IF(AND(YEAR(JunSun1+13)=CalendarYear,MONTH(JunSun1+13)=6),JunSun1+13,""),IF(AND(YEAR(JunSun1+20)=CalendarYear,MONTH(JunSun1+20)=6),JunSun1+20,""))</f>
        <v>42175</v>
      </c>
      <c r="H7" s="11">
        <f>IF(DAY(JunSun1)=1,IF(AND(YEAR(JunSun1+14)=CalendarYear,MONTH(JunSun1+14)=6),JunSun1+14,""),IF(AND(YEAR(JunSun1+21)=CalendarYear,MONTH(JunSun1+21)=6),JunSun1+21,""))</f>
        <v>42176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IF(DAY(JunSun1)=1,IF(AND(YEAR(JunSun1+15)=CalendarYear,MONTH(JunSun1+15)=6),JunSun1+15,""),IF(AND(YEAR(JunSun1+22)=CalendarYear,MONTH(JunSun1+22)=6),JunSun1+22,""))</f>
        <v>42177</v>
      </c>
      <c r="C9" s="10">
        <f>IF(DAY(JunSun1)=1,IF(AND(YEAR(JunSun1+16)=CalendarYear,MONTH(JunSun1+16)=6),JunSun1+16,""),IF(AND(YEAR(JunSun1+23)=CalendarYear,MONTH(JunSun1+23)=6),JunSun1+23,""))</f>
        <v>42178</v>
      </c>
      <c r="D9" s="10">
        <f>IF(DAY(JunSun1)=1,IF(AND(YEAR(JunSun1+17)=CalendarYear,MONTH(JunSun1+17)=6),JunSun1+17,""),IF(AND(YEAR(JunSun1+24)=CalendarYear,MONTH(JunSun1+24)=6),JunSun1+24,""))</f>
        <v>42179</v>
      </c>
      <c r="E9" s="10">
        <f>IF(DAY(JunSun1)=1,IF(AND(YEAR(JunSun1+18)=CalendarYear,MONTH(JunSun1+18)=6),JunSun1+18,""),IF(AND(YEAR(JunSun1+25)=CalendarYear,MONTH(JunSun1+25)=6),JunSun1+25,""))</f>
        <v>42180</v>
      </c>
      <c r="F9" s="10">
        <f>IF(DAY(JunSun1)=1,IF(AND(YEAR(JunSun1+19)=CalendarYear,MONTH(JunSun1+19)=6),JunSun1+19,""),IF(AND(YEAR(JunSun1+26)=CalendarYear,MONTH(JunSun1+26)=6),JunSun1+26,""))</f>
        <v>42181</v>
      </c>
      <c r="G9" s="10">
        <f>IF(DAY(JunSun1)=1,IF(AND(YEAR(JunSun1+20)=CalendarYear,MONTH(JunSun1+20)=6),JunSun1+20,""),IF(AND(YEAR(JunSun1+27)=CalendarYear,MONTH(JunSun1+27)=6),JunSun1+27,""))</f>
        <v>42182</v>
      </c>
      <c r="H9" s="11">
        <f>IF(DAY(JunSun1)=1,IF(AND(YEAR(JunSun1+21)=CalendarYear,MONTH(JunSun1+21)=6),JunSun1+21,""),IF(AND(YEAR(JunSun1+28)=CalendarYear,MONTH(JunSun1+28)=6),JunSun1+28,""))</f>
        <v>42183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IF(DAY(JunSun1)=1,IF(AND(YEAR(JunSun1+22)=CalendarYear,MONTH(JunSun1+22)=6),JunSun1+22,""),IF(AND(YEAR(JunSun1+29)=CalendarYear,MONTH(JunSun1+29)=6),JunSun1+29,""))</f>
        <v>42184</v>
      </c>
      <c r="C11" s="10">
        <f>IF(DAY(JunSun1)=1,IF(AND(YEAR(JunSun1+23)=CalendarYear,MONTH(JunSun1+23)=6),JunSun1+23,""),IF(AND(YEAR(JunSun1+30)=CalendarYear,MONTH(JunSun1+30)=6),JunSun1+30,""))</f>
        <v>42185</v>
      </c>
      <c r="D11" s="10" t="str">
        <f>IF(DAY(JunSun1)=1,IF(AND(YEAR(JunSun1+24)=CalendarYear,MONTH(JunSun1+24)=6),JunSun1+24,""),IF(AND(YEAR(JunSun1+31)=CalendarYear,MONTH(JunSun1+31)=6),JunSun1+31,""))</f>
        <v/>
      </c>
      <c r="E11" s="10" t="str">
        <f>IF(DAY(JunSun1)=1,IF(AND(YEAR(JunSun1+25)=CalendarYear,MONTH(JunSun1+25)=6),JunSun1+25,""),IF(AND(YEAR(JunSun1+32)=CalendarYear,MONTH(JunSun1+32)=6),JunSun1+32,""))</f>
        <v/>
      </c>
      <c r="F11" s="10" t="str">
        <f>IF(DAY(JunSun1)=1,IF(AND(YEAR(JunSun1+26)=CalendarYear,MONTH(JunSun1+26)=6),JunSun1+26,""),IF(AND(YEAR(JunSun1+33)=CalendarYear,MONTH(JunSun1+33)=6),JunSun1+33,""))</f>
        <v/>
      </c>
      <c r="G11" s="10" t="str">
        <f>IF(DAY(JunSun1)=1,IF(AND(YEAR(JunSun1+27)=CalendarYear,MONTH(JunSun1+27)=6),JunSun1+27,""),IF(AND(YEAR(JunSun1+34)=CalendarYear,MONTH(JunSun1+34)=6),JunSun1+34,""))</f>
        <v/>
      </c>
      <c r="H11" s="11" t="str">
        <f>IF(DAY(JunSun1)=1,IF(AND(YEAR(JunSun1+28)=CalendarYear,MONTH(JunSun1+28)=6),JunSun1+28,""),IF(AND(YEAR(JunSun1+35)=CalendarYear,MONTH(JunSun1+35)=6),JunSun1+35,""))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IF(DAY(JunSun1)=1,IF(AND(YEAR(JunSun1+29)=CalendarYear,MONTH(JunSun1+29)=6),JunSun1+29,""),IF(AND(YEAR(JunSun1+36)=CalendarYear,MONTH(JunSun1+36)=6),JunSun1+36,""))</f>
        <v/>
      </c>
      <c r="C13" s="10" t="str">
        <f>IF(DAY(JunSun1)=1,IF(AND(YEAR(JunSun1+30)=CalendarYear,MONTH(JunSun1+30)=6),JunSun1+30,""),IF(AND(YEAR(JunSun1+37)=CalendarYear,MONTH(JunSun1+37)=6),JunSun1+37,""))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9"/>
      <c r="E14" s="40"/>
      <c r="F14" s="40"/>
      <c r="G14" s="40"/>
      <c r="H14" s="41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DATE(CalendarYear,7,1)</f>
        <v>42186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IF(DAY(JulSun1)=1,"",IF(AND(YEAR(JulSun1+1)=CalendarYear,MONTH(JulSun1+1)=7),JulSun1+1,""))</f>
        <v/>
      </c>
      <c r="C3" s="10" t="str">
        <f>IF(DAY(JulSun1)=1,"",IF(AND(YEAR(JulSun1+2)=CalendarYear,MONTH(JulSun1+2)=7),JulSun1+2,""))</f>
        <v/>
      </c>
      <c r="D3" s="10">
        <f>IF(DAY(JulSun1)=1,"",IF(AND(YEAR(JulSun1+3)=CalendarYear,MONTH(JulSun1+3)=7),JulSun1+3,""))</f>
        <v>42186</v>
      </c>
      <c r="E3" s="10">
        <f>IF(DAY(JulSun1)=1,"",IF(AND(YEAR(JulSun1+4)=CalendarYear,MONTH(JulSun1+4)=7),JulSun1+4,""))</f>
        <v>42187</v>
      </c>
      <c r="F3" s="10">
        <f>IF(DAY(JulSun1)=1,"",IF(AND(YEAR(JulSun1+5)=CalendarYear,MONTH(JulSun1+5)=7),JulSun1+5,""))</f>
        <v>42188</v>
      </c>
      <c r="G3" s="10">
        <f>IF(DAY(JulSun1)=1,"",IF(AND(YEAR(JulSun1+6)=CalendarYear,MONTH(JulSun1+6)=7),JulSun1+6,""))</f>
        <v>42189</v>
      </c>
      <c r="H3" s="11">
        <f>IF(DAY(JulSun1)=1,IF(AND(YEAR(JulSun1)=CalendarYear,MONTH(JulSun1)=7),JulSun1,""),IF(AND(YEAR(JulSun1+7)=CalendarYear,MONTH(JulSun1+7)=7),JulSun1+7,""))</f>
        <v>42190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IF(DAY(JulSun1)=1,IF(AND(YEAR(JulSun1+1)=CalendarYear,MONTH(JulSun1+1)=7),JulSun1+1,""),IF(AND(YEAR(JulSun1+8)=CalendarYear,MONTH(JulSun1+8)=7),JulSun1+8,""))</f>
        <v>42191</v>
      </c>
      <c r="C5" s="10">
        <f>IF(DAY(JulSun1)=1,IF(AND(YEAR(JulSun1+2)=CalendarYear,MONTH(JulSun1+2)=7),JulSun1+2,""),IF(AND(YEAR(JulSun1+9)=CalendarYear,MONTH(JulSun1+9)=7),JulSun1+9,""))</f>
        <v>42192</v>
      </c>
      <c r="D5" s="10">
        <f>IF(DAY(JulSun1)=1,IF(AND(YEAR(JulSun1+3)=CalendarYear,MONTH(JulSun1+3)=7),JulSun1+3,""),IF(AND(YEAR(JulSun1+10)=CalendarYear,MONTH(JulSun1+10)=7),JulSun1+10,""))</f>
        <v>42193</v>
      </c>
      <c r="E5" s="10">
        <f>IF(DAY(JulSun1)=1,IF(AND(YEAR(JulSun1+4)=CalendarYear,MONTH(JulSun1+4)=7),JulSun1+4,""),IF(AND(YEAR(JulSun1+11)=CalendarYear,MONTH(JulSun1+11)=7),JulSun1+11,""))</f>
        <v>42194</v>
      </c>
      <c r="F5" s="10">
        <f>IF(DAY(JulSun1)=1,IF(AND(YEAR(JulSun1+5)=CalendarYear,MONTH(JulSun1+5)=7),JulSun1+5,""),IF(AND(YEAR(JulSun1+12)=CalendarYear,MONTH(JulSun1+12)=7),JulSun1+12,""))</f>
        <v>42195</v>
      </c>
      <c r="G5" s="10">
        <f>IF(DAY(JulSun1)=1,IF(AND(YEAR(JulSun1+6)=CalendarYear,MONTH(JulSun1+6)=7),JulSun1+6,""),IF(AND(YEAR(JulSun1+13)=CalendarYear,MONTH(JulSun1+13)=7),JulSun1+13,""))</f>
        <v>42196</v>
      </c>
      <c r="H5" s="11">
        <f>IF(DAY(JulSun1)=1,IF(AND(YEAR(JulSun1+7)=CalendarYear,MONTH(JulSun1+7)=7),JulSun1+7,""),IF(AND(YEAR(JulSun1+14)=CalendarYear,MONTH(JulSun1+14)=7),JulSun1+14,""))</f>
        <v>42197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IF(DAY(JulSun1)=1,IF(AND(YEAR(JulSun1+8)=CalendarYear,MONTH(JulSun1+8)=7),JulSun1+8,""),IF(AND(YEAR(JulSun1+15)=CalendarYear,MONTH(JulSun1+15)=7),JulSun1+15,""))</f>
        <v>42198</v>
      </c>
      <c r="C7" s="10">
        <f>IF(DAY(JulSun1)=1,IF(AND(YEAR(JulSun1+9)=CalendarYear,MONTH(JulSun1+9)=7),JulSun1+9,""),IF(AND(YEAR(JulSun1+16)=CalendarYear,MONTH(JulSun1+16)=7),JulSun1+16,""))</f>
        <v>42199</v>
      </c>
      <c r="D7" s="10">
        <f>IF(DAY(JulSun1)=1,IF(AND(YEAR(JulSun1+10)=CalendarYear,MONTH(JulSun1+10)=7),JulSun1+10,""),IF(AND(YEAR(JulSun1+17)=CalendarYear,MONTH(JulSun1+17)=7),JulSun1+17,""))</f>
        <v>42200</v>
      </c>
      <c r="E7" s="10">
        <f>IF(DAY(JulSun1)=1,IF(AND(YEAR(JulSun1+11)=CalendarYear,MONTH(JulSun1+11)=7),JulSun1+11,""),IF(AND(YEAR(JulSun1+18)=CalendarYear,MONTH(JulSun1+18)=7),JulSun1+18,""))</f>
        <v>42201</v>
      </c>
      <c r="F7" s="10">
        <f>IF(DAY(JulSun1)=1,IF(AND(YEAR(JulSun1+12)=CalendarYear,MONTH(JulSun1+12)=7),JulSun1+12,""),IF(AND(YEAR(JulSun1+19)=CalendarYear,MONTH(JulSun1+19)=7),JulSun1+19,""))</f>
        <v>42202</v>
      </c>
      <c r="G7" s="10">
        <f>IF(DAY(JulSun1)=1,IF(AND(YEAR(JulSun1+13)=CalendarYear,MONTH(JulSun1+13)=7),JulSun1+13,""),IF(AND(YEAR(JulSun1+20)=CalendarYear,MONTH(JulSun1+20)=7),JulSun1+20,""))</f>
        <v>42203</v>
      </c>
      <c r="H7" s="11">
        <f>IF(DAY(JulSun1)=1,IF(AND(YEAR(JulSun1+14)=CalendarYear,MONTH(JulSun1+14)=7),JulSun1+14,""),IF(AND(YEAR(JulSun1+21)=CalendarYear,MONTH(JulSun1+21)=7),JulSun1+21,""))</f>
        <v>42204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IF(DAY(JulSun1)=1,IF(AND(YEAR(JulSun1+15)=CalendarYear,MONTH(JulSun1+15)=7),JulSun1+15,""),IF(AND(YEAR(JulSun1+22)=CalendarYear,MONTH(JulSun1+22)=7),JulSun1+22,""))</f>
        <v>42205</v>
      </c>
      <c r="C9" s="10">
        <f>IF(DAY(JulSun1)=1,IF(AND(YEAR(JulSun1+16)=CalendarYear,MONTH(JulSun1+16)=7),JulSun1+16,""),IF(AND(YEAR(JulSun1+23)=CalendarYear,MONTH(JulSun1+23)=7),JulSun1+23,""))</f>
        <v>42206</v>
      </c>
      <c r="D9" s="10">
        <f>IF(DAY(JulSun1)=1,IF(AND(YEAR(JulSun1+17)=CalendarYear,MONTH(JulSun1+17)=7),JulSun1+17,""),IF(AND(YEAR(JulSun1+24)=CalendarYear,MONTH(JulSun1+24)=7),JulSun1+24,""))</f>
        <v>42207</v>
      </c>
      <c r="E9" s="10">
        <f>IF(DAY(JulSun1)=1,IF(AND(YEAR(JulSun1+18)=CalendarYear,MONTH(JulSun1+18)=7),JulSun1+18,""),IF(AND(YEAR(JulSun1+25)=CalendarYear,MONTH(JulSun1+25)=7),JulSun1+25,""))</f>
        <v>42208</v>
      </c>
      <c r="F9" s="10">
        <f>IF(DAY(JulSun1)=1,IF(AND(YEAR(JulSun1+19)=CalendarYear,MONTH(JulSun1+19)=7),JulSun1+19,""),IF(AND(YEAR(JulSun1+26)=CalendarYear,MONTH(JulSun1+26)=7),JulSun1+26,""))</f>
        <v>42209</v>
      </c>
      <c r="G9" s="10">
        <f>IF(DAY(JulSun1)=1,IF(AND(YEAR(JulSun1+20)=CalendarYear,MONTH(JulSun1+20)=7),JulSun1+20,""),IF(AND(YEAR(JulSun1+27)=CalendarYear,MONTH(JulSun1+27)=7),JulSun1+27,""))</f>
        <v>42210</v>
      </c>
      <c r="H9" s="11">
        <f>IF(DAY(JulSun1)=1,IF(AND(YEAR(JulSun1+21)=CalendarYear,MONTH(JulSun1+21)=7),JulSun1+21,""),IF(AND(YEAR(JulSun1+28)=CalendarYear,MONTH(JulSun1+28)=7),JulSun1+28,""))</f>
        <v>42211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IF(DAY(JulSun1)=1,IF(AND(YEAR(JulSun1+22)=CalendarYear,MONTH(JulSun1+22)=7),JulSun1+22,""),IF(AND(YEAR(JulSun1+29)=CalendarYear,MONTH(JulSun1+29)=7),JulSun1+29,""))</f>
        <v>42212</v>
      </c>
      <c r="C11" s="10">
        <f>IF(DAY(JulSun1)=1,IF(AND(YEAR(JulSun1+23)=CalendarYear,MONTH(JulSun1+23)=7),JulSun1+23,""),IF(AND(YEAR(JulSun1+30)=CalendarYear,MONTH(JulSun1+30)=7),JulSun1+30,""))</f>
        <v>42213</v>
      </c>
      <c r="D11" s="10">
        <f>IF(DAY(JulSun1)=1,IF(AND(YEAR(JulSun1+24)=CalendarYear,MONTH(JulSun1+24)=7),JulSun1+24,""),IF(AND(YEAR(JulSun1+31)=CalendarYear,MONTH(JulSun1+31)=7),JulSun1+31,""))</f>
        <v>42214</v>
      </c>
      <c r="E11" s="10">
        <f>IF(DAY(JulSun1)=1,IF(AND(YEAR(JulSun1+25)=CalendarYear,MONTH(JulSun1+25)=7),JulSun1+25,""),IF(AND(YEAR(JulSun1+32)=CalendarYear,MONTH(JulSun1+32)=7),JulSun1+32,""))</f>
        <v>42215</v>
      </c>
      <c r="F11" s="10">
        <f>IF(DAY(JulSun1)=1,IF(AND(YEAR(JulSun1+26)=CalendarYear,MONTH(JulSun1+26)=7),JulSun1+26,""),IF(AND(YEAR(JulSun1+33)=CalendarYear,MONTH(JulSun1+33)=7),JulSun1+33,""))</f>
        <v>42216</v>
      </c>
      <c r="G11" s="10" t="str">
        <f>IF(DAY(JulSun1)=1,IF(AND(YEAR(JulSun1+27)=CalendarYear,MONTH(JulSun1+27)=7),JulSun1+27,""),IF(AND(YEAR(JulSun1+34)=CalendarYear,MONTH(JulSun1+34)=7),JulSun1+34,""))</f>
        <v/>
      </c>
      <c r="H11" s="11" t="str">
        <f>IF(DAY(JulSun1)=1,IF(AND(YEAR(JulSun1+28)=CalendarYear,MONTH(JulSun1+28)=7),JulSun1+28,""),IF(AND(YEAR(JulSun1+35)=CalendarYear,MONTH(JulSun1+35)=7),JulSun1+35,""))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IF(DAY(JulSun1)=1,IF(AND(YEAR(JulSun1+29)=CalendarYear,MONTH(JulSun1+29)=7),JulSun1+29,""),IF(AND(YEAR(JulSun1+36)=CalendarYear,MONTH(JulSun1+36)=7),JulSun1+36,""))</f>
        <v/>
      </c>
      <c r="C13" s="10" t="str">
        <f>IF(DAY(JulSun1)=1,IF(AND(YEAR(JulSun1+30)=CalendarYear,MONTH(JulSun1+30)=7),JulSun1+30,""),IF(AND(YEAR(JulSun1+37)=CalendarYear,MONTH(JulSun1+37)=7),JulSun1+37,""))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2:8" s="3" customFormat="1" ht="59.25" customHeight="1" thickBot="1">
      <c r="B1" s="42">
        <f>DATE(CalendarYear,8,1)</f>
        <v>42217</v>
      </c>
      <c r="C1" s="42"/>
      <c r="D1" s="42"/>
      <c r="E1" s="42"/>
      <c r="F1" s="42"/>
      <c r="G1" s="42"/>
      <c r="H1" s="42"/>
    </row>
    <row r="2" spans="2:8" ht="21.75" customHeight="1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2:8" ht="14" customHeight="1">
      <c r="B3" s="9" t="str">
        <f>IF(DAY(AugSun1)=1,"",IF(AND(YEAR(AugSun1+1)=CalendarYear,MONTH(AugSun1+1)=8),AugSun1+1,""))</f>
        <v/>
      </c>
      <c r="C3" s="10" t="str">
        <f>IF(DAY(AugSun1)=1,"",IF(AND(YEAR(AugSun1+2)=CalendarYear,MONTH(AugSun1+2)=8),AugSun1+2,""))</f>
        <v/>
      </c>
      <c r="D3" s="10" t="str">
        <f>IF(DAY(AugSun1)=1,"",IF(AND(YEAR(AugSun1+3)=CalendarYear,MONTH(AugSun1+3)=8),AugSun1+3,""))</f>
        <v/>
      </c>
      <c r="E3" s="10" t="str">
        <f>IF(DAY(AugSun1)=1,"",IF(AND(YEAR(AugSun1+4)=CalendarYear,MONTH(AugSun1+4)=8),AugSun1+4,""))</f>
        <v/>
      </c>
      <c r="F3" s="10" t="str">
        <f>IF(DAY(AugSun1)=1,"",IF(AND(YEAR(AugSun1+5)=CalendarYear,MONTH(AugSun1+5)=8),AugSun1+5,""))</f>
        <v/>
      </c>
      <c r="G3" s="10">
        <f>IF(DAY(AugSun1)=1,"",IF(AND(YEAR(AugSun1+6)=CalendarYear,MONTH(AugSun1+6)=8),AugSun1+6,""))</f>
        <v>42217</v>
      </c>
      <c r="H3" s="11">
        <f>IF(DAY(AugSun1)=1,IF(AND(YEAR(AugSun1)=CalendarYear,MONTH(AugSun1)=8),AugSun1,""),IF(AND(YEAR(AugSun1+7)=CalendarYear,MONTH(AugSun1+7)=8),AugSun1+7,""))</f>
        <v>42218</v>
      </c>
    </row>
    <row r="4" spans="2:8" ht="58" customHeight="1">
      <c r="B4" s="21"/>
      <c r="C4" s="22"/>
      <c r="D4" s="23"/>
      <c r="E4" s="23"/>
      <c r="F4" s="23"/>
      <c r="G4" s="24"/>
      <c r="H4" s="25"/>
    </row>
    <row r="5" spans="2:8" ht="14" customHeight="1">
      <c r="B5" s="9">
        <f>IF(DAY(AugSun1)=1,IF(AND(YEAR(AugSun1+1)=CalendarYear,MONTH(AugSun1+1)=8),AugSun1+1,""),IF(AND(YEAR(AugSun1+8)=CalendarYear,MONTH(AugSun1+8)=8),AugSun1+8,""))</f>
        <v>42219</v>
      </c>
      <c r="C5" s="10">
        <f>IF(DAY(AugSun1)=1,IF(AND(YEAR(AugSun1+2)=CalendarYear,MONTH(AugSun1+2)=8),AugSun1+2,""),IF(AND(YEAR(AugSun1+9)=CalendarYear,MONTH(AugSun1+9)=8),AugSun1+9,""))</f>
        <v>42220</v>
      </c>
      <c r="D5" s="10">
        <f>IF(DAY(AugSun1)=1,IF(AND(YEAR(AugSun1+3)=CalendarYear,MONTH(AugSun1+3)=8),AugSun1+3,""),IF(AND(YEAR(AugSun1+10)=CalendarYear,MONTH(AugSun1+10)=8),AugSun1+10,""))</f>
        <v>42221</v>
      </c>
      <c r="E5" s="10">
        <f>IF(DAY(AugSun1)=1,IF(AND(YEAR(AugSun1+4)=CalendarYear,MONTH(AugSun1+4)=8),AugSun1+4,""),IF(AND(YEAR(AugSun1+11)=CalendarYear,MONTH(AugSun1+11)=8),AugSun1+11,""))</f>
        <v>42222</v>
      </c>
      <c r="F5" s="10">
        <f>IF(DAY(AugSun1)=1,IF(AND(YEAR(AugSun1+5)=CalendarYear,MONTH(AugSun1+5)=8),AugSun1+5,""),IF(AND(YEAR(AugSun1+12)=CalendarYear,MONTH(AugSun1+12)=8),AugSun1+12,""))</f>
        <v>42223</v>
      </c>
      <c r="G5" s="10">
        <f>IF(DAY(AugSun1)=1,IF(AND(YEAR(AugSun1+6)=CalendarYear,MONTH(AugSun1+6)=8),AugSun1+6,""),IF(AND(YEAR(AugSun1+13)=CalendarYear,MONTH(AugSun1+13)=8),AugSun1+13,""))</f>
        <v>42224</v>
      </c>
      <c r="H5" s="11">
        <f>IF(DAY(AugSun1)=1,IF(AND(YEAR(AugSun1+7)=CalendarYear,MONTH(AugSun1+7)=8),AugSun1+7,""),IF(AND(YEAR(AugSun1+14)=CalendarYear,MONTH(AugSun1+14)=8),AugSun1+14,""))</f>
        <v>42225</v>
      </c>
    </row>
    <row r="6" spans="2:8" ht="58" customHeight="1">
      <c r="B6" s="21"/>
      <c r="C6" s="22"/>
      <c r="D6" s="23"/>
      <c r="E6" s="23"/>
      <c r="F6" s="23"/>
      <c r="G6" s="24"/>
      <c r="H6" s="25"/>
    </row>
    <row r="7" spans="2:8" ht="14" customHeight="1">
      <c r="B7" s="9">
        <f>IF(DAY(AugSun1)=1,IF(AND(YEAR(AugSun1+8)=CalendarYear,MONTH(AugSun1+8)=8),AugSun1+8,""),IF(AND(YEAR(AugSun1+15)=CalendarYear,MONTH(AugSun1+15)=8),AugSun1+15,""))</f>
        <v>42226</v>
      </c>
      <c r="C7" s="10">
        <f>IF(DAY(AugSun1)=1,IF(AND(YEAR(AugSun1+9)=CalendarYear,MONTH(AugSun1+9)=8),AugSun1+9,""),IF(AND(YEAR(AugSun1+16)=CalendarYear,MONTH(AugSun1+16)=8),AugSun1+16,""))</f>
        <v>42227</v>
      </c>
      <c r="D7" s="10">
        <f>IF(DAY(AugSun1)=1,IF(AND(YEAR(AugSun1+10)=CalendarYear,MONTH(AugSun1+10)=8),AugSun1+10,""),IF(AND(YEAR(AugSun1+17)=CalendarYear,MONTH(AugSun1+17)=8),AugSun1+17,""))</f>
        <v>42228</v>
      </c>
      <c r="E7" s="10">
        <f>IF(DAY(AugSun1)=1,IF(AND(YEAR(AugSun1+11)=CalendarYear,MONTH(AugSun1+11)=8),AugSun1+11,""),IF(AND(YEAR(AugSun1+18)=CalendarYear,MONTH(AugSun1+18)=8),AugSun1+18,""))</f>
        <v>42229</v>
      </c>
      <c r="F7" s="10">
        <f>IF(DAY(AugSun1)=1,IF(AND(YEAR(AugSun1+12)=CalendarYear,MONTH(AugSun1+12)=8),AugSun1+12,""),IF(AND(YEAR(AugSun1+19)=CalendarYear,MONTH(AugSun1+19)=8),AugSun1+19,""))</f>
        <v>42230</v>
      </c>
      <c r="G7" s="10">
        <f>IF(DAY(AugSun1)=1,IF(AND(YEAR(AugSun1+13)=CalendarYear,MONTH(AugSun1+13)=8),AugSun1+13,""),IF(AND(YEAR(AugSun1+20)=CalendarYear,MONTH(AugSun1+20)=8),AugSun1+20,""))</f>
        <v>42231</v>
      </c>
      <c r="H7" s="11">
        <f>IF(DAY(AugSun1)=1,IF(AND(YEAR(AugSun1+14)=CalendarYear,MONTH(AugSun1+14)=8),AugSun1+14,""),IF(AND(YEAR(AugSun1+21)=CalendarYear,MONTH(AugSun1+21)=8),AugSun1+21,""))</f>
        <v>42232</v>
      </c>
    </row>
    <row r="8" spans="2:8" ht="58" customHeight="1">
      <c r="B8" s="21"/>
      <c r="C8" s="22"/>
      <c r="D8" s="23"/>
      <c r="E8" s="23"/>
      <c r="F8" s="23"/>
      <c r="G8" s="24"/>
      <c r="H8" s="25"/>
    </row>
    <row r="9" spans="2:8" ht="14" customHeight="1">
      <c r="B9" s="9">
        <f>IF(DAY(AugSun1)=1,IF(AND(YEAR(AugSun1+15)=CalendarYear,MONTH(AugSun1+15)=8),AugSun1+15,""),IF(AND(YEAR(AugSun1+22)=CalendarYear,MONTH(AugSun1+22)=8),AugSun1+22,""))</f>
        <v>42233</v>
      </c>
      <c r="C9" s="10">
        <f>IF(DAY(AugSun1)=1,IF(AND(YEAR(AugSun1+16)=CalendarYear,MONTH(AugSun1+16)=8),AugSun1+16,""),IF(AND(YEAR(AugSun1+23)=CalendarYear,MONTH(AugSun1+23)=8),AugSun1+23,""))</f>
        <v>42234</v>
      </c>
      <c r="D9" s="10">
        <f>IF(DAY(AugSun1)=1,IF(AND(YEAR(AugSun1+17)=CalendarYear,MONTH(AugSun1+17)=8),AugSun1+17,""),IF(AND(YEAR(AugSun1+24)=CalendarYear,MONTH(AugSun1+24)=8),AugSun1+24,""))</f>
        <v>42235</v>
      </c>
      <c r="E9" s="10">
        <f>IF(DAY(AugSun1)=1,IF(AND(YEAR(AugSun1+18)=CalendarYear,MONTH(AugSun1+18)=8),AugSun1+18,""),IF(AND(YEAR(AugSun1+25)=CalendarYear,MONTH(AugSun1+25)=8),AugSun1+25,""))</f>
        <v>42236</v>
      </c>
      <c r="F9" s="10">
        <f>IF(DAY(AugSun1)=1,IF(AND(YEAR(AugSun1+19)=CalendarYear,MONTH(AugSun1+19)=8),AugSun1+19,""),IF(AND(YEAR(AugSun1+26)=CalendarYear,MONTH(AugSun1+26)=8),AugSun1+26,""))</f>
        <v>42237</v>
      </c>
      <c r="G9" s="10">
        <f>IF(DAY(AugSun1)=1,IF(AND(YEAR(AugSun1+20)=CalendarYear,MONTH(AugSun1+20)=8),AugSun1+20,""),IF(AND(YEAR(AugSun1+27)=CalendarYear,MONTH(AugSun1+27)=8),AugSun1+27,""))</f>
        <v>42238</v>
      </c>
      <c r="H9" s="11">
        <f>IF(DAY(AugSun1)=1,IF(AND(YEAR(AugSun1+21)=CalendarYear,MONTH(AugSun1+21)=8),AugSun1+21,""),IF(AND(YEAR(AugSun1+28)=CalendarYear,MONTH(AugSun1+28)=8),AugSun1+28,""))</f>
        <v>42239</v>
      </c>
    </row>
    <row r="10" spans="2:8" ht="58" customHeight="1">
      <c r="B10" s="21"/>
      <c r="C10" s="22"/>
      <c r="D10" s="23"/>
      <c r="E10" s="23"/>
      <c r="F10" s="23"/>
      <c r="G10" s="24"/>
      <c r="H10" s="25"/>
    </row>
    <row r="11" spans="2:8" ht="14" customHeight="1">
      <c r="B11" s="9">
        <f>IF(DAY(AugSun1)=1,IF(AND(YEAR(AugSun1+22)=CalendarYear,MONTH(AugSun1+22)=8),AugSun1+22,""),IF(AND(YEAR(AugSun1+29)=CalendarYear,MONTH(AugSun1+29)=8),AugSun1+29,""))</f>
        <v>42240</v>
      </c>
      <c r="C11" s="10">
        <f>IF(DAY(AugSun1)=1,IF(AND(YEAR(AugSun1+23)=CalendarYear,MONTH(AugSun1+23)=8),AugSun1+23,""),IF(AND(YEAR(AugSun1+30)=CalendarYear,MONTH(AugSun1+30)=8),AugSun1+30,""))</f>
        <v>42241</v>
      </c>
      <c r="D11" s="10">
        <f>IF(DAY(AugSun1)=1,IF(AND(YEAR(AugSun1+24)=CalendarYear,MONTH(AugSun1+24)=8),AugSun1+24,""),IF(AND(YEAR(AugSun1+31)=CalendarYear,MONTH(AugSun1+31)=8),AugSun1+31,""))</f>
        <v>42242</v>
      </c>
      <c r="E11" s="10">
        <f>IF(DAY(AugSun1)=1,IF(AND(YEAR(AugSun1+25)=CalendarYear,MONTH(AugSun1+25)=8),AugSun1+25,""),IF(AND(YEAR(AugSun1+32)=CalendarYear,MONTH(AugSun1+32)=8),AugSun1+32,""))</f>
        <v>42243</v>
      </c>
      <c r="F11" s="10">
        <f>IF(DAY(AugSun1)=1,IF(AND(YEAR(AugSun1+26)=CalendarYear,MONTH(AugSun1+26)=8),AugSun1+26,""),IF(AND(YEAR(AugSun1+33)=CalendarYear,MONTH(AugSun1+33)=8),AugSun1+33,""))</f>
        <v>42244</v>
      </c>
      <c r="G11" s="10">
        <f>IF(DAY(AugSun1)=1,IF(AND(YEAR(AugSun1+27)=CalendarYear,MONTH(AugSun1+27)=8),AugSun1+27,""),IF(AND(YEAR(AugSun1+34)=CalendarYear,MONTH(AugSun1+34)=8),AugSun1+34,""))</f>
        <v>42245</v>
      </c>
      <c r="H11" s="11">
        <f>IF(DAY(AugSun1)=1,IF(AND(YEAR(AugSun1+28)=CalendarYear,MONTH(AugSun1+28)=8),AugSun1+28,""),IF(AND(YEAR(AugSun1+35)=CalendarYear,MONTH(AugSun1+35)=8),AugSun1+35,""))</f>
        <v>42246</v>
      </c>
    </row>
    <row r="12" spans="2:8" ht="58" customHeight="1">
      <c r="B12" s="21"/>
      <c r="C12" s="22"/>
      <c r="D12" s="23"/>
      <c r="E12" s="23"/>
      <c r="F12" s="22"/>
      <c r="G12" s="24"/>
      <c r="H12" s="25"/>
    </row>
    <row r="13" spans="2:8" ht="14" customHeight="1">
      <c r="B13" s="9">
        <f>IF(DAY(AugSun1)=1,IF(AND(YEAR(AugSun1+29)=CalendarYear,MONTH(AugSun1+29)=8),AugSun1+29,""),IF(AND(YEAR(AugSun1+36)=CalendarYear,MONTH(AugSun1+36)=8),AugSun1+36,""))</f>
        <v>42247</v>
      </c>
      <c r="C13" s="10" t="str">
        <f>IF(DAY(AugSun1)=1,IF(AND(YEAR(AugSun1+30)=CalendarYear,MONTH(AugSun1+30)=8),AugSun1+30,""),IF(AND(YEAR(AugSun1+37)=CalendarYear,MONTH(AugSun1+37)=8),AugSun1+37,""))</f>
        <v/>
      </c>
      <c r="D13" s="34" t="s">
        <v>7</v>
      </c>
      <c r="E13" s="35"/>
      <c r="F13" s="35"/>
      <c r="G13" s="35"/>
      <c r="H13" s="36"/>
    </row>
    <row r="14" spans="2:8" ht="58" customHeight="1" thickBot="1">
      <c r="B14" s="26"/>
      <c r="C14" s="27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12" customWidth="1"/>
    <col min="9" max="9" width="8.7109375" style="12"/>
    <col min="10" max="10" width="13.42578125" style="12" bestFit="1" customWidth="1"/>
    <col min="11" max="11" width="14.7109375" style="12" bestFit="1" customWidth="1"/>
    <col min="12" max="16384" width="8.7109375" style="12"/>
  </cols>
  <sheetData>
    <row r="1" spans="1:8" s="3" customFormat="1" ht="59.25" customHeight="1" thickBot="1">
      <c r="B1" s="30">
        <f>DATE(CalendarYear,9,1)</f>
        <v>42248</v>
      </c>
      <c r="C1" s="30"/>
      <c r="D1" s="30"/>
      <c r="E1" s="30"/>
      <c r="F1" s="30"/>
      <c r="G1" s="30"/>
      <c r="H1" s="30"/>
    </row>
    <row r="2" spans="1:8" s="8" customFormat="1" ht="21.75" customHeight="1">
      <c r="A2" s="4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4" customHeight="1">
      <c r="B3" s="9" t="str">
        <f>IF(DAY(SepSun1)=1,"",IF(AND(YEAR(SepSun1+1)=CalendarYear,MONTH(SepSun1+1)=9),SepSun1+1,""))</f>
        <v/>
      </c>
      <c r="C3" s="10">
        <f>IF(DAY(SepSun1)=1,"",IF(AND(YEAR(SepSun1+2)=CalendarYear,MONTH(SepSun1+2)=9),SepSun1+2,""))</f>
        <v>42248</v>
      </c>
      <c r="D3" s="10">
        <f>IF(DAY(SepSun1)=1,"",IF(AND(YEAR(SepSun1+3)=CalendarYear,MONTH(SepSun1+3)=9),SepSun1+3,""))</f>
        <v>42249</v>
      </c>
      <c r="E3" s="10">
        <f>IF(DAY(SepSun1)=1,"",IF(AND(YEAR(SepSun1+4)=CalendarYear,MONTH(SepSun1+4)=9),SepSun1+4,""))</f>
        <v>42250</v>
      </c>
      <c r="F3" s="10">
        <f>IF(DAY(SepSun1)=1,"",IF(AND(YEAR(SepSun1+5)=CalendarYear,MONTH(SepSun1+5)=9),SepSun1+5,""))</f>
        <v>42251</v>
      </c>
      <c r="G3" s="10">
        <f>IF(DAY(SepSun1)=1,"",IF(AND(YEAR(SepSun1+6)=CalendarYear,MONTH(SepSun1+6)=9),SepSun1+6,""))</f>
        <v>42252</v>
      </c>
      <c r="H3" s="11">
        <f>IF(DAY(SepSun1)=1,IF(AND(YEAR(SepSun1)=CalendarYear,MONTH(SepSun1)=9),SepSun1,""),IF(AND(YEAR(SepSun1+7)=CalendarYear,MONTH(SepSun1+7)=9),SepSun1+7,""))</f>
        <v>42253</v>
      </c>
    </row>
    <row r="4" spans="1:8" ht="58" customHeight="1">
      <c r="B4" s="13"/>
      <c r="C4" s="14"/>
      <c r="D4" s="15"/>
      <c r="E4" s="15"/>
      <c r="F4" s="15"/>
      <c r="G4" s="16"/>
      <c r="H4" s="17"/>
    </row>
    <row r="5" spans="1:8" ht="14" customHeight="1">
      <c r="B5" s="9">
        <f>IF(DAY(SepSun1)=1,IF(AND(YEAR(SepSun1+1)=CalendarYear,MONTH(SepSun1+1)=9),SepSun1+1,""),IF(AND(YEAR(SepSun1+8)=CalendarYear,MONTH(SepSun1+8)=9),SepSun1+8,""))</f>
        <v>42254</v>
      </c>
      <c r="C5" s="10">
        <f>IF(DAY(SepSun1)=1,IF(AND(YEAR(SepSun1+2)=CalendarYear,MONTH(SepSun1+2)=9),SepSun1+2,""),IF(AND(YEAR(SepSun1+9)=CalendarYear,MONTH(SepSun1+9)=9),SepSun1+9,""))</f>
        <v>42255</v>
      </c>
      <c r="D5" s="10">
        <f>IF(DAY(SepSun1)=1,IF(AND(YEAR(SepSun1+3)=CalendarYear,MONTH(SepSun1+3)=9),SepSun1+3,""),IF(AND(YEAR(SepSun1+10)=CalendarYear,MONTH(SepSun1+10)=9),SepSun1+10,""))</f>
        <v>42256</v>
      </c>
      <c r="E5" s="10">
        <f>IF(DAY(SepSun1)=1,IF(AND(YEAR(SepSun1+4)=CalendarYear,MONTH(SepSun1+4)=9),SepSun1+4,""),IF(AND(YEAR(SepSun1+11)=CalendarYear,MONTH(SepSun1+11)=9),SepSun1+11,""))</f>
        <v>42257</v>
      </c>
      <c r="F5" s="10">
        <f>IF(DAY(SepSun1)=1,IF(AND(YEAR(SepSun1+5)=CalendarYear,MONTH(SepSun1+5)=9),SepSun1+5,""),IF(AND(YEAR(SepSun1+12)=CalendarYear,MONTH(SepSun1+12)=9),SepSun1+12,""))</f>
        <v>42258</v>
      </c>
      <c r="G5" s="10">
        <f>IF(DAY(SepSun1)=1,IF(AND(YEAR(SepSun1+6)=CalendarYear,MONTH(SepSun1+6)=9),SepSun1+6,""),IF(AND(YEAR(SepSun1+13)=CalendarYear,MONTH(SepSun1+13)=9),SepSun1+13,""))</f>
        <v>42259</v>
      </c>
      <c r="H5" s="11">
        <f>IF(DAY(SepSun1)=1,IF(AND(YEAR(SepSun1+7)=CalendarYear,MONTH(SepSun1+7)=9),SepSun1+7,""),IF(AND(YEAR(SepSun1+14)=CalendarYear,MONTH(SepSun1+14)=9),SepSun1+14,""))</f>
        <v>42260</v>
      </c>
    </row>
    <row r="6" spans="1:8" ht="58" customHeight="1">
      <c r="B6" s="13"/>
      <c r="C6" s="14"/>
      <c r="D6" s="15"/>
      <c r="E6" s="15"/>
      <c r="F6" s="15"/>
      <c r="G6" s="16"/>
      <c r="H6" s="17"/>
    </row>
    <row r="7" spans="1:8" ht="14" customHeight="1">
      <c r="B7" s="9">
        <f>IF(DAY(SepSun1)=1,IF(AND(YEAR(SepSun1+8)=CalendarYear,MONTH(SepSun1+8)=9),SepSun1+8,""),IF(AND(YEAR(SepSun1+15)=CalendarYear,MONTH(SepSun1+15)=9),SepSun1+15,""))</f>
        <v>42261</v>
      </c>
      <c r="C7" s="10">
        <f>IF(DAY(SepSun1)=1,IF(AND(YEAR(SepSun1+9)=CalendarYear,MONTH(SepSun1+9)=9),SepSun1+9,""),IF(AND(YEAR(SepSun1+16)=CalendarYear,MONTH(SepSun1+16)=9),SepSun1+16,""))</f>
        <v>42262</v>
      </c>
      <c r="D7" s="10">
        <f>IF(DAY(SepSun1)=1,IF(AND(YEAR(SepSun1+10)=CalendarYear,MONTH(SepSun1+10)=9),SepSun1+10,""),IF(AND(YEAR(SepSun1+17)=CalendarYear,MONTH(SepSun1+17)=9),SepSun1+17,""))</f>
        <v>42263</v>
      </c>
      <c r="E7" s="10">
        <f>IF(DAY(SepSun1)=1,IF(AND(YEAR(SepSun1+11)=CalendarYear,MONTH(SepSun1+11)=9),SepSun1+11,""),IF(AND(YEAR(SepSun1+18)=CalendarYear,MONTH(SepSun1+18)=9),SepSun1+18,""))</f>
        <v>42264</v>
      </c>
      <c r="F7" s="10">
        <f>IF(DAY(SepSun1)=1,IF(AND(YEAR(SepSun1+12)=CalendarYear,MONTH(SepSun1+12)=9),SepSun1+12,""),IF(AND(YEAR(SepSun1+19)=CalendarYear,MONTH(SepSun1+19)=9),SepSun1+19,""))</f>
        <v>42265</v>
      </c>
      <c r="G7" s="10">
        <f>IF(DAY(SepSun1)=1,IF(AND(YEAR(SepSun1+13)=CalendarYear,MONTH(SepSun1+13)=9),SepSun1+13,""),IF(AND(YEAR(SepSun1+20)=CalendarYear,MONTH(SepSun1+20)=9),SepSun1+20,""))</f>
        <v>42266</v>
      </c>
      <c r="H7" s="11">
        <f>IF(DAY(SepSun1)=1,IF(AND(YEAR(SepSun1+14)=CalendarYear,MONTH(SepSun1+14)=9),SepSun1+14,""),IF(AND(YEAR(SepSun1+21)=CalendarYear,MONTH(SepSun1+21)=9),SepSun1+21,""))</f>
        <v>42267</v>
      </c>
    </row>
    <row r="8" spans="1:8" ht="58" customHeight="1">
      <c r="B8" s="13"/>
      <c r="C8" s="14"/>
      <c r="D8" s="15"/>
      <c r="E8" s="15"/>
      <c r="F8" s="15"/>
      <c r="G8" s="16"/>
      <c r="H8" s="17"/>
    </row>
    <row r="9" spans="1:8" ht="14" customHeight="1">
      <c r="B9" s="9">
        <f>IF(DAY(SepSun1)=1,IF(AND(YEAR(SepSun1+15)=CalendarYear,MONTH(SepSun1+15)=9),SepSun1+15,""),IF(AND(YEAR(SepSun1+22)=CalendarYear,MONTH(SepSun1+22)=9),SepSun1+22,""))</f>
        <v>42268</v>
      </c>
      <c r="C9" s="10">
        <f>IF(DAY(SepSun1)=1,IF(AND(YEAR(SepSun1+16)=CalendarYear,MONTH(SepSun1+16)=9),SepSun1+16,""),IF(AND(YEAR(SepSun1+23)=CalendarYear,MONTH(SepSun1+23)=9),SepSun1+23,""))</f>
        <v>42269</v>
      </c>
      <c r="D9" s="10">
        <f>IF(DAY(SepSun1)=1,IF(AND(YEAR(SepSun1+17)=CalendarYear,MONTH(SepSun1+17)=9),SepSun1+17,""),IF(AND(YEAR(SepSun1+24)=CalendarYear,MONTH(SepSun1+24)=9),SepSun1+24,""))</f>
        <v>42270</v>
      </c>
      <c r="E9" s="10">
        <f>IF(DAY(SepSun1)=1,IF(AND(YEAR(SepSun1+18)=CalendarYear,MONTH(SepSun1+18)=9),SepSun1+18,""),IF(AND(YEAR(SepSun1+25)=CalendarYear,MONTH(SepSun1+25)=9),SepSun1+25,""))</f>
        <v>42271</v>
      </c>
      <c r="F9" s="10">
        <f>IF(DAY(SepSun1)=1,IF(AND(YEAR(SepSun1+19)=CalendarYear,MONTH(SepSun1+19)=9),SepSun1+19,""),IF(AND(YEAR(SepSun1+26)=CalendarYear,MONTH(SepSun1+26)=9),SepSun1+26,""))</f>
        <v>42272</v>
      </c>
      <c r="G9" s="10">
        <f>IF(DAY(SepSun1)=1,IF(AND(YEAR(SepSun1+20)=CalendarYear,MONTH(SepSun1+20)=9),SepSun1+20,""),IF(AND(YEAR(SepSun1+27)=CalendarYear,MONTH(SepSun1+27)=9),SepSun1+27,""))</f>
        <v>42273</v>
      </c>
      <c r="H9" s="11">
        <f>IF(DAY(SepSun1)=1,IF(AND(YEAR(SepSun1+21)=CalendarYear,MONTH(SepSun1+21)=9),SepSun1+21,""),IF(AND(YEAR(SepSun1+28)=CalendarYear,MONTH(SepSun1+28)=9),SepSun1+28,""))</f>
        <v>42274</v>
      </c>
    </row>
    <row r="10" spans="1:8" ht="58" customHeight="1">
      <c r="B10" s="13"/>
      <c r="C10" s="14"/>
      <c r="D10" s="15"/>
      <c r="E10" s="15"/>
      <c r="F10" s="15"/>
      <c r="G10" s="16"/>
      <c r="H10" s="17"/>
    </row>
    <row r="11" spans="1:8" ht="14" customHeight="1">
      <c r="B11" s="9">
        <f>IF(DAY(SepSun1)=1,IF(AND(YEAR(SepSun1+22)=CalendarYear,MONTH(SepSun1+22)=9),SepSun1+22,""),IF(AND(YEAR(SepSun1+29)=CalendarYear,MONTH(SepSun1+29)=9),SepSun1+29,""))</f>
        <v>42275</v>
      </c>
      <c r="C11" s="10">
        <f>IF(DAY(SepSun1)=1,IF(AND(YEAR(SepSun1+23)=CalendarYear,MONTH(SepSun1+23)=9),SepSun1+23,""),IF(AND(YEAR(SepSun1+30)=CalendarYear,MONTH(SepSun1+30)=9),SepSun1+30,""))</f>
        <v>42276</v>
      </c>
      <c r="D11" s="10">
        <f>IF(DAY(SepSun1)=1,IF(AND(YEAR(SepSun1+24)=CalendarYear,MONTH(SepSun1+24)=9),SepSun1+24,""),IF(AND(YEAR(SepSun1+31)=CalendarYear,MONTH(SepSun1+31)=9),SepSun1+31,""))</f>
        <v>42277</v>
      </c>
      <c r="E11" s="10" t="str">
        <f>IF(DAY(SepSun1)=1,IF(AND(YEAR(SepSun1+25)=CalendarYear,MONTH(SepSun1+25)=9),SepSun1+25,""),IF(AND(YEAR(SepSun1+32)=CalendarYear,MONTH(SepSun1+32)=9),SepSun1+32,""))</f>
        <v/>
      </c>
      <c r="F11" s="10" t="str">
        <f>IF(DAY(SepSun1)=1,IF(AND(YEAR(SepSun1+26)=CalendarYear,MONTH(SepSun1+26)=9),SepSun1+26,""),IF(AND(YEAR(SepSun1+33)=CalendarYear,MONTH(SepSun1+33)=9),SepSun1+33,""))</f>
        <v/>
      </c>
      <c r="G11" s="10" t="str">
        <f>IF(DAY(SepSun1)=1,IF(AND(YEAR(SepSun1+27)=CalendarYear,MONTH(SepSun1+27)=9),SepSun1+27,""),IF(AND(YEAR(SepSun1+34)=CalendarYear,MONTH(SepSun1+34)=9),SepSun1+34,""))</f>
        <v/>
      </c>
      <c r="H11" s="11" t="str">
        <f>IF(DAY(SepSun1)=1,IF(AND(YEAR(SepSun1+28)=CalendarYear,MONTH(SepSun1+28)=9),SepSun1+28,""),IF(AND(YEAR(SepSun1+35)=CalendarYear,MONTH(SepSun1+35)=9),SepSun1+35,""))</f>
        <v/>
      </c>
    </row>
    <row r="12" spans="1:8" ht="58" customHeight="1">
      <c r="B12" s="13"/>
      <c r="C12" s="14"/>
      <c r="D12" s="15"/>
      <c r="E12" s="15"/>
      <c r="F12" s="14"/>
      <c r="G12" s="16"/>
      <c r="H12" s="17"/>
    </row>
    <row r="13" spans="1:8" ht="14" customHeight="1">
      <c r="B13" s="9" t="str">
        <f>IF(DAY(SepSun1)=1,IF(AND(YEAR(SepSun1+29)=CalendarYear,MONTH(SepSun1+29)=9),SepSun1+29,""),IF(AND(YEAR(SepSun1+36)=CalendarYear,MONTH(SepSun1+36)=9),SepSun1+36,""))</f>
        <v/>
      </c>
      <c r="C13" s="10" t="str">
        <f>IF(DAY(SepSun1)=1,IF(AND(YEAR(SepSun1+30)=CalendarYear,MONTH(SepSun1+30)=9),SepSun1+30,""),IF(AND(YEAR(SepSun1+37)=CalendarYear,MONTH(SepSun1+37)=9),SepSun1+37,""))</f>
        <v/>
      </c>
      <c r="D13" s="34" t="s">
        <v>7</v>
      </c>
      <c r="E13" s="35"/>
      <c r="F13" s="35"/>
      <c r="G13" s="35"/>
      <c r="H13" s="36"/>
    </row>
    <row r="14" spans="1:8" ht="58" customHeight="1" thickBot="1">
      <c r="B14" s="18"/>
      <c r="C14" s="19"/>
      <c r="D14" s="31"/>
      <c r="E14" s="32"/>
      <c r="F14" s="32"/>
      <c r="G14" s="32"/>
      <c r="H14" s="33"/>
    </row>
  </sheetData>
  <mergeCells count="3">
    <mergeCell ref="B1:H1"/>
    <mergeCell ref="D13:H13"/>
    <mergeCell ref="D14:H14"/>
  </mergeCells>
  <phoneticPr fontId="7" type="noConversion"/>
  <printOptions horizontalCentered="1" vertic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Suyuancheng yuancheng</cp:lastModifiedBy>
  <dcterms:created xsi:type="dcterms:W3CDTF">2001-05-02T15:52:45Z</dcterms:created>
  <dcterms:modified xsi:type="dcterms:W3CDTF">2015-01-15T03:25:58Z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