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vens\Documents\GitHub\WQIP-Annual-Report-2020-21\A.2 Outfall Assessments\DryWeatherLoadingCalcs\Input\ProvisionalFlow\"/>
    </mc:Choice>
  </mc:AlternateContent>
  <xr:revisionPtr revIDLastSave="0" documentId="13_ncr:1_{40CE74F1-BD15-4DA6-BF79-8638A8FF5879}" xr6:coauthVersionLast="45" xr6:coauthVersionMax="45" xr10:uidLastSave="{00000000-0000-0000-0000-000000000000}"/>
  <bookViews>
    <workbookView xWindow="29610" yWindow="-120" windowWidth="28110" windowHeight="18240" xr2:uid="{00000000-000D-0000-FFFF-FFFF00000000}"/>
  </bookViews>
  <sheets>
    <sheet name="New_score" sheetId="1" r:id="rId1"/>
    <sheet name="2016 Score" sheetId="3" r:id="rId2"/>
    <sheet name="Sheet2" sheetId="4" r:id="rId3"/>
  </sheets>
  <definedNames>
    <definedName name="scores2016">'2016 Score'!$A$1:$C$120</definedName>
    <definedName name="scores2018">New_score!$A$2:$E$50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3" i="1"/>
  <c r="I3" i="1" s="1"/>
  <c r="G4" i="1"/>
  <c r="I4" i="1" s="1"/>
  <c r="G5" i="1"/>
  <c r="I5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6" i="1"/>
  <c r="I6" i="1" s="1"/>
  <c r="G30" i="1"/>
  <c r="I30" i="1" s="1"/>
  <c r="G7" i="1"/>
  <c r="I7" i="1" s="1"/>
  <c r="G8" i="1"/>
  <c r="I8" i="1" s="1"/>
  <c r="G31" i="1"/>
  <c r="I31" i="1" s="1"/>
  <c r="G32" i="1"/>
  <c r="I32" i="1" s="1"/>
  <c r="G33" i="1"/>
  <c r="I33" i="1" s="1"/>
  <c r="G9" i="1"/>
  <c r="I9" i="1" s="1"/>
  <c r="G34" i="1"/>
  <c r="I34" i="1" s="1"/>
  <c r="G10" i="1"/>
  <c r="I10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11" i="1"/>
  <c r="I11" i="1" s="1"/>
  <c r="G12" i="1"/>
  <c r="I12" i="1" s="1"/>
  <c r="G13" i="1"/>
  <c r="I13" i="1" s="1"/>
  <c r="G47" i="1"/>
  <c r="I47" i="1" s="1"/>
  <c r="G48" i="1"/>
  <c r="I48" i="1" s="1"/>
  <c r="G49" i="1"/>
  <c r="I49" i="1" s="1"/>
  <c r="G14" i="1"/>
  <c r="I14" i="1" s="1"/>
  <c r="G15" i="1"/>
  <c r="I15" i="1" s="1"/>
  <c r="G50" i="1"/>
  <c r="I50" i="1" s="1"/>
  <c r="G2" i="1"/>
  <c r="I2" i="1" s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J16" i="1" l="1"/>
  <c r="J17" i="1"/>
  <c r="J18" i="1"/>
  <c r="J19" i="1"/>
  <c r="J20" i="1"/>
  <c r="J21" i="1"/>
  <c r="J22" i="1"/>
  <c r="J23" i="1"/>
  <c r="J3" i="1"/>
  <c r="J4" i="1"/>
  <c r="J5" i="1"/>
  <c r="J24" i="1"/>
  <c r="J25" i="1"/>
  <c r="J26" i="1"/>
  <c r="J27" i="1"/>
  <c r="J28" i="1"/>
  <c r="J29" i="1"/>
  <c r="J6" i="1"/>
  <c r="J30" i="1"/>
  <c r="J7" i="1"/>
  <c r="J8" i="1"/>
  <c r="J31" i="1"/>
  <c r="J32" i="1"/>
  <c r="J33" i="1"/>
  <c r="J9" i="1"/>
  <c r="J34" i="1"/>
  <c r="J10" i="1"/>
  <c r="J35" i="1"/>
  <c r="J36" i="1"/>
  <c r="J37" i="1"/>
  <c r="J38" i="1"/>
  <c r="J39" i="1"/>
  <c r="J40" i="1"/>
  <c r="J41" i="1"/>
  <c r="J42" i="1"/>
  <c r="J43" i="1"/>
  <c r="J44" i="1"/>
  <c r="J45" i="1"/>
  <c r="J46" i="1"/>
  <c r="J11" i="1"/>
  <c r="J12" i="1"/>
  <c r="J13" i="1"/>
  <c r="J47" i="1"/>
  <c r="J48" i="1"/>
  <c r="J49" i="1"/>
  <c r="J14" i="1"/>
  <c r="J15" i="1"/>
  <c r="J50" i="1"/>
  <c r="J2" i="1"/>
</calcChain>
</file>

<file path=xl/sharedStrings.xml><?xml version="1.0" encoding="utf-8"?>
<sst xmlns="http://schemas.openxmlformats.org/spreadsheetml/2006/main" count="406" uniqueCount="158">
  <si>
    <t>FACILITYID</t>
  </si>
  <si>
    <t>DrainID</t>
  </si>
  <si>
    <t>Watershed</t>
  </si>
  <si>
    <t>Best Est Median Flow</t>
  </si>
  <si>
    <t>Weighted Composite Score</t>
  </si>
  <si>
    <t>K01-12155-1</t>
  </si>
  <si>
    <t>K01</t>
  </si>
  <si>
    <t>Dana Point</t>
  </si>
  <si>
    <t>L02-641-1</t>
  </si>
  <si>
    <t>L02</t>
  </si>
  <si>
    <t>San Juan Creek</t>
  </si>
  <si>
    <t>J01-9273-1</t>
  </si>
  <si>
    <t>J01</t>
  </si>
  <si>
    <t>Aliso</t>
  </si>
  <si>
    <t>L02-641-2</t>
  </si>
  <si>
    <t>L03</t>
  </si>
  <si>
    <t>M02-015-1</t>
  </si>
  <si>
    <t>M02</t>
  </si>
  <si>
    <t>San Clemente</t>
  </si>
  <si>
    <t>J01-9046-2</t>
  </si>
  <si>
    <t>J01-9082-4</t>
  </si>
  <si>
    <t>J01-9224-1</t>
  </si>
  <si>
    <t>J03-9215-3</t>
  </si>
  <si>
    <t>K01-12155-5</t>
  </si>
  <si>
    <t>J07</t>
  </si>
  <si>
    <t>L01</t>
  </si>
  <si>
    <t>L03-141-1</t>
  </si>
  <si>
    <t>J01-9224-2</t>
  </si>
  <si>
    <t>J03-9234-6</t>
  </si>
  <si>
    <t>L03-418-8</t>
  </si>
  <si>
    <t>M01-050-4</t>
  </si>
  <si>
    <t>J01-9082-2</t>
  </si>
  <si>
    <t>L03-073-3</t>
  </si>
  <si>
    <t>K01-12036-1</t>
  </si>
  <si>
    <t>M02-085-2</t>
  </si>
  <si>
    <t>M02-062-2</t>
  </si>
  <si>
    <t>L04-266-5</t>
  </si>
  <si>
    <t>L04</t>
  </si>
  <si>
    <t>I00-11468-1</t>
  </si>
  <si>
    <t>I00</t>
  </si>
  <si>
    <t>Laguna Coast</t>
  </si>
  <si>
    <t>I01-11010-1</t>
  </si>
  <si>
    <t>I01</t>
  </si>
  <si>
    <t>J01-9046-1</t>
  </si>
  <si>
    <t>J01-9082-3</t>
  </si>
  <si>
    <t>J01-9313-1</t>
  </si>
  <si>
    <t>J01-9349-1</t>
  </si>
  <si>
    <t>J01-9377-1</t>
  </si>
  <si>
    <t>J01-9785-1</t>
  </si>
  <si>
    <t>J07-9109-1</t>
  </si>
  <si>
    <t>J07-9109-2</t>
  </si>
  <si>
    <t>J07-9110-1</t>
  </si>
  <si>
    <t>J07-9110-2</t>
  </si>
  <si>
    <t>J07-9110-3</t>
  </si>
  <si>
    <t>K01-12036-10</t>
  </si>
  <si>
    <t>K01-12036-5</t>
  </si>
  <si>
    <t>K01-12156-4</t>
  </si>
  <si>
    <t>L00</t>
  </si>
  <si>
    <t>L01-125-2</t>
  </si>
  <si>
    <t>L01-218-2</t>
  </si>
  <si>
    <t>L01-261-1</t>
  </si>
  <si>
    <t>L01-340-1</t>
  </si>
  <si>
    <t>L01-372-1</t>
  </si>
  <si>
    <t>L01-404-1</t>
  </si>
  <si>
    <t>L01-728-5</t>
  </si>
  <si>
    <t>L01-730-1</t>
  </si>
  <si>
    <t>L01-747-2</t>
  </si>
  <si>
    <t>L01-749-2</t>
  </si>
  <si>
    <t>L01-760-1</t>
  </si>
  <si>
    <t>L01-760-2</t>
  </si>
  <si>
    <t>L01-766-4</t>
  </si>
  <si>
    <t>L01-766-7</t>
  </si>
  <si>
    <t>L03-172-2</t>
  </si>
  <si>
    <t>L03-316-1</t>
  </si>
  <si>
    <t>L03-316-2</t>
  </si>
  <si>
    <t>L03-418-1</t>
  </si>
  <si>
    <t>L03-455-1</t>
  </si>
  <si>
    <t>L03-455-2</t>
  </si>
  <si>
    <t>L03-455-5</t>
  </si>
  <si>
    <t>L03-455-7</t>
  </si>
  <si>
    <t>L03-708-1</t>
  </si>
  <si>
    <t>L03-708-9</t>
  </si>
  <si>
    <t>L05-049-1</t>
  </si>
  <si>
    <t>L05</t>
  </si>
  <si>
    <t>L05-489-3</t>
  </si>
  <si>
    <t>L05-489-7</t>
  </si>
  <si>
    <t>M02-032-1</t>
  </si>
  <si>
    <t>Difference in flow from 2016</t>
  </si>
  <si>
    <t>Difference in score from 2016</t>
  </si>
  <si>
    <t>Station</t>
  </si>
  <si>
    <t>Flow 2016</t>
  </si>
  <si>
    <t>Flow 2018</t>
  </si>
  <si>
    <t>Score 2016</t>
  </si>
  <si>
    <t>Score 2018</t>
  </si>
  <si>
    <t>Yes</t>
  </si>
  <si>
    <t>Best Est Median Flow_2018</t>
  </si>
  <si>
    <t>Best Est Median Flow_2016</t>
  </si>
  <si>
    <t>Continuos_2016</t>
  </si>
  <si>
    <t>Continuos_2018</t>
  </si>
  <si>
    <t>Continuous_20181920</t>
  </si>
  <si>
    <t>L03-708-11 (L03P05)</t>
  </si>
  <si>
    <t>K01-12058-1 (K01P08)</t>
  </si>
  <si>
    <t>K01-12058-2 (K01P09)</t>
  </si>
  <si>
    <t>J07-9109-4 (J07P02)</t>
  </si>
  <si>
    <t>J06-9079-1 (J06P03)</t>
  </si>
  <si>
    <t>L01-724-4 (L01P03)</t>
  </si>
  <si>
    <t>L02-246-1 (L11P01)</t>
  </si>
  <si>
    <t>L03-662-3 (L03P16)</t>
  </si>
  <si>
    <t>L02-166-2 (L02P25)</t>
  </si>
  <si>
    <t>M02-085-1 (M02P06)</t>
  </si>
  <si>
    <t>J01-9005-1 (J03P05)</t>
  </si>
  <si>
    <t>L02-374-1 (L02P50)</t>
  </si>
  <si>
    <t>J01-9007-1 (J02P05)</t>
  </si>
  <si>
    <t>J01-10004-1 (J01P01)</t>
  </si>
  <si>
    <t>J01-9066-2 (J01P03)</t>
  </si>
  <si>
    <t>M01-042-1 (M01S01)</t>
  </si>
  <si>
    <t>K01-12177-1 (K01P07)</t>
  </si>
  <si>
    <t>K01-12126-1 (K01S01)</t>
  </si>
  <si>
    <t>K01-12032-2 (K01P11)</t>
  </si>
  <si>
    <t>L03-691-1 (L03P09)</t>
  </si>
  <si>
    <t>L03-316-3 (L03P12)</t>
  </si>
  <si>
    <t>J06-10011-1 (J06P01)</t>
  </si>
  <si>
    <t>J03-9221-1 (J03P02)</t>
  </si>
  <si>
    <t>L02-166-3 (L02P26)</t>
  </si>
  <si>
    <t>J06-9362-1 (J06-03)</t>
  </si>
  <si>
    <t>L03-214-2 (L03P18)</t>
  </si>
  <si>
    <t>L04-136-1 (L04P07)</t>
  </si>
  <si>
    <t>I01-11343-2 (I02P18)</t>
  </si>
  <si>
    <t>J01-10017-1 (J01TBN4)</t>
  </si>
  <si>
    <t>J01-10019-1 (J01P33)</t>
  </si>
  <si>
    <t>J01-9008-1 (J01P30)</t>
  </si>
  <si>
    <t>J01-9066-1 (J01P04)</t>
  </si>
  <si>
    <t>J01-9131-1 (J01P28)</t>
  </si>
  <si>
    <t>J01-9144-1 (J01P23)</t>
  </si>
  <si>
    <t>J01-9144-4 (J01P26)</t>
  </si>
  <si>
    <t>.</t>
  </si>
  <si>
    <t>J01-9992-1 (J01P27)</t>
  </si>
  <si>
    <t>J03-9368-1 (J03TBN1)</t>
  </si>
  <si>
    <t>J03-9368-2 (J03TBN2)</t>
  </si>
  <si>
    <t>K01-12138-1 (K01TBN1)</t>
  </si>
  <si>
    <t>L00-12094-1 (L00P01)</t>
  </si>
  <si>
    <t>L01-223-1  (L08TBN1)</t>
  </si>
  <si>
    <t>L01-618-5 (L01S09)</t>
  </si>
  <si>
    <t>L01-724-1 (L01S01)</t>
  </si>
  <si>
    <t>L01-727-1 (L01S04)</t>
  </si>
  <si>
    <t>L01-728-3 (L01S02)</t>
  </si>
  <si>
    <t>L01-731-1 (L08TBN2)</t>
  </si>
  <si>
    <t>L01-766-2 (L01S06)</t>
  </si>
  <si>
    <t>L02-541-9 (L02P02)</t>
  </si>
  <si>
    <t>L02-622-2 (L02P32)</t>
  </si>
  <si>
    <t>L03-074-1 (L03B01)</t>
  </si>
  <si>
    <t>L03-142-1 (L03P24)</t>
  </si>
  <si>
    <t>L03-316-4 (L03P12)</t>
  </si>
  <si>
    <t>L03-693-1 (L03P11)</t>
  </si>
  <si>
    <t>L04-301-1 (L04P008)</t>
  </si>
  <si>
    <t xml:space="preserve">L04-136-1u (L04P07) </t>
  </si>
  <si>
    <t>L04-301-1 (L04P08)</t>
  </si>
  <si>
    <t>L01-223-1 (L08TBN1)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</si>
</sst>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3" borderId="0" xfId="0" applyFill="1" applyAlignment="1">
      <alignment wrapText="1"/>
    </xf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0" fontId="16" fillId="0" borderId="0" xfId="0" applyFont="1" applyFill="1" applyAlignment="1">
      <alignment horizontal="center" vertical="center" wrapText="1"/>
    </xf>
    <xf numFmtId="0" fontId="0" fillId="34" borderId="0" xfId="0" applyFill="1"/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E12" sqref="E12"/>
    </sheetView>
  </sheetViews>
  <sheetFormatPr defaultRowHeight="15" x14ac:dyDescent="0.25"/>
  <cols>
    <col min="1" max="1" width="24.7109375" style="2" customWidth="1"/>
    <col min="2" max="5" width="14.42578125" style="2" customWidth="1"/>
    <col min="6" max="6" width="17.140625" style="2" customWidth="1"/>
    <col min="7" max="7" width="14.42578125" style="2" customWidth="1"/>
    <col min="8" max="8" width="16.5703125" customWidth="1"/>
    <col min="9" max="9" width="10.42578125" customWidth="1"/>
    <col min="10" max="10" width="10.28515625" customWidth="1"/>
    <col min="11" max="11" width="11" customWidth="1"/>
    <col min="12" max="12" width="10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95</v>
      </c>
      <c r="E1" s="1" t="s">
        <v>4</v>
      </c>
      <c r="F1" s="1" t="s">
        <v>97</v>
      </c>
      <c r="G1" s="1" t="s">
        <v>96</v>
      </c>
      <c r="H1" s="1" t="s">
        <v>98</v>
      </c>
      <c r="I1" s="9" t="s">
        <v>87</v>
      </c>
      <c r="J1" s="9" t="s">
        <v>88</v>
      </c>
      <c r="K1" s="11" t="s">
        <v>99</v>
      </c>
      <c r="L1" s="11"/>
    </row>
    <row r="2" spans="1:12" x14ac:dyDescent="0.25">
      <c r="A2" s="2" t="s">
        <v>5</v>
      </c>
      <c r="B2" s="2" t="s">
        <v>6</v>
      </c>
      <c r="C2" s="2" t="s">
        <v>7</v>
      </c>
      <c r="D2" s="3">
        <v>0</v>
      </c>
      <c r="E2" s="4">
        <v>0</v>
      </c>
      <c r="F2" s="4" t="s">
        <v>94</v>
      </c>
      <c r="G2" s="7">
        <f>VLOOKUP(A2, scores2016, 2, FALSE)</f>
        <v>0</v>
      </c>
      <c r="I2" s="7">
        <f>D2-G2</f>
        <v>0</v>
      </c>
      <c r="J2" s="8">
        <f>E2-'2016 Score'!C2</f>
        <v>-58</v>
      </c>
      <c r="K2" t="s">
        <v>135</v>
      </c>
    </row>
    <row r="3" spans="1:12" x14ac:dyDescent="0.25">
      <c r="A3" s="2" t="s">
        <v>54</v>
      </c>
      <c r="B3" s="2" t="s">
        <v>6</v>
      </c>
      <c r="C3" s="2" t="s">
        <v>7</v>
      </c>
      <c r="D3" s="3">
        <v>6.4769108829498198E-3</v>
      </c>
      <c r="E3" s="4">
        <v>0</v>
      </c>
      <c r="G3" s="7">
        <f>VLOOKUP(A3, scores2016, 2, FALSE)</f>
        <v>1.7714767469463586E-3</v>
      </c>
      <c r="H3" s="4"/>
      <c r="I3" s="7">
        <f>D3-G3</f>
        <v>4.7054341360034616E-3</v>
      </c>
      <c r="J3" s="8">
        <f>E3-'2016 Score'!C74</f>
        <v>-49.5</v>
      </c>
    </row>
    <row r="4" spans="1:12" x14ac:dyDescent="0.25">
      <c r="A4" s="2" t="s">
        <v>55</v>
      </c>
      <c r="B4" s="2" t="s">
        <v>6</v>
      </c>
      <c r="C4" s="2" t="s">
        <v>7</v>
      </c>
      <c r="D4" s="3">
        <v>6.73495747680663E-2</v>
      </c>
      <c r="E4" s="4">
        <v>34.4073738408404</v>
      </c>
      <c r="G4" s="7">
        <f>VLOOKUP(A4, scores2016, 2, FALSE)</f>
        <v>2.5582585276510254E-2</v>
      </c>
      <c r="H4" s="4"/>
      <c r="I4" s="7">
        <f>D4-G4</f>
        <v>4.176698949155605E-2</v>
      </c>
      <c r="J4" s="8">
        <f>E4-'2016 Score'!C75</f>
        <v>-25.5926261591596</v>
      </c>
    </row>
    <row r="5" spans="1:12" x14ac:dyDescent="0.25">
      <c r="A5" t="s">
        <v>139</v>
      </c>
      <c r="B5" s="2" t="s">
        <v>6</v>
      </c>
      <c r="C5" s="2" t="s">
        <v>7</v>
      </c>
      <c r="D5" s="3">
        <v>3.95320675325394E-3</v>
      </c>
      <c r="E5" s="4">
        <v>0</v>
      </c>
      <c r="G5" s="7">
        <f>VLOOKUP(A5, scores2016, 2, FALSE)</f>
        <v>3.1646035641392611E-3</v>
      </c>
      <c r="H5" s="4"/>
      <c r="I5" s="7">
        <f>D5-G5</f>
        <v>7.8860318911467891E-4</v>
      </c>
      <c r="J5" s="8">
        <f>E5-'2016 Score'!C76</f>
        <v>-46</v>
      </c>
    </row>
    <row r="6" spans="1:12" x14ac:dyDescent="0.25">
      <c r="A6" s="2" t="s">
        <v>62</v>
      </c>
      <c r="B6" s="2" t="s">
        <v>25</v>
      </c>
      <c r="C6" s="2" t="s">
        <v>10</v>
      </c>
      <c r="D6" s="3">
        <v>1.2938683725357E-2</v>
      </c>
      <c r="E6" s="4">
        <v>38.345108695652101</v>
      </c>
      <c r="G6" s="7">
        <f>VLOOKUP(A6, scores2016, 2, FALSE)</f>
        <v>4.0283130451803754E-3</v>
      </c>
      <c r="H6" s="4"/>
      <c r="I6" s="7">
        <f>D6-G6</f>
        <v>8.9103706801766241E-3</v>
      </c>
      <c r="J6" s="8">
        <f>E6-'2016 Score'!C84</f>
        <v>-12.154891304347899</v>
      </c>
    </row>
    <row r="7" spans="1:12" x14ac:dyDescent="0.25">
      <c r="A7" t="s">
        <v>143</v>
      </c>
      <c r="B7" s="2" t="s">
        <v>25</v>
      </c>
      <c r="C7" s="2" t="s">
        <v>10</v>
      </c>
      <c r="D7" s="3">
        <v>3.3303300357818498E-2</v>
      </c>
      <c r="E7" s="4">
        <v>35.518087038639202</v>
      </c>
      <c r="G7" s="7">
        <f>VLOOKUP(A7, scores2016, 2, FALSE)</f>
        <v>1.9931757254798732E-2</v>
      </c>
      <c r="H7" s="4"/>
      <c r="I7" s="7">
        <f>D7-G7</f>
        <v>1.3371543103019766E-2</v>
      </c>
      <c r="J7" s="8">
        <f>E7-'2016 Score'!C87</f>
        <v>-19.481912961360798</v>
      </c>
    </row>
    <row r="8" spans="1:12" x14ac:dyDescent="0.25">
      <c r="A8" t="s">
        <v>144</v>
      </c>
      <c r="B8" s="2" t="s">
        <v>25</v>
      </c>
      <c r="C8" s="2" t="s">
        <v>10</v>
      </c>
      <c r="D8" s="3">
        <v>2.6975520793914701E-2</v>
      </c>
      <c r="E8" s="4">
        <v>60.271747600691803</v>
      </c>
      <c r="G8" s="7">
        <f>VLOOKUP(A8, scores2016, 2, FALSE)</f>
        <v>4.3228359329176166E-2</v>
      </c>
      <c r="H8" s="4"/>
      <c r="I8" s="7">
        <f>D8-G8</f>
        <v>-1.6252838535261466E-2</v>
      </c>
      <c r="J8" s="8">
        <f>E8-'2016 Score'!C88</f>
        <v>-8.9157523993081966</v>
      </c>
    </row>
    <row r="9" spans="1:12" x14ac:dyDescent="0.25">
      <c r="A9" s="2" t="s">
        <v>66</v>
      </c>
      <c r="B9" s="2" t="s">
        <v>25</v>
      </c>
      <c r="C9" s="2" t="s">
        <v>10</v>
      </c>
      <c r="D9" s="3">
        <v>1.00104040679931E-2</v>
      </c>
      <c r="E9" s="4">
        <v>11.375</v>
      </c>
      <c r="G9" s="7">
        <f>VLOOKUP(A9, scores2016, 2, FALSE)</f>
        <v>2.223964493693332E-3</v>
      </c>
      <c r="H9" s="4"/>
      <c r="I9" s="7">
        <f>D9-G9</f>
        <v>7.7864395742997675E-3</v>
      </c>
      <c r="J9" s="8">
        <f>E9-'2016 Score'!C93</f>
        <v>-31.125</v>
      </c>
    </row>
    <row r="10" spans="1:12" x14ac:dyDescent="0.25">
      <c r="A10" s="2" t="s">
        <v>68</v>
      </c>
      <c r="B10" s="2" t="s">
        <v>25</v>
      </c>
      <c r="C10" s="2" t="s">
        <v>10</v>
      </c>
      <c r="D10" s="3">
        <v>1.9242156795501699E-2</v>
      </c>
      <c r="E10" s="4">
        <v>52.431561568888299</v>
      </c>
      <c r="G10" s="7">
        <f>VLOOKUP(A10, scores2016, 2, FALSE)</f>
        <v>5.4130456544611294E-3</v>
      </c>
      <c r="H10" s="4"/>
      <c r="I10" s="7">
        <f>D10-G10</f>
        <v>1.382911114104057E-2</v>
      </c>
      <c r="J10" s="8">
        <f>E10-'2016 Score'!C95</f>
        <v>7.9315615688882986</v>
      </c>
    </row>
    <row r="11" spans="1:12" x14ac:dyDescent="0.25">
      <c r="A11" s="2" t="s">
        <v>78</v>
      </c>
      <c r="B11" s="2" t="s">
        <v>15</v>
      </c>
      <c r="C11" s="2" t="s">
        <v>10</v>
      </c>
      <c r="D11" s="3">
        <v>1.6282011716842602E-2</v>
      </c>
      <c r="E11" s="4">
        <v>52.436405517054297</v>
      </c>
      <c r="G11" s="7">
        <f>VLOOKUP(A11, scores2016, 2, FALSE)</f>
        <v>5.6564229009407763E-3</v>
      </c>
      <c r="H11" s="4"/>
      <c r="I11" s="7">
        <f>D11-G11</f>
        <v>1.0625588815901825E-2</v>
      </c>
      <c r="J11" s="8">
        <f>E11-'2016 Score'!C111</f>
        <v>-7.5635944829457031</v>
      </c>
    </row>
    <row r="12" spans="1:12" x14ac:dyDescent="0.25">
      <c r="A12" s="2" t="s">
        <v>79</v>
      </c>
      <c r="B12" s="2" t="s">
        <v>15</v>
      </c>
      <c r="C12" s="2" t="s">
        <v>10</v>
      </c>
      <c r="D12" s="3">
        <v>2.6037134387969899E-2</v>
      </c>
      <c r="E12" s="4">
        <v>58.7049373506661</v>
      </c>
      <c r="G12" s="7">
        <f>VLOOKUP(A12, scores2016, 2, FALSE)</f>
        <v>1.0140718603318817E-2</v>
      </c>
      <c r="H12" s="4"/>
      <c r="I12" s="7">
        <f>D12-G12</f>
        <v>1.5896415784651084E-2</v>
      </c>
      <c r="J12" s="8">
        <f>E12-'2016 Score'!C112</f>
        <v>-6.7950626493339001</v>
      </c>
    </row>
    <row r="13" spans="1:12" x14ac:dyDescent="0.25">
      <c r="A13" t="s">
        <v>153</v>
      </c>
      <c r="B13" s="2" t="s">
        <v>15</v>
      </c>
      <c r="C13" s="2" t="s">
        <v>10</v>
      </c>
      <c r="D13" s="3">
        <v>8.5735487274169797E-2</v>
      </c>
      <c r="E13" s="4">
        <v>64.688899089589896</v>
      </c>
      <c r="G13" s="7">
        <f>VLOOKUP(A13, scores2016, 2, FALSE)</f>
        <v>3.7765434798566012E-2</v>
      </c>
      <c r="H13" s="4"/>
      <c r="I13" s="7">
        <f>D13-G13</f>
        <v>4.7970052475603785E-2</v>
      </c>
      <c r="J13" s="8">
        <f>E13-'2016 Score'!C113</f>
        <v>5.6888990895898957</v>
      </c>
    </row>
    <row r="14" spans="1:12" x14ac:dyDescent="0.25">
      <c r="A14" s="2" t="s">
        <v>82</v>
      </c>
      <c r="B14" s="2" t="s">
        <v>83</v>
      </c>
      <c r="C14" s="2" t="s">
        <v>10</v>
      </c>
      <c r="D14" s="3">
        <v>4.80924616012572E-2</v>
      </c>
      <c r="E14" s="4">
        <v>70.201444312460197</v>
      </c>
      <c r="G14" s="7">
        <f>VLOOKUP(A14, scores2016, 2, FALSE)</f>
        <v>2.9079384794895833E-2</v>
      </c>
      <c r="H14" s="4"/>
      <c r="I14" s="7">
        <f>D14-G14</f>
        <v>1.9013076806361367E-2</v>
      </c>
      <c r="J14" s="8">
        <f>E14-'2016 Score'!C117</f>
        <v>-1.7985556875398032</v>
      </c>
    </row>
    <row r="15" spans="1:12" x14ac:dyDescent="0.25">
      <c r="A15" s="2" t="s">
        <v>85</v>
      </c>
      <c r="B15" s="2" t="s">
        <v>83</v>
      </c>
      <c r="C15" s="2" t="s">
        <v>10</v>
      </c>
      <c r="D15" s="3">
        <v>3.4666321071624699E-2</v>
      </c>
      <c r="E15" s="4">
        <v>63.790498867835097</v>
      </c>
      <c r="G15" s="7">
        <f>VLOOKUP(A15, scores2016, 2, FALSE)</f>
        <v>7.4282116304972126E-2</v>
      </c>
      <c r="H15" s="4"/>
      <c r="I15" s="7">
        <f>D15-G15</f>
        <v>-3.9615795233347427E-2</v>
      </c>
      <c r="J15" s="8">
        <f>E15-'2016 Score'!C119</f>
        <v>-7.2095011321649025</v>
      </c>
    </row>
    <row r="16" spans="1:12" x14ac:dyDescent="0.25">
      <c r="A16" s="2" t="s">
        <v>38</v>
      </c>
      <c r="B16" s="2" t="s">
        <v>39</v>
      </c>
      <c r="C16" s="2" t="s">
        <v>40</v>
      </c>
      <c r="D16" s="3">
        <v>4.2545493422980703E-2</v>
      </c>
      <c r="E16" s="4">
        <v>63.5</v>
      </c>
      <c r="F16" s="4"/>
      <c r="G16" s="7">
        <f>VLOOKUP(A16, scores2016, 2, FALSE)</f>
        <v>0.12588478266188671</v>
      </c>
      <c r="I16" s="7">
        <f>D16-G16</f>
        <v>-8.3339289238906017E-2</v>
      </c>
      <c r="J16" s="8">
        <f>E16-'2016 Score'!C50</f>
        <v>17.5</v>
      </c>
    </row>
    <row r="17" spans="1:10" x14ac:dyDescent="0.25">
      <c r="A17" s="2" t="s">
        <v>41</v>
      </c>
      <c r="B17" s="2" t="s">
        <v>42</v>
      </c>
      <c r="C17" s="2" t="s">
        <v>40</v>
      </c>
      <c r="D17" s="3">
        <v>4.1330111425734702E-3</v>
      </c>
      <c r="E17" s="4">
        <v>49.5</v>
      </c>
      <c r="F17" s="4"/>
      <c r="G17" s="7">
        <f>VLOOKUP(A17, scores2016, 2, FALSE)</f>
        <v>2.447759662870003E-2</v>
      </c>
      <c r="I17" s="7">
        <f>D17-G17</f>
        <v>-2.0344585486126561E-2</v>
      </c>
      <c r="J17" s="8">
        <f>E17-'2016 Score'!C51</f>
        <v>8.5</v>
      </c>
    </row>
    <row r="18" spans="1:10" x14ac:dyDescent="0.25">
      <c r="A18" t="s">
        <v>127</v>
      </c>
      <c r="B18" s="2" t="s">
        <v>42</v>
      </c>
      <c r="C18" s="2" t="s">
        <v>40</v>
      </c>
      <c r="D18" s="3">
        <v>1.36131320378733E-3</v>
      </c>
      <c r="E18" s="4">
        <v>0</v>
      </c>
      <c r="F18" s="4"/>
      <c r="G18" s="7">
        <f>VLOOKUP(A18, scores2016, 2, FALSE)</f>
        <v>1.4986283650203453E-4</v>
      </c>
      <c r="I18" s="7">
        <f>D18-G18</f>
        <v>1.2114503672852955E-3</v>
      </c>
      <c r="J18" s="8">
        <f>E18-'2016 Score'!C52</f>
        <v>-41</v>
      </c>
    </row>
    <row r="19" spans="1:10" x14ac:dyDescent="0.25">
      <c r="A19" s="2" t="s">
        <v>48</v>
      </c>
      <c r="B19" s="2" t="s">
        <v>12</v>
      </c>
      <c r="C19" s="2" t="s">
        <v>13</v>
      </c>
      <c r="D19" s="3">
        <v>1.6304850668471199E-3</v>
      </c>
      <c r="E19" s="4">
        <v>34.125</v>
      </c>
      <c r="F19" s="4"/>
      <c r="G19" s="7">
        <f>VLOOKUP(A19, scores2016, 2, FALSE)</f>
        <v>4.1961594220628904E-4</v>
      </c>
      <c r="I19" s="7">
        <f>D19-G19</f>
        <v>1.2108691246408309E-3</v>
      </c>
      <c r="J19" s="8">
        <f>E19-'2016 Score'!C65</f>
        <v>-17.4375</v>
      </c>
    </row>
    <row r="20" spans="1:10" x14ac:dyDescent="0.25">
      <c r="A20" s="2" t="s">
        <v>49</v>
      </c>
      <c r="B20" s="2" t="s">
        <v>24</v>
      </c>
      <c r="C20" s="2" t="s">
        <v>13</v>
      </c>
      <c r="D20" s="3">
        <v>2.30777369274184E-3</v>
      </c>
      <c r="E20" s="4">
        <v>36.4</v>
      </c>
      <c r="F20" s="4"/>
      <c r="G20" s="7">
        <f>VLOOKUP(A20, scores2016, 2, FALSE)</f>
        <v>9.4413586996415033E-4</v>
      </c>
      <c r="I20" s="7">
        <f>D20-G20</f>
        <v>1.3636378227776897E-3</v>
      </c>
      <c r="J20" s="8">
        <f>E20-'2016 Score'!C69</f>
        <v>-9.6000000000000014</v>
      </c>
    </row>
    <row r="21" spans="1:10" x14ac:dyDescent="0.25">
      <c r="A21" s="2" t="s">
        <v>50</v>
      </c>
      <c r="B21" s="2" t="s">
        <v>24</v>
      </c>
      <c r="C21" s="2" t="s">
        <v>13</v>
      </c>
      <c r="D21" s="3">
        <v>7.3531158796411603E-2</v>
      </c>
      <c r="E21" s="4">
        <v>0</v>
      </c>
      <c r="F21" s="4"/>
      <c r="G21" s="7">
        <f>VLOOKUP(A21, scores2016, 2, FALSE)</f>
        <v>4.4689097844969786E-2</v>
      </c>
      <c r="I21" s="7">
        <f>D21-G21</f>
        <v>2.8842060951441817E-2</v>
      </c>
      <c r="J21" s="8">
        <f>E21-'2016 Score'!C70</f>
        <v>-51</v>
      </c>
    </row>
    <row r="22" spans="1:10" x14ac:dyDescent="0.25">
      <c r="A22" s="2" t="s">
        <v>52</v>
      </c>
      <c r="B22" s="2" t="s">
        <v>24</v>
      </c>
      <c r="C22" s="2" t="s">
        <v>13</v>
      </c>
      <c r="D22" s="3">
        <v>8.6016496401123104E-4</v>
      </c>
      <c r="E22" s="4">
        <v>47.5</v>
      </c>
      <c r="F22" s="4"/>
      <c r="G22" s="7">
        <f>VLOOKUP(A22, scores2016, 2, FALSE)</f>
        <v>5.5599112342333301E-4</v>
      </c>
      <c r="I22" s="7">
        <f>D22-G22</f>
        <v>3.0417384058789804E-4</v>
      </c>
      <c r="J22" s="8">
        <f>E22-'2016 Score'!C72</f>
        <v>-0.5</v>
      </c>
    </row>
    <row r="23" spans="1:10" x14ac:dyDescent="0.25">
      <c r="A23" s="2" t="s">
        <v>53</v>
      </c>
      <c r="B23" s="2" t="s">
        <v>24</v>
      </c>
      <c r="C23" s="2" t="s">
        <v>13</v>
      </c>
      <c r="D23" s="3">
        <v>5.4757123494949102E-3</v>
      </c>
      <c r="E23" s="4">
        <v>50.5</v>
      </c>
      <c r="F23" s="4"/>
      <c r="G23" s="7">
        <f>VLOOKUP(A23, scores2016, 2, FALSE)</f>
        <v>5.283664072281021E-3</v>
      </c>
      <c r="I23" s="7">
        <f>D23-G23</f>
        <v>1.9204827721388922E-4</v>
      </c>
      <c r="J23" s="8">
        <f>E23-'2016 Score'!C73</f>
        <v>1</v>
      </c>
    </row>
    <row r="24" spans="1:10" x14ac:dyDescent="0.25">
      <c r="A24" s="2" t="s">
        <v>56</v>
      </c>
      <c r="B24" s="2" t="s">
        <v>6</v>
      </c>
      <c r="C24" s="2" t="s">
        <v>7</v>
      </c>
      <c r="D24" s="3">
        <v>0.25167235636229401</v>
      </c>
      <c r="E24" s="4">
        <v>82</v>
      </c>
      <c r="F24" s="4"/>
      <c r="G24" s="7">
        <f>VLOOKUP(A24, scores2016, 2, FALSE)</f>
        <v>0.20721774923767358</v>
      </c>
      <c r="I24" s="7">
        <f>D24-G24</f>
        <v>4.4454607124620432E-2</v>
      </c>
      <c r="J24" s="8">
        <f>E24-'2016 Score'!C77</f>
        <v>39</v>
      </c>
    </row>
    <row r="25" spans="1:10" x14ac:dyDescent="0.25">
      <c r="A25" t="s">
        <v>140</v>
      </c>
      <c r="B25" s="2" t="s">
        <v>57</v>
      </c>
      <c r="C25" s="2" t="s">
        <v>10</v>
      </c>
      <c r="D25" s="3">
        <v>2.47491474377803E-3</v>
      </c>
      <c r="E25" s="4">
        <v>0</v>
      </c>
      <c r="F25" s="4"/>
      <c r="G25" s="7">
        <f>VLOOKUP(A25, scores2016, 2, FALSE)</f>
        <v>1.5861482615397728E-3</v>
      </c>
      <c r="I25" s="7">
        <f>D25-G25</f>
        <v>8.8876648223825717E-4</v>
      </c>
      <c r="J25" s="8">
        <f>E25-'2016 Score'!C78</f>
        <v>-58.5</v>
      </c>
    </row>
    <row r="26" spans="1:10" x14ac:dyDescent="0.25">
      <c r="A26" s="2" t="s">
        <v>58</v>
      </c>
      <c r="B26" s="2" t="s">
        <v>25</v>
      </c>
      <c r="C26" s="2" t="s">
        <v>10</v>
      </c>
      <c r="D26" s="3">
        <v>2.8998203469007399E-2</v>
      </c>
      <c r="E26" s="4">
        <v>0</v>
      </c>
      <c r="F26" s="4"/>
      <c r="G26" s="7">
        <f>VLOOKUP(A26, scores2016, 2, FALSE)</f>
        <v>1.7623869572664142E-2</v>
      </c>
      <c r="I26" s="7">
        <f>D26-G26</f>
        <v>1.1374333896343257E-2</v>
      </c>
      <c r="J26" s="8">
        <f>E26-'2016 Score'!C79</f>
        <v>-88.632701424999993</v>
      </c>
    </row>
    <row r="27" spans="1:10" x14ac:dyDescent="0.25">
      <c r="A27" s="2" t="s">
        <v>59</v>
      </c>
      <c r="B27" s="2" t="s">
        <v>25</v>
      </c>
      <c r="C27" s="2" t="s">
        <v>10</v>
      </c>
      <c r="D27" s="3">
        <v>5.3402369208950399E-3</v>
      </c>
      <c r="E27" s="4">
        <v>56.5</v>
      </c>
      <c r="F27" s="4"/>
      <c r="G27" s="7">
        <f>VLOOKUP(A27, scores2016, 2, FALSE)</f>
        <v>2.5176956532377347E-3</v>
      </c>
      <c r="I27" s="7">
        <f>D27-G27</f>
        <v>2.8225412676573052E-3</v>
      </c>
      <c r="J27" s="8">
        <f>E27-'2016 Score'!C80</f>
        <v>-19.666666675000002</v>
      </c>
    </row>
    <row r="28" spans="1:10" x14ac:dyDescent="0.25">
      <c r="A28" t="s">
        <v>157</v>
      </c>
      <c r="B28" s="2" t="s">
        <v>25</v>
      </c>
      <c r="C28" s="2" t="s">
        <v>10</v>
      </c>
      <c r="D28" s="3">
        <v>3.00122775486527E-2</v>
      </c>
      <c r="E28" s="4">
        <v>69.5</v>
      </c>
      <c r="F28" s="4"/>
      <c r="G28" s="7">
        <f>VLOOKUP(A28, scores2016, 2, FALSE)</f>
        <v>1.6784637688251561E-3</v>
      </c>
      <c r="I28" s="7">
        <f>D28-G28</f>
        <v>2.8333813779827542E-2</v>
      </c>
      <c r="J28" s="8">
        <f>E28-'2016 Score'!C81</f>
        <v>2.7741935500000068</v>
      </c>
    </row>
    <row r="29" spans="1:10" x14ac:dyDescent="0.25">
      <c r="A29" s="2" t="s">
        <v>60</v>
      </c>
      <c r="B29" s="2" t="s">
        <v>25</v>
      </c>
      <c r="C29" s="2" t="s">
        <v>10</v>
      </c>
      <c r="D29" s="3">
        <v>5.1069633692709601E-3</v>
      </c>
      <c r="E29" s="4">
        <v>52.5</v>
      </c>
      <c r="F29" s="4"/>
      <c r="G29" s="7">
        <f>VLOOKUP(A29, scores2016, 2, FALSE)</f>
        <v>2.3666339140434702E-3</v>
      </c>
      <c r="I29" s="7">
        <f>D29-G29</f>
        <v>2.7403294552274899E-3</v>
      </c>
      <c r="J29" s="8">
        <f>E29-'2016 Score'!C82</f>
        <v>-0.5</v>
      </c>
    </row>
    <row r="30" spans="1:10" x14ac:dyDescent="0.25">
      <c r="A30" t="s">
        <v>142</v>
      </c>
      <c r="B30" s="2" t="s">
        <v>25</v>
      </c>
      <c r="C30" s="2" t="s">
        <v>10</v>
      </c>
      <c r="D30" s="3">
        <v>3.7398476696140501E-3</v>
      </c>
      <c r="E30" s="4">
        <v>0</v>
      </c>
      <c r="F30" s="4"/>
      <c r="G30" s="7">
        <f>VLOOKUP(A30, scores2016, 2, FALSE)</f>
        <v>1.1014918482915089E-3</v>
      </c>
      <c r="I30" s="7">
        <f>D30-G30</f>
        <v>2.6383558213225414E-3</v>
      </c>
      <c r="J30" s="8">
        <f>E30-'2016 Score'!C86</f>
        <v>-80.546391749999998</v>
      </c>
    </row>
    <row r="31" spans="1:10" x14ac:dyDescent="0.25">
      <c r="A31" s="2" t="s">
        <v>64</v>
      </c>
      <c r="B31" s="2" t="s">
        <v>25</v>
      </c>
      <c r="C31" s="2" t="s">
        <v>10</v>
      </c>
      <c r="D31" s="3">
        <v>3.6718921306370801E-3</v>
      </c>
      <c r="E31" s="4">
        <v>22.75</v>
      </c>
      <c r="F31" s="4"/>
      <c r="G31" s="7">
        <f>VLOOKUP(A31, scores2016, 2, FALSE)</f>
        <v>1.7009431943006343E-3</v>
      </c>
      <c r="I31" s="7">
        <f>D31-G31</f>
        <v>1.970948936336446E-3</v>
      </c>
      <c r="J31" s="8">
        <f>E31-'2016 Score'!C90</f>
        <v>-23.25</v>
      </c>
    </row>
    <row r="32" spans="1:10" x14ac:dyDescent="0.25">
      <c r="A32" s="2" t="s">
        <v>65</v>
      </c>
      <c r="B32" s="2" t="s">
        <v>25</v>
      </c>
      <c r="C32" s="2" t="s">
        <v>10</v>
      </c>
      <c r="D32" s="3">
        <v>1.9134868955739499E-3</v>
      </c>
      <c r="E32" s="4">
        <v>0</v>
      </c>
      <c r="F32" s="4"/>
      <c r="G32" s="7">
        <f>VLOOKUP(A32, scores2016, 2, FALSE)</f>
        <v>8.3923188441257825E-3</v>
      </c>
      <c r="I32" s="7">
        <f>D32-G32</f>
        <v>-6.4788319485518326E-3</v>
      </c>
      <c r="J32" s="8">
        <f>E32-'2016 Score'!C91</f>
        <v>-91.932270924999997</v>
      </c>
    </row>
    <row r="33" spans="1:10" x14ac:dyDescent="0.25">
      <c r="A33" t="s">
        <v>146</v>
      </c>
      <c r="B33" s="2" t="s">
        <v>25</v>
      </c>
      <c r="C33" s="2" t="s">
        <v>10</v>
      </c>
      <c r="D33" s="3">
        <v>6.8270056167034507E-2</v>
      </c>
      <c r="E33" s="4">
        <v>36.25</v>
      </c>
      <c r="F33" s="4"/>
      <c r="G33" s="7">
        <f>VLOOKUP(A33, scores2016, 2, FALSE)</f>
        <v>4.1961594220628909E-2</v>
      </c>
      <c r="I33" s="7">
        <f>D33-G33</f>
        <v>2.6308461946405598E-2</v>
      </c>
      <c r="J33" s="8">
        <f>E33-'2016 Score'!C92</f>
        <v>-12.25</v>
      </c>
    </row>
    <row r="34" spans="1:10" x14ac:dyDescent="0.25">
      <c r="A34" s="2" t="s">
        <v>67</v>
      </c>
      <c r="B34" s="2" t="s">
        <v>25</v>
      </c>
      <c r="C34" s="2" t="s">
        <v>10</v>
      </c>
      <c r="D34" s="3">
        <v>2.6483053168124101E-2</v>
      </c>
      <c r="E34" s="4">
        <v>0</v>
      </c>
      <c r="F34" s="4"/>
      <c r="G34" s="7">
        <f>VLOOKUP(A34, scores2016, 2, FALSE)</f>
        <v>8.2724285749240564E-3</v>
      </c>
      <c r="I34" s="7">
        <f>D34-G34</f>
        <v>1.8210624593200046E-2</v>
      </c>
      <c r="J34" s="8">
        <f>E34-'2016 Score'!C94</f>
        <v>-78.655172424999989</v>
      </c>
    </row>
    <row r="35" spans="1:10" x14ac:dyDescent="0.25">
      <c r="A35" s="2" t="s">
        <v>70</v>
      </c>
      <c r="B35" s="2" t="s">
        <v>25</v>
      </c>
      <c r="C35" s="2" t="s">
        <v>10</v>
      </c>
      <c r="D35" s="3">
        <v>1.03565012389312E-2</v>
      </c>
      <c r="E35" s="4">
        <v>0</v>
      </c>
      <c r="F35" s="4"/>
      <c r="G35" s="7">
        <f>VLOOKUP(A35, scores2016, 2, FALSE)</f>
        <v>6.2942391330943351E-3</v>
      </c>
      <c r="I35" s="7">
        <f>D35-G35</f>
        <v>4.062262105836865E-3</v>
      </c>
      <c r="J35" s="8">
        <f>E35-'2016 Score'!C98</f>
        <v>-41</v>
      </c>
    </row>
    <row r="36" spans="1:10" x14ac:dyDescent="0.25">
      <c r="A36" s="2" t="s">
        <v>71</v>
      </c>
      <c r="B36" s="2" t="s">
        <v>25</v>
      </c>
      <c r="C36" s="2" t="s">
        <v>10</v>
      </c>
      <c r="D36" s="3">
        <v>2.8768058997031098E-3</v>
      </c>
      <c r="E36" s="4">
        <v>0</v>
      </c>
      <c r="F36" s="4"/>
      <c r="G36" s="7">
        <f>VLOOKUP(A36, scores2016, 2, FALSE)</f>
        <v>5.5948792294155413E-4</v>
      </c>
      <c r="I36" s="7">
        <f>D36-G36</f>
        <v>2.3173179767615555E-3</v>
      </c>
      <c r="J36" s="8">
        <f>E36-'2016 Score'!C99</f>
        <v>-41</v>
      </c>
    </row>
    <row r="37" spans="1:10" x14ac:dyDescent="0.25">
      <c r="A37" t="s">
        <v>148</v>
      </c>
      <c r="B37" s="2" t="s">
        <v>9</v>
      </c>
      <c r="C37" s="2" t="s">
        <v>10</v>
      </c>
      <c r="D37" s="3">
        <v>1.50859701380431E-2</v>
      </c>
      <c r="E37" s="4">
        <v>28.75</v>
      </c>
      <c r="F37" s="4"/>
      <c r="G37" s="7">
        <f>VLOOKUP(A37, scores2016, 2, FALSE)</f>
        <v>5.3501032631301853E-3</v>
      </c>
      <c r="I37" s="7">
        <f>D37-G37</f>
        <v>9.7358668749129157E-3</v>
      </c>
      <c r="J37" s="8">
        <f>E37-'2016 Score'!C100</f>
        <v>-20.75</v>
      </c>
    </row>
    <row r="38" spans="1:10" x14ac:dyDescent="0.25">
      <c r="A38" t="s">
        <v>149</v>
      </c>
      <c r="B38" s="2" t="s">
        <v>9</v>
      </c>
      <c r="C38" s="2" t="s">
        <v>10</v>
      </c>
      <c r="D38" s="3">
        <v>7.9725129547119106E-2</v>
      </c>
      <c r="E38" s="4">
        <v>0</v>
      </c>
      <c r="F38" s="4"/>
      <c r="G38" s="7">
        <f>VLOOKUP(A38, scores2016, 2, FALSE)</f>
        <v>1.7623869572664142E-2</v>
      </c>
      <c r="I38" s="7">
        <f>D38-G38</f>
        <v>6.2101259974454967E-2</v>
      </c>
      <c r="J38" s="8">
        <f>E38-'2016 Score'!C101</f>
        <v>-49.5</v>
      </c>
    </row>
    <row r="39" spans="1:10" x14ac:dyDescent="0.25">
      <c r="A39" t="s">
        <v>151</v>
      </c>
      <c r="B39" s="2" t="s">
        <v>15</v>
      </c>
      <c r="C39" s="2" t="s">
        <v>10</v>
      </c>
      <c r="D39" s="3">
        <v>1.0695441279478E-2</v>
      </c>
      <c r="E39" s="4">
        <v>0</v>
      </c>
      <c r="F39" s="4"/>
      <c r="G39" s="7">
        <f>VLOOKUP(A39, scores2016, 2, FALSE)</f>
        <v>5.0353913064754693E-4</v>
      </c>
      <c r="I39" s="7">
        <f>D39-G39</f>
        <v>1.0191902148830452E-2</v>
      </c>
      <c r="J39" s="8">
        <f>E39-'2016 Score'!C103</f>
        <v>-37.836387437500001</v>
      </c>
    </row>
    <row r="40" spans="1:10" x14ac:dyDescent="0.25">
      <c r="A40" s="2" t="s">
        <v>72</v>
      </c>
      <c r="B40" s="2" t="s">
        <v>15</v>
      </c>
      <c r="C40" s="2" t="s">
        <v>10</v>
      </c>
      <c r="D40" s="3">
        <v>6.2404558747406001E-3</v>
      </c>
      <c r="E40" s="4">
        <v>0</v>
      </c>
      <c r="F40" s="4"/>
      <c r="G40" s="7">
        <f>VLOOKUP(A40, scores2016, 2, FALSE)</f>
        <v>6.2942391330943351E-3</v>
      </c>
      <c r="I40" s="7">
        <f>D40-G40</f>
        <v>-5.3783258353735063E-5</v>
      </c>
      <c r="J40" s="8">
        <f>E40-'2016 Score'!C104</f>
        <v>-54.5</v>
      </c>
    </row>
    <row r="41" spans="1:10" x14ac:dyDescent="0.25">
      <c r="A41" s="2" t="s">
        <v>73</v>
      </c>
      <c r="B41" s="2" t="s">
        <v>15</v>
      </c>
      <c r="C41" s="2" t="s">
        <v>10</v>
      </c>
      <c r="D41" s="3">
        <v>2.0229699086712301E-2</v>
      </c>
      <c r="E41" s="4">
        <v>60.3</v>
      </c>
      <c r="F41" s="4"/>
      <c r="G41" s="7">
        <f>VLOOKUP(A41, scores2016, 2, FALSE)</f>
        <v>3.356927537650313E-2</v>
      </c>
      <c r="I41" s="7">
        <f>D41-G41</f>
        <v>-1.3339576289790829E-2</v>
      </c>
      <c r="J41" s="8">
        <f>E41-'2016 Score'!C105</f>
        <v>9.2999999999999972</v>
      </c>
    </row>
    <row r="42" spans="1:10" x14ac:dyDescent="0.25">
      <c r="A42" s="2" t="s">
        <v>74</v>
      </c>
      <c r="B42" s="2" t="s">
        <v>15</v>
      </c>
      <c r="C42" s="2" t="s">
        <v>10</v>
      </c>
      <c r="D42" s="3">
        <v>7.6632798141814604E-3</v>
      </c>
      <c r="E42" s="4">
        <v>43.6</v>
      </c>
      <c r="F42" s="4"/>
      <c r="G42" s="7">
        <f>VLOOKUP(A42, scores2016, 2, FALSE)</f>
        <v>1.6784637688251563E-4</v>
      </c>
      <c r="I42" s="7">
        <f>D42-G42</f>
        <v>7.4954334372989446E-3</v>
      </c>
      <c r="J42" s="8">
        <f>E42-'2016 Score'!C106</f>
        <v>5.6000000000000014</v>
      </c>
    </row>
    <row r="43" spans="1:10" x14ac:dyDescent="0.25">
      <c r="A43" t="s">
        <v>152</v>
      </c>
      <c r="B43" s="2" t="s">
        <v>15</v>
      </c>
      <c r="C43" s="2" t="s">
        <v>10</v>
      </c>
      <c r="D43" s="3">
        <v>3.3241492171069498E-3</v>
      </c>
      <c r="E43" s="4">
        <v>45.5</v>
      </c>
      <c r="F43" s="4"/>
      <c r="G43" s="7">
        <f>VLOOKUP(A43, scores2016, 2, FALSE)</f>
        <v>1.7046897652130493E-3</v>
      </c>
      <c r="I43" s="7">
        <f>D43-G43</f>
        <v>1.6194594518939005E-3</v>
      </c>
      <c r="J43" s="8">
        <f>E43-'2016 Score'!C107</f>
        <v>-5.5</v>
      </c>
    </row>
    <row r="44" spans="1:10" x14ac:dyDescent="0.25">
      <c r="A44" s="2" t="s">
        <v>75</v>
      </c>
      <c r="B44" s="2" t="s">
        <v>15</v>
      </c>
      <c r="C44" s="2" t="s">
        <v>10</v>
      </c>
      <c r="D44" s="3">
        <v>2.13141745229176E-2</v>
      </c>
      <c r="E44" s="4">
        <v>57.5</v>
      </c>
      <c r="F44" s="4"/>
      <c r="G44" s="7">
        <f>VLOOKUP(A44, scores2016, 2, FALSE)</f>
        <v>9.3802146623486581E-3</v>
      </c>
      <c r="I44" s="7">
        <f>D44-G44</f>
        <v>1.1933959860568942E-2</v>
      </c>
      <c r="J44" s="8">
        <f>E44-'2016 Score'!C108</f>
        <v>-14.335766425000003</v>
      </c>
    </row>
    <row r="45" spans="1:10" x14ac:dyDescent="0.25">
      <c r="A45" s="2" t="s">
        <v>76</v>
      </c>
      <c r="B45" s="2" t="s">
        <v>15</v>
      </c>
      <c r="C45" s="2" t="s">
        <v>10</v>
      </c>
      <c r="D45" s="3">
        <v>6.30020492034982E-4</v>
      </c>
      <c r="E45" s="4">
        <v>45.5</v>
      </c>
      <c r="F45" s="4"/>
      <c r="G45" s="7">
        <f>VLOOKUP(A45, scores2016, 2, FALSE)</f>
        <v>5.8746231908880472E-4</v>
      </c>
      <c r="I45" s="7">
        <f>D45-G45</f>
        <v>4.2558172946177285E-5</v>
      </c>
      <c r="J45" s="8">
        <f>E45-'2016 Score'!C109</f>
        <v>-51.9609375</v>
      </c>
    </row>
    <row r="46" spans="1:10" x14ac:dyDescent="0.25">
      <c r="A46" s="2" t="s">
        <v>77</v>
      </c>
      <c r="B46" s="2" t="s">
        <v>15</v>
      </c>
      <c r="C46" s="2" t="s">
        <v>10</v>
      </c>
      <c r="D46" s="3">
        <v>3.0551678654847001E-3</v>
      </c>
      <c r="E46" s="4">
        <v>30.3333333333333</v>
      </c>
      <c r="F46" s="4"/>
      <c r="G46" s="7">
        <f>VLOOKUP(A46, scores2016, 2, FALSE)</f>
        <v>1.1959054352879239E-3</v>
      </c>
      <c r="I46" s="7">
        <f>D46-G46</f>
        <v>1.8592624301967762E-3</v>
      </c>
      <c r="J46" s="8">
        <f>E46-'2016 Score'!C110</f>
        <v>-17.6666666666667</v>
      </c>
    </row>
    <row r="47" spans="1:10" x14ac:dyDescent="0.25">
      <c r="A47" s="2" t="s">
        <v>80</v>
      </c>
      <c r="B47" s="2" t="s">
        <v>15</v>
      </c>
      <c r="C47" s="2" t="s">
        <v>10</v>
      </c>
      <c r="D47" s="3">
        <v>1.51051488440411E-2</v>
      </c>
      <c r="E47" s="4">
        <v>52.5</v>
      </c>
      <c r="F47" s="4"/>
      <c r="G47" s="7">
        <f>VLOOKUP(A47, scores2016, 2, FALSE)</f>
        <v>1.3322806165049678E-2</v>
      </c>
      <c r="I47" s="7">
        <f>D47-G47</f>
        <v>1.7823426789914214E-3</v>
      </c>
      <c r="J47" s="8">
        <f>E47-'2016 Score'!C114</f>
        <v>-26.848484850000006</v>
      </c>
    </row>
    <row r="48" spans="1:10" x14ac:dyDescent="0.25">
      <c r="A48" s="2" t="s">
        <v>81</v>
      </c>
      <c r="B48" s="2" t="s">
        <v>15</v>
      </c>
      <c r="C48" s="2" t="s">
        <v>10</v>
      </c>
      <c r="D48" s="3">
        <v>2.6181159525911601E-2</v>
      </c>
      <c r="E48" s="4">
        <v>55.5</v>
      </c>
      <c r="F48" s="4"/>
      <c r="G48" s="7">
        <f>VLOOKUP(A48, scores2016, 2, FALSE)</f>
        <v>2.3162800009787158E-2</v>
      </c>
      <c r="I48" s="7">
        <f>D48-G48</f>
        <v>3.0183595161244435E-3</v>
      </c>
      <c r="J48" s="8">
        <f>E48-'2016 Score'!C115</f>
        <v>-11.546511624999994</v>
      </c>
    </row>
    <row r="49" spans="1:10" x14ac:dyDescent="0.25">
      <c r="A49" t="s">
        <v>156</v>
      </c>
      <c r="B49" s="2" t="s">
        <v>37</v>
      </c>
      <c r="C49" s="2" t="s">
        <v>10</v>
      </c>
      <c r="D49" s="3">
        <v>3.3792939662128402E-2</v>
      </c>
      <c r="E49" s="4">
        <v>62.5</v>
      </c>
      <c r="F49" s="4"/>
      <c r="G49" s="7">
        <f>VLOOKUP(A49, scores2016, 2, FALSE)</f>
        <v>1.5996341843065624E-3</v>
      </c>
      <c r="I49" s="7">
        <f>D49-G49</f>
        <v>3.2193305477821836E-2</v>
      </c>
      <c r="J49" s="8">
        <f>E49-'2016 Score'!C116</f>
        <v>10</v>
      </c>
    </row>
    <row r="50" spans="1:10" x14ac:dyDescent="0.25">
      <c r="A50" s="2" t="s">
        <v>86</v>
      </c>
      <c r="B50" s="2" t="s">
        <v>17</v>
      </c>
      <c r="C50" s="2" t="s">
        <v>18</v>
      </c>
      <c r="D50" s="3">
        <v>0.41801707053573001</v>
      </c>
      <c r="E50" s="4">
        <v>75</v>
      </c>
      <c r="F50" s="4"/>
      <c r="G50" s="7">
        <f>VLOOKUP(A50, scores2016, 2, FALSE)</f>
        <v>0.58931643604273531</v>
      </c>
      <c r="I50" s="7">
        <f>D50-G50</f>
        <v>-0.17129936550700531</v>
      </c>
      <c r="J50" s="8">
        <f>E50-'2016 Score'!C120</f>
        <v>17.820512825000002</v>
      </c>
    </row>
  </sheetData>
  <sortState xmlns:xlrd2="http://schemas.microsoft.com/office/spreadsheetml/2017/richdata2" ref="A2:K50">
    <sortCondition ref="H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0"/>
  <sheetViews>
    <sheetView workbookViewId="0">
      <selection activeCell="B22" sqref="B22"/>
    </sheetView>
  </sheetViews>
  <sheetFormatPr defaultRowHeight="15" x14ac:dyDescent="0.25"/>
  <cols>
    <col min="1" max="1" width="15.28515625" customWidth="1"/>
  </cols>
  <sheetData>
    <row r="1" spans="1:3" ht="45" x14ac:dyDescent="0.25">
      <c r="A1" t="s">
        <v>0</v>
      </c>
      <c r="B1" s="5" t="s">
        <v>3</v>
      </c>
      <c r="C1" t="s">
        <v>4</v>
      </c>
    </row>
    <row r="2" spans="1:3" x14ac:dyDescent="0.25">
      <c r="A2" t="s">
        <v>38</v>
      </c>
      <c r="B2" s="6">
        <v>0.12588478266188671</v>
      </c>
      <c r="C2">
        <v>58</v>
      </c>
    </row>
    <row r="3" spans="1:3" x14ac:dyDescent="0.25">
      <c r="A3" t="s">
        <v>41</v>
      </c>
      <c r="B3" s="6">
        <v>2.447759662870003E-2</v>
      </c>
      <c r="C3">
        <v>59.5</v>
      </c>
    </row>
    <row r="4" spans="1:3" x14ac:dyDescent="0.25">
      <c r="A4" t="s">
        <v>127</v>
      </c>
      <c r="B4" s="6">
        <v>1.4986283650203453E-4</v>
      </c>
      <c r="C4">
        <v>41</v>
      </c>
    </row>
    <row r="5" spans="1:3" x14ac:dyDescent="0.25">
      <c r="A5" t="s">
        <v>113</v>
      </c>
      <c r="B5" s="6">
        <v>9.9000000000000005E-2</v>
      </c>
      <c r="C5">
        <v>74.727272725000006</v>
      </c>
    </row>
    <row r="6" spans="1:3" x14ac:dyDescent="0.25">
      <c r="A6" t="s">
        <v>128</v>
      </c>
      <c r="B6" s="6">
        <v>5.7314209248971919E-3</v>
      </c>
      <c r="C6">
        <v>49.5</v>
      </c>
    </row>
    <row r="7" spans="1:3" x14ac:dyDescent="0.25">
      <c r="A7" t="s">
        <v>129</v>
      </c>
      <c r="B7" s="6">
        <v>3.3569275376503123E-3</v>
      </c>
      <c r="C7">
        <v>46.5</v>
      </c>
    </row>
    <row r="8" spans="1:3" x14ac:dyDescent="0.25">
      <c r="A8" t="s">
        <v>110</v>
      </c>
      <c r="B8" s="6">
        <v>5.3999999999999999E-2</v>
      </c>
      <c r="C8">
        <v>66.296296299999995</v>
      </c>
    </row>
    <row r="9" spans="1:3" x14ac:dyDescent="0.25">
      <c r="A9" t="s">
        <v>112</v>
      </c>
      <c r="B9" s="6">
        <v>6.6000000000000003E-2</v>
      </c>
      <c r="C9">
        <v>75.181818175000004</v>
      </c>
    </row>
    <row r="10" spans="1:3" x14ac:dyDescent="0.25">
      <c r="A10" t="s">
        <v>130</v>
      </c>
      <c r="B10" s="6">
        <v>1.7739027331239682E-2</v>
      </c>
      <c r="C10">
        <v>58.5</v>
      </c>
    </row>
    <row r="11" spans="1:3" x14ac:dyDescent="0.25">
      <c r="A11" t="s">
        <v>43</v>
      </c>
      <c r="B11" s="6">
        <v>1.0322552178274711E-2</v>
      </c>
      <c r="C11">
        <v>48</v>
      </c>
    </row>
    <row r="12" spans="1:3" x14ac:dyDescent="0.25">
      <c r="A12" t="s">
        <v>19</v>
      </c>
      <c r="B12" s="6">
        <v>6.0000000000000001E-3</v>
      </c>
      <c r="C12">
        <v>44.333333324999998</v>
      </c>
    </row>
    <row r="13" spans="1:3" x14ac:dyDescent="0.25">
      <c r="A13" t="s">
        <v>131</v>
      </c>
      <c r="B13" s="6">
        <v>4.909506523813582E-3</v>
      </c>
      <c r="C13">
        <v>46</v>
      </c>
    </row>
    <row r="14" spans="1:3" x14ac:dyDescent="0.25">
      <c r="A14" t="s">
        <v>114</v>
      </c>
      <c r="B14" s="6">
        <v>9.9000000000000005E-2</v>
      </c>
      <c r="C14">
        <v>61.060606050000004</v>
      </c>
    </row>
    <row r="15" spans="1:3" x14ac:dyDescent="0.25">
      <c r="A15" t="s">
        <v>31</v>
      </c>
      <c r="B15" s="6">
        <v>5.8999999999999997E-2</v>
      </c>
      <c r="C15">
        <v>53.932203399999999</v>
      </c>
    </row>
    <row r="16" spans="1:3" x14ac:dyDescent="0.25">
      <c r="A16" t="s">
        <v>44</v>
      </c>
      <c r="B16" s="6">
        <v>3.6048824125903788E-2</v>
      </c>
      <c r="C16">
        <v>53</v>
      </c>
    </row>
    <row r="17" spans="1:3" x14ac:dyDescent="0.25">
      <c r="A17" t="s">
        <v>20</v>
      </c>
      <c r="B17" s="6">
        <v>7.0000000000000001E-3</v>
      </c>
      <c r="C17">
        <v>43.357142850000002</v>
      </c>
    </row>
    <row r="18" spans="1:3" x14ac:dyDescent="0.25">
      <c r="A18" t="s">
        <v>132</v>
      </c>
      <c r="B18" s="6">
        <v>0.14099095658131314</v>
      </c>
      <c r="C18">
        <v>62</v>
      </c>
    </row>
    <row r="19" spans="1:3" x14ac:dyDescent="0.25">
      <c r="A19" t="s">
        <v>133</v>
      </c>
      <c r="B19" s="6">
        <v>2.4477596628698548E-3</v>
      </c>
      <c r="C19">
        <v>46.5</v>
      </c>
    </row>
    <row r="20" spans="1:3" x14ac:dyDescent="0.25">
      <c r="A20" t="s">
        <v>134</v>
      </c>
      <c r="B20" s="6">
        <v>4.4059673931660355E-3</v>
      </c>
      <c r="C20">
        <v>45</v>
      </c>
    </row>
    <row r="21" spans="1:3" x14ac:dyDescent="0.25">
      <c r="A21" t="s">
        <v>21</v>
      </c>
      <c r="B21" s="6">
        <v>7.0000000000000001E-3</v>
      </c>
      <c r="C21">
        <v>67.357142850000002</v>
      </c>
    </row>
    <row r="22" spans="1:3" x14ac:dyDescent="0.25">
      <c r="A22" t="s">
        <v>27</v>
      </c>
      <c r="B22" s="6">
        <v>2.1000000000000001E-2</v>
      </c>
      <c r="C22">
        <v>77.119047625000007</v>
      </c>
    </row>
    <row r="23" spans="1:3" x14ac:dyDescent="0.25">
      <c r="A23" t="s">
        <v>11</v>
      </c>
      <c r="B23" s="6">
        <v>4.0000000000000001E-3</v>
      </c>
      <c r="C23">
        <v>37.25</v>
      </c>
    </row>
    <row r="24" spans="1:3" x14ac:dyDescent="0.25">
      <c r="A24" t="s">
        <v>45</v>
      </c>
      <c r="B24" s="6">
        <v>2.0980797110314454E-2</v>
      </c>
      <c r="C24">
        <v>55</v>
      </c>
    </row>
    <row r="25" spans="1:3" x14ac:dyDescent="0.25">
      <c r="A25" t="s">
        <v>46</v>
      </c>
      <c r="B25" s="6">
        <v>4.1961594220628912E-3</v>
      </c>
      <c r="C25">
        <v>41</v>
      </c>
    </row>
    <row r="26" spans="1:3" x14ac:dyDescent="0.25">
      <c r="A26" t="s">
        <v>47</v>
      </c>
      <c r="B26" s="6">
        <v>1.2588478266188672E-5</v>
      </c>
      <c r="C26">
        <v>41</v>
      </c>
    </row>
    <row r="27" spans="1:3" x14ac:dyDescent="0.25">
      <c r="A27" t="s">
        <v>48</v>
      </c>
      <c r="B27" s="6">
        <v>4.1961594220628904E-4</v>
      </c>
      <c r="C27">
        <v>41</v>
      </c>
    </row>
    <row r="28" spans="1:3" x14ac:dyDescent="0.25">
      <c r="A28" t="s">
        <v>136</v>
      </c>
      <c r="B28" s="6">
        <v>4.8171910165281981E-2</v>
      </c>
      <c r="C28">
        <v>65</v>
      </c>
    </row>
    <row r="29" spans="1:3" x14ac:dyDescent="0.25">
      <c r="A29" t="s">
        <v>22</v>
      </c>
      <c r="B29" s="6">
        <v>0.01</v>
      </c>
      <c r="C29">
        <v>54.5</v>
      </c>
    </row>
    <row r="30" spans="1:3" x14ac:dyDescent="0.25">
      <c r="A30" t="s">
        <v>122</v>
      </c>
      <c r="B30" s="6">
        <v>0.21099999999999999</v>
      </c>
      <c r="C30">
        <v>72.132701424999993</v>
      </c>
    </row>
    <row r="31" spans="1:3" x14ac:dyDescent="0.25">
      <c r="A31" t="s">
        <v>28</v>
      </c>
      <c r="B31" s="6">
        <v>3.5999999999999997E-2</v>
      </c>
      <c r="C31">
        <v>30.791666662499999</v>
      </c>
    </row>
    <row r="32" spans="1:3" x14ac:dyDescent="0.25">
      <c r="A32" t="s">
        <v>137</v>
      </c>
      <c r="B32" s="6">
        <v>1.1959054352879239E-3</v>
      </c>
      <c r="C32">
        <v>46.5</v>
      </c>
    </row>
    <row r="33" spans="1:3" x14ac:dyDescent="0.25">
      <c r="A33" t="s">
        <v>138</v>
      </c>
      <c r="B33" s="6">
        <v>1.1819182372145454E-3</v>
      </c>
      <c r="C33">
        <v>44.5</v>
      </c>
    </row>
    <row r="34" spans="1:3" x14ac:dyDescent="0.25">
      <c r="A34" t="s">
        <v>121</v>
      </c>
      <c r="B34" s="6">
        <v>0.20799999999999999</v>
      </c>
      <c r="C34">
        <v>98.016826925000004</v>
      </c>
    </row>
    <row r="35" spans="1:3" x14ac:dyDescent="0.25">
      <c r="A35" t="s">
        <v>104</v>
      </c>
      <c r="B35" s="6">
        <v>1.6E-2</v>
      </c>
      <c r="C35">
        <v>74</v>
      </c>
    </row>
    <row r="36" spans="1:3" x14ac:dyDescent="0.25">
      <c r="A36" t="s">
        <v>124</v>
      </c>
      <c r="B36" s="6">
        <v>0.24199999999999999</v>
      </c>
      <c r="C36">
        <v>96.694214875</v>
      </c>
    </row>
    <row r="37" spans="1:3" x14ac:dyDescent="0.25">
      <c r="A37" t="s">
        <v>49</v>
      </c>
      <c r="B37" s="6">
        <v>9.4413586996415033E-4</v>
      </c>
      <c r="C37">
        <v>41</v>
      </c>
    </row>
    <row r="38" spans="1:3" x14ac:dyDescent="0.25">
      <c r="A38" t="s">
        <v>50</v>
      </c>
      <c r="B38" s="6">
        <v>4.4689097844969786E-2</v>
      </c>
      <c r="C38">
        <v>0</v>
      </c>
    </row>
    <row r="39" spans="1:3" x14ac:dyDescent="0.25">
      <c r="A39" t="s">
        <v>103</v>
      </c>
      <c r="B39" s="6">
        <v>1.4E-2</v>
      </c>
      <c r="C39">
        <v>63.285714274999997</v>
      </c>
    </row>
    <row r="40" spans="1:3" x14ac:dyDescent="0.25">
      <c r="A40" t="s">
        <v>51</v>
      </c>
      <c r="B40" s="6">
        <v>1.3987198073526515E-4</v>
      </c>
      <c r="C40">
        <v>43</v>
      </c>
    </row>
    <row r="41" spans="1:3" x14ac:dyDescent="0.25">
      <c r="A41" t="s">
        <v>52</v>
      </c>
      <c r="B41" s="6">
        <v>5.5599112342333301E-4</v>
      </c>
      <c r="C41">
        <v>46.5</v>
      </c>
    </row>
    <row r="42" spans="1:3" x14ac:dyDescent="0.25">
      <c r="A42" t="s">
        <v>53</v>
      </c>
      <c r="B42" s="6">
        <v>5.283664072281021E-3</v>
      </c>
      <c r="C42">
        <v>49.5</v>
      </c>
    </row>
    <row r="43" spans="1:3" x14ac:dyDescent="0.25">
      <c r="A43" t="s">
        <v>118</v>
      </c>
      <c r="B43" s="6">
        <v>0.157</v>
      </c>
      <c r="C43">
        <v>35.35828025</v>
      </c>
    </row>
    <row r="44" spans="1:3" x14ac:dyDescent="0.25">
      <c r="A44" t="s">
        <v>33</v>
      </c>
      <c r="B44" s="6">
        <v>0.123</v>
      </c>
      <c r="C44">
        <v>49</v>
      </c>
    </row>
    <row r="45" spans="1:3" x14ac:dyDescent="0.25">
      <c r="A45" t="s">
        <v>54</v>
      </c>
      <c r="B45" s="6">
        <v>1.7714767469463586E-3</v>
      </c>
      <c r="C45">
        <v>48</v>
      </c>
    </row>
    <row r="46" spans="1:3" x14ac:dyDescent="0.25">
      <c r="A46" t="s">
        <v>55</v>
      </c>
      <c r="B46" s="6">
        <v>2.5582585276510254E-2</v>
      </c>
      <c r="C46">
        <v>54</v>
      </c>
    </row>
    <row r="47" spans="1:3" x14ac:dyDescent="0.25">
      <c r="A47" t="s">
        <v>101</v>
      </c>
      <c r="B47" s="6">
        <v>8.0000000000000002E-3</v>
      </c>
      <c r="C47">
        <v>56.5</v>
      </c>
    </row>
    <row r="48" spans="1:3" x14ac:dyDescent="0.25">
      <c r="A48" t="s">
        <v>102</v>
      </c>
      <c r="B48" s="6">
        <v>1.2999999999999999E-2</v>
      </c>
      <c r="C48">
        <v>49.5</v>
      </c>
    </row>
    <row r="49" spans="1:3" x14ac:dyDescent="0.25">
      <c r="A49" t="s">
        <v>117</v>
      </c>
      <c r="B49" s="6">
        <v>0.13700000000000001</v>
      </c>
      <c r="C49">
        <v>70.233576650000003</v>
      </c>
    </row>
    <row r="50" spans="1:3" x14ac:dyDescent="0.25">
      <c r="A50" t="s">
        <v>139</v>
      </c>
      <c r="B50" s="6">
        <v>3.1646035641392611E-3</v>
      </c>
      <c r="C50">
        <v>46</v>
      </c>
    </row>
    <row r="51" spans="1:3" x14ac:dyDescent="0.25">
      <c r="A51" s="10" t="s">
        <v>5</v>
      </c>
      <c r="B51" s="10">
        <v>0</v>
      </c>
      <c r="C51" s="10">
        <v>41</v>
      </c>
    </row>
    <row r="52" spans="1:3" x14ac:dyDescent="0.25">
      <c r="A52" t="s">
        <v>23</v>
      </c>
      <c r="B52" s="6">
        <v>1.0999999999999999E-2</v>
      </c>
      <c r="C52">
        <v>41</v>
      </c>
    </row>
    <row r="53" spans="1:3" x14ac:dyDescent="0.25">
      <c r="A53" t="s">
        <v>56</v>
      </c>
      <c r="B53" s="6">
        <v>0.20721774923767358</v>
      </c>
      <c r="C53">
        <v>65.5</v>
      </c>
    </row>
    <row r="54" spans="1:3" x14ac:dyDescent="0.25">
      <c r="A54" t="s">
        <v>116</v>
      </c>
      <c r="B54" s="6">
        <v>0.13300000000000001</v>
      </c>
      <c r="C54">
        <v>80.221804500000005</v>
      </c>
    </row>
    <row r="55" spans="1:3" x14ac:dyDescent="0.25">
      <c r="A55" t="s">
        <v>140</v>
      </c>
      <c r="B55" s="6">
        <v>1.5861482615397728E-3</v>
      </c>
      <c r="C55">
        <v>0</v>
      </c>
    </row>
    <row r="56" spans="1:3" x14ac:dyDescent="0.25">
      <c r="A56" t="s">
        <v>58</v>
      </c>
      <c r="B56" s="6">
        <v>1.7623869572664142E-2</v>
      </c>
      <c r="C56">
        <v>51</v>
      </c>
    </row>
    <row r="57" spans="1:3" x14ac:dyDescent="0.25">
      <c r="A57" t="s">
        <v>59</v>
      </c>
      <c r="B57" s="6">
        <v>2.5176956532377347E-3</v>
      </c>
      <c r="C57">
        <v>41</v>
      </c>
    </row>
    <row r="58" spans="1:3" x14ac:dyDescent="0.25">
      <c r="A58" t="s">
        <v>157</v>
      </c>
      <c r="B58" s="6">
        <v>1.6784637688251561E-3</v>
      </c>
      <c r="C58">
        <v>43</v>
      </c>
    </row>
    <row r="59" spans="1:3" x14ac:dyDescent="0.25">
      <c r="A59" t="s">
        <v>60</v>
      </c>
      <c r="B59" s="6">
        <v>2.3666339140434702E-3</v>
      </c>
      <c r="C59">
        <v>43</v>
      </c>
    </row>
    <row r="60" spans="1:3" x14ac:dyDescent="0.25">
      <c r="A60" t="s">
        <v>61</v>
      </c>
      <c r="B60" s="6">
        <v>1.9512141312592442E-2</v>
      </c>
      <c r="C60">
        <v>53.5</v>
      </c>
    </row>
    <row r="61" spans="1:3" x14ac:dyDescent="0.25">
      <c r="A61" t="s">
        <v>62</v>
      </c>
      <c r="B61" s="6">
        <v>4.0283130451803754E-3</v>
      </c>
      <c r="C61">
        <v>43</v>
      </c>
    </row>
    <row r="62" spans="1:3" x14ac:dyDescent="0.25">
      <c r="A62" t="s">
        <v>63</v>
      </c>
      <c r="B62" s="6">
        <v>1.7309157616009426E-2</v>
      </c>
      <c r="C62">
        <v>56.5</v>
      </c>
    </row>
    <row r="63" spans="1:3" x14ac:dyDescent="0.25">
      <c r="A63" t="s">
        <v>142</v>
      </c>
      <c r="B63" s="6">
        <v>1.1014918482915089E-3</v>
      </c>
      <c r="C63">
        <v>0</v>
      </c>
    </row>
    <row r="64" spans="1:3" x14ac:dyDescent="0.25">
      <c r="A64" t="s">
        <v>143</v>
      </c>
      <c r="B64" s="6">
        <v>1.9931757254798732E-2</v>
      </c>
      <c r="C64">
        <v>0</v>
      </c>
    </row>
    <row r="65" spans="1:3" x14ac:dyDescent="0.25">
      <c r="A65" t="s">
        <v>105</v>
      </c>
      <c r="B65" s="6">
        <v>1.6E-2</v>
      </c>
      <c r="C65">
        <v>51.5625</v>
      </c>
    </row>
    <row r="66" spans="1:3" x14ac:dyDescent="0.25">
      <c r="A66" t="s">
        <v>144</v>
      </c>
      <c r="B66" s="6">
        <v>4.3228359329176166E-2</v>
      </c>
      <c r="C66">
        <v>62</v>
      </c>
    </row>
    <row r="67" spans="1:3" x14ac:dyDescent="0.25">
      <c r="A67" t="s">
        <v>145</v>
      </c>
      <c r="B67" s="6">
        <v>5.0353913064754681E-2</v>
      </c>
      <c r="C67">
        <v>62</v>
      </c>
    </row>
    <row r="68" spans="1:3" x14ac:dyDescent="0.25">
      <c r="A68" t="s">
        <v>64</v>
      </c>
      <c r="B68" s="6">
        <v>1.7009431943006343E-3</v>
      </c>
      <c r="C68">
        <v>44</v>
      </c>
    </row>
    <row r="69" spans="1:3" x14ac:dyDescent="0.25">
      <c r="A69" t="s">
        <v>65</v>
      </c>
      <c r="B69" s="6">
        <v>8.3923188441257825E-3</v>
      </c>
      <c r="C69">
        <v>46</v>
      </c>
    </row>
    <row r="70" spans="1:3" x14ac:dyDescent="0.25">
      <c r="A70" t="s">
        <v>146</v>
      </c>
      <c r="B70" s="6">
        <v>4.1961594220628909E-2</v>
      </c>
      <c r="C70">
        <v>51</v>
      </c>
    </row>
    <row r="71" spans="1:3" x14ac:dyDescent="0.25">
      <c r="A71" t="s">
        <v>66</v>
      </c>
      <c r="B71" s="6">
        <v>2.223964493693332E-3</v>
      </c>
      <c r="C71">
        <v>46</v>
      </c>
    </row>
    <row r="72" spans="1:3" x14ac:dyDescent="0.25">
      <c r="A72" t="s">
        <v>67</v>
      </c>
      <c r="B72" s="6">
        <v>8.2724285749240564E-3</v>
      </c>
      <c r="C72">
        <v>48</v>
      </c>
    </row>
    <row r="73" spans="1:3" x14ac:dyDescent="0.25">
      <c r="A73" t="s">
        <v>68</v>
      </c>
      <c r="B73" s="6">
        <v>5.4130456544611294E-3</v>
      </c>
      <c r="C73">
        <v>49.5</v>
      </c>
    </row>
    <row r="74" spans="1:3" x14ac:dyDescent="0.25">
      <c r="A74" t="s">
        <v>69</v>
      </c>
      <c r="B74" s="6">
        <v>1.3112998193946533E-2</v>
      </c>
      <c r="C74">
        <v>49.5</v>
      </c>
    </row>
    <row r="75" spans="1:3" x14ac:dyDescent="0.25">
      <c r="A75" t="s">
        <v>147</v>
      </c>
      <c r="B75" s="6">
        <v>7.343278988610058E-2</v>
      </c>
      <c r="C75">
        <v>60</v>
      </c>
    </row>
    <row r="76" spans="1:3" x14ac:dyDescent="0.25">
      <c r="A76" t="s">
        <v>70</v>
      </c>
      <c r="B76" s="6">
        <v>6.2942391330943351E-3</v>
      </c>
      <c r="C76">
        <v>46</v>
      </c>
    </row>
    <row r="77" spans="1:3" x14ac:dyDescent="0.25">
      <c r="A77" t="s">
        <v>71</v>
      </c>
      <c r="B77" s="6">
        <v>5.5948792294155413E-4</v>
      </c>
      <c r="C77">
        <v>43</v>
      </c>
    </row>
    <row r="78" spans="1:3" x14ac:dyDescent="0.25">
      <c r="A78" t="s">
        <v>108</v>
      </c>
      <c r="B78" s="6">
        <v>0.05</v>
      </c>
      <c r="C78">
        <v>58.5</v>
      </c>
    </row>
    <row r="79" spans="1:3" x14ac:dyDescent="0.25">
      <c r="A79" t="s">
        <v>123</v>
      </c>
      <c r="B79" s="6">
        <v>0.21099999999999999</v>
      </c>
      <c r="C79">
        <v>88.632701424999993</v>
      </c>
    </row>
    <row r="80" spans="1:3" x14ac:dyDescent="0.25">
      <c r="A80" t="s">
        <v>106</v>
      </c>
      <c r="B80" s="6">
        <v>2.7E-2</v>
      </c>
      <c r="C80">
        <v>76.166666675000002</v>
      </c>
    </row>
    <row r="81" spans="1:3" x14ac:dyDescent="0.25">
      <c r="A81" t="s">
        <v>111</v>
      </c>
      <c r="B81" s="6">
        <v>6.2E-2</v>
      </c>
      <c r="C81">
        <v>66.725806449999993</v>
      </c>
    </row>
    <row r="82" spans="1:3" x14ac:dyDescent="0.25">
      <c r="A82" t="s">
        <v>148</v>
      </c>
      <c r="B82" s="6">
        <v>5.3501032631301853E-3</v>
      </c>
      <c r="C82">
        <v>53</v>
      </c>
    </row>
    <row r="83" spans="1:3" x14ac:dyDescent="0.25">
      <c r="A83" t="s">
        <v>149</v>
      </c>
      <c r="B83" s="6">
        <v>1.7623869572664142E-2</v>
      </c>
      <c r="C83">
        <v>0</v>
      </c>
    </row>
    <row r="84" spans="1:3" x14ac:dyDescent="0.25">
      <c r="A84" t="s">
        <v>8</v>
      </c>
      <c r="B84" s="6">
        <v>0</v>
      </c>
      <c r="C84">
        <v>50.5</v>
      </c>
    </row>
    <row r="85" spans="1:3" x14ac:dyDescent="0.25">
      <c r="A85" t="s">
        <v>14</v>
      </c>
      <c r="B85" s="6">
        <v>4.0000000000000001E-3</v>
      </c>
      <c r="C85">
        <v>57.5</v>
      </c>
    </row>
    <row r="86" spans="1:3" x14ac:dyDescent="0.25">
      <c r="A86" t="s">
        <v>32</v>
      </c>
      <c r="B86" s="6">
        <v>9.7000000000000003E-2</v>
      </c>
      <c r="C86">
        <v>80.546391749999998</v>
      </c>
    </row>
    <row r="87" spans="1:3" x14ac:dyDescent="0.25">
      <c r="A87" t="s">
        <v>150</v>
      </c>
      <c r="B87" s="6">
        <v>2.2029836965830173E-2</v>
      </c>
      <c r="C87">
        <v>55</v>
      </c>
    </row>
    <row r="88" spans="1:3" x14ac:dyDescent="0.25">
      <c r="A88" t="s">
        <v>26</v>
      </c>
      <c r="B88" s="6">
        <v>1.6E-2</v>
      </c>
      <c r="C88">
        <v>69.1875</v>
      </c>
    </row>
    <row r="89" spans="1:3" x14ac:dyDescent="0.25">
      <c r="A89" t="s">
        <v>151</v>
      </c>
      <c r="B89" s="6">
        <v>5.0353913064754693E-4</v>
      </c>
      <c r="C89">
        <v>41</v>
      </c>
    </row>
    <row r="90" spans="1:3" x14ac:dyDescent="0.25">
      <c r="A90" t="s">
        <v>72</v>
      </c>
      <c r="B90" s="6">
        <v>6.2942391330943351E-3</v>
      </c>
      <c r="C90">
        <v>46</v>
      </c>
    </row>
    <row r="91" spans="1:3" x14ac:dyDescent="0.25">
      <c r="A91" t="s">
        <v>125</v>
      </c>
      <c r="B91" s="6">
        <v>0.251</v>
      </c>
      <c r="C91">
        <v>91.932270924999997</v>
      </c>
    </row>
    <row r="92" spans="1:3" x14ac:dyDescent="0.25">
      <c r="A92" t="s">
        <v>73</v>
      </c>
      <c r="B92" s="6">
        <v>3.356927537650313E-2</v>
      </c>
      <c r="C92">
        <v>48.5</v>
      </c>
    </row>
    <row r="93" spans="1:3" x14ac:dyDescent="0.25">
      <c r="A93" t="s">
        <v>74</v>
      </c>
      <c r="B93" s="6">
        <v>1.6784637688251563E-4</v>
      </c>
      <c r="C93">
        <v>42.5</v>
      </c>
    </row>
    <row r="94" spans="1:3" x14ac:dyDescent="0.25">
      <c r="A94" t="s">
        <v>120</v>
      </c>
      <c r="B94" s="6">
        <v>0.20300000000000001</v>
      </c>
      <c r="C94">
        <v>78.655172424999989</v>
      </c>
    </row>
    <row r="95" spans="1:3" x14ac:dyDescent="0.25">
      <c r="A95" t="s">
        <v>152</v>
      </c>
      <c r="B95" s="6">
        <v>1.7046897652130493E-3</v>
      </c>
      <c r="C95">
        <v>44.5</v>
      </c>
    </row>
    <row r="96" spans="1:3" x14ac:dyDescent="0.25">
      <c r="A96" t="s">
        <v>75</v>
      </c>
      <c r="B96" s="6">
        <v>9.3802146623486581E-3</v>
      </c>
      <c r="C96">
        <v>51.5</v>
      </c>
    </row>
    <row r="97" spans="1:3" x14ac:dyDescent="0.25">
      <c r="A97" t="s">
        <v>29</v>
      </c>
      <c r="B97" s="6">
        <v>3.7999999999999999E-2</v>
      </c>
      <c r="C97">
        <v>64.105263149999999</v>
      </c>
    </row>
    <row r="98" spans="1:3" x14ac:dyDescent="0.25">
      <c r="A98" t="s">
        <v>76</v>
      </c>
      <c r="B98" s="6">
        <v>5.8746231908880472E-4</v>
      </c>
      <c r="C98">
        <v>41</v>
      </c>
    </row>
    <row r="99" spans="1:3" x14ac:dyDescent="0.25">
      <c r="A99" t="s">
        <v>77</v>
      </c>
      <c r="B99" s="6">
        <v>1.1959054352879239E-3</v>
      </c>
      <c r="C99">
        <v>41</v>
      </c>
    </row>
    <row r="100" spans="1:3" x14ac:dyDescent="0.25">
      <c r="A100" t="s">
        <v>78</v>
      </c>
      <c r="B100" s="6">
        <v>5.6564229009407763E-3</v>
      </c>
      <c r="C100">
        <v>49.5</v>
      </c>
    </row>
    <row r="101" spans="1:3" x14ac:dyDescent="0.25">
      <c r="A101" t="s">
        <v>79</v>
      </c>
      <c r="B101" s="6">
        <v>1.0140718603318817E-2</v>
      </c>
      <c r="C101">
        <v>49.5</v>
      </c>
    </row>
    <row r="102" spans="1:3" x14ac:dyDescent="0.25">
      <c r="A102" t="s">
        <v>107</v>
      </c>
      <c r="B102" s="6">
        <v>3.6999999999999998E-2</v>
      </c>
      <c r="C102">
        <v>76.635135125000005</v>
      </c>
    </row>
    <row r="103" spans="1:3" x14ac:dyDescent="0.25">
      <c r="A103" t="s">
        <v>119</v>
      </c>
      <c r="B103" s="6">
        <v>0.191</v>
      </c>
      <c r="C103">
        <v>37.836387437500001</v>
      </c>
    </row>
    <row r="104" spans="1:3" x14ac:dyDescent="0.25">
      <c r="A104" t="s">
        <v>153</v>
      </c>
      <c r="B104" s="6">
        <v>3.7765434798566012E-2</v>
      </c>
      <c r="C104">
        <v>54.5</v>
      </c>
    </row>
    <row r="105" spans="1:3" x14ac:dyDescent="0.25">
      <c r="A105" t="s">
        <v>80</v>
      </c>
      <c r="B105" s="6">
        <v>1.3322806165049678E-2</v>
      </c>
      <c r="C105">
        <v>51</v>
      </c>
    </row>
    <row r="106" spans="1:3" x14ac:dyDescent="0.25">
      <c r="A106" t="s">
        <v>100</v>
      </c>
      <c r="B106" s="6">
        <v>4.0000000000000001E-3</v>
      </c>
      <c r="C106">
        <v>38</v>
      </c>
    </row>
    <row r="107" spans="1:3" x14ac:dyDescent="0.25">
      <c r="A107" t="s">
        <v>81</v>
      </c>
      <c r="B107" s="6">
        <v>2.3162800009787158E-2</v>
      </c>
      <c r="C107">
        <v>51</v>
      </c>
    </row>
    <row r="108" spans="1:3" x14ac:dyDescent="0.25">
      <c r="A108" t="s">
        <v>155</v>
      </c>
      <c r="B108" s="6">
        <v>0.68500000000000005</v>
      </c>
      <c r="C108">
        <v>71.835766425000003</v>
      </c>
    </row>
    <row r="109" spans="1:3" x14ac:dyDescent="0.25">
      <c r="A109" t="s">
        <v>36</v>
      </c>
      <c r="B109" s="6">
        <v>0.51200000000000001</v>
      </c>
      <c r="C109">
        <v>97.4609375</v>
      </c>
    </row>
    <row r="110" spans="1:3" x14ac:dyDescent="0.25">
      <c r="A110" t="s">
        <v>156</v>
      </c>
      <c r="B110" s="6">
        <v>1.5996341843065624E-3</v>
      </c>
      <c r="C110">
        <v>48</v>
      </c>
    </row>
    <row r="111" spans="1:3" x14ac:dyDescent="0.25">
      <c r="A111" t="s">
        <v>82</v>
      </c>
      <c r="B111" s="6">
        <v>2.9079384794895833E-2</v>
      </c>
      <c r="C111">
        <v>60</v>
      </c>
    </row>
    <row r="112" spans="1:3" x14ac:dyDescent="0.25">
      <c r="A112" t="s">
        <v>84</v>
      </c>
      <c r="B112" s="6">
        <v>0.21148643487196969</v>
      </c>
      <c r="C112">
        <v>65.5</v>
      </c>
    </row>
    <row r="113" spans="1:3" x14ac:dyDescent="0.25">
      <c r="A113" t="s">
        <v>85</v>
      </c>
      <c r="B113" s="6">
        <v>7.4282116304972126E-2</v>
      </c>
      <c r="C113">
        <v>59</v>
      </c>
    </row>
    <row r="114" spans="1:3" x14ac:dyDescent="0.25">
      <c r="A114" t="s">
        <v>115</v>
      </c>
      <c r="B114" s="6">
        <v>9.9000000000000005E-2</v>
      </c>
      <c r="C114">
        <v>79.348484850000006</v>
      </c>
    </row>
    <row r="115" spans="1:3" x14ac:dyDescent="0.25">
      <c r="A115" t="s">
        <v>30</v>
      </c>
      <c r="B115" s="6">
        <v>4.2999999999999997E-2</v>
      </c>
      <c r="C115">
        <v>67.046511624999994</v>
      </c>
    </row>
    <row r="116" spans="1:3" x14ac:dyDescent="0.25">
      <c r="A116" t="s">
        <v>16</v>
      </c>
      <c r="B116" s="6">
        <v>5.0000000000000001E-3</v>
      </c>
      <c r="C116">
        <v>52.5</v>
      </c>
    </row>
    <row r="117" spans="1:3" x14ac:dyDescent="0.25">
      <c r="A117" t="s">
        <v>86</v>
      </c>
      <c r="B117" s="6">
        <v>0.58931643604273531</v>
      </c>
      <c r="C117">
        <v>72</v>
      </c>
    </row>
    <row r="118" spans="1:3" x14ac:dyDescent="0.25">
      <c r="A118" t="s">
        <v>35</v>
      </c>
      <c r="B118" s="6">
        <v>0.48799999999999999</v>
      </c>
      <c r="C118">
        <v>88.555327875000003</v>
      </c>
    </row>
    <row r="119" spans="1:3" x14ac:dyDescent="0.25">
      <c r="A119" t="s">
        <v>109</v>
      </c>
      <c r="B119" s="6">
        <v>0.05</v>
      </c>
      <c r="C119">
        <v>71</v>
      </c>
    </row>
    <row r="120" spans="1:3" x14ac:dyDescent="0.25">
      <c r="A120" t="s">
        <v>34</v>
      </c>
      <c r="B120" s="6">
        <v>0.19500000000000001</v>
      </c>
      <c r="C120">
        <v>57.179487174999998</v>
      </c>
    </row>
  </sheetData>
  <sortState xmlns:xlrd2="http://schemas.microsoft.com/office/spreadsheetml/2017/richdata2" ref="A2:C120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"/>
  <sheetViews>
    <sheetView topLeftCell="A7" workbookViewId="0">
      <selection activeCell="A2" sqref="A2:A120"/>
    </sheetView>
  </sheetViews>
  <sheetFormatPr defaultRowHeight="15" x14ac:dyDescent="0.25"/>
  <cols>
    <col min="1" max="1" width="13.42578125" customWidth="1"/>
  </cols>
  <sheetData>
    <row r="1" spans="1:5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 x14ac:dyDescent="0.25">
      <c r="A2" s="2" t="s">
        <v>38</v>
      </c>
      <c r="B2">
        <f>VLOOKUP($A2, scores2016, 2, FALSE)</f>
        <v>0.12588478266188671</v>
      </c>
      <c r="C2">
        <f t="shared" ref="C2:C33" si="0">VLOOKUP($A2, scores2018, 4, FALSE)</f>
        <v>4.2545493422980703E-2</v>
      </c>
      <c r="D2">
        <f t="shared" ref="D2:D33" si="1">VLOOKUP($A2, scores2016,3, FALSE)</f>
        <v>58</v>
      </c>
      <c r="E2">
        <f t="shared" ref="E2:E33" si="2">VLOOKUP($A2, scores2018, 5, FALSE)</f>
        <v>63.5</v>
      </c>
    </row>
    <row r="3" spans="1:5" x14ac:dyDescent="0.25">
      <c r="A3" s="2" t="s">
        <v>41</v>
      </c>
      <c r="B3">
        <f t="shared" ref="B3:B34" si="3">VLOOKUP(A3, scores2016, 2, FALSE)</f>
        <v>2.447759662870003E-2</v>
      </c>
      <c r="C3">
        <f t="shared" si="0"/>
        <v>4.1330111425734702E-3</v>
      </c>
      <c r="D3">
        <f t="shared" si="1"/>
        <v>59.5</v>
      </c>
      <c r="E3">
        <f t="shared" si="2"/>
        <v>49.5</v>
      </c>
    </row>
    <row r="4" spans="1:5" x14ac:dyDescent="0.25">
      <c r="A4" t="s">
        <v>127</v>
      </c>
      <c r="B4">
        <f t="shared" si="3"/>
        <v>1.4986283650203453E-4</v>
      </c>
      <c r="C4">
        <f t="shared" si="0"/>
        <v>1.36131320378733E-3</v>
      </c>
      <c r="D4">
        <f t="shared" si="1"/>
        <v>41</v>
      </c>
      <c r="E4">
        <f t="shared" si="2"/>
        <v>0</v>
      </c>
    </row>
    <row r="5" spans="1:5" x14ac:dyDescent="0.25">
      <c r="A5" t="s">
        <v>113</v>
      </c>
      <c r="B5">
        <f t="shared" si="3"/>
        <v>9.9000000000000005E-2</v>
      </c>
      <c r="C5" t="e">
        <f t="shared" si="0"/>
        <v>#N/A</v>
      </c>
      <c r="D5">
        <f t="shared" si="1"/>
        <v>74.727272725000006</v>
      </c>
      <c r="E5" t="e">
        <f t="shared" si="2"/>
        <v>#N/A</v>
      </c>
    </row>
    <row r="6" spans="1:5" x14ac:dyDescent="0.25">
      <c r="A6" t="s">
        <v>128</v>
      </c>
      <c r="B6">
        <f t="shared" si="3"/>
        <v>5.7314209248971919E-3</v>
      </c>
      <c r="C6" t="e">
        <f t="shared" si="0"/>
        <v>#N/A</v>
      </c>
      <c r="D6">
        <f t="shared" si="1"/>
        <v>49.5</v>
      </c>
      <c r="E6" t="e">
        <f t="shared" si="2"/>
        <v>#N/A</v>
      </c>
    </row>
    <row r="7" spans="1:5" x14ac:dyDescent="0.25">
      <c r="A7" t="s">
        <v>129</v>
      </c>
      <c r="B7">
        <f t="shared" si="3"/>
        <v>3.3569275376503123E-3</v>
      </c>
      <c r="C7" t="e">
        <f t="shared" si="0"/>
        <v>#N/A</v>
      </c>
      <c r="D7">
        <f t="shared" si="1"/>
        <v>46.5</v>
      </c>
      <c r="E7" t="e">
        <f t="shared" si="2"/>
        <v>#N/A</v>
      </c>
    </row>
    <row r="8" spans="1:5" x14ac:dyDescent="0.25">
      <c r="A8" t="s">
        <v>110</v>
      </c>
      <c r="B8">
        <f t="shared" si="3"/>
        <v>5.3999999999999999E-2</v>
      </c>
      <c r="C8" t="e">
        <f t="shared" si="0"/>
        <v>#N/A</v>
      </c>
      <c r="D8">
        <f t="shared" si="1"/>
        <v>66.296296299999995</v>
      </c>
      <c r="E8" t="e">
        <f t="shared" si="2"/>
        <v>#N/A</v>
      </c>
    </row>
    <row r="9" spans="1:5" x14ac:dyDescent="0.25">
      <c r="A9" t="s">
        <v>112</v>
      </c>
      <c r="B9">
        <f t="shared" si="3"/>
        <v>6.6000000000000003E-2</v>
      </c>
      <c r="C9" t="e">
        <f t="shared" si="0"/>
        <v>#N/A</v>
      </c>
      <c r="D9">
        <f t="shared" si="1"/>
        <v>75.181818175000004</v>
      </c>
      <c r="E9" t="e">
        <f t="shared" si="2"/>
        <v>#N/A</v>
      </c>
    </row>
    <row r="10" spans="1:5" x14ac:dyDescent="0.25">
      <c r="A10" t="s">
        <v>130</v>
      </c>
      <c r="B10">
        <f t="shared" si="3"/>
        <v>1.7739027331239682E-2</v>
      </c>
      <c r="C10" t="e">
        <f t="shared" si="0"/>
        <v>#N/A</v>
      </c>
      <c r="D10">
        <f t="shared" si="1"/>
        <v>58.5</v>
      </c>
      <c r="E10" t="e">
        <f t="shared" si="2"/>
        <v>#N/A</v>
      </c>
    </row>
    <row r="11" spans="1:5" x14ac:dyDescent="0.25">
      <c r="A11" s="2" t="s">
        <v>43</v>
      </c>
      <c r="B11">
        <f t="shared" si="3"/>
        <v>1.0322552178274711E-2</v>
      </c>
      <c r="C11" t="e">
        <f t="shared" si="0"/>
        <v>#N/A</v>
      </c>
      <c r="D11">
        <f t="shared" si="1"/>
        <v>48</v>
      </c>
      <c r="E11" t="e">
        <f t="shared" si="2"/>
        <v>#N/A</v>
      </c>
    </row>
    <row r="12" spans="1:5" x14ac:dyDescent="0.25">
      <c r="A12" s="2" t="s">
        <v>19</v>
      </c>
      <c r="B12">
        <f t="shared" si="3"/>
        <v>6.0000000000000001E-3</v>
      </c>
      <c r="C12" t="e">
        <f t="shared" si="0"/>
        <v>#N/A</v>
      </c>
      <c r="D12">
        <f t="shared" si="1"/>
        <v>44.333333324999998</v>
      </c>
      <c r="E12" t="e">
        <f t="shared" si="2"/>
        <v>#N/A</v>
      </c>
    </row>
    <row r="13" spans="1:5" x14ac:dyDescent="0.25">
      <c r="A13" t="s">
        <v>131</v>
      </c>
      <c r="B13">
        <f t="shared" si="3"/>
        <v>4.909506523813582E-3</v>
      </c>
      <c r="C13" t="e">
        <f t="shared" si="0"/>
        <v>#N/A</v>
      </c>
      <c r="D13">
        <f t="shared" si="1"/>
        <v>46</v>
      </c>
      <c r="E13" t="e">
        <f t="shared" si="2"/>
        <v>#N/A</v>
      </c>
    </row>
    <row r="14" spans="1:5" x14ac:dyDescent="0.25">
      <c r="A14" t="s">
        <v>114</v>
      </c>
      <c r="B14">
        <f t="shared" si="3"/>
        <v>9.9000000000000005E-2</v>
      </c>
      <c r="C14" t="e">
        <f t="shared" si="0"/>
        <v>#N/A</v>
      </c>
      <c r="D14">
        <f t="shared" si="1"/>
        <v>61.060606050000004</v>
      </c>
      <c r="E14" t="e">
        <f t="shared" si="2"/>
        <v>#N/A</v>
      </c>
    </row>
    <row r="15" spans="1:5" x14ac:dyDescent="0.25">
      <c r="A15" s="2" t="s">
        <v>31</v>
      </c>
      <c r="B15">
        <f t="shared" si="3"/>
        <v>5.8999999999999997E-2</v>
      </c>
      <c r="C15" t="e">
        <f t="shared" si="0"/>
        <v>#N/A</v>
      </c>
      <c r="D15">
        <f t="shared" si="1"/>
        <v>53.932203399999999</v>
      </c>
      <c r="E15" t="e">
        <f t="shared" si="2"/>
        <v>#N/A</v>
      </c>
    </row>
    <row r="16" spans="1:5" x14ac:dyDescent="0.25">
      <c r="A16" s="2" t="s">
        <v>44</v>
      </c>
      <c r="B16">
        <f t="shared" si="3"/>
        <v>3.6048824125903788E-2</v>
      </c>
      <c r="C16" t="e">
        <f t="shared" si="0"/>
        <v>#N/A</v>
      </c>
      <c r="D16">
        <f t="shared" si="1"/>
        <v>53</v>
      </c>
      <c r="E16" t="e">
        <f t="shared" si="2"/>
        <v>#N/A</v>
      </c>
    </row>
    <row r="17" spans="1:5" x14ac:dyDescent="0.25">
      <c r="A17" s="2" t="s">
        <v>20</v>
      </c>
      <c r="B17">
        <f t="shared" si="3"/>
        <v>7.0000000000000001E-3</v>
      </c>
      <c r="C17" t="e">
        <f t="shared" si="0"/>
        <v>#N/A</v>
      </c>
      <c r="D17">
        <f t="shared" si="1"/>
        <v>43.357142850000002</v>
      </c>
      <c r="E17" t="e">
        <f t="shared" si="2"/>
        <v>#N/A</v>
      </c>
    </row>
    <row r="18" spans="1:5" x14ac:dyDescent="0.25">
      <c r="A18" t="s">
        <v>132</v>
      </c>
      <c r="B18">
        <f t="shared" si="3"/>
        <v>0.14099095658131314</v>
      </c>
      <c r="C18" t="e">
        <f t="shared" si="0"/>
        <v>#N/A</v>
      </c>
      <c r="D18">
        <f t="shared" si="1"/>
        <v>62</v>
      </c>
      <c r="E18" t="e">
        <f t="shared" si="2"/>
        <v>#N/A</v>
      </c>
    </row>
    <row r="19" spans="1:5" x14ac:dyDescent="0.25">
      <c r="A19" t="s">
        <v>133</v>
      </c>
      <c r="B19">
        <f t="shared" si="3"/>
        <v>2.4477596628698548E-3</v>
      </c>
      <c r="C19" t="e">
        <f t="shared" si="0"/>
        <v>#N/A</v>
      </c>
      <c r="D19">
        <f t="shared" si="1"/>
        <v>46.5</v>
      </c>
      <c r="E19" t="e">
        <f t="shared" si="2"/>
        <v>#N/A</v>
      </c>
    </row>
    <row r="20" spans="1:5" x14ac:dyDescent="0.25">
      <c r="A20" t="s">
        <v>134</v>
      </c>
      <c r="B20">
        <f t="shared" si="3"/>
        <v>4.4059673931660355E-3</v>
      </c>
      <c r="C20" t="e">
        <f t="shared" si="0"/>
        <v>#N/A</v>
      </c>
      <c r="D20">
        <f t="shared" si="1"/>
        <v>45</v>
      </c>
      <c r="E20" t="e">
        <f t="shared" si="2"/>
        <v>#N/A</v>
      </c>
    </row>
    <row r="21" spans="1:5" x14ac:dyDescent="0.25">
      <c r="A21" s="2" t="s">
        <v>21</v>
      </c>
      <c r="B21">
        <f t="shared" si="3"/>
        <v>7.0000000000000001E-3</v>
      </c>
      <c r="C21" t="e">
        <f t="shared" si="0"/>
        <v>#N/A</v>
      </c>
      <c r="D21">
        <f t="shared" si="1"/>
        <v>67.357142850000002</v>
      </c>
      <c r="E21" t="e">
        <f t="shared" si="2"/>
        <v>#N/A</v>
      </c>
    </row>
    <row r="22" spans="1:5" x14ac:dyDescent="0.25">
      <c r="A22" s="2" t="s">
        <v>27</v>
      </c>
      <c r="B22">
        <f t="shared" si="3"/>
        <v>2.1000000000000001E-2</v>
      </c>
      <c r="C22" t="e">
        <f t="shared" si="0"/>
        <v>#N/A</v>
      </c>
      <c r="D22">
        <f t="shared" si="1"/>
        <v>77.119047625000007</v>
      </c>
      <c r="E22" t="e">
        <f t="shared" si="2"/>
        <v>#N/A</v>
      </c>
    </row>
    <row r="23" spans="1:5" x14ac:dyDescent="0.25">
      <c r="A23" s="2" t="s">
        <v>11</v>
      </c>
      <c r="B23">
        <f t="shared" si="3"/>
        <v>4.0000000000000001E-3</v>
      </c>
      <c r="C23" t="e">
        <f t="shared" si="0"/>
        <v>#N/A</v>
      </c>
      <c r="D23">
        <f t="shared" si="1"/>
        <v>37.25</v>
      </c>
      <c r="E23" t="e">
        <f t="shared" si="2"/>
        <v>#N/A</v>
      </c>
    </row>
    <row r="24" spans="1:5" x14ac:dyDescent="0.25">
      <c r="A24" s="2" t="s">
        <v>45</v>
      </c>
      <c r="B24">
        <f t="shared" si="3"/>
        <v>2.0980797110314454E-2</v>
      </c>
      <c r="C24" t="e">
        <f t="shared" si="0"/>
        <v>#N/A</v>
      </c>
      <c r="D24">
        <f t="shared" si="1"/>
        <v>55</v>
      </c>
      <c r="E24" t="e">
        <f t="shared" si="2"/>
        <v>#N/A</v>
      </c>
    </row>
    <row r="25" spans="1:5" x14ac:dyDescent="0.25">
      <c r="A25" s="2" t="s">
        <v>46</v>
      </c>
      <c r="B25">
        <f t="shared" si="3"/>
        <v>4.1961594220628912E-3</v>
      </c>
      <c r="C25" t="e">
        <f t="shared" si="0"/>
        <v>#N/A</v>
      </c>
      <c r="D25">
        <f t="shared" si="1"/>
        <v>41</v>
      </c>
      <c r="E25" t="e">
        <f t="shared" si="2"/>
        <v>#N/A</v>
      </c>
    </row>
    <row r="26" spans="1:5" x14ac:dyDescent="0.25">
      <c r="A26" s="2" t="s">
        <v>47</v>
      </c>
      <c r="B26">
        <f t="shared" si="3"/>
        <v>1.2588478266188672E-5</v>
      </c>
      <c r="C26" t="e">
        <f t="shared" si="0"/>
        <v>#N/A</v>
      </c>
      <c r="D26">
        <f t="shared" si="1"/>
        <v>41</v>
      </c>
      <c r="E26" t="e">
        <f t="shared" si="2"/>
        <v>#N/A</v>
      </c>
    </row>
    <row r="27" spans="1:5" x14ac:dyDescent="0.25">
      <c r="A27" s="2" t="s">
        <v>48</v>
      </c>
      <c r="B27">
        <f t="shared" si="3"/>
        <v>4.1961594220628904E-4</v>
      </c>
      <c r="C27">
        <f t="shared" si="0"/>
        <v>1.6304850668471199E-3</v>
      </c>
      <c r="D27">
        <f t="shared" si="1"/>
        <v>41</v>
      </c>
      <c r="E27">
        <f t="shared" si="2"/>
        <v>34.125</v>
      </c>
    </row>
    <row r="28" spans="1:5" x14ac:dyDescent="0.25">
      <c r="A28" t="s">
        <v>136</v>
      </c>
      <c r="B28">
        <f t="shared" si="3"/>
        <v>4.8171910165281981E-2</v>
      </c>
      <c r="C28" t="e">
        <f t="shared" si="0"/>
        <v>#N/A</v>
      </c>
      <c r="D28">
        <f t="shared" si="1"/>
        <v>65</v>
      </c>
      <c r="E28" t="e">
        <f t="shared" si="2"/>
        <v>#N/A</v>
      </c>
    </row>
    <row r="29" spans="1:5" x14ac:dyDescent="0.25">
      <c r="A29" s="2" t="s">
        <v>22</v>
      </c>
      <c r="B29">
        <f t="shared" si="3"/>
        <v>0.01</v>
      </c>
      <c r="C29" t="e">
        <f t="shared" si="0"/>
        <v>#N/A</v>
      </c>
      <c r="D29">
        <f t="shared" si="1"/>
        <v>54.5</v>
      </c>
      <c r="E29" t="e">
        <f t="shared" si="2"/>
        <v>#N/A</v>
      </c>
    </row>
    <row r="30" spans="1:5" x14ac:dyDescent="0.25">
      <c r="A30" t="s">
        <v>122</v>
      </c>
      <c r="B30">
        <f t="shared" si="3"/>
        <v>0.21099999999999999</v>
      </c>
      <c r="C30" t="e">
        <f t="shared" si="0"/>
        <v>#N/A</v>
      </c>
      <c r="D30">
        <f t="shared" si="1"/>
        <v>72.132701424999993</v>
      </c>
      <c r="E30" t="e">
        <f t="shared" si="2"/>
        <v>#N/A</v>
      </c>
    </row>
    <row r="31" spans="1:5" x14ac:dyDescent="0.25">
      <c r="A31" s="2" t="s">
        <v>28</v>
      </c>
      <c r="B31">
        <f t="shared" si="3"/>
        <v>3.5999999999999997E-2</v>
      </c>
      <c r="C31" t="e">
        <f t="shared" si="0"/>
        <v>#N/A</v>
      </c>
      <c r="D31">
        <f t="shared" si="1"/>
        <v>30.791666662499999</v>
      </c>
      <c r="E31" t="e">
        <f t="shared" si="2"/>
        <v>#N/A</v>
      </c>
    </row>
    <row r="32" spans="1:5" x14ac:dyDescent="0.25">
      <c r="A32" t="s">
        <v>137</v>
      </c>
      <c r="B32">
        <f t="shared" si="3"/>
        <v>1.1959054352879239E-3</v>
      </c>
      <c r="C32" t="e">
        <f t="shared" si="0"/>
        <v>#N/A</v>
      </c>
      <c r="D32">
        <f t="shared" si="1"/>
        <v>46.5</v>
      </c>
      <c r="E32" t="e">
        <f t="shared" si="2"/>
        <v>#N/A</v>
      </c>
    </row>
    <row r="33" spans="1:5" x14ac:dyDescent="0.25">
      <c r="A33" t="s">
        <v>138</v>
      </c>
      <c r="B33">
        <f t="shared" si="3"/>
        <v>1.1819182372145454E-3</v>
      </c>
      <c r="C33" t="e">
        <f t="shared" si="0"/>
        <v>#N/A</v>
      </c>
      <c r="D33">
        <f t="shared" si="1"/>
        <v>44.5</v>
      </c>
      <c r="E33" t="e">
        <f t="shared" si="2"/>
        <v>#N/A</v>
      </c>
    </row>
    <row r="34" spans="1:5" x14ac:dyDescent="0.25">
      <c r="A34" t="s">
        <v>121</v>
      </c>
      <c r="B34">
        <f t="shared" si="3"/>
        <v>0.20799999999999999</v>
      </c>
      <c r="C34" t="e">
        <f t="shared" ref="C34:C53" si="4">VLOOKUP($A34, scores2018, 4, FALSE)</f>
        <v>#N/A</v>
      </c>
      <c r="D34">
        <f t="shared" ref="D34:D53" si="5">VLOOKUP($A34, scores2016,3, FALSE)</f>
        <v>98.016826925000004</v>
      </c>
      <c r="E34" t="e">
        <f t="shared" ref="E34:E53" si="6">VLOOKUP($A34, scores2018, 5, FALSE)</f>
        <v>#N/A</v>
      </c>
    </row>
    <row r="35" spans="1:5" x14ac:dyDescent="0.25">
      <c r="A35" t="s">
        <v>104</v>
      </c>
      <c r="B35">
        <f t="shared" ref="B35:B53" si="7">VLOOKUP(A35, scores2016, 2, FALSE)</f>
        <v>1.6E-2</v>
      </c>
      <c r="C35" t="e">
        <f t="shared" si="4"/>
        <v>#N/A</v>
      </c>
      <c r="D35">
        <f t="shared" si="5"/>
        <v>74</v>
      </c>
      <c r="E35" t="e">
        <f t="shared" si="6"/>
        <v>#N/A</v>
      </c>
    </row>
    <row r="36" spans="1:5" x14ac:dyDescent="0.25">
      <c r="A36" t="s">
        <v>124</v>
      </c>
      <c r="B36">
        <f t="shared" si="7"/>
        <v>0.24199999999999999</v>
      </c>
      <c r="C36" t="e">
        <f t="shared" si="4"/>
        <v>#N/A</v>
      </c>
      <c r="D36">
        <f t="shared" si="5"/>
        <v>96.694214875</v>
      </c>
      <c r="E36" t="e">
        <f t="shared" si="6"/>
        <v>#N/A</v>
      </c>
    </row>
    <row r="37" spans="1:5" x14ac:dyDescent="0.25">
      <c r="A37" s="2" t="s">
        <v>49</v>
      </c>
      <c r="B37" s="10">
        <f t="shared" si="7"/>
        <v>9.4413586996415033E-4</v>
      </c>
      <c r="C37" s="10">
        <f t="shared" si="4"/>
        <v>2.30777369274184E-3</v>
      </c>
      <c r="D37">
        <f t="shared" si="5"/>
        <v>41</v>
      </c>
      <c r="E37">
        <f t="shared" si="6"/>
        <v>36.4</v>
      </c>
    </row>
    <row r="38" spans="1:5" x14ac:dyDescent="0.25">
      <c r="A38" s="2" t="s">
        <v>50</v>
      </c>
      <c r="B38" s="10">
        <f t="shared" si="7"/>
        <v>4.4689097844969786E-2</v>
      </c>
      <c r="C38" s="10">
        <f t="shared" si="4"/>
        <v>7.3531158796411603E-2</v>
      </c>
      <c r="D38">
        <f t="shared" si="5"/>
        <v>0</v>
      </c>
      <c r="E38">
        <f t="shared" si="6"/>
        <v>0</v>
      </c>
    </row>
    <row r="39" spans="1:5" x14ac:dyDescent="0.25">
      <c r="A39" t="s">
        <v>103</v>
      </c>
      <c r="B39" s="10">
        <f t="shared" si="7"/>
        <v>1.4E-2</v>
      </c>
      <c r="C39" s="10" t="e">
        <f t="shared" si="4"/>
        <v>#N/A</v>
      </c>
      <c r="D39">
        <f t="shared" si="5"/>
        <v>63.285714274999997</v>
      </c>
      <c r="E39" t="e">
        <f t="shared" si="6"/>
        <v>#N/A</v>
      </c>
    </row>
    <row r="40" spans="1:5" x14ac:dyDescent="0.25">
      <c r="A40" s="2" t="s">
        <v>51</v>
      </c>
      <c r="B40" s="10">
        <f t="shared" si="7"/>
        <v>1.3987198073526515E-4</v>
      </c>
      <c r="C40" s="10" t="e">
        <f t="shared" si="4"/>
        <v>#N/A</v>
      </c>
      <c r="D40">
        <f t="shared" si="5"/>
        <v>43</v>
      </c>
      <c r="E40" t="e">
        <f t="shared" si="6"/>
        <v>#N/A</v>
      </c>
    </row>
    <row r="41" spans="1:5" x14ac:dyDescent="0.25">
      <c r="A41" s="2" t="s">
        <v>52</v>
      </c>
      <c r="B41" s="10">
        <f t="shared" si="7"/>
        <v>5.5599112342333301E-4</v>
      </c>
      <c r="C41" s="10">
        <f t="shared" si="4"/>
        <v>8.6016496401123104E-4</v>
      </c>
      <c r="D41">
        <f t="shared" si="5"/>
        <v>46.5</v>
      </c>
      <c r="E41">
        <f t="shared" si="6"/>
        <v>47.5</v>
      </c>
    </row>
    <row r="42" spans="1:5" x14ac:dyDescent="0.25">
      <c r="A42" s="2" t="s">
        <v>53</v>
      </c>
      <c r="B42" s="10">
        <f t="shared" si="7"/>
        <v>5.283664072281021E-3</v>
      </c>
      <c r="C42" s="10">
        <f t="shared" si="4"/>
        <v>5.4757123494949102E-3</v>
      </c>
      <c r="D42">
        <f t="shared" si="5"/>
        <v>49.5</v>
      </c>
      <c r="E42">
        <f t="shared" si="6"/>
        <v>50.5</v>
      </c>
    </row>
    <row r="43" spans="1:5" x14ac:dyDescent="0.25">
      <c r="A43" t="s">
        <v>118</v>
      </c>
      <c r="B43" s="10">
        <f t="shared" si="7"/>
        <v>0.157</v>
      </c>
      <c r="C43" s="10" t="e">
        <f t="shared" si="4"/>
        <v>#N/A</v>
      </c>
      <c r="D43">
        <f t="shared" si="5"/>
        <v>35.35828025</v>
      </c>
      <c r="E43" t="e">
        <f t="shared" si="6"/>
        <v>#N/A</v>
      </c>
    </row>
    <row r="44" spans="1:5" x14ac:dyDescent="0.25">
      <c r="A44" s="2" t="s">
        <v>33</v>
      </c>
      <c r="B44" s="10">
        <f t="shared" si="7"/>
        <v>0.123</v>
      </c>
      <c r="C44" s="10" t="e">
        <f t="shared" si="4"/>
        <v>#N/A</v>
      </c>
      <c r="D44">
        <f t="shared" si="5"/>
        <v>49</v>
      </c>
      <c r="E44" t="e">
        <f t="shared" si="6"/>
        <v>#N/A</v>
      </c>
    </row>
    <row r="45" spans="1:5" x14ac:dyDescent="0.25">
      <c r="A45" s="2" t="s">
        <v>54</v>
      </c>
      <c r="B45" s="10">
        <f t="shared" si="7"/>
        <v>1.7714767469463586E-3</v>
      </c>
      <c r="C45" s="10">
        <f t="shared" si="4"/>
        <v>6.4769108829498198E-3</v>
      </c>
      <c r="D45">
        <f t="shared" si="5"/>
        <v>48</v>
      </c>
      <c r="E45">
        <f t="shared" si="6"/>
        <v>0</v>
      </c>
    </row>
    <row r="46" spans="1:5" x14ac:dyDescent="0.25">
      <c r="A46" s="2" t="s">
        <v>55</v>
      </c>
      <c r="B46">
        <f t="shared" si="7"/>
        <v>2.5582585276510254E-2</v>
      </c>
      <c r="C46">
        <f t="shared" si="4"/>
        <v>6.73495747680663E-2</v>
      </c>
      <c r="D46">
        <f t="shared" si="5"/>
        <v>54</v>
      </c>
      <c r="E46">
        <f t="shared" si="6"/>
        <v>34.4073738408404</v>
      </c>
    </row>
    <row r="47" spans="1:5" x14ac:dyDescent="0.25">
      <c r="A47" t="s">
        <v>101</v>
      </c>
      <c r="B47">
        <f t="shared" si="7"/>
        <v>8.0000000000000002E-3</v>
      </c>
      <c r="C47" t="e">
        <f t="shared" si="4"/>
        <v>#N/A</v>
      </c>
      <c r="D47">
        <f t="shared" si="5"/>
        <v>56.5</v>
      </c>
      <c r="E47" t="e">
        <f t="shared" si="6"/>
        <v>#N/A</v>
      </c>
    </row>
    <row r="48" spans="1:5" x14ac:dyDescent="0.25">
      <c r="A48" t="s">
        <v>102</v>
      </c>
      <c r="B48" s="10">
        <f t="shared" si="7"/>
        <v>1.2999999999999999E-2</v>
      </c>
      <c r="C48" s="10" t="e">
        <f t="shared" si="4"/>
        <v>#N/A</v>
      </c>
      <c r="D48">
        <f t="shared" si="5"/>
        <v>49.5</v>
      </c>
      <c r="E48" t="e">
        <f t="shared" si="6"/>
        <v>#N/A</v>
      </c>
    </row>
    <row r="49" spans="1:5" x14ac:dyDescent="0.25">
      <c r="A49" t="s">
        <v>117</v>
      </c>
      <c r="B49" s="10">
        <f t="shared" si="7"/>
        <v>0.13700000000000001</v>
      </c>
      <c r="C49" s="10" t="e">
        <f t="shared" si="4"/>
        <v>#N/A</v>
      </c>
      <c r="D49">
        <f t="shared" si="5"/>
        <v>70.233576650000003</v>
      </c>
      <c r="E49" t="e">
        <f t="shared" si="6"/>
        <v>#N/A</v>
      </c>
    </row>
    <row r="50" spans="1:5" x14ac:dyDescent="0.25">
      <c r="A50" t="s">
        <v>139</v>
      </c>
      <c r="B50" s="10">
        <f t="shared" si="7"/>
        <v>3.1646035641392611E-3</v>
      </c>
      <c r="C50" s="10">
        <f t="shared" si="4"/>
        <v>3.95320675325394E-3</v>
      </c>
      <c r="D50">
        <f t="shared" si="5"/>
        <v>46</v>
      </c>
      <c r="E50">
        <f t="shared" si="6"/>
        <v>0</v>
      </c>
    </row>
    <row r="51" spans="1:5" x14ac:dyDescent="0.25">
      <c r="A51" s="2" t="s">
        <v>5</v>
      </c>
      <c r="B51" s="10">
        <f t="shared" si="7"/>
        <v>0</v>
      </c>
      <c r="C51" s="10">
        <f t="shared" si="4"/>
        <v>0</v>
      </c>
      <c r="D51">
        <f t="shared" si="5"/>
        <v>41</v>
      </c>
      <c r="E51">
        <f t="shared" si="6"/>
        <v>0</v>
      </c>
    </row>
    <row r="52" spans="1:5" x14ac:dyDescent="0.25">
      <c r="A52" s="2" t="s">
        <v>23</v>
      </c>
      <c r="B52" s="10">
        <f t="shared" si="7"/>
        <v>1.0999999999999999E-2</v>
      </c>
      <c r="C52" s="10" t="e">
        <f t="shared" si="4"/>
        <v>#N/A</v>
      </c>
      <c r="D52">
        <f t="shared" si="5"/>
        <v>41</v>
      </c>
      <c r="E52" t="e">
        <f t="shared" si="6"/>
        <v>#N/A</v>
      </c>
    </row>
    <row r="53" spans="1:5" x14ac:dyDescent="0.25">
      <c r="A53" s="2" t="s">
        <v>56</v>
      </c>
      <c r="B53" s="10">
        <f t="shared" si="7"/>
        <v>0.20721774923767358</v>
      </c>
      <c r="C53" s="10">
        <f t="shared" si="4"/>
        <v>0.25167235636229401</v>
      </c>
      <c r="D53">
        <f t="shared" si="5"/>
        <v>65.5</v>
      </c>
      <c r="E53">
        <f t="shared" si="6"/>
        <v>82</v>
      </c>
    </row>
    <row r="54" spans="1:5" x14ac:dyDescent="0.25">
      <c r="A54" t="s">
        <v>116</v>
      </c>
    </row>
    <row r="55" spans="1:5" x14ac:dyDescent="0.25">
      <c r="A55" t="s">
        <v>140</v>
      </c>
    </row>
    <row r="56" spans="1:5" x14ac:dyDescent="0.25">
      <c r="A56" s="2" t="s">
        <v>58</v>
      </c>
    </row>
    <row r="57" spans="1:5" x14ac:dyDescent="0.25">
      <c r="A57" s="2" t="s">
        <v>59</v>
      </c>
    </row>
    <row r="58" spans="1:5" x14ac:dyDescent="0.25">
      <c r="A58" t="s">
        <v>141</v>
      </c>
    </row>
    <row r="59" spans="1:5" x14ac:dyDescent="0.25">
      <c r="A59" s="2" t="s">
        <v>60</v>
      </c>
    </row>
    <row r="60" spans="1:5" x14ac:dyDescent="0.25">
      <c r="A60" s="2" t="s">
        <v>61</v>
      </c>
    </row>
    <row r="61" spans="1:5" x14ac:dyDescent="0.25">
      <c r="A61" s="2" t="s">
        <v>62</v>
      </c>
    </row>
    <row r="62" spans="1:5" x14ac:dyDescent="0.25">
      <c r="A62" s="2" t="s">
        <v>63</v>
      </c>
    </row>
    <row r="63" spans="1:5" x14ac:dyDescent="0.25">
      <c r="A63" t="s">
        <v>142</v>
      </c>
    </row>
    <row r="64" spans="1:5" x14ac:dyDescent="0.25">
      <c r="A64" t="s">
        <v>143</v>
      </c>
    </row>
    <row r="65" spans="1:1" x14ac:dyDescent="0.25">
      <c r="A65" t="s">
        <v>105</v>
      </c>
    </row>
    <row r="66" spans="1:1" x14ac:dyDescent="0.25">
      <c r="A66" t="s">
        <v>144</v>
      </c>
    </row>
    <row r="67" spans="1:1" x14ac:dyDescent="0.25">
      <c r="A67" t="s">
        <v>145</v>
      </c>
    </row>
    <row r="68" spans="1:1" x14ac:dyDescent="0.25">
      <c r="A68" s="2" t="s">
        <v>64</v>
      </c>
    </row>
    <row r="69" spans="1:1" x14ac:dyDescent="0.25">
      <c r="A69" s="2" t="s">
        <v>65</v>
      </c>
    </row>
    <row r="70" spans="1:1" x14ac:dyDescent="0.25">
      <c r="A70" t="s">
        <v>146</v>
      </c>
    </row>
    <row r="71" spans="1:1" x14ac:dyDescent="0.25">
      <c r="A71" s="2" t="s">
        <v>66</v>
      </c>
    </row>
    <row r="72" spans="1:1" x14ac:dyDescent="0.25">
      <c r="A72" s="2" t="s">
        <v>67</v>
      </c>
    </row>
    <row r="73" spans="1:1" x14ac:dyDescent="0.25">
      <c r="A73" s="2" t="s">
        <v>68</v>
      </c>
    </row>
    <row r="74" spans="1:1" x14ac:dyDescent="0.25">
      <c r="A74" s="2" t="s">
        <v>69</v>
      </c>
    </row>
    <row r="75" spans="1:1" x14ac:dyDescent="0.25">
      <c r="A75" t="s">
        <v>147</v>
      </c>
    </row>
    <row r="76" spans="1:1" x14ac:dyDescent="0.25">
      <c r="A76" s="2" t="s">
        <v>70</v>
      </c>
    </row>
    <row r="77" spans="1:1" x14ac:dyDescent="0.25">
      <c r="A77" s="2" t="s">
        <v>71</v>
      </c>
    </row>
    <row r="78" spans="1:1" x14ac:dyDescent="0.25">
      <c r="A78" t="s">
        <v>108</v>
      </c>
    </row>
    <row r="79" spans="1:1" x14ac:dyDescent="0.25">
      <c r="A79" t="s">
        <v>123</v>
      </c>
    </row>
    <row r="80" spans="1:1" x14ac:dyDescent="0.25">
      <c r="A80" t="s">
        <v>106</v>
      </c>
    </row>
    <row r="81" spans="1:1" x14ac:dyDescent="0.25">
      <c r="A81" t="s">
        <v>111</v>
      </c>
    </row>
    <row r="82" spans="1:1" x14ac:dyDescent="0.25">
      <c r="A82" t="s">
        <v>148</v>
      </c>
    </row>
    <row r="83" spans="1:1" x14ac:dyDescent="0.25">
      <c r="A83" t="s">
        <v>149</v>
      </c>
    </row>
    <row r="84" spans="1:1" x14ac:dyDescent="0.25">
      <c r="A84" s="2" t="s">
        <v>8</v>
      </c>
    </row>
    <row r="85" spans="1:1" x14ac:dyDescent="0.25">
      <c r="A85" s="2" t="s">
        <v>14</v>
      </c>
    </row>
    <row r="86" spans="1:1" x14ac:dyDescent="0.25">
      <c r="A86" s="2" t="s">
        <v>32</v>
      </c>
    </row>
    <row r="87" spans="1:1" x14ac:dyDescent="0.25">
      <c r="A87" t="s">
        <v>150</v>
      </c>
    </row>
    <row r="88" spans="1:1" x14ac:dyDescent="0.25">
      <c r="A88" s="2" t="s">
        <v>26</v>
      </c>
    </row>
    <row r="89" spans="1:1" x14ac:dyDescent="0.25">
      <c r="A89" t="s">
        <v>151</v>
      </c>
    </row>
    <row r="90" spans="1:1" x14ac:dyDescent="0.25">
      <c r="A90" s="2" t="s">
        <v>72</v>
      </c>
    </row>
    <row r="91" spans="1:1" x14ac:dyDescent="0.25">
      <c r="A91" t="s">
        <v>125</v>
      </c>
    </row>
    <row r="92" spans="1:1" x14ac:dyDescent="0.25">
      <c r="A92" s="2" t="s">
        <v>73</v>
      </c>
    </row>
    <row r="93" spans="1:1" x14ac:dyDescent="0.25">
      <c r="A93" s="2" t="s">
        <v>74</v>
      </c>
    </row>
    <row r="94" spans="1:1" x14ac:dyDescent="0.25">
      <c r="A94" t="s">
        <v>120</v>
      </c>
    </row>
    <row r="95" spans="1:1" x14ac:dyDescent="0.25">
      <c r="A95" t="s">
        <v>152</v>
      </c>
    </row>
    <row r="96" spans="1:1" x14ac:dyDescent="0.25">
      <c r="A96" s="2" t="s">
        <v>75</v>
      </c>
    </row>
    <row r="97" spans="1:1" x14ac:dyDescent="0.25">
      <c r="A97" s="2" t="s">
        <v>29</v>
      </c>
    </row>
    <row r="98" spans="1:1" x14ac:dyDescent="0.25">
      <c r="A98" s="2" t="s">
        <v>76</v>
      </c>
    </row>
    <row r="99" spans="1:1" x14ac:dyDescent="0.25">
      <c r="A99" s="2" t="s">
        <v>77</v>
      </c>
    </row>
    <row r="100" spans="1:1" x14ac:dyDescent="0.25">
      <c r="A100" s="2" t="s">
        <v>78</v>
      </c>
    </row>
    <row r="101" spans="1:1" x14ac:dyDescent="0.25">
      <c r="A101" s="2" t="s">
        <v>79</v>
      </c>
    </row>
    <row r="102" spans="1:1" x14ac:dyDescent="0.25">
      <c r="A102" t="s">
        <v>107</v>
      </c>
    </row>
    <row r="103" spans="1:1" x14ac:dyDescent="0.25">
      <c r="A103" t="s">
        <v>119</v>
      </c>
    </row>
    <row r="104" spans="1:1" x14ac:dyDescent="0.25">
      <c r="A104" t="s">
        <v>153</v>
      </c>
    </row>
    <row r="105" spans="1:1" x14ac:dyDescent="0.25">
      <c r="A105" s="2" t="s">
        <v>80</v>
      </c>
    </row>
    <row r="106" spans="1:1" x14ac:dyDescent="0.25">
      <c r="A106" t="s">
        <v>100</v>
      </c>
    </row>
    <row r="107" spans="1:1" x14ac:dyDescent="0.25">
      <c r="A107" s="2" t="s">
        <v>81</v>
      </c>
    </row>
    <row r="108" spans="1:1" x14ac:dyDescent="0.25">
      <c r="A108" t="s">
        <v>126</v>
      </c>
    </row>
    <row r="109" spans="1:1" x14ac:dyDescent="0.25">
      <c r="A109" s="2" t="s">
        <v>36</v>
      </c>
    </row>
    <row r="110" spans="1:1" x14ac:dyDescent="0.25">
      <c r="A110" t="s">
        <v>154</v>
      </c>
    </row>
    <row r="111" spans="1:1" x14ac:dyDescent="0.25">
      <c r="A111" s="2" t="s">
        <v>82</v>
      </c>
    </row>
    <row r="112" spans="1:1" x14ac:dyDescent="0.25">
      <c r="A112" s="2" t="s">
        <v>84</v>
      </c>
    </row>
    <row r="113" spans="1:1" x14ac:dyDescent="0.25">
      <c r="A113" s="2" t="s">
        <v>85</v>
      </c>
    </row>
    <row r="114" spans="1:1" x14ac:dyDescent="0.25">
      <c r="A114" t="s">
        <v>115</v>
      </c>
    </row>
    <row r="115" spans="1:1" x14ac:dyDescent="0.25">
      <c r="A115" s="2" t="s">
        <v>30</v>
      </c>
    </row>
    <row r="116" spans="1:1" x14ac:dyDescent="0.25">
      <c r="A116" s="2" t="s">
        <v>16</v>
      </c>
    </row>
    <row r="117" spans="1:1" x14ac:dyDescent="0.25">
      <c r="A117" s="2" t="s">
        <v>86</v>
      </c>
    </row>
    <row r="118" spans="1:1" x14ac:dyDescent="0.25">
      <c r="A118" s="2" t="s">
        <v>35</v>
      </c>
    </row>
    <row r="119" spans="1:1" x14ac:dyDescent="0.25">
      <c r="A119" t="s">
        <v>109</v>
      </c>
    </row>
    <row r="120" spans="1:1" x14ac:dyDescent="0.25">
      <c r="A120" s="2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B095929DA22418AD4347A154E4E72" ma:contentTypeVersion="11" ma:contentTypeDescription="Create a new document." ma:contentTypeScope="" ma:versionID="de5e769605f27285f84ad8d2c8f84a4a">
  <xsd:schema xmlns:xsd="http://www.w3.org/2001/XMLSchema" xmlns:xs="http://www.w3.org/2001/XMLSchema" xmlns:p="http://schemas.microsoft.com/office/2006/metadata/properties" xmlns:ns3="c335df25-0155-4680-bb93-415786a39345" xmlns:ns4="c2a5f4c6-8c87-4a63-9535-0352fa176922" targetNamespace="http://schemas.microsoft.com/office/2006/metadata/properties" ma:root="true" ma:fieldsID="e0c6a2e77b12d7a75a55f0cf3458982a" ns3:_="" ns4:_="">
    <xsd:import namespace="c335df25-0155-4680-bb93-415786a39345"/>
    <xsd:import namespace="c2a5f4c6-8c87-4a63-9535-0352fa17692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5df25-0155-4680-bb93-415786a3934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5f4c6-8c87-4a63-9535-0352fa1769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8C913-8FFA-4157-9214-EDCE313CB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5df25-0155-4680-bb93-415786a39345"/>
    <ds:schemaRef ds:uri="c2a5f4c6-8c87-4a63-9535-0352fa1769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4D5341-BDF3-448C-B25C-69B0673B4D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D26656-6659-4BE4-90E6-90C593963F08}">
  <ds:schemaRefs>
    <ds:schemaRef ds:uri="http://schemas.openxmlformats.org/package/2006/metadata/core-properties"/>
    <ds:schemaRef ds:uri="http://purl.org/dc/elements/1.1/"/>
    <ds:schemaRef ds:uri="c335df25-0155-4680-bb93-415786a39345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c2a5f4c6-8c87-4a63-9535-0352fa17692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New_score</vt:lpstr>
      <vt:lpstr>2016 Score</vt:lpstr>
      <vt:lpstr>Sheet2</vt:lpstr>
      <vt:lpstr>scores2016</vt:lpstr>
      <vt:lpstr>scores2018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Given, Suzan</dc:creator>
  <cp:lastModifiedBy>Given, Suzan</cp:lastModifiedBy>
  <dcterms:created xsi:type="dcterms:W3CDTF">2019-01-24T23:10:48Z</dcterms:created>
  <dcterms:modified xsi:type="dcterms:W3CDTF">2022-01-04T23:13:38Z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0x010100E3BB095929DA22418AD4347A154E4E72</vt:lpwstr>
  </property>
</Properties>
</file>