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zana.moreno/PHD/19-ABSimulations/RawData/Scenarios/R1/"/>
    </mc:Choice>
  </mc:AlternateContent>
  <xr:revisionPtr revIDLastSave="0" documentId="13_ncr:1_{9C246618-B4BB-A040-BDD1-64C6CA3DEE3C}" xr6:coauthVersionLast="47" xr6:coauthVersionMax="47" xr10:uidLastSave="{00000000-0000-0000-0000-000000000000}"/>
  <bookViews>
    <workbookView xWindow="780" yWindow="1000" windowWidth="27640" windowHeight="15520" xr2:uid="{78BDF71C-2231-8744-B2A3-BFB03D89227E}"/>
  </bookViews>
  <sheets>
    <sheet name="result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5" i="1"/>
  <c r="M39" i="1"/>
  <c r="M40" i="1" s="1"/>
  <c r="M43" i="1" s="1"/>
  <c r="M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J33" i="1" s="1"/>
  <c r="I39" i="1"/>
  <c r="I38" i="1"/>
  <c r="I33" i="1"/>
  <c r="G32" i="1"/>
  <c r="I32" i="1"/>
  <c r="H35" i="1" s="1"/>
  <c r="M46" i="1" l="1"/>
  <c r="M45" i="1"/>
  <c r="I40" i="1"/>
  <c r="I43" i="1" s="1"/>
  <c r="I46" i="1" s="1"/>
  <c r="J46" i="1" s="1"/>
  <c r="I45" i="1" l="1"/>
  <c r="J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tc={8668182B-3F60-B84A-BCC7-CA5D3B82CA09}</author>
    <author>tc={1756C301-00F0-8344-A1E3-B59D45C9CE26}</author>
  </authors>
  <commentList>
    <comment ref="I42" authorId="0" shapeId="0" xr:uid="{8668182B-3F60-B84A-BCC7-CA5D3B82CA0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pergunta ao chatgpt - how to calculate the confidence interval for a t-student probability function with 30 samples?
df=29, the critical t-value is approximately 2.045.</t>
      </text>
    </comment>
    <comment ref="M42" authorId="1" shapeId="0" xr:uid="{1756C301-00F0-8344-A1E3-B59D45C9CE26}">
      <text>
        <t>[Threaded comment]
Your version of Excel allows you to read this threaded comment; however, any edits to it will get removed if the file is opened in a newer version of Excel. Learn more: https://go.microsoft.com/fwlink/?linkid=870924
Comment:
    pergunta ao chatgpt - how to calculate the confidence interval for a t-student probability function with 30 samples?
df=29, the critical t-value is approximately 2.045.</t>
      </text>
    </comment>
  </commentList>
</comments>
</file>

<file path=xl/sharedStrings.xml><?xml version="1.0" encoding="utf-8"?>
<sst xmlns="http://schemas.openxmlformats.org/spreadsheetml/2006/main" count="151" uniqueCount="143">
  <si>
    <t>'195844</t>
  </si>
  <si>
    <t>'171317</t>
  </si>
  <si>
    <t>'14688197.000106692</t>
  </si>
  <si>
    <t>'10528872.093593478</t>
  </si>
  <si>
    <t>'194144</t>
  </si>
  <si>
    <t>'159761</t>
  </si>
  <si>
    <t>'14596532.58364147</t>
  </si>
  <si>
    <t>'9486115.691910207</t>
  </si>
  <si>
    <t>'205255</t>
  </si>
  <si>
    <t>'181826</t>
  </si>
  <si>
    <t>'15438547.920322895</t>
  </si>
  <si>
    <t>'11389560.802237034</t>
  </si>
  <si>
    <t>'202793</t>
  </si>
  <si>
    <t>'175665</t>
  </si>
  <si>
    <t>'15291113.679218173</t>
  </si>
  <si>
    <t>'10790876.008491397</t>
  </si>
  <si>
    <t>'242298</t>
  </si>
  <si>
    <t>'222657</t>
  </si>
  <si>
    <t>'18226060.919597268</t>
  </si>
  <si>
    <t>'14248647.693034768</t>
  </si>
  <si>
    <t>'168091</t>
  </si>
  <si>
    <t>'150053</t>
  </si>
  <si>
    <t>'12605432.775304079</t>
  </si>
  <si>
    <t>'9372168.157990694</t>
  </si>
  <si>
    <t>'227379</t>
  </si>
  <si>
    <t>'191494</t>
  </si>
  <si>
    <t>'17124253.983605623</t>
  </si>
  <si>
    <t>'12005856.48135686</t>
  </si>
  <si>
    <t>'211917</t>
  </si>
  <si>
    <t>'182172</t>
  </si>
  <si>
    <t>'15889519.985879898</t>
  </si>
  <si>
    <t>'11032730.168897629</t>
  </si>
  <si>
    <t>'193852</t>
  </si>
  <si>
    <t>'177193</t>
  </si>
  <si>
    <t>'14583376.575067997</t>
  </si>
  <si>
    <t>'11423609.462517262</t>
  </si>
  <si>
    <t>'201450</t>
  </si>
  <si>
    <t>'169780</t>
  </si>
  <si>
    <t>'15105243.304757833</t>
  </si>
  <si>
    <t>'10414306.29212141</t>
  </si>
  <si>
    <t>'189904</t>
  </si>
  <si>
    <t>'174829</t>
  </si>
  <si>
    <t>'14221948.95565319</t>
  </si>
  <si>
    <t>'10882009.66585064</t>
  </si>
  <si>
    <t>'207809</t>
  </si>
  <si>
    <t>'187259</t>
  </si>
  <si>
    <t>'15625393.402617693</t>
  </si>
  <si>
    <t>'11573298.52381444</t>
  </si>
  <si>
    <t>'201729</t>
  </si>
  <si>
    <t>'176835</t>
  </si>
  <si>
    <t>'15195664.635399818</t>
  </si>
  <si>
    <t>'10706904.197281837</t>
  </si>
  <si>
    <t>'200516</t>
  </si>
  <si>
    <t>'154536</t>
  </si>
  <si>
    <t>'15056030.449514866</t>
  </si>
  <si>
    <t>'9599250.293840408</t>
  </si>
  <si>
    <t>'206763</t>
  </si>
  <si>
    <t>'173529</t>
  </si>
  <si>
    <t>'15579073.034994006</t>
  </si>
  <si>
    <t>'10629899.676602244</t>
  </si>
  <si>
    <t>'199107</t>
  </si>
  <si>
    <t>'182392</t>
  </si>
  <si>
    <t>'15013334.71286714</t>
  </si>
  <si>
    <t>'11486378.002475142</t>
  </si>
  <si>
    <t>'210796</t>
  </si>
  <si>
    <t>'176292</t>
  </si>
  <si>
    <t>'15868630.189873934</t>
  </si>
  <si>
    <t>'10954712.079624891</t>
  </si>
  <si>
    <t>'198389</t>
  </si>
  <si>
    <t>'173371</t>
  </si>
  <si>
    <t>'14945940.462761521</t>
  </si>
  <si>
    <t>'10736782.045036912</t>
  </si>
  <si>
    <t>'197413</t>
  </si>
  <si>
    <t>'172164</t>
  </si>
  <si>
    <t>'14812969.567298293</t>
  </si>
  <si>
    <t>'10346052.26091516</t>
  </si>
  <si>
    <t>'194640</t>
  </si>
  <si>
    <t>'160661</t>
  </si>
  <si>
    <t>'14610815.398351073</t>
  </si>
  <si>
    <t>'9802626.073237777</t>
  </si>
  <si>
    <t>'193483</t>
  </si>
  <si>
    <t>'170339</t>
  </si>
  <si>
    <t>'14542513.278187633</t>
  </si>
  <si>
    <t>'10631705.421841502</t>
  </si>
  <si>
    <t>'188901</t>
  </si>
  <si>
    <t>'163967</t>
  </si>
  <si>
    <t>'14171746.73508954</t>
  </si>
  <si>
    <t>'10175989.15392232</t>
  </si>
  <si>
    <t>'200873</t>
  </si>
  <si>
    <t>'167488</t>
  </si>
  <si>
    <t>'15003651.861872554</t>
  </si>
  <si>
    <t>'10262445.070035815</t>
  </si>
  <si>
    <t>'214937</t>
  </si>
  <si>
    <t>'172012</t>
  </si>
  <si>
    <t>'16146591.66246748</t>
  </si>
  <si>
    <t>'10090265.03841114</t>
  </si>
  <si>
    <t>'187496</t>
  </si>
  <si>
    <t>'153010</t>
  </si>
  <si>
    <t>'14117967.240408778</t>
  </si>
  <si>
    <t>'9184718.022944331</t>
  </si>
  <si>
    <t>'172917</t>
  </si>
  <si>
    <t>'150164</t>
  </si>
  <si>
    <t>'12990310.059309483</t>
  </si>
  <si>
    <t>'9084283.106127262</t>
  </si>
  <si>
    <t>'167010</t>
  </si>
  <si>
    <t>'142616</t>
  </si>
  <si>
    <t>'12551121.711738586</t>
  </si>
  <si>
    <t>'8780273.84723425</t>
  </si>
  <si>
    <t>'159073</t>
  </si>
  <si>
    <t>'132268</t>
  </si>
  <si>
    <t>'11977234.512469888</t>
  </si>
  <si>
    <t>'7601539.472728372</t>
  </si>
  <si>
    <t>'157182</t>
  </si>
  <si>
    <t>'132416</t>
  </si>
  <si>
    <t>'11828481.845227122</t>
  </si>
  <si>
    <t>'8011502.626454234</t>
  </si>
  <si>
    <t>'154961</t>
  </si>
  <si>
    <t>'136923</t>
  </si>
  <si>
    <t>'11644205.649332047</t>
  </si>
  <si>
    <t>'8469239.113828659</t>
  </si>
  <si>
    <t>Average total approved</t>
  </si>
  <si>
    <t>Desvio Padrao</t>
  </si>
  <si>
    <t xml:space="preserve">Erro padrao </t>
  </si>
  <si>
    <t>n</t>
  </si>
  <si>
    <t>t</t>
  </si>
  <si>
    <t>ME IC fixed parcel</t>
  </si>
  <si>
    <t>IC Lower end</t>
  </si>
  <si>
    <t>IC higher end</t>
  </si>
  <si>
    <t>(igual ao que calculei na mao)</t>
  </si>
  <si>
    <t>Average approved</t>
  </si>
  <si>
    <t>from TApprovalDetail A1, TApprovalDetail A2</t>
  </si>
  <si>
    <t>where A1.indexexecution=A2.indexexecution and A1.resultapproval=0 and A2.resultapproval=1;</t>
  </si>
  <si>
    <t xml:space="preserve">select A1.indexexecution, </t>
  </si>
  <si>
    <t>(A1.total+A2.total) as total_evaluated,</t>
  </si>
  <si>
    <t>(A2.total) as total_apprstatic,</t>
  </si>
  <si>
    <t>CONVERT ((A1.sumtxs+A2.sumtxs), CHAR) as sumtx_total,</t>
  </si>
  <si>
    <t>CONVERT (A2.sumtxs, CHAR) as sumtx_static</t>
  </si>
  <si>
    <t>INTO OUTFILE '/Users/suzana.moreno/PhD/19-ABSimulations/RawData/Scenarios/R1/result2.csv'</t>
  </si>
  <si>
    <t>FIELDS TERMINATED BY ';\''</t>
  </si>
  <si>
    <t>LINES TERMINATED BY '\n'</t>
  </si>
  <si>
    <t>awk '{gsub(/'\''/, ""); print}' result2.csv &gt; result3.csv</t>
  </si>
  <si>
    <t>Percentage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</si>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</sst>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7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name val="Aptos Narrow"/>
      <family val="2"/>
      <scheme val="minor"/>
    </font>
    <font>
      <sz val="10"/>
      <color rgb="FF000000"/>
      <name val="Tahoma"/>
      <family val="2"/>
    </font>
    <font>
      <sz val="12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4" fontId="20" fillId="0" borderId="0" xfId="0" applyNumberFormat="1" applyFont="1"/>
    <xf numFmtId="4" fontId="0" fillId="0" borderId="0" xfId="0" applyNumberFormat="1"/>
    <xf numFmtId="4" fontId="21" fillId="0" borderId="0" xfId="0" applyNumberFormat="1" applyFont="1"/>
    <xf numFmtId="0" fontId="23" fillId="0" borderId="0" xfId="0" applyFont="1"/>
    <xf numFmtId="0" fontId="21" fillId="0" borderId="0" xfId="0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b445" id="{4387AB09-9E5E-2B4C-AAAE-6CA50B33D4AE}" userId="S::jb445@6ji2.a1p.me::3dfca124-0ea0-4c83-9b20-d866ca1dc5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2" dT="2024-07-07T08:02:30.00" personId="{4387AB09-9E5E-2B4C-AAAE-6CA50B33D4AE}" id="{8668182B-3F60-B84A-BCC7-CA5D3B82CA09}">
    <text>pergunta ao chatgpt - how to calculate the confidence interval for a t-student probability function with 30 samples?
df=29, the critical t-value is approximately 2.045.</text>
  </threadedComment>
  <threadedComment ref="M42" dT="2024-07-07T08:02:30.00" personId="{4387AB09-9E5E-2B4C-AAAE-6CA50B33D4AE}" id="{1756C301-00F0-8344-A1E3-B59D45C9CE26}">
    <text>pergunta ao chatgpt - how to calculate the confidence interval for a t-student probability function with 30 samples?
df=29, the critical t-value is approximately 2.045.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BEDB-B2F2-7440-ABC2-90EBA43E9884}">
  <dimension ref="A1:N46"/>
  <sheetViews>
    <sheetView tabSelected="1" topLeftCell="A14" workbookViewId="0">
      <selection activeCell="N46" sqref="N46"/>
    </sheetView>
  </sheetViews>
  <sheetFormatPr baseColWidth="10" defaultRowHeight="16"/>
  <cols>
    <col min="5" max="5" width="19.33203125" customWidth="1"/>
    <col min="6" max="6" width="23.83203125" customWidth="1"/>
    <col min="7" max="7" width="10.83203125" style="2"/>
    <col min="8" max="8" width="20.83203125" customWidth="1"/>
    <col min="9" max="9" width="22.5" style="2" customWidth="1"/>
    <col min="12" max="12" width="18.1640625" customWidth="1"/>
    <col min="13" max="13" width="20.6640625" customWidth="1"/>
    <col min="14" max="14" width="11.6640625" bestFit="1" customWidth="1"/>
  </cols>
  <sheetData>
    <row r="1" spans="1:10">
      <c r="J1" t="s">
        <v>141</v>
      </c>
    </row>
    <row r="2" spans="1:10">
      <c r="A2">
        <v>2105746985</v>
      </c>
      <c r="B2" t="s">
        <v>0</v>
      </c>
      <c r="C2" t="s">
        <v>1</v>
      </c>
      <c r="D2" t="s">
        <v>2</v>
      </c>
      <c r="E2" t="s">
        <v>3</v>
      </c>
      <c r="F2" s="1">
        <v>1.46881970001066E+16</v>
      </c>
      <c r="G2" s="2">
        <v>14688197</v>
      </c>
      <c r="H2" s="1">
        <v>1.05288720935934E+16</v>
      </c>
      <c r="I2" s="2">
        <v>10528872.09</v>
      </c>
      <c r="J2">
        <f>I2/G2</f>
        <v>0.71682535916423229</v>
      </c>
    </row>
    <row r="3" spans="1:10">
      <c r="A3">
        <v>843656219</v>
      </c>
      <c r="B3" t="s">
        <v>4</v>
      </c>
      <c r="C3" t="s">
        <v>5</v>
      </c>
      <c r="D3" t="s">
        <v>6</v>
      </c>
      <c r="E3" t="s">
        <v>7</v>
      </c>
      <c r="F3" s="1">
        <v>1459653258364140</v>
      </c>
      <c r="G3" s="2">
        <v>14596532.58</v>
      </c>
      <c r="H3" s="1">
        <v>9486115691910200</v>
      </c>
      <c r="I3" s="2">
        <v>9486115.6899999995</v>
      </c>
      <c r="J3">
        <f t="shared" ref="J3:J31" si="0">I3/G3</f>
        <v>0.64988829627919753</v>
      </c>
    </row>
    <row r="4" spans="1:10">
      <c r="A4">
        <v>1810350388</v>
      </c>
      <c r="B4" t="s">
        <v>8</v>
      </c>
      <c r="C4" t="s">
        <v>9</v>
      </c>
      <c r="D4" t="s">
        <v>10</v>
      </c>
      <c r="E4" t="s">
        <v>11</v>
      </c>
      <c r="F4" s="1">
        <v>1.54385479203228E+16</v>
      </c>
      <c r="G4" s="2">
        <v>15438547.92</v>
      </c>
      <c r="H4" s="1">
        <v>1.1389560802237E+16</v>
      </c>
      <c r="I4" s="2">
        <v>11389560.800000001</v>
      </c>
      <c r="J4">
        <f t="shared" si="0"/>
        <v>0.73773523643666616</v>
      </c>
    </row>
    <row r="5" spans="1:10">
      <c r="A5">
        <v>929216333</v>
      </c>
      <c r="B5" t="s">
        <v>12</v>
      </c>
      <c r="C5" t="s">
        <v>13</v>
      </c>
      <c r="D5" t="s">
        <v>14</v>
      </c>
      <c r="E5" t="s">
        <v>15</v>
      </c>
      <c r="F5" s="1">
        <v>1.52911136792181E+16</v>
      </c>
      <c r="G5" s="2">
        <v>15291113.68</v>
      </c>
      <c r="H5" s="1">
        <v>1.07908760084913E+16</v>
      </c>
      <c r="I5" s="2">
        <v>10790876.01</v>
      </c>
      <c r="J5">
        <f t="shared" si="0"/>
        <v>0.70569588558575158</v>
      </c>
    </row>
    <row r="6" spans="1:10">
      <c r="A6">
        <v>876639853</v>
      </c>
      <c r="B6" t="s">
        <v>16</v>
      </c>
      <c r="C6" t="s">
        <v>17</v>
      </c>
      <c r="D6" t="s">
        <v>18</v>
      </c>
      <c r="E6" t="s">
        <v>19</v>
      </c>
      <c r="F6" s="1">
        <v>1.82260609195972E+16</v>
      </c>
      <c r="G6" s="2">
        <v>18226060.920000002</v>
      </c>
      <c r="H6" s="1">
        <v>1.42486476930347E+16</v>
      </c>
      <c r="I6" s="2">
        <v>14248647.689999999</v>
      </c>
      <c r="J6">
        <f t="shared" si="0"/>
        <v>0.78177329443492272</v>
      </c>
    </row>
    <row r="7" spans="1:10">
      <c r="A7">
        <v>1323118750</v>
      </c>
      <c r="B7" t="s">
        <v>20</v>
      </c>
      <c r="C7" t="s">
        <v>21</v>
      </c>
      <c r="D7" t="s">
        <v>22</v>
      </c>
      <c r="E7" t="s">
        <v>23</v>
      </c>
      <c r="F7" s="1">
        <v>1.2605432775304E+16</v>
      </c>
      <c r="G7" s="2">
        <v>12605432.779999999</v>
      </c>
      <c r="H7" s="1">
        <v>9372168157990690</v>
      </c>
      <c r="I7" s="2">
        <v>9372168.1600000001</v>
      </c>
      <c r="J7">
        <f t="shared" si="0"/>
        <v>0.74350229171584226</v>
      </c>
    </row>
    <row r="8" spans="1:10">
      <c r="A8">
        <v>1115920385</v>
      </c>
      <c r="B8" t="s">
        <v>24</v>
      </c>
      <c r="C8" t="s">
        <v>25</v>
      </c>
      <c r="D8" t="s">
        <v>26</v>
      </c>
      <c r="E8" t="s">
        <v>27</v>
      </c>
      <c r="F8" s="1">
        <v>1.71242539836056E+16</v>
      </c>
      <c r="G8" s="2">
        <v>17124253.98</v>
      </c>
      <c r="H8" s="1">
        <v>1200585648135680</v>
      </c>
      <c r="I8" s="2">
        <v>12005856.48</v>
      </c>
      <c r="J8">
        <f t="shared" si="0"/>
        <v>0.70110245351546696</v>
      </c>
    </row>
    <row r="9" spans="1:10">
      <c r="A9">
        <v>962267098</v>
      </c>
      <c r="B9" t="s">
        <v>28</v>
      </c>
      <c r="C9" t="s">
        <v>29</v>
      </c>
      <c r="D9" t="s">
        <v>30</v>
      </c>
      <c r="E9" t="s">
        <v>31</v>
      </c>
      <c r="F9" s="1">
        <v>1.58895199858798E+16</v>
      </c>
      <c r="G9" s="2">
        <v>15889519.99</v>
      </c>
      <c r="H9" s="1">
        <v>1.10327301688976E+16</v>
      </c>
      <c r="I9" s="2">
        <v>11032730.17</v>
      </c>
      <c r="J9">
        <f t="shared" si="0"/>
        <v>0.69434005413274913</v>
      </c>
    </row>
    <row r="10" spans="1:10">
      <c r="A10">
        <v>2027814621</v>
      </c>
      <c r="B10" t="s">
        <v>32</v>
      </c>
      <c r="C10" t="s">
        <v>33</v>
      </c>
      <c r="D10" t="s">
        <v>34</v>
      </c>
      <c r="E10" t="s">
        <v>35</v>
      </c>
      <c r="F10" s="1">
        <v>1.45833765750679E+16</v>
      </c>
      <c r="G10" s="2">
        <v>14583376.58</v>
      </c>
      <c r="H10" s="1">
        <v>1.14236094625172E+16</v>
      </c>
      <c r="I10" s="2">
        <v>11423609.460000001</v>
      </c>
      <c r="J10">
        <f t="shared" si="0"/>
        <v>0.78333089715770066</v>
      </c>
    </row>
    <row r="11" spans="1:10">
      <c r="A11">
        <v>904339774</v>
      </c>
      <c r="B11" t="s">
        <v>36</v>
      </c>
      <c r="C11" t="s">
        <v>37</v>
      </c>
      <c r="D11" t="s">
        <v>38</v>
      </c>
      <c r="E11" t="s">
        <v>39</v>
      </c>
      <c r="F11" s="1">
        <v>1.51052433047578E+16</v>
      </c>
      <c r="G11" s="2">
        <v>15105243.300000001</v>
      </c>
      <c r="H11" s="1">
        <v>1041430629212140</v>
      </c>
      <c r="I11" s="2">
        <v>10414306.289999999</v>
      </c>
      <c r="J11">
        <f t="shared" si="0"/>
        <v>0.68944975484108872</v>
      </c>
    </row>
    <row r="12" spans="1:10">
      <c r="A12">
        <v>241852132</v>
      </c>
      <c r="B12" t="s">
        <v>40</v>
      </c>
      <c r="C12" t="s">
        <v>41</v>
      </c>
      <c r="D12" t="s">
        <v>42</v>
      </c>
      <c r="E12" t="s">
        <v>43</v>
      </c>
      <c r="F12" s="1">
        <v>1422194895565310</v>
      </c>
      <c r="G12" s="2">
        <v>14221948.960000001</v>
      </c>
      <c r="H12" s="1">
        <v>1088200966585060</v>
      </c>
      <c r="I12" s="2">
        <v>10882009.67</v>
      </c>
      <c r="J12">
        <f t="shared" si="0"/>
        <v>0.76515600643809367</v>
      </c>
    </row>
    <row r="13" spans="1:10">
      <c r="A13">
        <v>630576562</v>
      </c>
      <c r="B13" t="s">
        <v>44</v>
      </c>
      <c r="C13" t="s">
        <v>45</v>
      </c>
      <c r="D13" t="s">
        <v>46</v>
      </c>
      <c r="E13" t="s">
        <v>47</v>
      </c>
      <c r="F13" s="1">
        <v>1.56253934026176E+16</v>
      </c>
      <c r="G13" s="2">
        <v>15625393.4</v>
      </c>
      <c r="H13" s="1">
        <v>1157329852381440</v>
      </c>
      <c r="I13" s="2">
        <v>11573298.52</v>
      </c>
      <c r="J13">
        <f t="shared" si="0"/>
        <v>0.74067245692514849</v>
      </c>
    </row>
    <row r="14" spans="1:10">
      <c r="A14">
        <v>954479246</v>
      </c>
      <c r="B14" t="s">
        <v>48</v>
      </c>
      <c r="C14" t="s">
        <v>49</v>
      </c>
      <c r="D14" t="s">
        <v>50</v>
      </c>
      <c r="E14" t="s">
        <v>51</v>
      </c>
      <c r="F14" s="1">
        <v>1.51956646353998E+16</v>
      </c>
      <c r="G14" s="2">
        <v>15195664.640000001</v>
      </c>
      <c r="H14" s="1">
        <v>1.07069041972818E+16</v>
      </c>
      <c r="I14" s="2">
        <v>10706904.199999999</v>
      </c>
      <c r="J14">
        <f t="shared" si="0"/>
        <v>0.70460255958899598</v>
      </c>
    </row>
    <row r="15" spans="1:10">
      <c r="A15">
        <v>1961635162</v>
      </c>
      <c r="B15" t="s">
        <v>52</v>
      </c>
      <c r="C15" t="s">
        <v>53</v>
      </c>
      <c r="D15" t="s">
        <v>54</v>
      </c>
      <c r="E15" t="s">
        <v>55</v>
      </c>
      <c r="F15" s="1">
        <v>1.50560304495148E+16</v>
      </c>
      <c r="G15" s="2">
        <v>15056030.449999999</v>
      </c>
      <c r="H15" s="1">
        <v>9599250293840400</v>
      </c>
      <c r="I15" s="2">
        <v>9599250.2899999991</v>
      </c>
      <c r="J15">
        <f t="shared" si="0"/>
        <v>0.63756846945006007</v>
      </c>
    </row>
    <row r="16" spans="1:10">
      <c r="A16">
        <v>471862871</v>
      </c>
      <c r="B16" t="s">
        <v>56</v>
      </c>
      <c r="C16" t="s">
        <v>57</v>
      </c>
      <c r="D16" t="s">
        <v>58</v>
      </c>
      <c r="E16" t="s">
        <v>59</v>
      </c>
      <c r="F16" s="1">
        <v>1.5579073034994E+16</v>
      </c>
      <c r="G16" s="2">
        <v>15579073.029999999</v>
      </c>
      <c r="H16" s="1">
        <v>1.06298996766022E+16</v>
      </c>
      <c r="I16" s="2">
        <v>10629899.68</v>
      </c>
      <c r="J16">
        <f t="shared" si="0"/>
        <v>0.68231913795708032</v>
      </c>
    </row>
    <row r="17" spans="1:10">
      <c r="A17">
        <v>1966754595</v>
      </c>
      <c r="B17" t="s">
        <v>60</v>
      </c>
      <c r="C17" t="s">
        <v>61</v>
      </c>
      <c r="D17" t="s">
        <v>62</v>
      </c>
      <c r="E17" t="s">
        <v>63</v>
      </c>
      <c r="F17" s="1">
        <v>1501333471286710</v>
      </c>
      <c r="G17" s="2">
        <v>15013334.710000001</v>
      </c>
      <c r="H17" s="1">
        <v>1.14863780024751E+16</v>
      </c>
      <c r="I17" s="2">
        <v>11486378</v>
      </c>
      <c r="J17">
        <f t="shared" si="0"/>
        <v>0.76507839343308692</v>
      </c>
    </row>
    <row r="18" spans="1:10">
      <c r="A18">
        <v>1296115106</v>
      </c>
      <c r="B18" t="s">
        <v>64</v>
      </c>
      <c r="C18" t="s">
        <v>65</v>
      </c>
      <c r="D18" t="s">
        <v>66</v>
      </c>
      <c r="E18" t="s">
        <v>67</v>
      </c>
      <c r="F18" s="1">
        <v>1.58686301898739E+16</v>
      </c>
      <c r="G18" s="2">
        <v>15868630.189999999</v>
      </c>
      <c r="H18" s="1">
        <v>1.09547120796248E+16</v>
      </c>
      <c r="I18" s="2">
        <v>10954712.08</v>
      </c>
      <c r="J18">
        <f t="shared" si="0"/>
        <v>0.69033759995890365</v>
      </c>
    </row>
    <row r="19" spans="1:10">
      <c r="A19">
        <v>331254745</v>
      </c>
      <c r="B19" t="s">
        <v>68</v>
      </c>
      <c r="C19" t="s">
        <v>69</v>
      </c>
      <c r="D19" t="s">
        <v>70</v>
      </c>
      <c r="E19" t="s">
        <v>71</v>
      </c>
      <c r="F19" s="1">
        <v>1.49459404627615E+16</v>
      </c>
      <c r="G19" s="2">
        <v>14945940.460000001</v>
      </c>
      <c r="H19" s="1">
        <v>1.07367820450369E+16</v>
      </c>
      <c r="I19" s="2">
        <v>10736782.050000001</v>
      </c>
      <c r="J19">
        <f t="shared" si="0"/>
        <v>0.71837446955813711</v>
      </c>
    </row>
    <row r="20" spans="1:10">
      <c r="A20">
        <v>643625046</v>
      </c>
      <c r="B20" t="s">
        <v>72</v>
      </c>
      <c r="C20" t="s">
        <v>73</v>
      </c>
      <c r="D20" t="s">
        <v>74</v>
      </c>
      <c r="E20" t="s">
        <v>75</v>
      </c>
      <c r="F20" s="1">
        <v>1.48129695672982E+16</v>
      </c>
      <c r="G20" s="2">
        <v>14812969.57</v>
      </c>
      <c r="H20" s="1">
        <v>1034605226091510</v>
      </c>
      <c r="I20" s="2">
        <v>10346052.26</v>
      </c>
      <c r="J20">
        <f t="shared" si="0"/>
        <v>0.69844552175097729</v>
      </c>
    </row>
    <row r="21" spans="1:10">
      <c r="A21">
        <v>1715419488</v>
      </c>
      <c r="B21" t="s">
        <v>76</v>
      </c>
      <c r="C21" t="s">
        <v>77</v>
      </c>
      <c r="D21" t="s">
        <v>78</v>
      </c>
      <c r="E21" t="s">
        <v>79</v>
      </c>
      <c r="F21" s="1">
        <v>1.4610815398351E+16</v>
      </c>
      <c r="G21" s="2">
        <v>14610815.4</v>
      </c>
      <c r="H21" s="1">
        <v>9802626073237770</v>
      </c>
      <c r="I21" s="2">
        <v>9802626.0700000003</v>
      </c>
      <c r="J21">
        <f t="shared" si="0"/>
        <v>0.67091574300500711</v>
      </c>
    </row>
    <row r="22" spans="1:10">
      <c r="A22">
        <v>1892452895</v>
      </c>
      <c r="B22" t="s">
        <v>80</v>
      </c>
      <c r="C22" t="s">
        <v>81</v>
      </c>
      <c r="D22" t="s">
        <v>82</v>
      </c>
      <c r="E22" t="s">
        <v>83</v>
      </c>
      <c r="F22" s="1">
        <v>1.45425132781876E+16</v>
      </c>
      <c r="G22" s="2">
        <v>14542513.279999999</v>
      </c>
      <c r="H22" s="1">
        <v>1.06317054218415E+16</v>
      </c>
      <c r="I22" s="2">
        <v>10631705.42</v>
      </c>
      <c r="J22">
        <f t="shared" si="0"/>
        <v>0.73107758028466452</v>
      </c>
    </row>
    <row r="23" spans="1:10">
      <c r="A23">
        <v>833614797</v>
      </c>
      <c r="B23" t="s">
        <v>84</v>
      </c>
      <c r="C23" t="s">
        <v>85</v>
      </c>
      <c r="D23" t="s">
        <v>86</v>
      </c>
      <c r="E23" t="s">
        <v>87</v>
      </c>
      <c r="F23" s="1">
        <v>1417174673508950</v>
      </c>
      <c r="G23" s="2">
        <v>14171746.74</v>
      </c>
      <c r="H23" s="1">
        <v>1017598915392230</v>
      </c>
      <c r="I23" s="2">
        <v>10175989.15</v>
      </c>
      <c r="J23">
        <f t="shared" si="0"/>
        <v>0.71804762932138033</v>
      </c>
    </row>
    <row r="24" spans="1:10">
      <c r="A24">
        <v>97518977</v>
      </c>
      <c r="B24" t="s">
        <v>88</v>
      </c>
      <c r="C24" t="s">
        <v>89</v>
      </c>
      <c r="D24" t="s">
        <v>90</v>
      </c>
      <c r="E24" t="s">
        <v>91</v>
      </c>
      <c r="F24" s="1">
        <v>1.50036518618725E+16</v>
      </c>
      <c r="G24" s="2">
        <v>15003651.859999999</v>
      </c>
      <c r="H24" s="1">
        <v>1.02624450700358E+16</v>
      </c>
      <c r="I24" s="2">
        <v>10262445.07</v>
      </c>
      <c r="J24">
        <f t="shared" si="0"/>
        <v>0.68399648070746433</v>
      </c>
    </row>
    <row r="25" spans="1:10">
      <c r="A25">
        <v>1279469402</v>
      </c>
      <c r="B25" t="s">
        <v>92</v>
      </c>
      <c r="C25" t="s">
        <v>93</v>
      </c>
      <c r="D25" t="s">
        <v>94</v>
      </c>
      <c r="E25" t="s">
        <v>95</v>
      </c>
      <c r="F25" s="1">
        <v>1614659166246740</v>
      </c>
      <c r="G25" s="2">
        <v>16146591.66</v>
      </c>
      <c r="H25" s="1">
        <v>1009026503841110</v>
      </c>
      <c r="I25" s="2">
        <v>10090265.039999999</v>
      </c>
      <c r="J25">
        <f t="shared" si="0"/>
        <v>0.62491609699876427</v>
      </c>
    </row>
    <row r="26" spans="1:10">
      <c r="A26">
        <v>1401135573</v>
      </c>
      <c r="B26" t="s">
        <v>96</v>
      </c>
      <c r="C26" t="s">
        <v>97</v>
      </c>
      <c r="D26" t="s">
        <v>98</v>
      </c>
      <c r="E26" t="s">
        <v>99</v>
      </c>
      <c r="F26" s="1">
        <v>1.41179672404087E+16</v>
      </c>
      <c r="G26" s="2">
        <v>14117967.24</v>
      </c>
      <c r="H26" s="1">
        <v>9184718022944330</v>
      </c>
      <c r="I26" s="2">
        <v>9184718.0199999996</v>
      </c>
      <c r="J26">
        <f t="shared" si="0"/>
        <v>0.65056943849375293</v>
      </c>
    </row>
    <row r="27" spans="1:10">
      <c r="A27">
        <v>1251746766</v>
      </c>
      <c r="B27" t="s">
        <v>100</v>
      </c>
      <c r="C27" t="s">
        <v>101</v>
      </c>
      <c r="D27" t="s">
        <v>102</v>
      </c>
      <c r="E27" t="s">
        <v>103</v>
      </c>
      <c r="F27" s="1">
        <v>1.29903100593094E+16</v>
      </c>
      <c r="G27" s="2">
        <v>12990310.060000001</v>
      </c>
      <c r="H27" s="1">
        <v>9084283106127260</v>
      </c>
      <c r="I27" s="2">
        <v>9084283.1099999994</v>
      </c>
      <c r="J27">
        <f t="shared" si="0"/>
        <v>0.69931226183526518</v>
      </c>
    </row>
    <row r="28" spans="1:10">
      <c r="A28">
        <v>1587521455</v>
      </c>
      <c r="B28" t="s">
        <v>104</v>
      </c>
      <c r="C28" t="s">
        <v>105</v>
      </c>
      <c r="D28" t="s">
        <v>106</v>
      </c>
      <c r="E28" t="s">
        <v>107</v>
      </c>
      <c r="F28" s="1">
        <v>1.25511217117385E+16</v>
      </c>
      <c r="G28" s="2">
        <v>12551121.710000001</v>
      </c>
      <c r="H28" s="1">
        <v>878027384723425</v>
      </c>
      <c r="I28" s="2">
        <v>8780273.8499999996</v>
      </c>
      <c r="J28">
        <f t="shared" si="0"/>
        <v>0.69956088809212891</v>
      </c>
    </row>
    <row r="29" spans="1:10">
      <c r="A29">
        <v>776183230</v>
      </c>
      <c r="B29" t="s">
        <v>108</v>
      </c>
      <c r="C29" t="s">
        <v>109</v>
      </c>
      <c r="D29" t="s">
        <v>110</v>
      </c>
      <c r="E29" t="s">
        <v>111</v>
      </c>
      <c r="F29" s="1">
        <v>1.19772345124698E+16</v>
      </c>
      <c r="G29" s="2">
        <v>11977234.51</v>
      </c>
      <c r="H29" s="1">
        <v>7601539472728370</v>
      </c>
      <c r="I29" s="2">
        <v>7601539.4699999997</v>
      </c>
      <c r="J29">
        <f t="shared" si="0"/>
        <v>0.63466566206525754</v>
      </c>
    </row>
    <row r="30" spans="1:10">
      <c r="A30">
        <v>32381787</v>
      </c>
      <c r="B30" t="s">
        <v>112</v>
      </c>
      <c r="C30" t="s">
        <v>113</v>
      </c>
      <c r="D30" t="s">
        <v>114</v>
      </c>
      <c r="E30" t="s">
        <v>115</v>
      </c>
      <c r="F30" s="1">
        <v>1.18284818452271E+16</v>
      </c>
      <c r="G30" s="2">
        <v>11828481.85</v>
      </c>
      <c r="H30" s="1">
        <v>8011502626454230</v>
      </c>
      <c r="I30" s="2">
        <v>8011502.6299999999</v>
      </c>
      <c r="J30">
        <f t="shared" si="0"/>
        <v>0.67730607626540007</v>
      </c>
    </row>
    <row r="31" spans="1:10">
      <c r="A31">
        <v>629687289</v>
      </c>
      <c r="B31" t="s">
        <v>116</v>
      </c>
      <c r="C31" t="s">
        <v>117</v>
      </c>
      <c r="D31" t="s">
        <v>118</v>
      </c>
      <c r="E31" t="s">
        <v>119</v>
      </c>
      <c r="F31" s="1">
        <v>1.1644205649332E+16</v>
      </c>
      <c r="G31" s="2">
        <v>11644205.65</v>
      </c>
      <c r="H31" s="1">
        <v>8469239113828650</v>
      </c>
      <c r="I31" s="2">
        <v>8469239.1099999994</v>
      </c>
      <c r="J31">
        <f t="shared" si="0"/>
        <v>0.72733506815039795</v>
      </c>
    </row>
    <row r="32" spans="1:10">
      <c r="G32" s="2">
        <f>SUM(G2:G31)</f>
        <v>439451904.09999996</v>
      </c>
      <c r="I32" s="2">
        <f>SUM(I2:I31)</f>
        <v>309702616.53000003</v>
      </c>
    </row>
    <row r="33" spans="7:14">
      <c r="I33" s="2">
        <f>AVERAGE(I2:I31)</f>
        <v>10323420.551000001</v>
      </c>
      <c r="J33" s="9">
        <f>AVERAGE(J2:J31)</f>
        <v>0.70413003545145281</v>
      </c>
    </row>
    <row r="35" spans="7:14">
      <c r="G35" s="2" t="s">
        <v>129</v>
      </c>
      <c r="H35">
        <f>I32/G32</f>
        <v>0.70474746756251472</v>
      </c>
    </row>
    <row r="36" spans="7:14">
      <c r="L36" t="s">
        <v>142</v>
      </c>
    </row>
    <row r="37" spans="7:14">
      <c r="H37" s="3"/>
    </row>
    <row r="38" spans="7:14">
      <c r="H38" s="3" t="s">
        <v>120</v>
      </c>
      <c r="I38" s="6">
        <f>AVERAGE(I2:I31)</f>
        <v>10323420.551000001</v>
      </c>
      <c r="L38" s="3" t="s">
        <v>120</v>
      </c>
      <c r="M38" s="6">
        <f>J33</f>
        <v>0.70413003545145281</v>
      </c>
    </row>
    <row r="39" spans="7:14">
      <c r="H39" s="4" t="s">
        <v>121</v>
      </c>
      <c r="I39" s="6">
        <f>STDEV(I2:I31)</f>
        <v>1304848.0072959217</v>
      </c>
      <c r="J39" t="s">
        <v>128</v>
      </c>
      <c r="L39" s="4" t="s">
        <v>121</v>
      </c>
      <c r="M39" s="6">
        <f>STDEV(J2:J31)</f>
        <v>4.1610876305019175E-2</v>
      </c>
    </row>
    <row r="40" spans="7:14">
      <c r="H40" s="4" t="s">
        <v>122</v>
      </c>
      <c r="I40" s="6">
        <f>I39/SQRT(I41)</f>
        <v>238231.56257054728</v>
      </c>
      <c r="L40" s="4" t="s">
        <v>122</v>
      </c>
      <c r="M40" s="6">
        <f>M39/SQRT(M41)</f>
        <v>7.5970718632720731E-3</v>
      </c>
    </row>
    <row r="41" spans="7:14">
      <c r="H41" s="4" t="s">
        <v>123</v>
      </c>
      <c r="I41" s="6">
        <v>30</v>
      </c>
      <c r="L41" s="4" t="s">
        <v>123</v>
      </c>
      <c r="M41" s="6">
        <v>30</v>
      </c>
    </row>
    <row r="42" spans="7:14">
      <c r="H42" s="5" t="s">
        <v>124</v>
      </c>
      <c r="I42" s="7">
        <v>2.0449999999999999</v>
      </c>
      <c r="L42" s="5" t="s">
        <v>124</v>
      </c>
      <c r="M42" s="7">
        <v>2.0449999999999999</v>
      </c>
    </row>
    <row r="43" spans="7:14">
      <c r="H43" s="5" t="s">
        <v>125</v>
      </c>
      <c r="I43" s="6">
        <f>I42*I40</f>
        <v>487183.54545676918</v>
      </c>
      <c r="L43" s="5" t="s">
        <v>125</v>
      </c>
      <c r="M43" s="6">
        <f>M42*M40</f>
        <v>1.5536011960391389E-2</v>
      </c>
    </row>
    <row r="44" spans="7:14">
      <c r="I44"/>
    </row>
    <row r="45" spans="7:14">
      <c r="H45" s="4" t="s">
        <v>126</v>
      </c>
      <c r="I45" s="6">
        <f>I38-I43</f>
        <v>9836237.005543232</v>
      </c>
      <c r="J45">
        <f>I45*100</f>
        <v>983623700.5543232</v>
      </c>
      <c r="L45" s="4" t="s">
        <v>126</v>
      </c>
      <c r="M45" s="6">
        <f>M38-M43</f>
        <v>0.68859402349106147</v>
      </c>
      <c r="N45" s="10">
        <f>M45*100</f>
        <v>68.859402349106148</v>
      </c>
    </row>
    <row r="46" spans="7:14">
      <c r="H46" s="4" t="s">
        <v>127</v>
      </c>
      <c r="I46" s="6">
        <f>I38+I43</f>
        <v>10810604.09645677</v>
      </c>
      <c r="J46">
        <f>I46*100</f>
        <v>1081060409.6456771</v>
      </c>
      <c r="L46" s="4" t="s">
        <v>127</v>
      </c>
      <c r="M46" s="6">
        <f>M38+M43</f>
        <v>0.71966604741184415</v>
      </c>
      <c r="N46" s="10">
        <f>M46*100</f>
        <v>71.966604741184412</v>
      </c>
    </row>
  </sheetData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344A-BBA9-154D-9D46-FDAEA7403D3B}">
  <dimension ref="A1:A12"/>
  <sheetViews>
    <sheetView workbookViewId="0">
      <selection activeCell="B17" sqref="B17"/>
    </sheetView>
  </sheetViews>
  <sheetFormatPr baseColWidth="10" defaultRowHeight="16"/>
  <sheetData>
    <row r="1" spans="1:1">
      <c r="A1" s="8" t="s">
        <v>132</v>
      </c>
    </row>
    <row r="2" spans="1:1">
      <c r="A2" s="8" t="s">
        <v>133</v>
      </c>
    </row>
    <row r="3" spans="1:1">
      <c r="A3" s="8" t="s">
        <v>134</v>
      </c>
    </row>
    <row r="4" spans="1:1">
      <c r="A4" s="8" t="s">
        <v>135</v>
      </c>
    </row>
    <row r="5" spans="1:1">
      <c r="A5" s="8" t="s">
        <v>136</v>
      </c>
    </row>
    <row r="6" spans="1:1">
      <c r="A6" s="8" t="s">
        <v>137</v>
      </c>
    </row>
    <row r="7" spans="1:1">
      <c r="A7" s="8" t="s">
        <v>138</v>
      </c>
    </row>
    <row r="8" spans="1:1">
      <c r="A8" s="8" t="s">
        <v>139</v>
      </c>
    </row>
    <row r="9" spans="1:1">
      <c r="A9" s="8" t="s">
        <v>130</v>
      </c>
    </row>
    <row r="10" spans="1:1">
      <c r="A10" s="8" t="s">
        <v>131</v>
      </c>
    </row>
    <row r="11" spans="1:1">
      <c r="A11" s="9"/>
    </row>
    <row r="12" spans="1:1">
      <c r="A12" s="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jb445</dc:creator>
  <cp:lastModifiedBy>jb445</cp:lastModifiedBy>
  <dcterms:created xsi:type="dcterms:W3CDTF">2024-08-04T06:30:53Z</dcterms:created>
  <dcterms:modified xsi:type="dcterms:W3CDTF">2024-10-04T18:30:47Z</dcterms:modified>
</cp:coreProperties>
</file>