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240" windowHeight="14920" tabRatio="500"/>
  </bookViews>
  <sheets>
    <sheet name="Colombia" sheetId="1" r:id="rId1"/>
    <sheet name="Bogotá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77" i="2" l="1"/>
  <c r="AA178" i="2"/>
  <c r="AA179" i="2"/>
  <c r="AD178" i="2"/>
  <c r="E179" i="2"/>
  <c r="AB179" i="2"/>
  <c r="I179" i="2"/>
  <c r="K179" i="2"/>
  <c r="U180" i="2"/>
  <c r="W180" i="2"/>
  <c r="Y180" i="2"/>
  <c r="R181" i="1"/>
  <c r="T181" i="1"/>
  <c r="V181" i="1"/>
  <c r="N181" i="1"/>
  <c r="X181" i="1"/>
  <c r="Y181" i="1"/>
  <c r="K181" i="1"/>
  <c r="M181" i="1"/>
  <c r="E181" i="1"/>
  <c r="G181" i="1"/>
  <c r="AB181" i="1"/>
  <c r="U179" i="2"/>
  <c r="W179" i="2"/>
  <c r="Y179" i="2"/>
  <c r="R180" i="1"/>
  <c r="T180" i="1"/>
  <c r="V180" i="1"/>
  <c r="N180" i="1"/>
  <c r="X180" i="1"/>
  <c r="Y180" i="1"/>
  <c r="K180" i="1"/>
  <c r="M180" i="1"/>
  <c r="E180" i="1"/>
  <c r="G180" i="1"/>
  <c r="AB180" i="1"/>
  <c r="AA176" i="2"/>
  <c r="AD177" i="2"/>
  <c r="AA175" i="2"/>
  <c r="AD176" i="2"/>
  <c r="AB178" i="2"/>
  <c r="AB177" i="2"/>
  <c r="K178" i="2"/>
  <c r="K177" i="2"/>
  <c r="I178" i="2"/>
  <c r="I177" i="2"/>
  <c r="E178" i="2"/>
  <c r="E177" i="2"/>
  <c r="U178" i="2"/>
  <c r="W178" i="2"/>
  <c r="Y178" i="2"/>
  <c r="AB179" i="1"/>
  <c r="K179" i="1"/>
  <c r="M179" i="1"/>
  <c r="X179" i="1"/>
  <c r="Y179" i="1"/>
  <c r="E179" i="1"/>
  <c r="G179" i="1"/>
  <c r="R179" i="1"/>
  <c r="T179" i="1"/>
  <c r="V179" i="1"/>
  <c r="N179" i="1"/>
  <c r="AB178" i="1"/>
  <c r="E178" i="1"/>
  <c r="G178" i="1"/>
  <c r="X178" i="1"/>
  <c r="Y178" i="1"/>
  <c r="R178" i="1"/>
  <c r="T178" i="1"/>
  <c r="V178" i="1"/>
  <c r="N178" i="1"/>
  <c r="K178" i="1"/>
  <c r="M178" i="1"/>
  <c r="U177" i="2"/>
  <c r="W177" i="2"/>
  <c r="Y177" i="2"/>
  <c r="AA174" i="2"/>
  <c r="AD175" i="2"/>
  <c r="AA173" i="2"/>
  <c r="AD174" i="2"/>
  <c r="S172" i="2"/>
  <c r="AA172" i="2"/>
  <c r="AD173" i="2"/>
  <c r="AB176" i="2"/>
  <c r="K176" i="2"/>
  <c r="I176" i="2"/>
  <c r="I175" i="2"/>
  <c r="K175" i="2"/>
  <c r="I174" i="2"/>
  <c r="K174" i="2"/>
  <c r="E176" i="2"/>
  <c r="E175" i="2"/>
  <c r="E174" i="2"/>
  <c r="AB175" i="2"/>
  <c r="AB174" i="2"/>
  <c r="Y176" i="2"/>
  <c r="W176" i="2"/>
  <c r="U176" i="2"/>
  <c r="U175" i="2"/>
  <c r="W175" i="2"/>
  <c r="Y175" i="2"/>
  <c r="U174" i="2"/>
  <c r="W174" i="2"/>
  <c r="Y174" i="2"/>
  <c r="AB177" i="1"/>
  <c r="AB176" i="1"/>
  <c r="Y177" i="1"/>
  <c r="X177" i="1"/>
  <c r="M177" i="1"/>
  <c r="K177" i="1"/>
  <c r="G177" i="1"/>
  <c r="E177" i="1"/>
  <c r="E176" i="1"/>
  <c r="G176" i="1"/>
  <c r="X176" i="1"/>
  <c r="Y176" i="1"/>
  <c r="K176" i="1"/>
  <c r="M176" i="1"/>
  <c r="R177" i="1"/>
  <c r="T177" i="1"/>
  <c r="V177" i="1"/>
  <c r="N177" i="1"/>
  <c r="R176" i="1"/>
  <c r="T176" i="1"/>
  <c r="V176" i="1"/>
  <c r="N176" i="1"/>
  <c r="E175" i="1"/>
  <c r="G175" i="1"/>
  <c r="X175" i="1"/>
  <c r="Y175" i="1"/>
  <c r="K175" i="1"/>
  <c r="M175" i="1"/>
  <c r="R175" i="1"/>
  <c r="T175" i="1"/>
  <c r="V175" i="1"/>
  <c r="N175" i="1"/>
  <c r="AB175" i="1"/>
  <c r="AA171" i="2"/>
  <c r="AD172" i="2"/>
  <c r="AB173" i="2"/>
  <c r="Y173" i="2"/>
  <c r="W173" i="2"/>
  <c r="U173" i="2"/>
  <c r="E173" i="2"/>
  <c r="I173" i="2"/>
  <c r="K173" i="2"/>
  <c r="AA170" i="2"/>
  <c r="AD171" i="2"/>
  <c r="AA169" i="2"/>
  <c r="AD170" i="2"/>
  <c r="AA168" i="2"/>
  <c r="AD169" i="2"/>
  <c r="AB172" i="2"/>
  <c r="Y172" i="2"/>
  <c r="Y171" i="2"/>
  <c r="W172" i="2"/>
  <c r="W171" i="2"/>
  <c r="U172" i="2"/>
  <c r="U171" i="2"/>
  <c r="K172" i="2"/>
  <c r="I172" i="2"/>
  <c r="I171" i="2"/>
  <c r="K171" i="2"/>
  <c r="AB171" i="2"/>
  <c r="I170" i="2"/>
  <c r="K170" i="2"/>
  <c r="AB170" i="2"/>
  <c r="E172" i="2"/>
  <c r="E171" i="2"/>
  <c r="E170" i="2"/>
  <c r="E169" i="2"/>
  <c r="AB174" i="1"/>
  <c r="E174" i="1"/>
  <c r="G174" i="1"/>
  <c r="X174" i="1"/>
  <c r="Y174" i="1"/>
  <c r="K174" i="1"/>
  <c r="M174" i="1"/>
  <c r="R174" i="1"/>
  <c r="T174" i="1"/>
  <c r="V174" i="1"/>
  <c r="N174" i="1"/>
  <c r="AB173" i="1"/>
  <c r="E173" i="1"/>
  <c r="G173" i="1"/>
  <c r="X173" i="1"/>
  <c r="Y173" i="1"/>
  <c r="K173" i="1"/>
  <c r="M173" i="1"/>
  <c r="R173" i="1"/>
  <c r="T173" i="1"/>
  <c r="V173" i="1"/>
  <c r="N173" i="1"/>
  <c r="AB172" i="1"/>
  <c r="K172" i="1"/>
  <c r="M172" i="1"/>
  <c r="X172" i="1"/>
  <c r="Y172" i="1"/>
  <c r="E172" i="1"/>
  <c r="G172" i="1"/>
  <c r="Y170" i="2"/>
  <c r="W170" i="2"/>
  <c r="U170" i="2"/>
  <c r="R172" i="1"/>
  <c r="T172" i="1"/>
  <c r="V172" i="1"/>
  <c r="N172" i="1"/>
  <c r="AA167" i="2"/>
  <c r="AD168" i="2"/>
  <c r="AB169" i="2"/>
  <c r="I169" i="2"/>
  <c r="K169" i="2"/>
  <c r="AB171" i="1"/>
  <c r="R171" i="1"/>
  <c r="T171" i="1"/>
  <c r="V171" i="1"/>
  <c r="N171" i="1"/>
  <c r="X171" i="1"/>
  <c r="Y171" i="1"/>
  <c r="K171" i="1"/>
  <c r="M171" i="1"/>
  <c r="E171" i="1"/>
  <c r="G171" i="1"/>
  <c r="AA166" i="2"/>
  <c r="AD167" i="2"/>
  <c r="AB168" i="2"/>
  <c r="K168" i="2"/>
  <c r="E168" i="2"/>
  <c r="I168" i="2"/>
  <c r="Y169" i="2"/>
  <c r="Y168" i="2"/>
  <c r="W169" i="2"/>
  <c r="W168" i="2"/>
  <c r="U169" i="2"/>
  <c r="U168" i="2"/>
  <c r="AB170" i="1"/>
  <c r="R170" i="1"/>
  <c r="T170" i="1"/>
  <c r="V170" i="1"/>
  <c r="N170" i="1"/>
  <c r="X170" i="1"/>
  <c r="Y170" i="1"/>
  <c r="K170" i="1"/>
  <c r="M170" i="1"/>
  <c r="E170" i="1"/>
  <c r="G170" i="1"/>
  <c r="E169" i="1"/>
  <c r="G169" i="1"/>
  <c r="X169" i="1"/>
  <c r="Y169" i="1"/>
  <c r="K169" i="1"/>
  <c r="M169" i="1"/>
  <c r="R169" i="1"/>
  <c r="T169" i="1"/>
  <c r="V169" i="1"/>
  <c r="N169" i="1"/>
  <c r="AB169" i="1"/>
  <c r="AA165" i="2"/>
  <c r="AD166" i="2"/>
  <c r="E167" i="2"/>
  <c r="AB167" i="2"/>
  <c r="I167" i="2"/>
  <c r="K167" i="2"/>
  <c r="AA164" i="2"/>
  <c r="AD165" i="2"/>
  <c r="I166" i="2"/>
  <c r="K166" i="2"/>
  <c r="AB166" i="2"/>
  <c r="E166" i="2"/>
  <c r="U167" i="2"/>
  <c r="W167" i="2"/>
  <c r="Y167" i="2"/>
  <c r="E168" i="1"/>
  <c r="G168" i="1"/>
  <c r="X168" i="1"/>
  <c r="Y168" i="1"/>
  <c r="K168" i="1"/>
  <c r="M168" i="1"/>
  <c r="R168" i="1"/>
  <c r="T168" i="1"/>
  <c r="V168" i="1"/>
  <c r="N168" i="1"/>
  <c r="AB168" i="1"/>
  <c r="U166" i="2"/>
  <c r="W166" i="2"/>
  <c r="Y166" i="2"/>
  <c r="AB167" i="1"/>
  <c r="R167" i="1"/>
  <c r="T167" i="1"/>
  <c r="V167" i="1"/>
  <c r="N167" i="1"/>
  <c r="X167" i="1"/>
  <c r="Y167" i="1"/>
  <c r="K167" i="1"/>
  <c r="M167" i="1"/>
  <c r="E167" i="1"/>
  <c r="G167" i="1"/>
  <c r="AA163" i="2"/>
  <c r="AD164" i="2"/>
  <c r="E165" i="2"/>
  <c r="AB165" i="2"/>
  <c r="I165" i="2"/>
  <c r="K165" i="2"/>
  <c r="U165" i="2"/>
  <c r="W165" i="2"/>
  <c r="Y165" i="2"/>
  <c r="AB166" i="1"/>
  <c r="E166" i="1"/>
  <c r="G166" i="1"/>
  <c r="X166" i="1"/>
  <c r="Y166" i="1"/>
  <c r="K166" i="1"/>
  <c r="M166" i="1"/>
  <c r="R166" i="1"/>
  <c r="T166" i="1"/>
  <c r="V166" i="1"/>
  <c r="N166" i="1"/>
  <c r="K164" i="2"/>
  <c r="K163" i="2"/>
  <c r="I164" i="2"/>
  <c r="I163" i="2"/>
  <c r="E164" i="2"/>
  <c r="E163" i="2"/>
  <c r="AA162" i="2"/>
  <c r="AD163" i="2"/>
  <c r="AA161" i="2"/>
  <c r="AD162" i="2"/>
  <c r="AB164" i="2"/>
  <c r="AB163" i="2"/>
  <c r="U164" i="2"/>
  <c r="W164" i="2"/>
  <c r="Y164" i="2"/>
  <c r="AB165" i="1"/>
  <c r="R165" i="1"/>
  <c r="T165" i="1"/>
  <c r="V165" i="1"/>
  <c r="N165" i="1"/>
  <c r="X165" i="1"/>
  <c r="Y165" i="1"/>
  <c r="K165" i="1"/>
  <c r="M165" i="1"/>
  <c r="E165" i="1"/>
  <c r="G165" i="1"/>
  <c r="U163" i="2"/>
  <c r="W163" i="2"/>
  <c r="Y163" i="2"/>
  <c r="AB164" i="1"/>
  <c r="R164" i="1"/>
  <c r="T164" i="1"/>
  <c r="V164" i="1"/>
  <c r="N164" i="1"/>
  <c r="X164" i="1"/>
  <c r="Y164" i="1"/>
  <c r="K164" i="1"/>
  <c r="M164" i="1"/>
  <c r="E164" i="1"/>
  <c r="G164" i="1"/>
  <c r="E163" i="1"/>
  <c r="G163" i="1"/>
  <c r="X163" i="1"/>
  <c r="Y163" i="1"/>
  <c r="K163" i="1"/>
  <c r="M163" i="1"/>
  <c r="AB163" i="1"/>
  <c r="R163" i="1"/>
  <c r="T163" i="1"/>
  <c r="V163" i="1"/>
  <c r="N163" i="1"/>
  <c r="AA160" i="2"/>
  <c r="AD161" i="2"/>
  <c r="AA159" i="2"/>
  <c r="AD160" i="2"/>
  <c r="AB162" i="2"/>
  <c r="AB161" i="2"/>
  <c r="Y162" i="2"/>
  <c r="Y161" i="2"/>
  <c r="W162" i="2"/>
  <c r="W161" i="2"/>
  <c r="U162" i="2"/>
  <c r="U161" i="2"/>
  <c r="K162" i="2"/>
  <c r="K161" i="2"/>
  <c r="I162" i="2"/>
  <c r="I161" i="2"/>
  <c r="E162" i="2"/>
  <c r="E161" i="2"/>
  <c r="AA158" i="2"/>
  <c r="AD159" i="2"/>
  <c r="AA157" i="2"/>
  <c r="AD158" i="2"/>
  <c r="AD157" i="2"/>
  <c r="AB160" i="2"/>
  <c r="Y160" i="2"/>
  <c r="W160" i="2"/>
  <c r="U160" i="2"/>
  <c r="K160" i="2"/>
  <c r="I160" i="2"/>
  <c r="I159" i="2"/>
  <c r="K159" i="2"/>
  <c r="AB159" i="2"/>
  <c r="I158" i="2"/>
  <c r="K158" i="2"/>
  <c r="AB158" i="2"/>
  <c r="E160" i="2"/>
  <c r="E159" i="2"/>
  <c r="E158" i="2"/>
  <c r="AB162" i="1"/>
  <c r="AB161" i="1"/>
  <c r="AB160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N162" i="1"/>
  <c r="X162" i="1"/>
  <c r="X161" i="1"/>
  <c r="V162" i="1"/>
  <c r="V161" i="1"/>
  <c r="T162" i="1"/>
  <c r="T161" i="1"/>
  <c r="R162" i="1"/>
  <c r="R161" i="1"/>
  <c r="N161" i="1"/>
  <c r="R160" i="1"/>
  <c r="T160" i="1"/>
  <c r="V160" i="1"/>
  <c r="N160" i="1"/>
  <c r="X160" i="1"/>
  <c r="M162" i="1"/>
  <c r="M161" i="1"/>
  <c r="K162" i="1"/>
  <c r="K161" i="1"/>
  <c r="K160" i="1"/>
  <c r="M160" i="1"/>
  <c r="G162" i="1"/>
  <c r="G161" i="1"/>
  <c r="E162" i="1"/>
  <c r="E161" i="1"/>
  <c r="E160" i="1"/>
  <c r="G160" i="1"/>
  <c r="U159" i="2"/>
  <c r="W159" i="2"/>
  <c r="Y159" i="2"/>
  <c r="AB159" i="1"/>
  <c r="R159" i="1"/>
  <c r="T159" i="1"/>
  <c r="V159" i="1"/>
  <c r="N159" i="1"/>
  <c r="X159" i="1"/>
  <c r="K159" i="1"/>
  <c r="M159" i="1"/>
  <c r="E159" i="1"/>
  <c r="G159" i="1"/>
  <c r="U158" i="2"/>
  <c r="W158" i="2"/>
  <c r="Y158" i="2"/>
  <c r="E157" i="2"/>
  <c r="E156" i="2"/>
  <c r="AA155" i="2"/>
  <c r="AD156" i="2"/>
  <c r="K157" i="2"/>
  <c r="K156" i="2"/>
  <c r="I157" i="2"/>
  <c r="I156" i="2"/>
  <c r="U157" i="2"/>
  <c r="W157" i="2"/>
  <c r="Y157" i="2"/>
  <c r="AB157" i="2"/>
  <c r="AB158" i="1"/>
  <c r="E158" i="1"/>
  <c r="G158" i="1"/>
  <c r="X158" i="1"/>
  <c r="K158" i="1"/>
  <c r="M158" i="1"/>
  <c r="R158" i="1"/>
  <c r="T158" i="1"/>
  <c r="V158" i="1"/>
  <c r="N158" i="1"/>
  <c r="S154" i="2"/>
  <c r="AA154" i="2"/>
  <c r="AD155" i="2"/>
  <c r="AA153" i="2"/>
  <c r="AD154" i="2"/>
  <c r="AA152" i="2"/>
  <c r="AD153" i="2"/>
  <c r="AB156" i="2"/>
  <c r="AB155" i="2"/>
  <c r="AB154" i="2"/>
  <c r="Y156" i="2"/>
  <c r="Y155" i="2"/>
  <c r="Y154" i="2"/>
  <c r="W156" i="2"/>
  <c r="W155" i="2"/>
  <c r="W154" i="2"/>
  <c r="U156" i="2"/>
  <c r="U155" i="2"/>
  <c r="U154" i="2"/>
  <c r="K155" i="2"/>
  <c r="K154" i="2"/>
  <c r="I155" i="2"/>
  <c r="I154" i="2"/>
  <c r="E155" i="2"/>
  <c r="E154" i="2"/>
  <c r="AB157" i="1"/>
  <c r="AB156" i="1"/>
  <c r="X157" i="1"/>
  <c r="V157" i="1"/>
  <c r="T157" i="1"/>
  <c r="R157" i="1"/>
  <c r="N157" i="1"/>
  <c r="R156" i="1"/>
  <c r="T156" i="1"/>
  <c r="V156" i="1"/>
  <c r="X156" i="1"/>
  <c r="N156" i="1"/>
  <c r="N155" i="1"/>
  <c r="N154" i="1"/>
  <c r="N153" i="1"/>
  <c r="N152" i="1"/>
  <c r="M157" i="1"/>
  <c r="M156" i="1"/>
  <c r="K157" i="1"/>
  <c r="K156" i="1"/>
  <c r="G157" i="1"/>
  <c r="E157" i="1"/>
  <c r="E156" i="1"/>
  <c r="G156" i="1"/>
  <c r="AA151" i="2"/>
  <c r="AD152" i="2"/>
  <c r="AA150" i="2"/>
  <c r="AD151" i="2"/>
  <c r="AB153" i="2"/>
  <c r="AB152" i="2"/>
  <c r="Y153" i="2"/>
  <c r="W153" i="2"/>
  <c r="U153" i="2"/>
  <c r="U152" i="2"/>
  <c r="U151" i="2"/>
  <c r="U150" i="2"/>
  <c r="U149" i="2"/>
  <c r="Y152" i="2"/>
  <c r="W152" i="2"/>
  <c r="K153" i="2"/>
  <c r="K152" i="2"/>
  <c r="I153" i="2"/>
  <c r="I152" i="2"/>
  <c r="E153" i="2"/>
  <c r="E152" i="2"/>
  <c r="AB155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K155" i="1"/>
  <c r="M155" i="1"/>
  <c r="E155" i="1"/>
  <c r="G155" i="1"/>
  <c r="R155" i="1"/>
  <c r="T155" i="1"/>
  <c r="V155" i="1"/>
  <c r="AB154" i="1"/>
  <c r="K154" i="1"/>
  <c r="M154" i="1"/>
  <c r="E154" i="1"/>
  <c r="G154" i="1"/>
  <c r="R154" i="1"/>
  <c r="T154" i="1"/>
  <c r="V154" i="1"/>
  <c r="AB153" i="1"/>
  <c r="AB152" i="1"/>
  <c r="K153" i="1"/>
  <c r="M153" i="1"/>
  <c r="E153" i="1"/>
  <c r="G153" i="1"/>
  <c r="R153" i="1"/>
  <c r="T153" i="1"/>
  <c r="V153" i="1"/>
  <c r="AA149" i="2"/>
  <c r="AD150" i="2"/>
  <c r="Y151" i="2"/>
  <c r="W151" i="2"/>
  <c r="E151" i="2"/>
  <c r="AB151" i="2"/>
  <c r="I151" i="2"/>
  <c r="K151" i="2"/>
  <c r="AA148" i="2"/>
  <c r="AD149" i="2"/>
  <c r="Y150" i="2"/>
  <c r="W150" i="2"/>
  <c r="E150" i="2"/>
  <c r="AB150" i="2"/>
  <c r="I150" i="2"/>
  <c r="K150" i="2"/>
  <c r="AB151" i="1"/>
  <c r="K152" i="1"/>
  <c r="M152" i="1"/>
  <c r="E152" i="1"/>
  <c r="G152" i="1"/>
  <c r="R152" i="1"/>
  <c r="T152" i="1"/>
  <c r="V152" i="1"/>
  <c r="AA147" i="2"/>
  <c r="AD148" i="2"/>
  <c r="AA146" i="2"/>
  <c r="AD147" i="2"/>
  <c r="AA145" i="2"/>
  <c r="AD146" i="2"/>
  <c r="AB149" i="2"/>
  <c r="Y149" i="2"/>
  <c r="Y148" i="2"/>
  <c r="Y147" i="2"/>
  <c r="W149" i="2"/>
  <c r="W148" i="2"/>
  <c r="W147" i="2"/>
  <c r="U148" i="2"/>
  <c r="U147" i="2"/>
  <c r="K149" i="2"/>
  <c r="I149" i="2"/>
  <c r="I148" i="2"/>
  <c r="K148" i="2"/>
  <c r="AB148" i="2"/>
  <c r="I147" i="2"/>
  <c r="K147" i="2"/>
  <c r="AB147" i="2"/>
  <c r="E149" i="2"/>
  <c r="E148" i="2"/>
  <c r="E147" i="2"/>
  <c r="E151" i="1"/>
  <c r="E150" i="1"/>
  <c r="G151" i="1"/>
  <c r="G150" i="1"/>
  <c r="K151" i="1"/>
  <c r="K150" i="1"/>
  <c r="M151" i="1"/>
  <c r="M150" i="1"/>
  <c r="M149" i="1"/>
  <c r="N151" i="1"/>
  <c r="N150" i="1"/>
  <c r="R151" i="1"/>
  <c r="R150" i="1"/>
  <c r="V151" i="1"/>
  <c r="V150" i="1"/>
  <c r="T151" i="1"/>
  <c r="T150" i="1"/>
  <c r="AB150" i="1"/>
  <c r="R149" i="1"/>
  <c r="T149" i="1"/>
  <c r="V149" i="1"/>
  <c r="N149" i="1"/>
  <c r="E149" i="1"/>
  <c r="G149" i="1"/>
  <c r="AB149" i="1"/>
  <c r="K149" i="1"/>
  <c r="AA144" i="2"/>
  <c r="AD145" i="2"/>
  <c r="AB146" i="2"/>
  <c r="AB145" i="2"/>
  <c r="Y146" i="2"/>
  <c r="Y145" i="2"/>
  <c r="K146" i="2"/>
  <c r="K145" i="2"/>
  <c r="I146" i="2"/>
  <c r="I145" i="2"/>
  <c r="E146" i="2"/>
  <c r="E145" i="2"/>
  <c r="AB148" i="1"/>
  <c r="K148" i="1"/>
  <c r="M148" i="1"/>
  <c r="E148" i="1"/>
  <c r="G148" i="1"/>
  <c r="R148" i="1"/>
  <c r="T148" i="1"/>
  <c r="V148" i="1"/>
  <c r="N148" i="1"/>
  <c r="U146" i="2"/>
  <c r="W146" i="2"/>
  <c r="AB147" i="1"/>
  <c r="K147" i="1"/>
  <c r="M147" i="1"/>
  <c r="E147" i="1"/>
  <c r="G147" i="1"/>
  <c r="R147" i="1"/>
  <c r="T147" i="1"/>
  <c r="V147" i="1"/>
  <c r="N147" i="1"/>
  <c r="U145" i="2"/>
  <c r="W145" i="2"/>
  <c r="AB146" i="1"/>
  <c r="E146" i="1"/>
  <c r="G146" i="1"/>
  <c r="K146" i="1"/>
  <c r="M146" i="1"/>
  <c r="R146" i="1"/>
  <c r="T146" i="1"/>
  <c r="V146" i="1"/>
  <c r="N146" i="1"/>
  <c r="E144" i="2"/>
  <c r="AA143" i="2"/>
  <c r="AB144" i="2"/>
  <c r="AD144" i="2"/>
  <c r="I144" i="2"/>
  <c r="K144" i="2"/>
  <c r="U144" i="2"/>
  <c r="W144" i="2"/>
  <c r="Y144" i="2"/>
  <c r="AB145" i="1"/>
  <c r="K145" i="1"/>
  <c r="M145" i="1"/>
  <c r="E145" i="1"/>
  <c r="G145" i="1"/>
  <c r="R145" i="1"/>
  <c r="T145" i="1"/>
  <c r="V145" i="1"/>
  <c r="N145" i="1"/>
  <c r="AA142" i="2"/>
  <c r="AD143" i="2"/>
  <c r="AB143" i="2"/>
  <c r="Y143" i="2"/>
  <c r="Y142" i="2"/>
  <c r="Y141" i="2"/>
  <c r="Y140" i="2"/>
  <c r="Y139" i="2"/>
  <c r="Y138" i="2"/>
  <c r="Y137" i="2"/>
  <c r="Y136" i="2"/>
  <c r="Y135" i="2"/>
  <c r="S133" i="2"/>
  <c r="Y134" i="2"/>
  <c r="Y133" i="2"/>
  <c r="Y132" i="2"/>
  <c r="Y131" i="2"/>
  <c r="Y130" i="2"/>
  <c r="Y129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S125" i="2"/>
  <c r="U125" i="2"/>
  <c r="U124" i="2"/>
  <c r="U1048575" i="2"/>
  <c r="K143" i="2"/>
  <c r="I143" i="2"/>
  <c r="E143" i="2"/>
  <c r="I142" i="2"/>
  <c r="K142" i="2"/>
  <c r="AA141" i="2"/>
  <c r="AB142" i="2"/>
  <c r="AD142" i="2"/>
  <c r="I141" i="2"/>
  <c r="K141" i="2"/>
  <c r="AA140" i="2"/>
  <c r="AB141" i="2"/>
  <c r="AD141" i="2"/>
  <c r="I140" i="2"/>
  <c r="K140" i="2"/>
  <c r="AA139" i="2"/>
  <c r="AB140" i="2"/>
  <c r="AD140" i="2"/>
  <c r="I139" i="2"/>
  <c r="K139" i="2"/>
  <c r="AA138" i="2"/>
  <c r="AB139" i="2"/>
  <c r="AD139" i="2"/>
  <c r="I138" i="2"/>
  <c r="K138" i="2"/>
  <c r="AA137" i="2"/>
  <c r="AB138" i="2"/>
  <c r="AD138" i="2"/>
  <c r="I137" i="2"/>
  <c r="K137" i="2"/>
  <c r="AA136" i="2"/>
  <c r="AB137" i="2"/>
  <c r="AD137" i="2"/>
  <c r="E142" i="2"/>
  <c r="E141" i="2"/>
  <c r="E140" i="2"/>
  <c r="E139" i="2"/>
  <c r="E138" i="2"/>
  <c r="E137" i="2"/>
  <c r="K144" i="1"/>
  <c r="M144" i="1"/>
  <c r="Y144" i="1"/>
  <c r="AB144" i="1"/>
  <c r="R144" i="1"/>
  <c r="T144" i="1"/>
  <c r="V144" i="1"/>
  <c r="N144" i="1"/>
  <c r="E144" i="1"/>
  <c r="G144" i="1"/>
  <c r="AB143" i="1"/>
  <c r="R143" i="1"/>
  <c r="T143" i="1"/>
  <c r="V143" i="1"/>
  <c r="N143" i="1"/>
  <c r="Y143" i="1"/>
  <c r="E143" i="1"/>
  <c r="G143" i="1"/>
  <c r="K143" i="1"/>
  <c r="M143" i="1"/>
  <c r="AB142" i="1"/>
  <c r="K142" i="1"/>
  <c r="M142" i="1"/>
  <c r="Y142" i="1"/>
  <c r="R142" i="1"/>
  <c r="T142" i="1"/>
  <c r="V142" i="1"/>
  <c r="N142" i="1"/>
  <c r="E142" i="1"/>
  <c r="G142" i="1"/>
  <c r="AB141" i="1"/>
  <c r="K141" i="1"/>
  <c r="M141" i="1"/>
  <c r="Y141" i="1"/>
  <c r="E141" i="1"/>
  <c r="G141" i="1"/>
  <c r="R141" i="1"/>
  <c r="T141" i="1"/>
  <c r="V141" i="1"/>
  <c r="N141" i="1"/>
  <c r="AB140" i="1"/>
  <c r="E140" i="1"/>
  <c r="G140" i="1"/>
  <c r="K140" i="1"/>
  <c r="M140" i="1"/>
  <c r="Y140" i="1"/>
  <c r="R140" i="1"/>
  <c r="T140" i="1"/>
  <c r="V140" i="1"/>
  <c r="N140" i="1"/>
  <c r="AB139" i="1"/>
  <c r="E139" i="1"/>
  <c r="G139" i="1"/>
  <c r="K139" i="1"/>
  <c r="M139" i="1"/>
  <c r="Y139" i="1"/>
  <c r="R139" i="1"/>
  <c r="T139" i="1"/>
  <c r="V139" i="1"/>
  <c r="N139" i="1"/>
  <c r="E138" i="1"/>
  <c r="G138" i="1"/>
  <c r="K138" i="1"/>
  <c r="M138" i="1"/>
  <c r="Y138" i="1"/>
  <c r="AB138" i="1"/>
  <c r="R138" i="1"/>
  <c r="T138" i="1"/>
  <c r="V138" i="1"/>
  <c r="N138" i="1"/>
  <c r="AA135" i="2"/>
  <c r="AD136" i="2"/>
  <c r="AA134" i="2"/>
  <c r="AD135" i="2"/>
  <c r="AA133" i="2"/>
  <c r="AD134" i="2"/>
  <c r="AB136" i="2"/>
  <c r="AB135" i="2"/>
  <c r="K136" i="2"/>
  <c r="K135" i="2"/>
  <c r="I136" i="2"/>
  <c r="I135" i="2"/>
  <c r="E136" i="2"/>
  <c r="E135" i="2"/>
  <c r="AB137" i="1"/>
  <c r="Y137" i="1"/>
  <c r="V137" i="1"/>
  <c r="T137" i="1"/>
  <c r="R137" i="1"/>
  <c r="N137" i="1"/>
  <c r="M137" i="1"/>
  <c r="K137" i="1"/>
  <c r="G137" i="1"/>
  <c r="E137" i="1"/>
  <c r="AB136" i="1"/>
  <c r="K136" i="1"/>
  <c r="M136" i="1"/>
  <c r="Y136" i="1"/>
  <c r="E136" i="1"/>
  <c r="G136" i="1"/>
  <c r="R136" i="1"/>
  <c r="T136" i="1"/>
  <c r="V136" i="1"/>
  <c r="N136" i="1"/>
  <c r="E135" i="1"/>
  <c r="G135" i="1"/>
  <c r="K135" i="1"/>
  <c r="M135" i="1"/>
  <c r="Y135" i="1"/>
  <c r="R135" i="1"/>
  <c r="T135" i="1"/>
  <c r="V135" i="1"/>
  <c r="N135" i="1"/>
  <c r="AB135" i="1"/>
  <c r="AB134" i="1"/>
  <c r="K134" i="1"/>
  <c r="M134" i="1"/>
  <c r="Y134" i="1"/>
  <c r="E134" i="1"/>
  <c r="G134" i="1"/>
  <c r="R134" i="1"/>
  <c r="T134" i="1"/>
  <c r="V134" i="1"/>
  <c r="N134" i="1"/>
  <c r="AA132" i="2"/>
  <c r="AD133" i="2"/>
  <c r="AA131" i="2"/>
  <c r="AD132" i="2"/>
  <c r="AA130" i="2"/>
  <c r="AD131" i="2"/>
  <c r="AB134" i="2"/>
  <c r="K134" i="2"/>
  <c r="I134" i="2"/>
  <c r="E134" i="2"/>
  <c r="E133" i="2"/>
  <c r="AB133" i="2"/>
  <c r="E132" i="2"/>
  <c r="AB132" i="2"/>
  <c r="I133" i="2"/>
  <c r="K133" i="2"/>
  <c r="I132" i="2"/>
  <c r="K132" i="2"/>
  <c r="K133" i="1"/>
  <c r="M133" i="1"/>
  <c r="Y133" i="1"/>
  <c r="AB133" i="1"/>
  <c r="E133" i="1"/>
  <c r="G133" i="1"/>
  <c r="R133" i="1"/>
  <c r="T133" i="1"/>
  <c r="V133" i="1"/>
  <c r="N133" i="1"/>
  <c r="AA129" i="2"/>
  <c r="AD130" i="2"/>
  <c r="AA128" i="2"/>
  <c r="AD129" i="2"/>
  <c r="E131" i="2"/>
  <c r="AB131" i="2"/>
  <c r="I131" i="2"/>
  <c r="K131" i="2"/>
  <c r="AB132" i="1"/>
  <c r="E132" i="1"/>
  <c r="G132" i="1"/>
  <c r="K132" i="1"/>
  <c r="M132" i="1"/>
  <c r="Y132" i="1"/>
  <c r="R132" i="1"/>
  <c r="T132" i="1"/>
  <c r="V132" i="1"/>
  <c r="N132" i="1"/>
  <c r="E130" i="2"/>
  <c r="AB130" i="2"/>
  <c r="I130" i="2"/>
  <c r="K130" i="2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23" i="1"/>
  <c r="AB124" i="1"/>
  <c r="AB125" i="1"/>
  <c r="AB126" i="1"/>
  <c r="AB127" i="1"/>
  <c r="AB128" i="1"/>
  <c r="AB129" i="1"/>
  <c r="AB130" i="1"/>
  <c r="AB131" i="1"/>
  <c r="R131" i="1"/>
  <c r="T131" i="1"/>
  <c r="V131" i="1"/>
  <c r="N131" i="1"/>
  <c r="Y131" i="1"/>
  <c r="K131" i="1"/>
  <c r="M131" i="1"/>
  <c r="E131" i="1"/>
  <c r="G131" i="1"/>
  <c r="K130" i="1"/>
  <c r="M130" i="1"/>
  <c r="Y130" i="1"/>
  <c r="E130" i="1"/>
  <c r="G130" i="1"/>
  <c r="R130" i="1"/>
  <c r="T130" i="1"/>
  <c r="V130" i="1"/>
  <c r="N130" i="1"/>
  <c r="AA127" i="2"/>
  <c r="AD128" i="2"/>
  <c r="E129" i="2"/>
  <c r="AB129" i="2"/>
  <c r="I129" i="2"/>
  <c r="K129" i="2"/>
  <c r="E129" i="1"/>
  <c r="G129" i="1"/>
  <c r="K129" i="1"/>
  <c r="M129" i="1"/>
  <c r="Y129" i="1"/>
  <c r="R129" i="1"/>
  <c r="T129" i="1"/>
  <c r="V129" i="1"/>
  <c r="N129" i="1"/>
  <c r="AA126" i="2"/>
  <c r="AD127" i="2"/>
  <c r="E128" i="2"/>
  <c r="I128" i="2"/>
  <c r="K128" i="2"/>
  <c r="AB128" i="2"/>
  <c r="AA125" i="2"/>
  <c r="AD126" i="2"/>
  <c r="E127" i="2"/>
  <c r="AB127" i="2"/>
  <c r="I127" i="2"/>
  <c r="K127" i="2"/>
  <c r="W128" i="2"/>
  <c r="Y128" i="2"/>
  <c r="W127" i="2"/>
  <c r="Y127" i="2"/>
  <c r="E128" i="1"/>
  <c r="G128" i="1"/>
  <c r="K128" i="1"/>
  <c r="M128" i="1"/>
  <c r="Y128" i="1"/>
  <c r="R128" i="1"/>
  <c r="T128" i="1"/>
  <c r="V128" i="1"/>
  <c r="N128" i="1"/>
  <c r="AA124" i="2"/>
  <c r="AD125" i="2"/>
  <c r="AA123" i="2"/>
  <c r="AD124" i="2"/>
  <c r="AA122" i="2"/>
  <c r="AD123" i="2"/>
  <c r="AA121" i="2"/>
  <c r="AD122" i="2"/>
  <c r="AA120" i="2"/>
  <c r="AD121" i="2"/>
  <c r="AA119" i="2"/>
  <c r="AD120" i="2"/>
  <c r="AA118" i="2"/>
  <c r="AD119" i="2"/>
  <c r="AB126" i="2"/>
  <c r="AB125" i="2"/>
  <c r="AB124" i="2"/>
  <c r="AB123" i="2"/>
  <c r="Y126" i="2"/>
  <c r="Y125" i="2"/>
  <c r="Y124" i="2"/>
  <c r="Y123" i="2"/>
  <c r="Y122" i="2"/>
  <c r="W126" i="2"/>
  <c r="W125" i="2"/>
  <c r="W124" i="2"/>
  <c r="W123" i="2"/>
  <c r="W122" i="2"/>
  <c r="U123" i="2"/>
  <c r="U122" i="2"/>
  <c r="U121" i="2"/>
  <c r="K126" i="2"/>
  <c r="K125" i="2"/>
  <c r="K124" i="2"/>
  <c r="K123" i="2"/>
  <c r="I126" i="2"/>
  <c r="I125" i="2"/>
  <c r="I124" i="2"/>
  <c r="I123" i="2"/>
  <c r="I122" i="2"/>
  <c r="K122" i="2"/>
  <c r="AB122" i="2"/>
  <c r="I121" i="2"/>
  <c r="K121" i="2"/>
  <c r="AB121" i="2"/>
  <c r="I120" i="2"/>
  <c r="K120" i="2"/>
  <c r="AB120" i="2"/>
  <c r="E126" i="2"/>
  <c r="E125" i="2"/>
  <c r="E124" i="2"/>
  <c r="E123" i="2"/>
  <c r="E122" i="2"/>
  <c r="E121" i="2"/>
  <c r="E120" i="2"/>
  <c r="E127" i="1"/>
  <c r="G127" i="1"/>
  <c r="K127" i="1"/>
  <c r="M127" i="1"/>
  <c r="Y127" i="1"/>
  <c r="R127" i="1"/>
  <c r="T127" i="1"/>
  <c r="V127" i="1"/>
  <c r="N127" i="1"/>
  <c r="R126" i="1"/>
  <c r="T126" i="1"/>
  <c r="V126" i="1"/>
  <c r="N126" i="1"/>
  <c r="Y126" i="1"/>
  <c r="K126" i="1"/>
  <c r="M126" i="1"/>
  <c r="E126" i="1"/>
  <c r="G126" i="1"/>
  <c r="K125" i="1"/>
  <c r="M125" i="1"/>
  <c r="Y125" i="1"/>
  <c r="E125" i="1"/>
  <c r="G125" i="1"/>
  <c r="R125" i="1"/>
  <c r="T125" i="1"/>
  <c r="V125" i="1"/>
  <c r="N125" i="1"/>
  <c r="N124" i="1"/>
  <c r="N123" i="1"/>
  <c r="N1048576" i="1"/>
  <c r="N122" i="1"/>
  <c r="N121" i="1"/>
  <c r="V124" i="1"/>
  <c r="V123" i="1"/>
  <c r="V122" i="1"/>
  <c r="V121" i="1"/>
  <c r="Y124" i="1"/>
  <c r="Y123" i="1"/>
  <c r="Y122" i="1"/>
  <c r="M124" i="1"/>
  <c r="M123" i="1"/>
  <c r="M122" i="1"/>
  <c r="K124" i="1"/>
  <c r="K123" i="1"/>
  <c r="K122" i="1"/>
  <c r="K121" i="1"/>
  <c r="M121" i="1"/>
  <c r="Y121" i="1"/>
  <c r="W121" i="2"/>
  <c r="Y121" i="2"/>
  <c r="T124" i="1"/>
  <c r="T123" i="1"/>
  <c r="T122" i="1"/>
  <c r="T121" i="1"/>
  <c r="R124" i="1"/>
  <c r="R123" i="1"/>
  <c r="R122" i="1"/>
  <c r="R121" i="1"/>
  <c r="G124" i="1"/>
  <c r="G123" i="1"/>
  <c r="G122" i="1"/>
  <c r="E124" i="1"/>
  <c r="E123" i="1"/>
  <c r="E122" i="1"/>
  <c r="E121" i="1"/>
  <c r="G121" i="1"/>
  <c r="S117" i="2"/>
  <c r="AA117" i="2"/>
  <c r="AD118" i="2"/>
  <c r="AB119" i="2"/>
  <c r="E119" i="2"/>
  <c r="K119" i="2"/>
  <c r="I119" i="2"/>
  <c r="Y120" i="1"/>
  <c r="R120" i="1"/>
  <c r="T120" i="1"/>
  <c r="V120" i="1"/>
  <c r="N120" i="1"/>
  <c r="E120" i="1"/>
  <c r="G120" i="1"/>
  <c r="U120" i="2"/>
  <c r="W120" i="2"/>
  <c r="Y120" i="2"/>
  <c r="K120" i="1"/>
  <c r="M120" i="1"/>
  <c r="C114" i="2"/>
  <c r="C115" i="2"/>
  <c r="C116" i="2"/>
  <c r="AA116" i="2"/>
  <c r="AD117" i="2"/>
  <c r="AA115" i="2"/>
  <c r="AD116" i="2"/>
  <c r="AA114" i="2"/>
  <c r="AD115" i="2"/>
  <c r="AA113" i="2"/>
  <c r="AD114" i="2"/>
  <c r="AA112" i="2"/>
  <c r="AD113" i="2"/>
  <c r="AB118" i="2"/>
  <c r="AB117" i="2"/>
  <c r="AB116" i="2"/>
  <c r="AB115" i="2"/>
  <c r="AB114" i="2"/>
  <c r="K118" i="2"/>
  <c r="I118" i="2"/>
  <c r="E118" i="2"/>
  <c r="E117" i="2"/>
  <c r="I117" i="2"/>
  <c r="K117" i="2"/>
  <c r="I116" i="2"/>
  <c r="K116" i="2"/>
  <c r="I115" i="2"/>
  <c r="K115" i="2"/>
  <c r="I114" i="2"/>
  <c r="K114" i="2"/>
  <c r="P115" i="1"/>
  <c r="P116" i="1"/>
  <c r="P117" i="1"/>
  <c r="P118" i="1"/>
  <c r="Y119" i="1"/>
  <c r="Y118" i="1"/>
  <c r="Y117" i="1"/>
  <c r="Y116" i="1"/>
  <c r="Y115" i="1"/>
  <c r="Y114" i="1"/>
  <c r="V119" i="1"/>
  <c r="N119" i="1"/>
  <c r="V118" i="1"/>
  <c r="N118" i="1"/>
  <c r="V117" i="1"/>
  <c r="N117" i="1"/>
  <c r="V116" i="1"/>
  <c r="N116" i="1"/>
  <c r="V115" i="1"/>
  <c r="N115" i="1"/>
  <c r="V114" i="1"/>
  <c r="N114" i="1"/>
  <c r="M119" i="1"/>
  <c r="M118" i="1"/>
  <c r="M117" i="1"/>
  <c r="M116" i="1"/>
  <c r="M115" i="1"/>
  <c r="K119" i="1"/>
  <c r="K118" i="1"/>
  <c r="K117" i="1"/>
  <c r="K116" i="1"/>
  <c r="K115" i="1"/>
  <c r="G119" i="1"/>
  <c r="G118" i="1"/>
  <c r="E119" i="1"/>
  <c r="E118" i="1"/>
  <c r="E117" i="1"/>
  <c r="G117" i="1"/>
  <c r="Y119" i="2"/>
  <c r="Y118" i="2"/>
  <c r="Y117" i="2"/>
  <c r="Y116" i="2"/>
  <c r="W119" i="2"/>
  <c r="W118" i="2"/>
  <c r="W117" i="2"/>
  <c r="W116" i="2"/>
  <c r="U119" i="2"/>
  <c r="U118" i="2"/>
  <c r="U117" i="2"/>
  <c r="U116" i="2"/>
  <c r="U115" i="2"/>
  <c r="W115" i="2"/>
  <c r="Y115" i="2"/>
  <c r="E116" i="1"/>
  <c r="G116" i="1"/>
  <c r="K114" i="1"/>
  <c r="M114" i="1"/>
  <c r="E115" i="1"/>
  <c r="G115" i="1"/>
  <c r="U114" i="2"/>
  <c r="W114" i="2"/>
  <c r="Y114" i="2"/>
  <c r="E114" i="1"/>
  <c r="G114" i="1"/>
  <c r="T114" i="1"/>
  <c r="T115" i="1"/>
  <c r="T116" i="1"/>
  <c r="T117" i="1"/>
  <c r="T118" i="1"/>
  <c r="T119" i="1"/>
  <c r="R114" i="1"/>
  <c r="R115" i="1"/>
  <c r="R116" i="1"/>
  <c r="R117" i="1"/>
  <c r="R118" i="1"/>
  <c r="R119" i="1"/>
  <c r="AA111" i="2"/>
  <c r="AD112" i="2"/>
  <c r="AA110" i="2"/>
  <c r="AD111" i="2"/>
  <c r="E113" i="2"/>
  <c r="AB113" i="2"/>
  <c r="I113" i="2"/>
  <c r="K113" i="2"/>
  <c r="U113" i="2"/>
  <c r="W113" i="2"/>
  <c r="Y113" i="2"/>
  <c r="E113" i="1"/>
  <c r="G113" i="1"/>
  <c r="K113" i="1"/>
  <c r="M113" i="1"/>
  <c r="Y113" i="1"/>
  <c r="R113" i="1"/>
  <c r="T113" i="1"/>
  <c r="V113" i="1"/>
  <c r="N113" i="1"/>
  <c r="E112" i="2"/>
  <c r="AB112" i="2"/>
  <c r="I112" i="2"/>
  <c r="K112" i="2"/>
  <c r="U112" i="2"/>
  <c r="W112" i="2"/>
  <c r="Y112" i="2"/>
  <c r="K112" i="1"/>
  <c r="M112" i="1"/>
  <c r="Y112" i="1"/>
  <c r="E112" i="1"/>
  <c r="G112" i="1"/>
  <c r="R112" i="1"/>
  <c r="T112" i="1"/>
  <c r="V112" i="1"/>
  <c r="N112" i="1"/>
  <c r="E111" i="2"/>
  <c r="E110" i="2"/>
  <c r="AA109" i="2"/>
  <c r="AD110" i="2"/>
  <c r="AA108" i="2"/>
  <c r="AD109" i="2"/>
  <c r="AB109" i="2"/>
  <c r="AB111" i="2"/>
  <c r="AB110" i="2"/>
  <c r="K111" i="2"/>
  <c r="K110" i="2"/>
  <c r="K109" i="2"/>
  <c r="I111" i="2"/>
  <c r="I110" i="2"/>
  <c r="I109" i="2"/>
  <c r="U111" i="2"/>
  <c r="W111" i="2"/>
  <c r="Y111" i="2"/>
  <c r="R111" i="1"/>
  <c r="T111" i="1"/>
  <c r="V111" i="1"/>
  <c r="N111" i="1"/>
  <c r="Y111" i="1"/>
  <c r="K111" i="1"/>
  <c r="M111" i="1"/>
  <c r="E111" i="1"/>
  <c r="G111" i="1"/>
  <c r="AA107" i="2"/>
  <c r="AD108" i="2"/>
  <c r="AA106" i="2"/>
  <c r="AD107" i="2"/>
  <c r="E110" i="1"/>
  <c r="G110" i="1"/>
  <c r="K110" i="1"/>
  <c r="M110" i="1"/>
  <c r="Y110" i="1"/>
  <c r="R110" i="1"/>
  <c r="T110" i="1"/>
  <c r="V110" i="1"/>
  <c r="N110" i="1"/>
  <c r="E109" i="2"/>
  <c r="Y109" i="2"/>
  <c r="Y110" i="2"/>
  <c r="U110" i="2"/>
  <c r="W110" i="2"/>
  <c r="W109" i="2"/>
  <c r="U109" i="2"/>
  <c r="E108" i="2"/>
  <c r="AB108" i="2"/>
  <c r="I108" i="2"/>
  <c r="K108" i="2"/>
  <c r="U108" i="2"/>
  <c r="W108" i="2"/>
  <c r="Y108" i="2"/>
  <c r="Y109" i="1"/>
  <c r="V109" i="1"/>
  <c r="N109" i="1"/>
  <c r="M109" i="1"/>
  <c r="G109" i="1"/>
  <c r="E109" i="1"/>
  <c r="E108" i="1"/>
  <c r="G108" i="1"/>
  <c r="T109" i="1"/>
  <c r="R109" i="1"/>
  <c r="R108" i="1"/>
  <c r="T108" i="1"/>
  <c r="V108" i="1"/>
  <c r="N108" i="1"/>
  <c r="Y108" i="1"/>
  <c r="K109" i="1"/>
  <c r="K108" i="1"/>
  <c r="M108" i="1"/>
  <c r="AA105" i="2"/>
  <c r="AD106" i="2"/>
  <c r="E107" i="2"/>
  <c r="AB107" i="2"/>
  <c r="I107" i="2"/>
  <c r="K107" i="2"/>
  <c r="K107" i="1"/>
  <c r="M107" i="1"/>
  <c r="Y107" i="1"/>
  <c r="U107" i="2"/>
  <c r="W107" i="2"/>
  <c r="Y107" i="2"/>
  <c r="R107" i="1"/>
  <c r="T107" i="1"/>
  <c r="V107" i="1"/>
  <c r="N107" i="1"/>
  <c r="E107" i="1"/>
  <c r="G107" i="1"/>
  <c r="AA104" i="2"/>
  <c r="AD105" i="2"/>
  <c r="I106" i="2"/>
  <c r="K106" i="2"/>
  <c r="AB106" i="2"/>
  <c r="E106" i="2"/>
  <c r="U106" i="2"/>
  <c r="W106" i="2"/>
  <c r="Y106" i="2"/>
  <c r="E106" i="1"/>
  <c r="G106" i="1"/>
  <c r="K106" i="1"/>
  <c r="M106" i="1"/>
  <c r="Y106" i="1"/>
  <c r="R106" i="1"/>
  <c r="T106" i="1"/>
  <c r="V106" i="1"/>
  <c r="N106" i="1"/>
  <c r="AA103" i="2"/>
  <c r="AD104" i="2"/>
  <c r="AA102" i="2"/>
  <c r="AD103" i="2"/>
  <c r="AB105" i="2"/>
  <c r="AB104" i="2"/>
  <c r="Y105" i="2"/>
  <c r="Y104" i="2"/>
  <c r="W105" i="2"/>
  <c r="U105" i="2"/>
  <c r="E105" i="2"/>
  <c r="E104" i="2"/>
  <c r="K105" i="2"/>
  <c r="I103" i="2"/>
  <c r="I104" i="2"/>
  <c r="I105" i="2"/>
  <c r="K104" i="2"/>
  <c r="U104" i="2"/>
  <c r="W104" i="2"/>
  <c r="V105" i="1"/>
  <c r="N105" i="1"/>
  <c r="E105" i="1"/>
  <c r="G105" i="1"/>
  <c r="R105" i="1"/>
  <c r="T105" i="1"/>
  <c r="Y105" i="1"/>
  <c r="K105" i="1"/>
  <c r="M105" i="1"/>
  <c r="E104" i="1"/>
  <c r="G104" i="1"/>
  <c r="K104" i="1"/>
  <c r="M104" i="1"/>
  <c r="Y104" i="1"/>
  <c r="R104" i="1"/>
  <c r="T104" i="1"/>
  <c r="V104" i="1"/>
  <c r="N104" i="1"/>
  <c r="R103" i="1"/>
  <c r="T103" i="1"/>
  <c r="V103" i="1"/>
  <c r="N103" i="1"/>
  <c r="Y103" i="1"/>
  <c r="K103" i="1"/>
  <c r="M103" i="1"/>
  <c r="E103" i="1"/>
  <c r="G103" i="1"/>
  <c r="AA101" i="2"/>
  <c r="AD102" i="2"/>
  <c r="U103" i="2"/>
  <c r="W103" i="2"/>
  <c r="Y103" i="2"/>
  <c r="AB103" i="2"/>
  <c r="K103" i="2"/>
  <c r="E103" i="2"/>
  <c r="Y102" i="1"/>
  <c r="R102" i="1"/>
  <c r="T102" i="1"/>
  <c r="V102" i="1"/>
  <c r="N102" i="1"/>
  <c r="K102" i="1"/>
  <c r="M102" i="1"/>
  <c r="E102" i="1"/>
  <c r="G102" i="1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Z25" i="2"/>
  <c r="AC25" i="2"/>
  <c r="AC24" i="2"/>
  <c r="Z23" i="2"/>
  <c r="AC23" i="2"/>
  <c r="AC22" i="2"/>
  <c r="Z21" i="2"/>
  <c r="AC21" i="2"/>
  <c r="Z20" i="2"/>
  <c r="AC20" i="2"/>
  <c r="Z19" i="2"/>
  <c r="AC19" i="2"/>
  <c r="Z18" i="2"/>
  <c r="AC18" i="2"/>
  <c r="Z17" i="2"/>
  <c r="AC17" i="2"/>
  <c r="Z16" i="2"/>
  <c r="AC16" i="2"/>
  <c r="Z15" i="2"/>
  <c r="AC15" i="2"/>
  <c r="Z14" i="2"/>
  <c r="AC14" i="2"/>
  <c r="Z13" i="2"/>
  <c r="AC13" i="2"/>
  <c r="Z12" i="2"/>
  <c r="AC12" i="2"/>
  <c r="Z11" i="2"/>
  <c r="AC11" i="2"/>
  <c r="Z10" i="2"/>
  <c r="AC10" i="2"/>
  <c r="Z9" i="2"/>
  <c r="AC9" i="2"/>
  <c r="Z8" i="2"/>
  <c r="AC8" i="2"/>
  <c r="Z7" i="2"/>
  <c r="AC7" i="2"/>
  <c r="Z6" i="2"/>
  <c r="AC6" i="2"/>
  <c r="Z5" i="2"/>
  <c r="AC5" i="2"/>
  <c r="Z4" i="2"/>
  <c r="AC4" i="2"/>
  <c r="Z3" i="2"/>
  <c r="AC3" i="2"/>
  <c r="Z2" i="2"/>
  <c r="AC2" i="2"/>
  <c r="AA100" i="2"/>
  <c r="AD101" i="2"/>
  <c r="AA99" i="2"/>
  <c r="AD100" i="2"/>
  <c r="AA98" i="2"/>
  <c r="AD99" i="2"/>
  <c r="AA97" i="2"/>
  <c r="AD98" i="2"/>
  <c r="AA96" i="2"/>
  <c r="AD97" i="2"/>
  <c r="AA95" i="2"/>
  <c r="AD96" i="2"/>
  <c r="AA94" i="2"/>
  <c r="AD95" i="2"/>
  <c r="AA93" i="2"/>
  <c r="AD94" i="2"/>
  <c r="AA92" i="2"/>
  <c r="AD93" i="2"/>
  <c r="AA91" i="2"/>
  <c r="AD92" i="2"/>
  <c r="AA90" i="2"/>
  <c r="AD91" i="2"/>
  <c r="AA89" i="2"/>
  <c r="AD90" i="2"/>
  <c r="AA88" i="2"/>
  <c r="AD89" i="2"/>
  <c r="AA87" i="2"/>
  <c r="AD88" i="2"/>
  <c r="AA86" i="2"/>
  <c r="AD87" i="2"/>
  <c r="AA85" i="2"/>
  <c r="AD86" i="2"/>
  <c r="AA84" i="2"/>
  <c r="AD85" i="2"/>
  <c r="AA83" i="2"/>
  <c r="AD84" i="2"/>
  <c r="AA82" i="2"/>
  <c r="AD83" i="2"/>
  <c r="AA81" i="2"/>
  <c r="AD82" i="2"/>
  <c r="AA80" i="2"/>
  <c r="AD81" i="2"/>
  <c r="S79" i="2"/>
  <c r="C79" i="2"/>
  <c r="AA79" i="2"/>
  <c r="AD80" i="2"/>
  <c r="AA78" i="2"/>
  <c r="AD79" i="2"/>
  <c r="AA77" i="2"/>
  <c r="AD78" i="2"/>
  <c r="AA76" i="2"/>
  <c r="AD77" i="2"/>
  <c r="AA75" i="2"/>
  <c r="AD76" i="2"/>
  <c r="AA74" i="2"/>
  <c r="AD75" i="2"/>
  <c r="AA73" i="2"/>
  <c r="AD74" i="2"/>
  <c r="AA72" i="2"/>
  <c r="AD73" i="2"/>
  <c r="AA71" i="2"/>
  <c r="AD72" i="2"/>
  <c r="AA70" i="2"/>
  <c r="AD71" i="2"/>
  <c r="AA69" i="2"/>
  <c r="AD70" i="2"/>
  <c r="AA68" i="2"/>
  <c r="AD69" i="2"/>
  <c r="S67" i="2"/>
  <c r="AA67" i="2"/>
  <c r="AD68" i="2"/>
  <c r="AA66" i="2"/>
  <c r="AD67" i="2"/>
  <c r="AA65" i="2"/>
  <c r="AD66" i="2"/>
  <c r="AA64" i="2"/>
  <c r="AD65" i="2"/>
  <c r="AA63" i="2"/>
  <c r="AD64" i="2"/>
  <c r="AA62" i="2"/>
  <c r="AD63" i="2"/>
  <c r="AA61" i="2"/>
  <c r="AD62" i="2"/>
  <c r="AA60" i="2"/>
  <c r="AD61" i="2"/>
  <c r="S59" i="2"/>
  <c r="AA59" i="2"/>
  <c r="AD60" i="2"/>
  <c r="AA58" i="2"/>
  <c r="AD59" i="2"/>
  <c r="AA57" i="2"/>
  <c r="AD58" i="2"/>
  <c r="AA56" i="2"/>
  <c r="AD57" i="2"/>
  <c r="AA55" i="2"/>
  <c r="AD56" i="2"/>
  <c r="AA54" i="2"/>
  <c r="AD55" i="2"/>
  <c r="AA53" i="2"/>
  <c r="AD54" i="2"/>
  <c r="AA52" i="2"/>
  <c r="AD53" i="2"/>
  <c r="AA51" i="2"/>
  <c r="AD52" i="2"/>
  <c r="AA50" i="2"/>
  <c r="AD51" i="2"/>
  <c r="AA49" i="2"/>
  <c r="AD50" i="2"/>
  <c r="AA48" i="2"/>
  <c r="AD49" i="2"/>
  <c r="AA47" i="2"/>
  <c r="AD48" i="2"/>
  <c r="AA46" i="2"/>
  <c r="AD47" i="2"/>
  <c r="AA45" i="2"/>
  <c r="AD46" i="2"/>
  <c r="AA44" i="2"/>
  <c r="AD45" i="2"/>
  <c r="AA43" i="2"/>
  <c r="AD44" i="2"/>
  <c r="AA42" i="2"/>
  <c r="AD43" i="2"/>
  <c r="AA41" i="2"/>
  <c r="AD42" i="2"/>
  <c r="AA40" i="2"/>
  <c r="AD41" i="2"/>
  <c r="AA39" i="2"/>
  <c r="AD40" i="2"/>
  <c r="AA38" i="2"/>
  <c r="AD39" i="2"/>
  <c r="AA37" i="2"/>
  <c r="AD38" i="2"/>
  <c r="AA36" i="2"/>
  <c r="AD37" i="2"/>
  <c r="AA35" i="2"/>
  <c r="AD36" i="2"/>
  <c r="AA34" i="2"/>
  <c r="AD35" i="2"/>
  <c r="AA33" i="2"/>
  <c r="AD34" i="2"/>
  <c r="AA32" i="2"/>
  <c r="AD33" i="2"/>
  <c r="AA31" i="2"/>
  <c r="AD32" i="2"/>
  <c r="AA30" i="2"/>
  <c r="AD31" i="2"/>
  <c r="AA29" i="2"/>
  <c r="AD30" i="2"/>
  <c r="AA28" i="2"/>
  <c r="AD29" i="2"/>
  <c r="AA27" i="2"/>
  <c r="AD28" i="2"/>
  <c r="AA26" i="2"/>
  <c r="AD27" i="2"/>
  <c r="AA25" i="2"/>
  <c r="AD26" i="2"/>
  <c r="AA24" i="2"/>
  <c r="AD25" i="2"/>
  <c r="AA23" i="2"/>
  <c r="AD24" i="2"/>
  <c r="AA22" i="2"/>
  <c r="AD23" i="2"/>
  <c r="AA21" i="2"/>
  <c r="AD22" i="2"/>
  <c r="AA20" i="2"/>
  <c r="AD21" i="2"/>
  <c r="AA19" i="2"/>
  <c r="AD20" i="2"/>
  <c r="AA18" i="2"/>
  <c r="AD19" i="2"/>
  <c r="AA17" i="2"/>
  <c r="AD18" i="2"/>
  <c r="AA16" i="2"/>
  <c r="AD17" i="2"/>
  <c r="AA15" i="2"/>
  <c r="AD16" i="2"/>
  <c r="AA14" i="2"/>
  <c r="AD15" i="2"/>
  <c r="AA13" i="2"/>
  <c r="AD14" i="2"/>
  <c r="AA12" i="2"/>
  <c r="AD13" i="2"/>
  <c r="AA11" i="2"/>
  <c r="AD12" i="2"/>
  <c r="AA10" i="2"/>
  <c r="AD11" i="2"/>
  <c r="AA9" i="2"/>
  <c r="AD10" i="2"/>
  <c r="AA8" i="2"/>
  <c r="AD9" i="2"/>
  <c r="AA7" i="2"/>
  <c r="AD8" i="2"/>
  <c r="AA6" i="2"/>
  <c r="AD7" i="2"/>
  <c r="AA5" i="2"/>
  <c r="AD6" i="2"/>
  <c r="AA4" i="2"/>
  <c r="AD5" i="2"/>
  <c r="AA3" i="2"/>
  <c r="AD4" i="2"/>
  <c r="AA2" i="2"/>
  <c r="AD3" i="2"/>
  <c r="AB102" i="2"/>
  <c r="AB101" i="2"/>
  <c r="E102" i="2"/>
  <c r="E101" i="2"/>
  <c r="K102" i="2"/>
  <c r="K101" i="2"/>
  <c r="I102" i="2"/>
  <c r="I101" i="2"/>
  <c r="U102" i="2"/>
  <c r="W102" i="2"/>
  <c r="Y102" i="2"/>
  <c r="Y101" i="2"/>
  <c r="W101" i="2"/>
  <c r="U101" i="2"/>
  <c r="K101" i="1"/>
  <c r="M101" i="1"/>
  <c r="Y101" i="1"/>
  <c r="E101" i="1"/>
  <c r="G101" i="1"/>
  <c r="R101" i="1"/>
  <c r="T101" i="1"/>
  <c r="V101" i="1"/>
  <c r="N101" i="1"/>
  <c r="E100" i="2"/>
  <c r="AB100" i="2"/>
  <c r="I100" i="2"/>
  <c r="K100" i="2"/>
  <c r="U100" i="2"/>
  <c r="W100" i="2"/>
  <c r="Y100" i="2"/>
  <c r="E100" i="1"/>
  <c r="G100" i="1"/>
  <c r="K100" i="1"/>
  <c r="M100" i="1"/>
  <c r="Y100" i="1"/>
  <c r="R100" i="1"/>
  <c r="T100" i="1"/>
  <c r="V100" i="1"/>
  <c r="N100" i="1"/>
  <c r="I99" i="2"/>
  <c r="K99" i="2"/>
  <c r="AB99" i="2"/>
  <c r="E99" i="2"/>
  <c r="U99" i="2"/>
  <c r="W99" i="2"/>
  <c r="Y99" i="2"/>
  <c r="E99" i="1"/>
  <c r="G99" i="1"/>
  <c r="K99" i="1"/>
  <c r="M99" i="1"/>
  <c r="Y99" i="1"/>
  <c r="R99" i="1"/>
  <c r="T99" i="1"/>
  <c r="V99" i="1"/>
  <c r="N99" i="1"/>
  <c r="U98" i="2"/>
  <c r="W98" i="2"/>
  <c r="Y98" i="2"/>
  <c r="AB98" i="2"/>
  <c r="E98" i="2"/>
  <c r="I98" i="2"/>
  <c r="K98" i="2"/>
  <c r="E98" i="1"/>
  <c r="G98" i="1"/>
  <c r="K98" i="1"/>
  <c r="M98" i="1"/>
  <c r="Y98" i="1"/>
  <c r="R98" i="1"/>
  <c r="T98" i="1"/>
  <c r="V98" i="1"/>
  <c r="N98" i="1"/>
  <c r="I97" i="2"/>
  <c r="K97" i="2"/>
  <c r="AB97" i="2"/>
  <c r="E97" i="2"/>
  <c r="U97" i="2"/>
  <c r="W97" i="2"/>
  <c r="Y97" i="2"/>
  <c r="E97" i="1"/>
  <c r="G97" i="1"/>
  <c r="K97" i="1"/>
  <c r="M97" i="1"/>
  <c r="Y97" i="1"/>
  <c r="R97" i="1"/>
  <c r="T97" i="1"/>
  <c r="V97" i="1"/>
  <c r="N97" i="1"/>
  <c r="E96" i="2"/>
  <c r="I96" i="2"/>
  <c r="K96" i="2"/>
  <c r="AB96" i="2"/>
  <c r="U96" i="2"/>
  <c r="W96" i="2"/>
  <c r="Y96" i="2"/>
  <c r="E96" i="1"/>
  <c r="G96" i="1"/>
  <c r="K96" i="1"/>
  <c r="M96" i="1"/>
  <c r="Y96" i="1"/>
  <c r="R96" i="1"/>
  <c r="T96" i="1"/>
  <c r="V96" i="1"/>
  <c r="N96" i="1"/>
  <c r="Y95" i="1"/>
  <c r="Y94" i="1"/>
  <c r="R95" i="1"/>
  <c r="T95" i="1"/>
  <c r="V95" i="1"/>
  <c r="N95" i="1"/>
  <c r="K95" i="1"/>
  <c r="M95" i="1"/>
  <c r="E95" i="1"/>
  <c r="G95" i="1"/>
  <c r="AB95" i="2"/>
  <c r="E95" i="2"/>
  <c r="K95" i="2"/>
  <c r="I95" i="2"/>
  <c r="U95" i="2"/>
  <c r="W95" i="2"/>
  <c r="Y95" i="2"/>
  <c r="E94" i="2"/>
  <c r="I94" i="2"/>
  <c r="K94" i="2"/>
  <c r="AB94" i="2"/>
  <c r="U94" i="2"/>
  <c r="W94" i="2"/>
  <c r="Y94" i="2"/>
  <c r="E94" i="1"/>
  <c r="G94" i="1"/>
  <c r="K94" i="1"/>
  <c r="M94" i="1"/>
  <c r="R94" i="1"/>
  <c r="T94" i="1"/>
  <c r="V94" i="1"/>
  <c r="N94" i="1"/>
  <c r="E93" i="1"/>
  <c r="G93" i="1"/>
  <c r="K93" i="1"/>
  <c r="M93" i="1"/>
  <c r="Y93" i="1"/>
  <c r="R93" i="1"/>
  <c r="T93" i="1"/>
  <c r="V93" i="1"/>
  <c r="N93" i="1"/>
  <c r="E93" i="2"/>
  <c r="I93" i="2"/>
  <c r="K93" i="2"/>
  <c r="AB93" i="2"/>
  <c r="U93" i="2"/>
  <c r="W93" i="2"/>
  <c r="Y93" i="2"/>
  <c r="E92" i="2"/>
  <c r="I92" i="2"/>
  <c r="K92" i="2"/>
  <c r="AB92" i="2"/>
  <c r="U92" i="2"/>
  <c r="W92" i="2"/>
  <c r="Y92" i="2"/>
  <c r="K92" i="1"/>
  <c r="M92" i="1"/>
  <c r="Y92" i="1"/>
  <c r="E92" i="1"/>
  <c r="G92" i="1"/>
  <c r="R92" i="1"/>
  <c r="T92" i="1"/>
  <c r="V92" i="1"/>
  <c r="N92" i="1"/>
  <c r="R91" i="1"/>
  <c r="T91" i="1"/>
  <c r="V91" i="1"/>
  <c r="N91" i="1"/>
  <c r="Y91" i="1"/>
  <c r="K91" i="1"/>
  <c r="M91" i="1"/>
  <c r="E91" i="1"/>
  <c r="G91" i="1"/>
  <c r="E91" i="2"/>
  <c r="I91" i="2"/>
  <c r="K91" i="2"/>
  <c r="AB91" i="2"/>
  <c r="U91" i="2"/>
  <c r="W91" i="2"/>
  <c r="Y91" i="2"/>
  <c r="E90" i="2"/>
  <c r="I90" i="2"/>
  <c r="K90" i="2"/>
  <c r="AB90" i="2"/>
  <c r="U90" i="2"/>
  <c r="W90" i="2"/>
  <c r="Y90" i="2"/>
  <c r="R90" i="1"/>
  <c r="T90" i="1"/>
  <c r="V90" i="1"/>
  <c r="N90" i="1"/>
  <c r="Y90" i="1"/>
  <c r="K90" i="1"/>
  <c r="M90" i="1"/>
  <c r="E90" i="1"/>
  <c r="G90" i="1"/>
  <c r="E89" i="2"/>
  <c r="I89" i="2"/>
  <c r="K89" i="2"/>
  <c r="AB89" i="2"/>
  <c r="U89" i="2"/>
  <c r="W89" i="2"/>
  <c r="Y89" i="2"/>
  <c r="E89" i="1"/>
  <c r="G89" i="1"/>
  <c r="K89" i="1"/>
  <c r="M89" i="1"/>
  <c r="Y89" i="1"/>
  <c r="R89" i="1"/>
  <c r="T89" i="1"/>
  <c r="V89" i="1"/>
  <c r="N89" i="1"/>
  <c r="I88" i="2"/>
  <c r="K88" i="2"/>
  <c r="AB88" i="2"/>
  <c r="E88" i="2"/>
  <c r="U88" i="2"/>
  <c r="W88" i="2"/>
  <c r="Y88" i="2"/>
  <c r="R88" i="1"/>
  <c r="T88" i="1"/>
  <c r="V88" i="1"/>
  <c r="N88" i="1"/>
  <c r="Y88" i="1"/>
  <c r="K88" i="1"/>
  <c r="M88" i="1"/>
  <c r="E88" i="1"/>
  <c r="G88" i="1"/>
  <c r="U87" i="2"/>
  <c r="W87" i="2"/>
  <c r="Y87" i="2"/>
  <c r="AB87" i="2"/>
  <c r="E87" i="2"/>
  <c r="I87" i="2"/>
  <c r="K87" i="2"/>
  <c r="K87" i="1"/>
  <c r="M87" i="1"/>
  <c r="Y87" i="1"/>
  <c r="E87" i="1"/>
  <c r="G87" i="1"/>
  <c r="R87" i="1"/>
  <c r="T87" i="1"/>
  <c r="V87" i="1"/>
  <c r="N87" i="1"/>
  <c r="E86" i="2"/>
  <c r="I86" i="2"/>
  <c r="K86" i="2"/>
  <c r="AB86" i="2"/>
  <c r="U86" i="2"/>
  <c r="W86" i="2"/>
  <c r="Y86" i="2"/>
  <c r="E86" i="1"/>
  <c r="G86" i="1"/>
  <c r="K86" i="1"/>
  <c r="M86" i="1"/>
  <c r="Y86" i="1"/>
  <c r="R86" i="1"/>
  <c r="T86" i="1"/>
  <c r="V86" i="1"/>
  <c r="N86" i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34" i="2"/>
  <c r="M85" i="1"/>
  <c r="P75" i="1"/>
  <c r="P74" i="1"/>
  <c r="I74" i="1"/>
  <c r="Y74" i="1"/>
  <c r="Y75" i="1"/>
  <c r="I76" i="1"/>
  <c r="Y76" i="1"/>
  <c r="Y77" i="1"/>
  <c r="Y78" i="1"/>
  <c r="P79" i="1"/>
  <c r="Y79" i="1"/>
  <c r="Y80" i="1"/>
  <c r="Y81" i="1"/>
  <c r="Y82" i="1"/>
  <c r="Y83" i="1"/>
  <c r="Y84" i="1"/>
  <c r="Y85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P67" i="1"/>
  <c r="Y67" i="1"/>
  <c r="Y68" i="1"/>
  <c r="Y69" i="1"/>
  <c r="Y70" i="1"/>
  <c r="I71" i="1"/>
  <c r="Y71" i="1"/>
  <c r="Y72" i="1"/>
  <c r="Y73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5" i="1"/>
  <c r="Y26" i="1"/>
  <c r="Y27" i="1"/>
  <c r="Y28" i="1"/>
  <c r="Y29" i="1"/>
  <c r="Y30" i="1"/>
  <c r="Y31" i="1"/>
  <c r="Y32" i="1"/>
  <c r="Y33" i="1"/>
  <c r="Y34" i="1"/>
  <c r="Y3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K85" i="1"/>
  <c r="K84" i="1"/>
  <c r="M84" i="1"/>
  <c r="G85" i="1"/>
  <c r="E85" i="1"/>
  <c r="E84" i="1"/>
  <c r="G84" i="1"/>
  <c r="R85" i="1"/>
  <c r="T85" i="1"/>
  <c r="V85" i="1"/>
  <c r="N85" i="1"/>
  <c r="R84" i="1"/>
  <c r="T84" i="1"/>
  <c r="V84" i="1"/>
  <c r="N84" i="1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U85" i="2"/>
  <c r="W85" i="2"/>
  <c r="Y85" i="2"/>
  <c r="K85" i="2"/>
  <c r="E85" i="2"/>
  <c r="E84" i="2"/>
  <c r="K84" i="2"/>
  <c r="U84" i="2"/>
  <c r="W84" i="2"/>
  <c r="Y84" i="2"/>
  <c r="E83" i="2"/>
  <c r="K83" i="2"/>
  <c r="U83" i="2"/>
  <c r="W83" i="2"/>
  <c r="Y83" i="2"/>
  <c r="R83" i="1"/>
  <c r="T83" i="1"/>
  <c r="V83" i="1"/>
  <c r="N83" i="1"/>
  <c r="K83" i="1"/>
  <c r="M83" i="1"/>
  <c r="E83" i="1"/>
  <c r="G83" i="1"/>
  <c r="K82" i="1"/>
  <c r="M82" i="1"/>
  <c r="E82" i="1"/>
  <c r="G82" i="1"/>
  <c r="R82" i="1"/>
  <c r="T82" i="1"/>
  <c r="V82" i="1"/>
  <c r="N82" i="1"/>
  <c r="E82" i="2"/>
  <c r="K82" i="2"/>
  <c r="U82" i="2"/>
  <c r="W82" i="2"/>
  <c r="Y82" i="2"/>
  <c r="K81" i="2"/>
  <c r="E81" i="2"/>
  <c r="U81" i="2"/>
  <c r="W81" i="2"/>
  <c r="Y81" i="2"/>
  <c r="K81" i="1"/>
  <c r="M81" i="1"/>
  <c r="E81" i="1"/>
  <c r="G81" i="1"/>
  <c r="R81" i="1"/>
  <c r="T81" i="1"/>
  <c r="V81" i="1"/>
  <c r="N81" i="1"/>
  <c r="K80" i="2"/>
  <c r="K79" i="2"/>
  <c r="K78" i="2"/>
  <c r="K77" i="2"/>
  <c r="K76" i="2"/>
  <c r="K75" i="2"/>
  <c r="K74" i="2"/>
  <c r="Y80" i="2"/>
  <c r="Y79" i="2"/>
  <c r="W80" i="2"/>
  <c r="W79" i="2"/>
  <c r="U80" i="2"/>
  <c r="U79" i="2"/>
  <c r="E80" i="2"/>
  <c r="E79" i="2"/>
  <c r="V80" i="1"/>
  <c r="V79" i="1"/>
  <c r="T80" i="1"/>
  <c r="T79" i="1"/>
  <c r="R80" i="1"/>
  <c r="R79" i="1"/>
  <c r="N80" i="1"/>
  <c r="N79" i="1"/>
  <c r="M80" i="1"/>
  <c r="K80" i="1"/>
  <c r="K79" i="1"/>
  <c r="M79" i="1"/>
  <c r="C79" i="1"/>
  <c r="G80" i="1"/>
  <c r="G79" i="1"/>
  <c r="E80" i="1"/>
  <c r="E79" i="1"/>
  <c r="E76" i="2"/>
  <c r="E77" i="2"/>
  <c r="Y78" i="2"/>
  <c r="Y77" i="2"/>
  <c r="Y76" i="2"/>
  <c r="Y75" i="2"/>
  <c r="W75" i="2"/>
  <c r="U74" i="2"/>
  <c r="W74" i="2"/>
  <c r="Y74" i="2"/>
  <c r="U75" i="2"/>
  <c r="W78" i="2"/>
  <c r="W77" i="2"/>
  <c r="W76" i="2"/>
  <c r="U78" i="2"/>
  <c r="U77" i="2"/>
  <c r="U76" i="2"/>
  <c r="E78" i="2"/>
  <c r="E78" i="1"/>
  <c r="G78" i="1"/>
  <c r="K78" i="1"/>
  <c r="M78" i="1"/>
  <c r="R78" i="1"/>
  <c r="T78" i="1"/>
  <c r="V78" i="1"/>
  <c r="N78" i="1"/>
  <c r="V77" i="1"/>
  <c r="N77" i="1"/>
  <c r="V76" i="1"/>
  <c r="N76" i="1"/>
  <c r="V75" i="1"/>
  <c r="V74" i="1"/>
  <c r="T77" i="1"/>
  <c r="T76" i="1"/>
  <c r="T75" i="1"/>
  <c r="T74" i="1"/>
  <c r="R77" i="1"/>
  <c r="R76" i="1"/>
  <c r="R75" i="1"/>
  <c r="R74" i="1"/>
  <c r="V73" i="1"/>
  <c r="N73" i="1"/>
  <c r="N75" i="1"/>
  <c r="N74" i="1"/>
  <c r="M77" i="1"/>
  <c r="M76" i="1"/>
  <c r="M75" i="1"/>
  <c r="M74" i="1"/>
  <c r="K77" i="1"/>
  <c r="K76" i="1"/>
  <c r="K75" i="1"/>
  <c r="K74" i="1"/>
  <c r="G77" i="1"/>
  <c r="G76" i="1"/>
  <c r="G75" i="1"/>
  <c r="E77" i="1"/>
  <c r="E76" i="1"/>
  <c r="E75" i="1"/>
  <c r="E74" i="1"/>
  <c r="G74" i="1"/>
  <c r="E73" i="2"/>
  <c r="K73" i="2"/>
  <c r="U73" i="2"/>
  <c r="W73" i="2"/>
  <c r="Y73" i="2"/>
  <c r="R73" i="1"/>
  <c r="T73" i="1"/>
  <c r="K73" i="1"/>
  <c r="M73" i="1"/>
  <c r="E73" i="1"/>
  <c r="G73" i="1"/>
  <c r="Y72" i="2"/>
  <c r="W72" i="2"/>
  <c r="U72" i="2"/>
  <c r="Q71" i="2"/>
  <c r="U71" i="2"/>
  <c r="W71" i="2"/>
  <c r="Y71" i="2"/>
  <c r="Q67" i="2"/>
  <c r="Q59" i="2"/>
  <c r="K72" i="2"/>
  <c r="K71" i="2"/>
  <c r="E72" i="2"/>
  <c r="E71" i="2"/>
  <c r="V72" i="1"/>
  <c r="N72" i="1"/>
  <c r="M72" i="1"/>
  <c r="M71" i="1"/>
  <c r="K72" i="1"/>
  <c r="K71" i="1"/>
  <c r="C71" i="1"/>
  <c r="G72" i="1"/>
  <c r="G71" i="1"/>
  <c r="E72" i="1"/>
  <c r="E71" i="1"/>
  <c r="T72" i="1"/>
  <c r="R72" i="1"/>
  <c r="R71" i="1"/>
  <c r="T71" i="1"/>
  <c r="V71" i="1"/>
  <c r="N71" i="1"/>
  <c r="E52" i="2"/>
  <c r="E51" i="2"/>
  <c r="E50" i="2"/>
  <c r="E31" i="2"/>
  <c r="E30" i="2"/>
  <c r="E44" i="2"/>
  <c r="E45" i="2"/>
  <c r="E46" i="2"/>
  <c r="E47" i="2"/>
  <c r="E48" i="2"/>
  <c r="E49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5" i="2"/>
  <c r="E36" i="2"/>
  <c r="E37" i="2"/>
  <c r="E38" i="2"/>
  <c r="E39" i="2"/>
  <c r="E40" i="2"/>
  <c r="E41" i="2"/>
  <c r="E42" i="2"/>
  <c r="E43" i="2"/>
  <c r="E22" i="2"/>
  <c r="E23" i="2"/>
  <c r="E24" i="2"/>
  <c r="E25" i="2"/>
  <c r="E26" i="2"/>
  <c r="E27" i="2"/>
  <c r="E28" i="2"/>
  <c r="E29" i="2"/>
  <c r="E32" i="2"/>
  <c r="E33" i="2"/>
  <c r="E34" i="2"/>
  <c r="E21" i="2"/>
  <c r="K70" i="2"/>
  <c r="U70" i="2"/>
  <c r="W70" i="2"/>
  <c r="Y70" i="2"/>
  <c r="R70" i="1"/>
  <c r="T70" i="1"/>
  <c r="V70" i="1"/>
  <c r="N70" i="1"/>
  <c r="K70" i="1"/>
  <c r="M70" i="1"/>
  <c r="E70" i="1"/>
  <c r="G70" i="1"/>
  <c r="Y68" i="2"/>
  <c r="Y67" i="2"/>
  <c r="K68" i="2"/>
  <c r="K67" i="2"/>
  <c r="K69" i="2"/>
  <c r="W68" i="2"/>
  <c r="W67" i="2"/>
  <c r="U67" i="2"/>
  <c r="Y69" i="2"/>
  <c r="W69" i="2"/>
  <c r="U69" i="2"/>
  <c r="U68" i="2"/>
  <c r="K69" i="1"/>
  <c r="M69" i="1"/>
  <c r="E69" i="1"/>
  <c r="G69" i="1"/>
  <c r="R69" i="1"/>
  <c r="T69" i="1"/>
  <c r="V69" i="1"/>
  <c r="N69" i="1"/>
  <c r="V68" i="1"/>
  <c r="N68" i="1"/>
  <c r="V67" i="1"/>
  <c r="T68" i="1"/>
  <c r="T67" i="1"/>
  <c r="R68" i="1"/>
  <c r="R67" i="1"/>
  <c r="N67" i="1"/>
  <c r="M68" i="1"/>
  <c r="K68" i="1"/>
  <c r="K67" i="1"/>
  <c r="M67" i="1"/>
  <c r="C67" i="1"/>
  <c r="G68" i="1"/>
  <c r="G67" i="1"/>
  <c r="E68" i="1"/>
  <c r="E67" i="1"/>
  <c r="K66" i="1"/>
  <c r="M66" i="1"/>
  <c r="E66" i="1"/>
  <c r="G66" i="1"/>
  <c r="K66" i="2"/>
  <c r="U66" i="2"/>
  <c r="W66" i="2"/>
  <c r="Y66" i="2"/>
  <c r="R66" i="1"/>
  <c r="T66" i="1"/>
  <c r="V66" i="1"/>
  <c r="N66" i="1"/>
  <c r="K65" i="2"/>
  <c r="U65" i="2"/>
  <c r="W65" i="2"/>
  <c r="Y65" i="2"/>
  <c r="K65" i="1"/>
  <c r="M65" i="1"/>
  <c r="R65" i="1"/>
  <c r="T65" i="1"/>
  <c r="V65" i="1"/>
  <c r="N65" i="1"/>
  <c r="E65" i="1"/>
  <c r="G6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E64" i="1"/>
  <c r="K64" i="1"/>
  <c r="M64" i="1"/>
  <c r="R64" i="1"/>
  <c r="T64" i="1"/>
  <c r="V64" i="1"/>
  <c r="N64" i="1"/>
  <c r="U64" i="2"/>
  <c r="W64" i="2"/>
  <c r="Y64" i="2"/>
  <c r="K64" i="2"/>
  <c r="U63" i="2"/>
  <c r="W63" i="2"/>
  <c r="Y63" i="2"/>
  <c r="K63" i="2"/>
  <c r="K63" i="1"/>
  <c r="M63" i="1"/>
  <c r="E63" i="1"/>
  <c r="R63" i="1"/>
  <c r="T63" i="1"/>
  <c r="V63" i="1"/>
  <c r="N63" i="1"/>
  <c r="E62" i="1"/>
  <c r="K62" i="1"/>
  <c r="M62" i="1"/>
  <c r="R62" i="1"/>
  <c r="T62" i="1"/>
  <c r="V62" i="1"/>
  <c r="N62" i="1"/>
  <c r="K62" i="2"/>
  <c r="U62" i="2"/>
  <c r="W62" i="2"/>
  <c r="Y62" i="2"/>
  <c r="U61" i="2"/>
  <c r="W61" i="2"/>
  <c r="Y61" i="2"/>
  <c r="K61" i="2"/>
  <c r="R61" i="1"/>
  <c r="T61" i="1"/>
  <c r="V61" i="1"/>
  <c r="N61" i="1"/>
  <c r="K61" i="1"/>
  <c r="M61" i="1"/>
  <c r="E61" i="1"/>
  <c r="E60" i="1"/>
  <c r="V60" i="1"/>
  <c r="N60" i="1"/>
  <c r="K60" i="1"/>
  <c r="M60" i="1"/>
  <c r="Y60" i="2"/>
  <c r="Y59" i="2"/>
  <c r="W60" i="2"/>
  <c r="W59" i="2"/>
  <c r="U59" i="2"/>
  <c r="U60" i="2"/>
  <c r="K60" i="2"/>
  <c r="K59" i="2"/>
  <c r="T60" i="1"/>
  <c r="T59" i="1"/>
  <c r="K59" i="1"/>
  <c r="M59" i="1"/>
  <c r="V59" i="1"/>
  <c r="E59" i="1"/>
  <c r="R60" i="1"/>
  <c r="R59" i="1"/>
  <c r="N59" i="1"/>
  <c r="E58" i="1"/>
  <c r="K58" i="1"/>
  <c r="V58" i="1"/>
  <c r="N58" i="1"/>
  <c r="M58" i="1"/>
  <c r="T58" i="1"/>
  <c r="R58" i="1"/>
  <c r="R57" i="1"/>
  <c r="T57" i="1"/>
  <c r="V57" i="1"/>
  <c r="N57" i="1"/>
  <c r="K58" i="2"/>
  <c r="U58" i="2"/>
  <c r="W58" i="2"/>
  <c r="Y58" i="2"/>
  <c r="K57" i="1"/>
  <c r="M57" i="1"/>
  <c r="E57" i="1"/>
  <c r="K57" i="2"/>
  <c r="U57" i="2"/>
  <c r="W57" i="2"/>
  <c r="Y57" i="2"/>
  <c r="K56" i="1"/>
  <c r="M56" i="1"/>
  <c r="E56" i="1"/>
  <c r="R56" i="1"/>
  <c r="T56" i="1"/>
  <c r="V56" i="1"/>
  <c r="N56" i="1"/>
  <c r="K56" i="2"/>
  <c r="U56" i="2"/>
  <c r="W56" i="2"/>
  <c r="Y56" i="2"/>
  <c r="K55" i="1"/>
  <c r="M55" i="1"/>
  <c r="E55" i="1"/>
  <c r="R55" i="1"/>
  <c r="T55" i="1"/>
  <c r="V55" i="1"/>
  <c r="N55" i="1"/>
  <c r="U55" i="2"/>
  <c r="W55" i="2"/>
  <c r="Y55" i="2"/>
  <c r="K55" i="2"/>
  <c r="U54" i="2"/>
  <c r="W54" i="2"/>
  <c r="Y54" i="2"/>
  <c r="K54" i="2"/>
  <c r="K54" i="1"/>
  <c r="M54" i="1"/>
  <c r="E54" i="1"/>
  <c r="R54" i="1"/>
  <c r="T54" i="1"/>
  <c r="V54" i="1"/>
  <c r="N54" i="1"/>
  <c r="Y53" i="2"/>
  <c r="W53" i="2"/>
  <c r="U53" i="2"/>
  <c r="K53" i="2"/>
  <c r="K53" i="1"/>
  <c r="E53" i="1"/>
  <c r="R53" i="1"/>
  <c r="T53" i="1"/>
  <c r="V53" i="1"/>
  <c r="N53" i="1"/>
  <c r="V52" i="1"/>
  <c r="N52" i="1"/>
  <c r="V29" i="1"/>
  <c r="N29" i="1"/>
  <c r="V30" i="1"/>
  <c r="N30" i="1"/>
  <c r="V31" i="1"/>
  <c r="N31" i="1"/>
  <c r="V32" i="1"/>
  <c r="N32" i="1"/>
  <c r="V33" i="1"/>
  <c r="N33" i="1"/>
  <c r="V34" i="1"/>
  <c r="N34" i="1"/>
  <c r="V35" i="1"/>
  <c r="N35" i="1"/>
  <c r="V36" i="1"/>
  <c r="N36" i="1"/>
  <c r="V37" i="1"/>
  <c r="N37" i="1"/>
  <c r="V38" i="1"/>
  <c r="N38" i="1"/>
  <c r="V39" i="1"/>
  <c r="N39" i="1"/>
  <c r="V40" i="1"/>
  <c r="N40" i="1"/>
  <c r="V41" i="1"/>
  <c r="N41" i="1"/>
  <c r="V42" i="1"/>
  <c r="N42" i="1"/>
  <c r="V43" i="1"/>
  <c r="N43" i="1"/>
  <c r="V44" i="1"/>
  <c r="N44" i="1"/>
  <c r="V45" i="1"/>
  <c r="N45" i="1"/>
  <c r="V46" i="1"/>
  <c r="N46" i="1"/>
  <c r="V47" i="1"/>
  <c r="N47" i="1"/>
  <c r="V48" i="1"/>
  <c r="N48" i="1"/>
  <c r="V49" i="1"/>
  <c r="N49" i="1"/>
  <c r="V50" i="1"/>
  <c r="N50" i="1"/>
  <c r="V51" i="1"/>
  <c r="N51" i="1"/>
  <c r="V28" i="1"/>
  <c r="N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8" i="1"/>
  <c r="K48" i="2"/>
  <c r="K49" i="2"/>
  <c r="K50" i="2"/>
  <c r="K51" i="2"/>
  <c r="K52" i="2"/>
  <c r="K47" i="2"/>
  <c r="U52" i="2"/>
  <c r="W52" i="2"/>
  <c r="Y52" i="2"/>
  <c r="K52" i="1"/>
  <c r="E52" i="1"/>
  <c r="R52" i="1"/>
  <c r="T52" i="1"/>
  <c r="U51" i="2"/>
  <c r="W51" i="2"/>
  <c r="Y51" i="2"/>
  <c r="K51" i="1"/>
  <c r="E51" i="1"/>
  <c r="R51" i="1"/>
  <c r="T51" i="1"/>
  <c r="U50" i="2"/>
  <c r="W50" i="2"/>
  <c r="Y50" i="2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3" i="1"/>
  <c r="R50" i="1"/>
  <c r="T50" i="1"/>
  <c r="U49" i="2"/>
  <c r="W49" i="2"/>
  <c r="Y49" i="2"/>
  <c r="R49" i="1"/>
  <c r="T49" i="1"/>
  <c r="U48" i="2"/>
  <c r="W48" i="2"/>
  <c r="Y48" i="2"/>
  <c r="R48" i="1"/>
  <c r="T48" i="1"/>
  <c r="U47" i="2"/>
  <c r="W47" i="2"/>
  <c r="Y47" i="2"/>
  <c r="R47" i="1"/>
  <c r="T47" i="1"/>
  <c r="Y46" i="2"/>
  <c r="Y45" i="2"/>
  <c r="W46" i="2"/>
  <c r="W45" i="2"/>
  <c r="U46" i="2"/>
  <c r="R46" i="1"/>
  <c r="T46" i="1"/>
  <c r="U45" i="2"/>
  <c r="U44" i="2"/>
  <c r="W44" i="2"/>
  <c r="Y44" i="2"/>
  <c r="R45" i="1"/>
  <c r="T45" i="1"/>
  <c r="R44" i="1"/>
  <c r="T44" i="1"/>
  <c r="U43" i="2"/>
  <c r="W43" i="2"/>
  <c r="Y43" i="2"/>
  <c r="R43" i="1"/>
  <c r="T43" i="1"/>
  <c r="Y42" i="2"/>
  <c r="W42" i="2"/>
  <c r="U42" i="2"/>
  <c r="R42" i="1"/>
  <c r="T42" i="1"/>
  <c r="U41" i="2"/>
  <c r="W41" i="2"/>
  <c r="Y41" i="2"/>
  <c r="R41" i="1"/>
  <c r="T41" i="1"/>
  <c r="U40" i="2"/>
  <c r="W40" i="2"/>
  <c r="Y40" i="2"/>
  <c r="R40" i="1"/>
  <c r="T40" i="1"/>
  <c r="U39" i="2"/>
  <c r="W39" i="2"/>
  <c r="Y39" i="2"/>
  <c r="R39" i="1"/>
  <c r="T39" i="1"/>
  <c r="U38" i="2"/>
  <c r="W38" i="2"/>
  <c r="Y38" i="2"/>
  <c r="R38" i="1"/>
  <c r="T38" i="1"/>
  <c r="U37" i="2"/>
  <c r="W37" i="2"/>
  <c r="Y37" i="2"/>
  <c r="R37" i="1"/>
  <c r="T37" i="1"/>
  <c r="U36" i="2"/>
  <c r="W36" i="2"/>
  <c r="Y36" i="2"/>
  <c r="R36" i="1"/>
  <c r="T36" i="1"/>
  <c r="U35" i="2"/>
  <c r="W35" i="2"/>
  <c r="Y35" i="2"/>
  <c r="R35" i="1"/>
  <c r="T35" i="1"/>
  <c r="U34" i="2"/>
  <c r="W34" i="2"/>
  <c r="Y34" i="2"/>
  <c r="R34" i="1"/>
  <c r="T34" i="1"/>
  <c r="U33" i="2"/>
  <c r="W33" i="2"/>
  <c r="Y33" i="2"/>
  <c r="R33" i="1"/>
  <c r="T33" i="1"/>
  <c r="U32" i="2"/>
  <c r="W32" i="2"/>
  <c r="Y32" i="2"/>
  <c r="R32" i="1"/>
  <c r="T32" i="1"/>
  <c r="U31" i="2"/>
  <c r="W31" i="2"/>
  <c r="Y31" i="2"/>
  <c r="R31" i="1"/>
  <c r="T31" i="1"/>
  <c r="U30" i="2"/>
  <c r="W30" i="2"/>
  <c r="Y30" i="2"/>
  <c r="R30" i="1"/>
  <c r="T30" i="1"/>
  <c r="U29" i="2"/>
  <c r="W29" i="2"/>
  <c r="Y29" i="2"/>
  <c r="R29" i="1"/>
  <c r="T29" i="1"/>
  <c r="Y28" i="2"/>
  <c r="W28" i="2"/>
  <c r="U28" i="2"/>
  <c r="U27" i="2"/>
  <c r="W27" i="2"/>
  <c r="Y27" i="2"/>
  <c r="R28" i="1"/>
  <c r="T28" i="1"/>
  <c r="R27" i="1"/>
  <c r="T27" i="1"/>
  <c r="V27" i="1"/>
  <c r="U26" i="2"/>
  <c r="W26" i="2"/>
  <c r="Y26" i="2"/>
  <c r="Q26" i="1"/>
  <c r="R26" i="1"/>
  <c r="T26" i="1"/>
  <c r="V26" i="1"/>
  <c r="Q25" i="1"/>
  <c r="X25" i="2"/>
  <c r="V25" i="2"/>
  <c r="U25" i="2"/>
  <c r="W25" i="2"/>
  <c r="Y25" i="2"/>
  <c r="R25" i="1"/>
  <c r="T25" i="1"/>
  <c r="V25" i="1"/>
  <c r="AF24" i="2"/>
  <c r="U24" i="2"/>
  <c r="W24" i="2"/>
  <c r="Y24" i="2"/>
  <c r="R24" i="1"/>
  <c r="T24" i="1"/>
  <c r="V24" i="1"/>
  <c r="Q24" i="1"/>
  <c r="U14" i="2"/>
  <c r="U15" i="2"/>
  <c r="U16" i="2"/>
  <c r="U17" i="2"/>
  <c r="U18" i="2"/>
  <c r="U19" i="2"/>
  <c r="U20" i="2"/>
  <c r="U21" i="2"/>
  <c r="U22" i="2"/>
  <c r="U23" i="2"/>
  <c r="U3" i="2"/>
  <c r="U4" i="2"/>
  <c r="U5" i="2"/>
  <c r="U6" i="2"/>
  <c r="U7" i="2"/>
  <c r="U8" i="2"/>
  <c r="U9" i="2"/>
  <c r="U10" i="2"/>
  <c r="U11" i="2"/>
  <c r="U12" i="2"/>
  <c r="U13" i="2"/>
  <c r="U2" i="2"/>
  <c r="AF23" i="2"/>
  <c r="X23" i="2"/>
  <c r="V23" i="2"/>
  <c r="Q23" i="1"/>
  <c r="R23" i="1"/>
  <c r="T23" i="1"/>
  <c r="V23" i="1"/>
  <c r="W23" i="2"/>
  <c r="Y23" i="2"/>
  <c r="Q22" i="1"/>
  <c r="AF22" i="2"/>
  <c r="W22" i="2"/>
  <c r="Y22" i="2"/>
  <c r="R22" i="1"/>
  <c r="T22" i="1"/>
  <c r="V22" i="1"/>
  <c r="AF21" i="2"/>
  <c r="X21" i="2"/>
  <c r="V21" i="2"/>
  <c r="W21" i="2"/>
  <c r="Y21" i="2"/>
  <c r="V21" i="1"/>
  <c r="T21" i="1"/>
  <c r="R21" i="1"/>
  <c r="Q21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X2" i="2"/>
  <c r="V2" i="2"/>
  <c r="Y20" i="2"/>
  <c r="Y19" i="2"/>
  <c r="Y18" i="2"/>
  <c r="Y16" i="2"/>
  <c r="Y15" i="2"/>
  <c r="W20" i="2"/>
  <c r="W19" i="2"/>
  <c r="W18" i="2"/>
  <c r="AF19" i="2"/>
  <c r="AF20" i="2"/>
  <c r="AF18" i="2"/>
  <c r="R20" i="1"/>
  <c r="T20" i="1"/>
  <c r="V20" i="1"/>
  <c r="Q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T19" i="1"/>
  <c r="V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V18" i="1"/>
  <c r="V17" i="1"/>
  <c r="Y17" i="2"/>
  <c r="V16" i="1"/>
  <c r="V15" i="1"/>
  <c r="Y14" i="2"/>
  <c r="Y13" i="2"/>
  <c r="V14" i="1"/>
  <c r="V13" i="1"/>
  <c r="AF17" i="2"/>
  <c r="AF16" i="2"/>
  <c r="AF15" i="2"/>
  <c r="AF14" i="2"/>
  <c r="AF13" i="2"/>
  <c r="AF3" i="2"/>
  <c r="AF4" i="2"/>
  <c r="AF5" i="2"/>
  <c r="AF6" i="2"/>
  <c r="AF7" i="2"/>
  <c r="AF8" i="2"/>
  <c r="AF9" i="2"/>
  <c r="AF10" i="2"/>
  <c r="AF11" i="2"/>
  <c r="AF12" i="2"/>
  <c r="AF2" i="2"/>
  <c r="Y12" i="2"/>
  <c r="Y4" i="2"/>
  <c r="Y5" i="2"/>
  <c r="Y6" i="2"/>
  <c r="Y7" i="2"/>
  <c r="Y8" i="2"/>
  <c r="Y9" i="2"/>
  <c r="Y10" i="2"/>
  <c r="Y11" i="2"/>
  <c r="Y3" i="2"/>
  <c r="V4" i="1"/>
  <c r="V5" i="1"/>
  <c r="V6" i="1"/>
  <c r="V7" i="1"/>
  <c r="V8" i="1"/>
  <c r="V9" i="1"/>
  <c r="V10" i="1"/>
  <c r="V11" i="1"/>
  <c r="V12" i="1"/>
  <c r="V3" i="1"/>
</calcChain>
</file>

<file path=xl/sharedStrings.xml><?xml version="1.0" encoding="utf-8"?>
<sst xmlns="http://schemas.openxmlformats.org/spreadsheetml/2006/main" count="58" uniqueCount="25">
  <si>
    <t>Casos totales</t>
  </si>
  <si>
    <t>Fecha</t>
  </si>
  <si>
    <t>dias</t>
  </si>
  <si>
    <t>Preducción exponencial de casos totales</t>
  </si>
  <si>
    <t>Casos totales (log10)</t>
  </si>
  <si>
    <t>Casos nuevos (resta)</t>
  </si>
  <si>
    <t>Casos nuevos (factor)</t>
  </si>
  <si>
    <t>Recuperados</t>
  </si>
  <si>
    <t>Hospitalizados</t>
  </si>
  <si>
    <t>En UCI</t>
  </si>
  <si>
    <t>En Casa</t>
  </si>
  <si>
    <t>Recuperados (factor)</t>
  </si>
  <si>
    <t>Recuperados (resta)</t>
  </si>
  <si>
    <t>Infectados activos</t>
  </si>
  <si>
    <t>Infectados factor</t>
  </si>
  <si>
    <t>Casos totales (factor)</t>
  </si>
  <si>
    <t>Casos totales (resta)</t>
  </si>
  <si>
    <t>Infectados Running average</t>
  </si>
  <si>
    <t>Casos activos</t>
  </si>
  <si>
    <t>Casos Activos (factor)</t>
  </si>
  <si>
    <t>Casos Activos</t>
  </si>
  <si>
    <t>Fallecidos</t>
  </si>
  <si>
    <t>Fallecidos
(Resta)</t>
  </si>
  <si>
    <t>Fallecidos (factor)</t>
  </si>
  <si>
    <t>Fallecidos (resta)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</si>
</sst>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1" fontId="3" fillId="0" borderId="0" xfId="0" applyNumberFormat="1" applyFont="1"/>
    <xf numFmtId="164" fontId="0" fillId="0" borderId="0" xfId="0" applyNumberFormat="1"/>
  </cellXfs>
  <cellStyles count="23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1515639274372"/>
          <c:y val="0.231050228310502"/>
          <c:w val="0.642574063601166"/>
          <c:h val="0.676042857656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Colombia!$P$1</c:f>
              <c:strCache>
                <c:ptCount val="1"/>
                <c:pt idx="0">
                  <c:v>Casos totales</c:v>
                </c:pt>
              </c:strCache>
            </c:strRef>
          </c:tx>
          <c:spPr>
            <a:ln w="47625">
              <a:noFill/>
            </a:ln>
          </c:spPr>
          <c:xVal>
            <c:numRef>
              <c:f>Colombia!$O$2:$O$174</c:f>
              <c:numCache>
                <c:formatCode>0</c:formatCode>
                <c:ptCount val="1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</c:numCache>
            </c:numRef>
          </c:xVal>
          <c:yVal>
            <c:numRef>
              <c:f>Colombia!$P$2:$P$174</c:f>
              <c:numCache>
                <c:formatCode>General</c:formatCode>
                <c:ptCount val="17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9.0</c:v>
                </c:pt>
                <c:pt idx="6">
                  <c:v>12.0</c:v>
                </c:pt>
                <c:pt idx="7">
                  <c:v>16.0</c:v>
                </c:pt>
                <c:pt idx="8">
                  <c:v>24.0</c:v>
                </c:pt>
                <c:pt idx="9">
                  <c:v>34.0</c:v>
                </c:pt>
                <c:pt idx="10">
                  <c:v>54.0</c:v>
                </c:pt>
                <c:pt idx="11">
                  <c:v>65.0</c:v>
                </c:pt>
                <c:pt idx="12">
                  <c:v>93.0</c:v>
                </c:pt>
                <c:pt idx="13">
                  <c:v>108.0</c:v>
                </c:pt>
                <c:pt idx="14">
                  <c:v>158.0</c:v>
                </c:pt>
                <c:pt idx="15">
                  <c:v>196.0</c:v>
                </c:pt>
                <c:pt idx="16">
                  <c:v>235.0</c:v>
                </c:pt>
                <c:pt idx="17">
                  <c:v>306.0</c:v>
                </c:pt>
                <c:pt idx="18">
                  <c:v>378.0</c:v>
                </c:pt>
                <c:pt idx="19">
                  <c:v>470.0</c:v>
                </c:pt>
                <c:pt idx="20">
                  <c:v>491.0</c:v>
                </c:pt>
                <c:pt idx="21">
                  <c:v>539.0</c:v>
                </c:pt>
                <c:pt idx="22">
                  <c:v>608.0</c:v>
                </c:pt>
                <c:pt idx="23">
                  <c:v>702.0</c:v>
                </c:pt>
                <c:pt idx="24">
                  <c:v>798.0</c:v>
                </c:pt>
                <c:pt idx="25">
                  <c:v>906.0</c:v>
                </c:pt>
                <c:pt idx="26">
                  <c:v>1065.0</c:v>
                </c:pt>
                <c:pt idx="27">
                  <c:v>1161.0</c:v>
                </c:pt>
                <c:pt idx="28">
                  <c:v>1267.0</c:v>
                </c:pt>
                <c:pt idx="29">
                  <c:v>1406.0</c:v>
                </c:pt>
                <c:pt idx="30">
                  <c:v>1485.0</c:v>
                </c:pt>
                <c:pt idx="31">
                  <c:v>1579.0</c:v>
                </c:pt>
                <c:pt idx="32">
                  <c:v>1780.0</c:v>
                </c:pt>
                <c:pt idx="33">
                  <c:v>2054.0</c:v>
                </c:pt>
                <c:pt idx="34">
                  <c:v>2223.0</c:v>
                </c:pt>
                <c:pt idx="35">
                  <c:v>2473.0</c:v>
                </c:pt>
                <c:pt idx="36">
                  <c:v>2709.0</c:v>
                </c:pt>
                <c:pt idx="37">
                  <c:v>2776.0</c:v>
                </c:pt>
                <c:pt idx="38">
                  <c:v>2852.0</c:v>
                </c:pt>
                <c:pt idx="39">
                  <c:v>2979.0</c:v>
                </c:pt>
                <c:pt idx="40">
                  <c:v>3105.0</c:v>
                </c:pt>
                <c:pt idx="41">
                  <c:v>3233.0</c:v>
                </c:pt>
                <c:pt idx="42">
                  <c:v>3439.0</c:v>
                </c:pt>
                <c:pt idx="43">
                  <c:v>3621.0</c:v>
                </c:pt>
                <c:pt idx="44">
                  <c:v>3792.0</c:v>
                </c:pt>
                <c:pt idx="45">
                  <c:v>3977.0</c:v>
                </c:pt>
                <c:pt idx="46">
                  <c:v>4149.0</c:v>
                </c:pt>
                <c:pt idx="47">
                  <c:v>4356.0</c:v>
                </c:pt>
                <c:pt idx="48">
                  <c:v>4561.0</c:v>
                </c:pt>
                <c:pt idx="49">
                  <c:v>4881.0</c:v>
                </c:pt>
                <c:pt idx="50">
                  <c:v>5142.0</c:v>
                </c:pt>
                <c:pt idx="51">
                  <c:v>5379.0</c:v>
                </c:pt>
                <c:pt idx="52">
                  <c:v>5597.0</c:v>
                </c:pt>
                <c:pt idx="53">
                  <c:v>5949.0</c:v>
                </c:pt>
                <c:pt idx="54">
                  <c:v>6211.0</c:v>
                </c:pt>
                <c:pt idx="55">
                  <c:v>6507.0</c:v>
                </c:pt>
                <c:pt idx="56">
                  <c:v>7006.0</c:v>
                </c:pt>
                <c:pt idx="57">
                  <c:v>7285.0</c:v>
                </c:pt>
                <c:pt idx="58">
                  <c:v>7668.0</c:v>
                </c:pt>
                <c:pt idx="59">
                  <c:v>7973.0</c:v>
                </c:pt>
                <c:pt idx="60">
                  <c:v>8613.0</c:v>
                </c:pt>
                <c:pt idx="61">
                  <c:v>8959.0</c:v>
                </c:pt>
                <c:pt idx="62">
                  <c:v>9456.0</c:v>
                </c:pt>
                <c:pt idx="63">
                  <c:v>10051.0</c:v>
                </c:pt>
                <c:pt idx="64">
                  <c:v>10495.0</c:v>
                </c:pt>
                <c:pt idx="65">
                  <c:v>11063.0</c:v>
                </c:pt>
                <c:pt idx="66">
                  <c:v>11613.0</c:v>
                </c:pt>
                <c:pt idx="67">
                  <c:v>12272.0</c:v>
                </c:pt>
                <c:pt idx="68">
                  <c:v>12930.0</c:v>
                </c:pt>
                <c:pt idx="69">
                  <c:v>13610.0</c:v>
                </c:pt>
                <c:pt idx="70">
                  <c:v>14226.0</c:v>
                </c:pt>
                <c:pt idx="71">
                  <c:v>14939.0</c:v>
                </c:pt>
                <c:pt idx="72">
                  <c:v>15574.0</c:v>
                </c:pt>
                <c:pt idx="73">
                  <c:v>16295.0</c:v>
                </c:pt>
                <c:pt idx="74">
                  <c:v>16935.0</c:v>
                </c:pt>
                <c:pt idx="75">
                  <c:v>17687.0</c:v>
                </c:pt>
                <c:pt idx="76">
                  <c:v>18330.0</c:v>
                </c:pt>
                <c:pt idx="77">
                  <c:v>19131.0</c:v>
                </c:pt>
                <c:pt idx="78">
                  <c:v>20177.0</c:v>
                </c:pt>
                <c:pt idx="79">
                  <c:v>21175.0</c:v>
                </c:pt>
                <c:pt idx="80">
                  <c:v>21981.0</c:v>
                </c:pt>
                <c:pt idx="81">
                  <c:v>23003.0</c:v>
                </c:pt>
                <c:pt idx="82">
                  <c:v>24104.0</c:v>
                </c:pt>
                <c:pt idx="83">
                  <c:v>25366.0</c:v>
                </c:pt>
                <c:pt idx="84">
                  <c:v>26688.0</c:v>
                </c:pt>
                <c:pt idx="85">
                  <c:v>28236.0</c:v>
                </c:pt>
                <c:pt idx="86">
                  <c:v>29383.0</c:v>
                </c:pt>
                <c:pt idx="87">
                  <c:v>30493.0</c:v>
                </c:pt>
                <c:pt idx="88">
                  <c:v>31833.0</c:v>
                </c:pt>
                <c:pt idx="89">
                  <c:v>33354.0</c:v>
                </c:pt>
                <c:pt idx="90">
                  <c:v>35120.0</c:v>
                </c:pt>
                <c:pt idx="91">
                  <c:v>36635.0</c:v>
                </c:pt>
                <c:pt idx="92">
                  <c:v>38027.0</c:v>
                </c:pt>
                <c:pt idx="93">
                  <c:v>39236.0</c:v>
                </c:pt>
                <c:pt idx="94">
                  <c:v>40719.0</c:v>
                </c:pt>
                <c:pt idx="95">
                  <c:v>42074.0</c:v>
                </c:pt>
                <c:pt idx="96">
                  <c:v>43682.0</c:v>
                </c:pt>
                <c:pt idx="97">
                  <c:v>45212.0</c:v>
                </c:pt>
                <c:pt idx="98">
                  <c:v>46858.0</c:v>
                </c:pt>
                <c:pt idx="99">
                  <c:v>48746.0</c:v>
                </c:pt>
                <c:pt idx="100">
                  <c:v>50939.0</c:v>
                </c:pt>
                <c:pt idx="101">
                  <c:v>53063.0</c:v>
                </c:pt>
                <c:pt idx="102">
                  <c:v>54931.0</c:v>
                </c:pt>
                <c:pt idx="103" formatCode="0">
                  <c:v>57046.0</c:v>
                </c:pt>
                <c:pt idx="104">
                  <c:v>60217.0</c:v>
                </c:pt>
                <c:pt idx="105">
                  <c:v>63276.0</c:v>
                </c:pt>
                <c:pt idx="106">
                  <c:v>65633.0</c:v>
                </c:pt>
                <c:pt idx="107">
                  <c:v>68652.0</c:v>
                </c:pt>
                <c:pt idx="108">
                  <c:v>71183.0</c:v>
                </c:pt>
                <c:pt idx="109">
                  <c:v>73572.0</c:v>
                </c:pt>
                <c:pt idx="110">
                  <c:v>77113.0</c:v>
                </c:pt>
                <c:pt idx="111">
                  <c:v>80199.0</c:v>
                </c:pt>
                <c:pt idx="112">
                  <c:v>84442.0</c:v>
                </c:pt>
                <c:pt idx="113">
                  <c:v>88591.0</c:v>
                </c:pt>
                <c:pt idx="114">
                  <c:v>91769.0</c:v>
                </c:pt>
                <c:pt idx="115">
                  <c:v>95043.0</c:v>
                </c:pt>
                <c:pt idx="116">
                  <c:v>97846.0</c:v>
                </c:pt>
                <c:pt idx="117">
                  <c:v>102009.0</c:v>
                </c:pt>
                <c:pt idx="118">
                  <c:v>106110.0</c:v>
                </c:pt>
                <c:pt idx="119">
                  <c:v>109505.0</c:v>
                </c:pt>
                <c:pt idx="120">
                  <c:v>113389.0</c:v>
                </c:pt>
                <c:pt idx="121">
                  <c:v>117110.0</c:v>
                </c:pt>
                <c:pt idx="122">
                  <c:v>120281.0</c:v>
                </c:pt>
                <c:pt idx="123">
                  <c:v>124494.0</c:v>
                </c:pt>
                <c:pt idx="124">
                  <c:v>128638.0</c:v>
                </c:pt>
                <c:pt idx="125">
                  <c:v>133973.0</c:v>
                </c:pt>
                <c:pt idx="126">
                  <c:v>140776.0</c:v>
                </c:pt>
                <c:pt idx="127">
                  <c:v>145362.0</c:v>
                </c:pt>
                <c:pt idx="128">
                  <c:v>150445.0</c:v>
                </c:pt>
                <c:pt idx="129">
                  <c:v>154277.0</c:v>
                </c:pt>
                <c:pt idx="130">
                  <c:v>159898.0</c:v>
                </c:pt>
                <c:pt idx="131">
                  <c:v>165169.0</c:v>
                </c:pt>
                <c:pt idx="132">
                  <c:v>173206.0</c:v>
                </c:pt>
                <c:pt idx="133">
                  <c:v>182140.0</c:v>
                </c:pt>
                <c:pt idx="134">
                  <c:v>190700.0</c:v>
                </c:pt>
                <c:pt idx="135">
                  <c:v>197278.0</c:v>
                </c:pt>
                <c:pt idx="136">
                  <c:v>204005.0</c:v>
                </c:pt>
                <c:pt idx="137">
                  <c:v>211038.0</c:v>
                </c:pt>
                <c:pt idx="138">
                  <c:v>218428.0</c:v>
                </c:pt>
                <c:pt idx="139">
                  <c:v>226373.0</c:v>
                </c:pt>
                <c:pt idx="140">
                  <c:v>233541.0</c:v>
                </c:pt>
                <c:pt idx="141">
                  <c:v>240795.0</c:v>
                </c:pt>
                <c:pt idx="142">
                  <c:v>248976.0</c:v>
                </c:pt>
                <c:pt idx="143">
                  <c:v>257101.0</c:v>
                </c:pt>
                <c:pt idx="144">
                  <c:v>267385.0</c:v>
                </c:pt>
                <c:pt idx="145">
                  <c:v>276055.0</c:v>
                </c:pt>
                <c:pt idx="146">
                  <c:v>286020.0</c:v>
                </c:pt>
                <c:pt idx="147">
                  <c:v>295508.0</c:v>
                </c:pt>
                <c:pt idx="148">
                  <c:v>306181.0</c:v>
                </c:pt>
                <c:pt idx="149">
                  <c:v>317651.0</c:v>
                </c:pt>
                <c:pt idx="150">
                  <c:v>327850.0</c:v>
                </c:pt>
                <c:pt idx="151">
                  <c:v>334979.0</c:v>
                </c:pt>
                <c:pt idx="152">
                  <c:v>345714.0</c:v>
                </c:pt>
                <c:pt idx="153">
                  <c:v>357710.0</c:v>
                </c:pt>
                <c:pt idx="154">
                  <c:v>367196.0</c:v>
                </c:pt>
                <c:pt idx="155">
                  <c:v>376870.0</c:v>
                </c:pt>
                <c:pt idx="156">
                  <c:v>387481.0</c:v>
                </c:pt>
                <c:pt idx="157">
                  <c:v>397623.0</c:v>
                </c:pt>
                <c:pt idx="158">
                  <c:v>410453.0</c:v>
                </c:pt>
                <c:pt idx="159">
                  <c:v>422519.0</c:v>
                </c:pt>
                <c:pt idx="160">
                  <c:v>433805.0</c:v>
                </c:pt>
                <c:pt idx="161">
                  <c:v>445111.0</c:v>
                </c:pt>
                <c:pt idx="162">
                  <c:v>456689.0</c:v>
                </c:pt>
                <c:pt idx="163">
                  <c:v>468332.0</c:v>
                </c:pt>
                <c:pt idx="164">
                  <c:v>476660.0</c:v>
                </c:pt>
                <c:pt idx="165">
                  <c:v>489122.0</c:v>
                </c:pt>
                <c:pt idx="166">
                  <c:v>502178.0</c:v>
                </c:pt>
                <c:pt idx="167">
                  <c:v>513719.0</c:v>
                </c:pt>
                <c:pt idx="168">
                  <c:v>522138.0</c:v>
                </c:pt>
                <c:pt idx="169">
                  <c:v>533103.0</c:v>
                </c:pt>
                <c:pt idx="170">
                  <c:v>541147.0</c:v>
                </c:pt>
                <c:pt idx="171">
                  <c:v>551696.0</c:v>
                </c:pt>
                <c:pt idx="172">
                  <c:v>562128.0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64840"/>
        <c:axId val="2072243384"/>
      </c:scatterChart>
      <c:valAx>
        <c:axId val="2062264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243384"/>
        <c:crosses val="autoZero"/>
        <c:crossBetween val="midCat"/>
      </c:valAx>
      <c:valAx>
        <c:axId val="207224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6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Bogotá!$Y$1</c:f>
              <c:strCache>
                <c:ptCount val="1"/>
                <c:pt idx="0">
                  <c:v>Casos totales (resta)</c:v>
                </c:pt>
              </c:strCache>
            </c:strRef>
          </c:tx>
          <c:invertIfNegative val="0"/>
          <c:val>
            <c:numRef>
              <c:f>Bogotá!$Y$2:$Y$172</c:f>
              <c:numCache>
                <c:formatCode>General</c:formatCode>
                <c:ptCount val="17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5.0</c:v>
                </c:pt>
                <c:pt idx="9">
                  <c:v>2.0</c:v>
                </c:pt>
                <c:pt idx="10">
                  <c:v>6.0</c:v>
                </c:pt>
                <c:pt idx="11">
                  <c:v>2.0</c:v>
                </c:pt>
                <c:pt idx="12">
                  <c:v>21.0</c:v>
                </c:pt>
                <c:pt idx="13">
                  <c:v>3.0</c:v>
                </c:pt>
                <c:pt idx="14">
                  <c:v>20.0</c:v>
                </c:pt>
                <c:pt idx="15">
                  <c:v>16.0</c:v>
                </c:pt>
                <c:pt idx="16">
                  <c:v>11.0</c:v>
                </c:pt>
                <c:pt idx="17">
                  <c:v>22.0</c:v>
                </c:pt>
                <c:pt idx="18">
                  <c:v>6.0</c:v>
                </c:pt>
                <c:pt idx="19">
                  <c:v>50.0</c:v>
                </c:pt>
                <c:pt idx="20">
                  <c:v>17.0</c:v>
                </c:pt>
                <c:pt idx="21">
                  <c:v>36.0</c:v>
                </c:pt>
                <c:pt idx="22">
                  <c:v>41.0</c:v>
                </c:pt>
                <c:pt idx="23">
                  <c:v>33.0</c:v>
                </c:pt>
                <c:pt idx="24">
                  <c:v>53.0</c:v>
                </c:pt>
                <c:pt idx="25">
                  <c:v>40.0</c:v>
                </c:pt>
                <c:pt idx="26">
                  <c:v>82.0</c:v>
                </c:pt>
                <c:pt idx="27">
                  <c:v>70.0</c:v>
                </c:pt>
                <c:pt idx="28">
                  <c:v>45.0</c:v>
                </c:pt>
                <c:pt idx="29">
                  <c:v>108.0</c:v>
                </c:pt>
                <c:pt idx="30">
                  <c:v>30.0</c:v>
                </c:pt>
                <c:pt idx="31">
                  <c:v>54.0</c:v>
                </c:pt>
                <c:pt idx="32">
                  <c:v>82.0</c:v>
                </c:pt>
                <c:pt idx="33">
                  <c:v>131.0</c:v>
                </c:pt>
                <c:pt idx="34">
                  <c:v>37.0</c:v>
                </c:pt>
                <c:pt idx="35">
                  <c:v>92.0</c:v>
                </c:pt>
                <c:pt idx="36">
                  <c:v>33.0</c:v>
                </c:pt>
                <c:pt idx="37">
                  <c:v>32.0</c:v>
                </c:pt>
                <c:pt idx="38">
                  <c:v>19.0</c:v>
                </c:pt>
                <c:pt idx="39">
                  <c:v>37.0</c:v>
                </c:pt>
                <c:pt idx="40">
                  <c:v>49.0</c:v>
                </c:pt>
                <c:pt idx="41">
                  <c:v>42.0</c:v>
                </c:pt>
                <c:pt idx="42">
                  <c:v>63.0</c:v>
                </c:pt>
                <c:pt idx="43">
                  <c:v>85.0</c:v>
                </c:pt>
                <c:pt idx="44">
                  <c:v>116.0</c:v>
                </c:pt>
                <c:pt idx="45">
                  <c:v>87.0</c:v>
                </c:pt>
                <c:pt idx="46">
                  <c:v>68.0</c:v>
                </c:pt>
                <c:pt idx="47">
                  <c:v>84.0</c:v>
                </c:pt>
                <c:pt idx="48">
                  <c:v>27.0</c:v>
                </c:pt>
                <c:pt idx="49">
                  <c:v>202.0</c:v>
                </c:pt>
                <c:pt idx="50">
                  <c:v>87.0</c:v>
                </c:pt>
                <c:pt idx="51">
                  <c:v>93.0</c:v>
                </c:pt>
                <c:pt idx="52">
                  <c:v>100.0</c:v>
                </c:pt>
                <c:pt idx="53">
                  <c:v>62.0</c:v>
                </c:pt>
                <c:pt idx="54">
                  <c:v>132.0</c:v>
                </c:pt>
                <c:pt idx="55">
                  <c:v>94.0</c:v>
                </c:pt>
                <c:pt idx="56">
                  <c:v>139.0</c:v>
                </c:pt>
                <c:pt idx="57">
                  <c:v>73.0</c:v>
                </c:pt>
                <c:pt idx="58">
                  <c:v>113.0</c:v>
                </c:pt>
                <c:pt idx="59">
                  <c:v>126.0</c:v>
                </c:pt>
                <c:pt idx="60">
                  <c:v>188.0</c:v>
                </c:pt>
                <c:pt idx="61">
                  <c:v>197.0</c:v>
                </c:pt>
                <c:pt idx="62">
                  <c:v>130.0</c:v>
                </c:pt>
                <c:pt idx="63">
                  <c:v>225.0</c:v>
                </c:pt>
                <c:pt idx="64">
                  <c:v>204.0</c:v>
                </c:pt>
                <c:pt idx="65">
                  <c:v>150.0</c:v>
                </c:pt>
                <c:pt idx="66">
                  <c:v>127.0</c:v>
                </c:pt>
                <c:pt idx="67">
                  <c:v>258.0</c:v>
                </c:pt>
                <c:pt idx="68">
                  <c:v>122.0</c:v>
                </c:pt>
                <c:pt idx="69">
                  <c:v>159.0</c:v>
                </c:pt>
                <c:pt idx="70">
                  <c:v>164.0</c:v>
                </c:pt>
                <c:pt idx="71">
                  <c:v>275.0</c:v>
                </c:pt>
                <c:pt idx="72">
                  <c:v>238.0</c:v>
                </c:pt>
                <c:pt idx="73">
                  <c:v>199.0</c:v>
                </c:pt>
                <c:pt idx="74">
                  <c:v>214.0</c:v>
                </c:pt>
                <c:pt idx="75">
                  <c:v>255.0</c:v>
                </c:pt>
                <c:pt idx="76">
                  <c:v>122.0</c:v>
                </c:pt>
                <c:pt idx="77">
                  <c:v>279.0</c:v>
                </c:pt>
                <c:pt idx="78">
                  <c:v>382.0</c:v>
                </c:pt>
                <c:pt idx="79">
                  <c:v>239.0</c:v>
                </c:pt>
                <c:pt idx="80">
                  <c:v>175.0</c:v>
                </c:pt>
                <c:pt idx="81">
                  <c:v>357.0</c:v>
                </c:pt>
                <c:pt idx="82">
                  <c:v>302.0</c:v>
                </c:pt>
                <c:pt idx="83">
                  <c:v>491.0</c:v>
                </c:pt>
                <c:pt idx="84">
                  <c:v>626.0</c:v>
                </c:pt>
                <c:pt idx="85">
                  <c:v>475.0</c:v>
                </c:pt>
                <c:pt idx="86">
                  <c:v>352.0</c:v>
                </c:pt>
                <c:pt idx="87">
                  <c:v>381.0</c:v>
                </c:pt>
                <c:pt idx="88">
                  <c:v>373.0</c:v>
                </c:pt>
                <c:pt idx="89">
                  <c:v>507.0</c:v>
                </c:pt>
                <c:pt idx="90">
                  <c:v>532.0</c:v>
                </c:pt>
                <c:pt idx="91">
                  <c:v>403.0</c:v>
                </c:pt>
                <c:pt idx="92">
                  <c:v>379.0</c:v>
                </c:pt>
                <c:pt idx="93">
                  <c:v>316.0</c:v>
                </c:pt>
                <c:pt idx="94">
                  <c:v>449.0</c:v>
                </c:pt>
                <c:pt idx="95">
                  <c:v>380.0</c:v>
                </c:pt>
                <c:pt idx="96">
                  <c:v>423.0</c:v>
                </c:pt>
                <c:pt idx="97">
                  <c:v>405.0</c:v>
                </c:pt>
                <c:pt idx="98">
                  <c:v>403.0</c:v>
                </c:pt>
                <c:pt idx="99">
                  <c:v>518.0</c:v>
                </c:pt>
                <c:pt idx="100">
                  <c:v>579.0</c:v>
                </c:pt>
                <c:pt idx="101">
                  <c:v>367.0</c:v>
                </c:pt>
                <c:pt idx="102">
                  <c:v>487.0</c:v>
                </c:pt>
                <c:pt idx="103">
                  <c:v>501.0</c:v>
                </c:pt>
                <c:pt idx="104">
                  <c:v>787.0</c:v>
                </c:pt>
                <c:pt idx="105">
                  <c:v>1062.0</c:v>
                </c:pt>
                <c:pt idx="106">
                  <c:v>526.0</c:v>
                </c:pt>
                <c:pt idx="107">
                  <c:v>942.0</c:v>
                </c:pt>
                <c:pt idx="108">
                  <c:v>832.0</c:v>
                </c:pt>
                <c:pt idx="109">
                  <c:v>868.0</c:v>
                </c:pt>
                <c:pt idx="110">
                  <c:v>958.0</c:v>
                </c:pt>
                <c:pt idx="111">
                  <c:v>1269.0</c:v>
                </c:pt>
                <c:pt idx="112">
                  <c:v>904.0</c:v>
                </c:pt>
                <c:pt idx="113">
                  <c:v>1578.0</c:v>
                </c:pt>
                <c:pt idx="114">
                  <c:v>809.0</c:v>
                </c:pt>
                <c:pt idx="115">
                  <c:v>1576.0</c:v>
                </c:pt>
                <c:pt idx="116">
                  <c:v>514.0</c:v>
                </c:pt>
                <c:pt idx="117">
                  <c:v>1400.0</c:v>
                </c:pt>
                <c:pt idx="118">
                  <c:v>1306.0</c:v>
                </c:pt>
                <c:pt idx="119">
                  <c:v>1408.0</c:v>
                </c:pt>
                <c:pt idx="120">
                  <c:v>1135.0</c:v>
                </c:pt>
                <c:pt idx="121">
                  <c:v>1288.0</c:v>
                </c:pt>
                <c:pt idx="122">
                  <c:v>1087.0</c:v>
                </c:pt>
                <c:pt idx="123">
                  <c:v>1607.0</c:v>
                </c:pt>
                <c:pt idx="124">
                  <c:v>1489.0</c:v>
                </c:pt>
                <c:pt idx="125">
                  <c:v>1610.0</c:v>
                </c:pt>
                <c:pt idx="126">
                  <c:v>2669.0</c:v>
                </c:pt>
                <c:pt idx="127">
                  <c:v>2508.0</c:v>
                </c:pt>
                <c:pt idx="128">
                  <c:v>2120.0</c:v>
                </c:pt>
                <c:pt idx="129">
                  <c:v>1637.0</c:v>
                </c:pt>
                <c:pt idx="130">
                  <c:v>1850.0</c:v>
                </c:pt>
                <c:pt idx="131">
                  <c:v>1932.0</c:v>
                </c:pt>
                <c:pt idx="132">
                  <c:v>1767.0</c:v>
                </c:pt>
                <c:pt idx="133">
                  <c:v>2087.0</c:v>
                </c:pt>
                <c:pt idx="134">
                  <c:v>1477.0</c:v>
                </c:pt>
                <c:pt idx="135">
                  <c:v>2861.0</c:v>
                </c:pt>
                <c:pt idx="136">
                  <c:v>2339.0</c:v>
                </c:pt>
                <c:pt idx="137">
                  <c:v>2249.0</c:v>
                </c:pt>
                <c:pt idx="138">
                  <c:v>3006.0</c:v>
                </c:pt>
                <c:pt idx="139">
                  <c:v>3750.0</c:v>
                </c:pt>
                <c:pt idx="140">
                  <c:v>6581.0</c:v>
                </c:pt>
                <c:pt idx="141">
                  <c:v>3033.0</c:v>
                </c:pt>
                <c:pt idx="142">
                  <c:v>2644.0</c:v>
                </c:pt>
                <c:pt idx="143">
                  <c:v>4551.0</c:v>
                </c:pt>
                <c:pt idx="144">
                  <c:v>3791.0</c:v>
                </c:pt>
                <c:pt idx="145">
                  <c:v>3010.0</c:v>
                </c:pt>
                <c:pt idx="146">
                  <c:v>3172.0</c:v>
                </c:pt>
                <c:pt idx="147">
                  <c:v>3275.0</c:v>
                </c:pt>
                <c:pt idx="148">
                  <c:v>4497.0</c:v>
                </c:pt>
                <c:pt idx="149">
                  <c:v>2141.0</c:v>
                </c:pt>
                <c:pt idx="150">
                  <c:v>6122.0</c:v>
                </c:pt>
                <c:pt idx="151">
                  <c:v>6459.0</c:v>
                </c:pt>
                <c:pt idx="152">
                  <c:v>0.0</c:v>
                </c:pt>
                <c:pt idx="153">
                  <c:v>2613.0</c:v>
                </c:pt>
                <c:pt idx="154">
                  <c:v>3487.0</c:v>
                </c:pt>
                <c:pt idx="155">
                  <c:v>3448.0</c:v>
                </c:pt>
                <c:pt idx="156">
                  <c:v>3341.0</c:v>
                </c:pt>
                <c:pt idx="157">
                  <c:v>5230.0</c:v>
                </c:pt>
                <c:pt idx="158">
                  <c:v>4115.0</c:v>
                </c:pt>
                <c:pt idx="159">
                  <c:v>3835.0</c:v>
                </c:pt>
                <c:pt idx="160">
                  <c:v>4508.0</c:v>
                </c:pt>
                <c:pt idx="161">
                  <c:v>4222.0</c:v>
                </c:pt>
                <c:pt idx="162">
                  <c:v>4621.0</c:v>
                </c:pt>
                <c:pt idx="163">
                  <c:v>3390.0</c:v>
                </c:pt>
                <c:pt idx="164">
                  <c:v>4627.0</c:v>
                </c:pt>
                <c:pt idx="165">
                  <c:v>5024.0</c:v>
                </c:pt>
                <c:pt idx="166">
                  <c:v>3204.0</c:v>
                </c:pt>
                <c:pt idx="167">
                  <c:v>2235.0</c:v>
                </c:pt>
                <c:pt idx="168">
                  <c:v>4266.0</c:v>
                </c:pt>
                <c:pt idx="169">
                  <c:v>2179.0</c:v>
                </c:pt>
                <c:pt idx="170">
                  <c:v>4425.0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87672"/>
        <c:axId val="2060390664"/>
      </c:barChart>
      <c:catAx>
        <c:axId val="20603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390664"/>
        <c:crosses val="autoZero"/>
        <c:auto val="1"/>
        <c:lblAlgn val="ctr"/>
        <c:lblOffset val="100"/>
        <c:noMultiLvlLbl val="0"/>
      </c:catAx>
      <c:valAx>
        <c:axId val="206039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3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Bogotá!$W$1</c:f>
              <c:strCache>
                <c:ptCount val="1"/>
                <c:pt idx="0">
                  <c:v>Casos totales (factor)</c:v>
                </c:pt>
              </c:strCache>
            </c:strRef>
          </c:tx>
          <c:spPr>
            <a:ln w="47625">
              <a:noFill/>
            </a:ln>
          </c:spPr>
          <c:xVal>
            <c:numRef>
              <c:f>Bogotá!$V$2:$V$143</c:f>
              <c:numCache>
                <c:formatCode>0</c:formatCode>
                <c:ptCount val="1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</c:numCache>
            </c:numRef>
          </c:xVal>
          <c:yVal>
            <c:numRef>
              <c:f>Bogotá!$W$2:$W$143</c:f>
              <c:numCache>
                <c:formatCode>0.000</c:formatCode>
                <c:ptCount val="142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1.666666666666667</c:v>
                </c:pt>
                <c:pt idx="7">
                  <c:v>1.2</c:v>
                </c:pt>
                <c:pt idx="8">
                  <c:v>1.833333333333333</c:v>
                </c:pt>
                <c:pt idx="9">
                  <c:v>1.181818181818182</c:v>
                </c:pt>
                <c:pt idx="10">
                  <c:v>1.461538461538461</c:v>
                </c:pt>
                <c:pt idx="11">
                  <c:v>1.105263157894737</c:v>
                </c:pt>
                <c:pt idx="12">
                  <c:v>2.0</c:v>
                </c:pt>
                <c:pt idx="13">
                  <c:v>1.071428571428571</c:v>
                </c:pt>
                <c:pt idx="14">
                  <c:v>1.444444444444444</c:v>
                </c:pt>
                <c:pt idx="15">
                  <c:v>1.246153846153846</c:v>
                </c:pt>
                <c:pt idx="16">
                  <c:v>1.135802469135802</c:v>
                </c:pt>
                <c:pt idx="17">
                  <c:v>1.239130434782609</c:v>
                </c:pt>
                <c:pt idx="18">
                  <c:v>1.052631578947368</c:v>
                </c:pt>
                <c:pt idx="19">
                  <c:v>1.416666666666667</c:v>
                </c:pt>
                <c:pt idx="20">
                  <c:v>1.1</c:v>
                </c:pt>
                <c:pt idx="21">
                  <c:v>1.192513368983957</c:v>
                </c:pt>
                <c:pt idx="22">
                  <c:v>1.183856502242153</c:v>
                </c:pt>
                <c:pt idx="23">
                  <c:v>1.125</c:v>
                </c:pt>
                <c:pt idx="24">
                  <c:v>1.178451178451178</c:v>
                </c:pt>
                <c:pt idx="25">
                  <c:v>1.114285714285714</c:v>
                </c:pt>
                <c:pt idx="26">
                  <c:v>1.21025641025641</c:v>
                </c:pt>
                <c:pt idx="27">
                  <c:v>1.148305084745763</c:v>
                </c:pt>
                <c:pt idx="28">
                  <c:v>1.083025830258303</c:v>
                </c:pt>
                <c:pt idx="29">
                  <c:v>1.183986371379898</c:v>
                </c:pt>
                <c:pt idx="30">
                  <c:v>1.043165467625899</c:v>
                </c:pt>
                <c:pt idx="31">
                  <c:v>1.07448275862069</c:v>
                </c:pt>
                <c:pt idx="32">
                  <c:v>1.105263157894737</c:v>
                </c:pt>
                <c:pt idx="33">
                  <c:v>1.152148664343786</c:v>
                </c:pt>
                <c:pt idx="34">
                  <c:v>1.037298387096774</c:v>
                </c:pt>
                <c:pt idx="35">
                  <c:v>1.089407191448008</c:v>
                </c:pt>
                <c:pt idx="36">
                  <c:v>1.029438001784121</c:v>
                </c:pt>
                <c:pt idx="37">
                  <c:v>1.027729636048527</c:v>
                </c:pt>
                <c:pt idx="38">
                  <c:v>1.01602023608769</c:v>
                </c:pt>
                <c:pt idx="39">
                  <c:v>1.030705394190871</c:v>
                </c:pt>
                <c:pt idx="40">
                  <c:v>1.039452495974235</c:v>
                </c:pt>
                <c:pt idx="41">
                  <c:v>1.032532920216886</c:v>
                </c:pt>
                <c:pt idx="42">
                  <c:v>1.047261815453864</c:v>
                </c:pt>
                <c:pt idx="43">
                  <c:v>1.060888252148997</c:v>
                </c:pt>
                <c:pt idx="44">
                  <c:v>1.078325455773126</c:v>
                </c:pt>
                <c:pt idx="45">
                  <c:v>1.054477144646211</c:v>
                </c:pt>
                <c:pt idx="46">
                  <c:v>1.040380047505938</c:v>
                </c:pt>
                <c:pt idx="47">
                  <c:v>1.047945205479452</c:v>
                </c:pt>
                <c:pt idx="48">
                  <c:v>1.014705882352941</c:v>
                </c:pt>
                <c:pt idx="49">
                  <c:v>1.108427267847558</c:v>
                </c:pt>
                <c:pt idx="50">
                  <c:v>1.042130750605327</c:v>
                </c:pt>
                <c:pt idx="51">
                  <c:v>1.0432156133829</c:v>
                </c:pt>
                <c:pt idx="52">
                  <c:v>1.044543429844098</c:v>
                </c:pt>
                <c:pt idx="53">
                  <c:v>1.026439232409382</c:v>
                </c:pt>
                <c:pt idx="54">
                  <c:v>1.054840049854591</c:v>
                </c:pt>
                <c:pt idx="55">
                  <c:v>1.037022449783379</c:v>
                </c:pt>
                <c:pt idx="56">
                  <c:v>1.052791492593999</c:v>
                </c:pt>
                <c:pt idx="57">
                  <c:v>1.026334776334776</c:v>
                </c:pt>
                <c:pt idx="58">
                  <c:v>1.039718804920914</c:v>
                </c:pt>
                <c:pt idx="59">
                  <c:v>1.042596348884381</c:v>
                </c:pt>
                <c:pt idx="60">
                  <c:v>1.060959792477302</c:v>
                </c:pt>
                <c:pt idx="61">
                  <c:v>1.06020782396088</c:v>
                </c:pt>
                <c:pt idx="62">
                  <c:v>1.037474776592678</c:v>
                </c:pt>
                <c:pt idx="63">
                  <c:v>1.062517365934982</c:v>
                </c:pt>
                <c:pt idx="64">
                  <c:v>1.053347280334728</c:v>
                </c:pt>
                <c:pt idx="65">
                  <c:v>1.037239324726912</c:v>
                </c:pt>
                <c:pt idx="66">
                  <c:v>1.030397319291527</c:v>
                </c:pt>
                <c:pt idx="67">
                  <c:v>1.05993031358885</c:v>
                </c:pt>
                <c:pt idx="68">
                  <c:v>1.026736795967565</c:v>
                </c:pt>
                <c:pt idx="69">
                  <c:v>1.033938100320171</c:v>
                </c:pt>
                <c:pt idx="70">
                  <c:v>1.033856317093311</c:v>
                </c:pt>
                <c:pt idx="71">
                  <c:v>1.05491214057508</c:v>
                </c:pt>
                <c:pt idx="72">
                  <c:v>1.045050160893432</c:v>
                </c:pt>
                <c:pt idx="73">
                  <c:v>1.03604419489223</c:v>
                </c:pt>
                <c:pt idx="74">
                  <c:v>1.037412587412587</c:v>
                </c:pt>
                <c:pt idx="75">
                  <c:v>1.042972699696663</c:v>
                </c:pt>
                <c:pt idx="76">
                  <c:v>1.019712392955243</c:v>
                </c:pt>
                <c:pt idx="77">
                  <c:v>1.044208524797972</c:v>
                </c:pt>
                <c:pt idx="78">
                  <c:v>1.057966616084977</c:v>
                </c:pt>
                <c:pt idx="79">
                  <c:v>1.034279977051061</c:v>
                </c:pt>
                <c:pt idx="80">
                  <c:v>1.024268478713077</c:v>
                </c:pt>
                <c:pt idx="81">
                  <c:v>1.048334687246141</c:v>
                </c:pt>
                <c:pt idx="82">
                  <c:v>1.0390029704249</c:v>
                </c:pt>
                <c:pt idx="83">
                  <c:v>1.061031696706028</c:v>
                </c:pt>
                <c:pt idx="84">
                  <c:v>1.073336457357076</c:v>
                </c:pt>
                <c:pt idx="85">
                  <c:v>1.051844575420214</c:v>
                </c:pt>
                <c:pt idx="86">
                  <c:v>1.03652588979973</c:v>
                </c:pt>
                <c:pt idx="87">
                  <c:v>1.038141956151767</c:v>
                </c:pt>
                <c:pt idx="88">
                  <c:v>1.035969141755063</c:v>
                </c:pt>
                <c:pt idx="89">
                  <c:v>1.047193521362748</c:v>
                </c:pt>
                <c:pt idx="90">
                  <c:v>1.047288888888889</c:v>
                </c:pt>
                <c:pt idx="91">
                  <c:v>1.034204719062977</c:v>
                </c:pt>
                <c:pt idx="92">
                  <c:v>1.031103816167419</c:v>
                </c:pt>
                <c:pt idx="93">
                  <c:v>1.025151225724292</c:v>
                </c:pt>
                <c:pt idx="94">
                  <c:v>1.034860248447205</c:v>
                </c:pt>
                <c:pt idx="95">
                  <c:v>1.028509265511291</c:v>
                </c:pt>
                <c:pt idx="96">
                  <c:v>1.030855642278795</c:v>
                </c:pt>
                <c:pt idx="97">
                  <c:v>1.028658363996603</c:v>
                </c:pt>
                <c:pt idx="98">
                  <c:v>1.027722363623856</c:v>
                </c:pt>
                <c:pt idx="99">
                  <c:v>1.03467202141901</c:v>
                </c:pt>
                <c:pt idx="100">
                  <c:v>1.037456333290206</c:v>
                </c:pt>
                <c:pt idx="101">
                  <c:v>1.022884579410114</c:v>
                </c:pt>
                <c:pt idx="102">
                  <c:v>1.060229212387223</c:v>
                </c:pt>
                <c:pt idx="103">
                  <c:v>1.029660766088449</c:v>
                </c:pt>
                <c:pt idx="104">
                  <c:v>1.045250689972401</c:v>
                </c:pt>
                <c:pt idx="105">
                  <c:v>1.058419054953518</c:v>
                </c:pt>
                <c:pt idx="106">
                  <c:v>1.027337456473156</c:v>
                </c:pt>
                <c:pt idx="107">
                  <c:v>1.047655182880558</c:v>
                </c:pt>
                <c:pt idx="108">
                  <c:v>1.040175768989328</c:v>
                </c:pt>
                <c:pt idx="109">
                  <c:v>1.040295250916856</c:v>
                </c:pt>
                <c:pt idx="110">
                  <c:v>1.042750680530144</c:v>
                </c:pt>
                <c:pt idx="111">
                  <c:v>1.054307356528438</c:v>
                </c:pt>
                <c:pt idx="112">
                  <c:v>1.036694268550089</c:v>
                </c:pt>
                <c:pt idx="113">
                  <c:v>1.061785434612373</c:v>
                </c:pt>
                <c:pt idx="114">
                  <c:v>1.029832583523859</c:v>
                </c:pt>
                <c:pt idx="115">
                  <c:v>1.056432842768647</c:v>
                </c:pt>
                <c:pt idx="116">
                  <c:v>1.01742195708911</c:v>
                </c:pt>
                <c:pt idx="117">
                  <c:v>1.046640237198921</c:v>
                </c:pt>
                <c:pt idx="118">
                  <c:v>1.041569850717764</c:v>
                </c:pt>
                <c:pt idx="119">
                  <c:v>1.043027839745745</c:v>
                </c:pt>
                <c:pt idx="120">
                  <c:v>1.03325422636313</c:v>
                </c:pt>
                <c:pt idx="121">
                  <c:v>1.03652242953553</c:v>
                </c:pt>
                <c:pt idx="122">
                  <c:v>1.029736827706954</c:v>
                </c:pt>
                <c:pt idx="123">
                  <c:v>1.042692808373848</c:v>
                </c:pt>
                <c:pt idx="124">
                  <c:v>1.037938238891154</c:v>
                </c:pt>
                <c:pt idx="125">
                  <c:v>1.039521810638977</c:v>
                </c:pt>
                <c:pt idx="126">
                  <c:v>1.063026896828583</c:v>
                </c:pt>
                <c:pt idx="127">
                  <c:v>1.055713524080327</c:v>
                </c:pt>
                <c:pt idx="128">
                  <c:v>1.044609039643128</c:v>
                </c:pt>
                <c:pt idx="129">
                  <c:v>1.032974780436709</c:v>
                </c:pt>
                <c:pt idx="130">
                  <c:v>1.036075739552661</c:v>
                </c:pt>
                <c:pt idx="131">
                  <c:v>1.036362951948956</c:v>
                </c:pt>
                <c:pt idx="132">
                  <c:v>1.032090514501571</c:v>
                </c:pt>
                <c:pt idx="133">
                  <c:v>1.036723561499208</c:v>
                </c:pt>
                <c:pt idx="134">
                  <c:v>1.025069165096661</c:v>
                </c:pt>
                <c:pt idx="135">
                  <c:v>1.047372255522072</c:v>
                </c:pt>
                <c:pt idx="136">
                  <c:v>1.036977314046321</c:v>
                </c:pt>
                <c:pt idx="137">
                  <c:v>1.034286672561515</c:v>
                </c:pt>
                <c:pt idx="138">
                  <c:v>1.04430818212638</c:v>
                </c:pt>
                <c:pt idx="139">
                  <c:v>1.052929469717286</c:v>
                </c:pt>
                <c:pt idx="140">
                  <c:v>1.088218340728428</c:v>
                </c:pt>
                <c:pt idx="141">
                  <c:v>1.037361419068736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18552"/>
        <c:axId val="2060421576"/>
      </c:scatterChart>
      <c:valAx>
        <c:axId val="2060418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0421576"/>
        <c:crosses val="autoZero"/>
        <c:crossBetween val="midCat"/>
      </c:valAx>
      <c:valAx>
        <c:axId val="206042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18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Bogotá!$U$1</c:f>
              <c:strCache>
                <c:ptCount val="1"/>
                <c:pt idx="0">
                  <c:v>Casos totales (log10)</c:v>
                </c:pt>
              </c:strCache>
            </c:strRef>
          </c:tx>
          <c:spPr>
            <a:ln w="47625">
              <a:noFill/>
            </a:ln>
          </c:spPr>
          <c:xVal>
            <c:numRef>
              <c:f>Bogotá!$T$3:$T$167</c:f>
              <c:numCache>
                <c:formatCode>0</c:formatCode>
                <c:ptCount val="16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</c:numCache>
            </c:numRef>
          </c:xVal>
          <c:yVal>
            <c:numRef>
              <c:f>Bogotá!$U$3:$U$167</c:f>
              <c:numCache>
                <c:formatCode>General</c:formatCode>
                <c:ptCount val="1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0.477121254719662</c:v>
                </c:pt>
                <c:pt idx="5">
                  <c:v>0.698970004336019</c:v>
                </c:pt>
                <c:pt idx="6">
                  <c:v>0.778151250383644</c:v>
                </c:pt>
                <c:pt idx="7">
                  <c:v>1.041392685158225</c:v>
                </c:pt>
                <c:pt idx="8">
                  <c:v>1.113943352306837</c:v>
                </c:pt>
                <c:pt idx="9">
                  <c:v>1.278753600952829</c:v>
                </c:pt>
                <c:pt idx="10">
                  <c:v>1.322219294733919</c:v>
                </c:pt>
                <c:pt idx="11">
                  <c:v>1.6232492903979</c:v>
                </c:pt>
                <c:pt idx="12">
                  <c:v>1.653212513775344</c:v>
                </c:pt>
                <c:pt idx="13">
                  <c:v>1.812913356642855</c:v>
                </c:pt>
                <c:pt idx="14">
                  <c:v>1.90848501887865</c:v>
                </c:pt>
                <c:pt idx="15">
                  <c:v>1.963787827345555</c:v>
                </c:pt>
                <c:pt idx="16">
                  <c:v>2.056904851336472</c:v>
                </c:pt>
                <c:pt idx="17">
                  <c:v>2.079181246047624</c:v>
                </c:pt>
                <c:pt idx="18">
                  <c:v>2.230448921378274</c:v>
                </c:pt>
                <c:pt idx="19">
                  <c:v>2.2718416065365</c:v>
                </c:pt>
                <c:pt idx="20">
                  <c:v>2.348304863048161</c:v>
                </c:pt>
                <c:pt idx="21">
                  <c:v>2.421603926869831</c:v>
                </c:pt>
                <c:pt idx="22">
                  <c:v>2.472756449317212</c:v>
                </c:pt>
                <c:pt idx="23">
                  <c:v>2.544068044350276</c:v>
                </c:pt>
                <c:pt idx="24">
                  <c:v>2.5910646070265</c:v>
                </c:pt>
                <c:pt idx="25">
                  <c:v>2.673941998634088</c:v>
                </c:pt>
                <c:pt idx="26">
                  <c:v>2.733999286538387</c:v>
                </c:pt>
                <c:pt idx="27">
                  <c:v>2.768638101247614</c:v>
                </c:pt>
                <c:pt idx="28">
                  <c:v>2.841984804590114</c:v>
                </c:pt>
                <c:pt idx="29">
                  <c:v>2.860338006570993</c:v>
                </c:pt>
                <c:pt idx="30">
                  <c:v>2.891537457672564</c:v>
                </c:pt>
                <c:pt idx="31">
                  <c:v>2.935003151453655</c:v>
                </c:pt>
                <c:pt idx="32">
                  <c:v>2.996511672154178</c:v>
                </c:pt>
                <c:pt idx="33">
                  <c:v>3.012415374762433</c:v>
                </c:pt>
                <c:pt idx="34">
                  <c:v>3.049605612594973</c:v>
                </c:pt>
                <c:pt idx="35">
                  <c:v>3.062205808819713</c:v>
                </c:pt>
                <c:pt idx="36">
                  <c:v>3.074084689028244</c:v>
                </c:pt>
                <c:pt idx="37">
                  <c:v>3.080987046910887</c:v>
                </c:pt>
                <c:pt idx="38">
                  <c:v>3.094121595840561</c:v>
                </c:pt>
                <c:pt idx="39">
                  <c:v>3.11092624226642</c:v>
                </c:pt>
                <c:pt idx="40">
                  <c:v>3.124830149413859</c:v>
                </c:pt>
                <c:pt idx="41">
                  <c:v>3.144885418287142</c:v>
                </c:pt>
                <c:pt idx="42">
                  <c:v>3.170555058521209</c:v>
                </c:pt>
                <c:pt idx="43">
                  <c:v>3.203304916138483</c:v>
                </c:pt>
                <c:pt idx="44">
                  <c:v>3.226342087163631</c:v>
                </c:pt>
                <c:pt idx="45">
                  <c:v>3.243534101832061</c:v>
                </c:pt>
                <c:pt idx="46">
                  <c:v>3.263872676865224</c:v>
                </c:pt>
                <c:pt idx="47">
                  <c:v>3.270212854896243</c:v>
                </c:pt>
                <c:pt idx="48">
                  <c:v>3.31492005599242</c:v>
                </c:pt>
                <c:pt idx="49">
                  <c:v>3.332842266994351</c:v>
                </c:pt>
                <c:pt idx="50">
                  <c:v>3.351216345339342</c:v>
                </c:pt>
                <c:pt idx="51">
                  <c:v>3.370142847051102</c:v>
                </c:pt>
                <c:pt idx="52">
                  <c:v>3.38147609027503</c:v>
                </c:pt>
                <c:pt idx="53">
                  <c:v>3.404662700873722</c:v>
                </c:pt>
                <c:pt idx="54">
                  <c:v>3.420450859106068</c:v>
                </c:pt>
                <c:pt idx="55">
                  <c:v>3.442793225939769</c:v>
                </c:pt>
                <c:pt idx="56">
                  <c:v>3.45408227073109</c:v>
                </c:pt>
                <c:pt idx="57">
                  <c:v>3.470998169660874</c:v>
                </c:pt>
                <c:pt idx="58">
                  <c:v>3.48911436937892</c:v>
                </c:pt>
                <c:pt idx="59">
                  <c:v>3.514813294999285</c:v>
                </c:pt>
                <c:pt idx="60">
                  <c:v>3.54020429984206</c:v>
                </c:pt>
                <c:pt idx="61">
                  <c:v>3.556181846652911</c:v>
                </c:pt>
                <c:pt idx="62">
                  <c:v>3.582517883604063</c:v>
                </c:pt>
                <c:pt idx="63">
                  <c:v>3.60508946188158</c:v>
                </c:pt>
                <c:pt idx="64">
                  <c:v>3.62096843564429</c:v>
                </c:pt>
                <c:pt idx="65">
                  <c:v>3.633973155789674</c:v>
                </c:pt>
                <c:pt idx="66">
                  <c:v>3.659250468772661</c:v>
                </c:pt>
                <c:pt idx="67">
                  <c:v>3.670709595223797</c:v>
                </c:pt>
                <c:pt idx="68">
                  <c:v>3.685204134471014</c:v>
                </c:pt>
                <c:pt idx="69">
                  <c:v>3.699664320202373</c:v>
                </c:pt>
                <c:pt idx="70">
                  <c:v>3.72288061068694</c:v>
                </c:pt>
                <c:pt idx="71">
                  <c:v>3.742017747140138</c:v>
                </c:pt>
                <c:pt idx="72">
                  <c:v>3.757396028793024</c:v>
                </c:pt>
                <c:pt idx="73">
                  <c:v>3.773347541980823</c:v>
                </c:pt>
                <c:pt idx="74">
                  <c:v>3.791620482692814</c:v>
                </c:pt>
                <c:pt idx="75">
                  <c:v>3.800098180174776</c:v>
                </c:pt>
                <c:pt idx="76">
                  <c:v>3.81888541459401</c:v>
                </c:pt>
                <c:pt idx="77">
                  <c:v>3.843357378437955</c:v>
                </c:pt>
                <c:pt idx="78">
                  <c:v>3.857995495560924</c:v>
                </c:pt>
                <c:pt idx="79">
                  <c:v>3.86840930331496</c:v>
                </c:pt>
                <c:pt idx="80">
                  <c:v>3.888909259263531</c:v>
                </c:pt>
                <c:pt idx="81">
                  <c:v>3.905526048435048</c:v>
                </c:pt>
                <c:pt idx="82">
                  <c:v>3.931254406416413</c:v>
                </c:pt>
                <c:pt idx="83">
                  <c:v>3.961990287440065</c:v>
                </c:pt>
                <c:pt idx="84">
                  <c:v>3.983941858983888</c:v>
                </c:pt>
                <c:pt idx="85">
                  <c:v>3.999522013128904</c:v>
                </c:pt>
                <c:pt idx="86">
                  <c:v>4.015778756389041</c:v>
                </c:pt>
                <c:pt idx="87">
                  <c:v>4.031125575731564</c:v>
                </c:pt>
                <c:pt idx="88">
                  <c:v>4.051152522447381</c:v>
                </c:pt>
                <c:pt idx="89">
                  <c:v>4.071219018399974</c:v>
                </c:pt>
                <c:pt idx="90">
                  <c:v>4.085825533520743</c:v>
                </c:pt>
                <c:pt idx="91">
                  <c:v>4.099127927726467</c:v>
                </c:pt>
                <c:pt idx="92">
                  <c:v>4.109915863023793</c:v>
                </c:pt>
                <c:pt idx="93">
                  <c:v>4.124797567960534</c:v>
                </c:pt>
                <c:pt idx="94">
                  <c:v>4.137005776429099</c:v>
                </c:pt>
                <c:pt idx="95">
                  <c:v>4.150203628762807</c:v>
                </c:pt>
                <c:pt idx="96">
                  <c:v>4.162474790438118</c:v>
                </c:pt>
                <c:pt idx="97">
                  <c:v>4.17435059747938</c:v>
                </c:pt>
                <c:pt idx="98">
                  <c:v>4.18915330296189</c:v>
                </c:pt>
                <c:pt idx="99">
                  <c:v>4.205123129203654</c:v>
                </c:pt>
                <c:pt idx="100">
                  <c:v>4.214949760615447</c:v>
                </c:pt>
                <c:pt idx="101">
                  <c:v>4.240349526742219</c:v>
                </c:pt>
                <c:pt idx="102">
                  <c:v>4.240349526742219</c:v>
                </c:pt>
                <c:pt idx="103">
                  <c:v>4.25956998964356</c:v>
                </c:pt>
                <c:pt idx="104">
                  <c:v>4.284227639593481</c:v>
                </c:pt>
                <c:pt idx="105">
                  <c:v>4.295940762267199</c:v>
                </c:pt>
                <c:pt idx="106">
                  <c:v>4.333265860726174</c:v>
                </c:pt>
                <c:pt idx="107">
                  <c:v>4.333265860726174</c:v>
                </c:pt>
                <c:pt idx="108">
                  <c:v>4.35042247660771</c:v>
                </c:pt>
                <c:pt idx="109">
                  <c:v>4.368602958559182</c:v>
                </c:pt>
                <c:pt idx="110">
                  <c:v>4.391570195418216</c:v>
                </c:pt>
                <c:pt idx="111">
                  <c:v>4.407220892927396</c:v>
                </c:pt>
                <c:pt idx="112">
                  <c:v>4.43325765639735</c:v>
                </c:pt>
                <c:pt idx="113">
                  <c:v>4.44602428502349</c:v>
                </c:pt>
                <c:pt idx="114">
                  <c:v>4.469866179273142</c:v>
                </c:pt>
                <c:pt idx="115">
                  <c:v>4.477367285224013</c:v>
                </c:pt>
                <c:pt idx="116">
                  <c:v>4.497164712032735</c:v>
                </c:pt>
                <c:pt idx="117">
                  <c:v>4.514853112350159</c:v>
                </c:pt>
                <c:pt idx="118">
                  <c:v>4.533149012806024</c:v>
                </c:pt>
                <c:pt idx="119">
                  <c:v>4.547356203176351</c:v>
                </c:pt>
                <c:pt idx="120">
                  <c:v>4.562934907501182</c:v>
                </c:pt>
                <c:pt idx="121">
                  <c:v>4.575661152712523</c:v>
                </c:pt>
                <c:pt idx="122">
                  <c:v>4.59381753086231</c:v>
                </c:pt>
                <c:pt idx="123">
                  <c:v>4.609989043038746</c:v>
                </c:pt>
                <c:pt idx="124">
                  <c:v>4.62682264891478</c:v>
                </c:pt>
                <c:pt idx="125">
                  <c:v>4.653366902145936</c:v>
                </c:pt>
                <c:pt idx="126">
                  <c:v>4.676912987209209</c:v>
                </c:pt>
                <c:pt idx="127">
                  <c:v>4.695866766943137</c:v>
                </c:pt>
                <c:pt idx="128">
                  <c:v>4.709956485509345</c:v>
                </c:pt>
                <c:pt idx="129">
                  <c:v>4.72534799001843</c:v>
                </c:pt>
                <c:pt idx="130">
                  <c:v>4.74085986938845</c:v>
                </c:pt>
                <c:pt idx="131">
                  <c:v>4.75457765604473</c:v>
                </c:pt>
                <c:pt idx="132">
                  <c:v>4.77024062485396</c:v>
                </c:pt>
                <c:pt idx="133">
                  <c:v>4.780993794642232</c:v>
                </c:pt>
                <c:pt idx="134">
                  <c:v>4.801094860070544</c:v>
                </c:pt>
                <c:pt idx="135">
                  <c:v>4.81686411550272</c:v>
                </c:pt>
                <c:pt idx="136">
                  <c:v>4.831505044063497</c:v>
                </c:pt>
                <c:pt idx="137">
                  <c:v>4.850333724766304</c:v>
                </c:pt>
                <c:pt idx="138">
                  <c:v>4.8727330057918</c:v>
                </c:pt>
                <c:pt idx="139">
                  <c:v>4.909449046981266</c:v>
                </c:pt>
                <c:pt idx="140">
                  <c:v>4.925379138916131</c:v>
                </c:pt>
                <c:pt idx="141">
                  <c:v>4.938804824957756</c:v>
                </c:pt>
                <c:pt idx="142">
                  <c:v>4.960984206716474</c:v>
                </c:pt>
                <c:pt idx="143">
                  <c:v>4.978632386443687</c:v>
                </c:pt>
                <c:pt idx="144">
                  <c:v>4.992151288919686</c:v>
                </c:pt>
                <c:pt idx="145">
                  <c:v>5.005956570694249</c:v>
                </c:pt>
                <c:pt idx="146">
                  <c:v>5.01976413178789</c:v>
                </c:pt>
                <c:pt idx="147">
                  <c:v>5.038035676513697</c:v>
                </c:pt>
                <c:pt idx="148">
                  <c:v>5.046471751602181</c:v>
                </c:pt>
                <c:pt idx="149">
                  <c:v>5.069727281223748</c:v>
                </c:pt>
                <c:pt idx="150">
                  <c:v>5.092983667493332</c:v>
                </c:pt>
                <c:pt idx="151">
                  <c:v>5.092983667493332</c:v>
                </c:pt>
                <c:pt idx="152">
                  <c:v>5.102049325662146</c:v>
                </c:pt>
                <c:pt idx="153">
                  <c:v>5.113859826105617</c:v>
                </c:pt>
                <c:pt idx="154">
                  <c:v>5.12523070148519</c:v>
                </c:pt>
                <c:pt idx="155">
                  <c:v>5.135971794322007</c:v>
                </c:pt>
                <c:pt idx="156">
                  <c:v>5.152269993524293</c:v>
                </c:pt>
                <c:pt idx="157">
                  <c:v>5.164676968363814</c:v>
                </c:pt>
                <c:pt idx="158">
                  <c:v>5.17592909217607</c:v>
                </c:pt>
                <c:pt idx="159">
                  <c:v>5.188793536356084</c:v>
                </c:pt>
                <c:pt idx="160">
                  <c:v>5.200505769971024</c:v>
                </c:pt>
                <c:pt idx="161">
                  <c:v>5.212972887090288</c:v>
                </c:pt>
                <c:pt idx="162">
                  <c:v>5.221896519382077</c:v>
                </c:pt>
                <c:pt idx="163">
                  <c:v>5.233787785331247</c:v>
                </c:pt>
                <c:pt idx="164">
                  <c:v>5.246340985046306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14536"/>
        <c:axId val="2062317624"/>
      </c:scatterChart>
      <c:valAx>
        <c:axId val="2062314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2317624"/>
        <c:crosses val="autoZero"/>
        <c:crossBetween val="midCat"/>
      </c:valAx>
      <c:valAx>
        <c:axId val="20623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1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Bogotá!$E$21:$E$172</c:f>
              <c:numCache>
                <c:formatCode>General</c:formatCode>
                <c:ptCount val="152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9.0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  <c:pt idx="16">
                  <c:v>6.0</c:v>
                </c:pt>
                <c:pt idx="17">
                  <c:v>10.0</c:v>
                </c:pt>
                <c:pt idx="18">
                  <c:v>2.0</c:v>
                </c:pt>
                <c:pt idx="19">
                  <c:v>1.0</c:v>
                </c:pt>
                <c:pt idx="20">
                  <c:v>7.0</c:v>
                </c:pt>
                <c:pt idx="21">
                  <c:v>1.0</c:v>
                </c:pt>
                <c:pt idx="22">
                  <c:v>5.0</c:v>
                </c:pt>
                <c:pt idx="23">
                  <c:v>1.0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0.0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1.0</c:v>
                </c:pt>
                <c:pt idx="34">
                  <c:v>3.0</c:v>
                </c:pt>
                <c:pt idx="35">
                  <c:v>6.0</c:v>
                </c:pt>
                <c:pt idx="36">
                  <c:v>0.0</c:v>
                </c:pt>
                <c:pt idx="37">
                  <c:v>11.0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7.0</c:v>
                </c:pt>
                <c:pt idx="43">
                  <c:v>1.0</c:v>
                </c:pt>
                <c:pt idx="44">
                  <c:v>5.0</c:v>
                </c:pt>
                <c:pt idx="45">
                  <c:v>3.0</c:v>
                </c:pt>
                <c:pt idx="46">
                  <c:v>5.0</c:v>
                </c:pt>
                <c:pt idx="47">
                  <c:v>5.0</c:v>
                </c:pt>
                <c:pt idx="48">
                  <c:v>7.0</c:v>
                </c:pt>
                <c:pt idx="49">
                  <c:v>4.0</c:v>
                </c:pt>
                <c:pt idx="50">
                  <c:v>0.0</c:v>
                </c:pt>
                <c:pt idx="51">
                  <c:v>1.0</c:v>
                </c:pt>
                <c:pt idx="52">
                  <c:v>6.0</c:v>
                </c:pt>
                <c:pt idx="53">
                  <c:v>7.0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7.0</c:v>
                </c:pt>
                <c:pt idx="58">
                  <c:v>8.0</c:v>
                </c:pt>
                <c:pt idx="59">
                  <c:v>6.0</c:v>
                </c:pt>
                <c:pt idx="60">
                  <c:v>3.0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4.0</c:v>
                </c:pt>
                <c:pt idx="65">
                  <c:v>10.0</c:v>
                </c:pt>
                <c:pt idx="66">
                  <c:v>7.0</c:v>
                </c:pt>
                <c:pt idx="67">
                  <c:v>8.0</c:v>
                </c:pt>
                <c:pt idx="68">
                  <c:v>4.0</c:v>
                </c:pt>
                <c:pt idx="69">
                  <c:v>9.0</c:v>
                </c:pt>
                <c:pt idx="70">
                  <c:v>7.0</c:v>
                </c:pt>
                <c:pt idx="71">
                  <c:v>9.0</c:v>
                </c:pt>
                <c:pt idx="72">
                  <c:v>11.0</c:v>
                </c:pt>
                <c:pt idx="73">
                  <c:v>10.0</c:v>
                </c:pt>
                <c:pt idx="74">
                  <c:v>9.0</c:v>
                </c:pt>
                <c:pt idx="75">
                  <c:v>3.0</c:v>
                </c:pt>
                <c:pt idx="76">
                  <c:v>9.0</c:v>
                </c:pt>
                <c:pt idx="77">
                  <c:v>10.0</c:v>
                </c:pt>
                <c:pt idx="78">
                  <c:v>4.0</c:v>
                </c:pt>
                <c:pt idx="79">
                  <c:v>20.0</c:v>
                </c:pt>
                <c:pt idx="80">
                  <c:v>11.0</c:v>
                </c:pt>
                <c:pt idx="81">
                  <c:v>12.0</c:v>
                </c:pt>
                <c:pt idx="82">
                  <c:v>11.0</c:v>
                </c:pt>
                <c:pt idx="83">
                  <c:v>14.0</c:v>
                </c:pt>
                <c:pt idx="84">
                  <c:v>15.0</c:v>
                </c:pt>
                <c:pt idx="85">
                  <c:v>15.0</c:v>
                </c:pt>
                <c:pt idx="86">
                  <c:v>12.0</c:v>
                </c:pt>
                <c:pt idx="87">
                  <c:v>14.0</c:v>
                </c:pt>
                <c:pt idx="88">
                  <c:v>19.0</c:v>
                </c:pt>
                <c:pt idx="89">
                  <c:v>15.0</c:v>
                </c:pt>
                <c:pt idx="90">
                  <c:v>15.0</c:v>
                </c:pt>
                <c:pt idx="91">
                  <c:v>18.0</c:v>
                </c:pt>
                <c:pt idx="92">
                  <c:v>15.0</c:v>
                </c:pt>
                <c:pt idx="93">
                  <c:v>19.0</c:v>
                </c:pt>
                <c:pt idx="94">
                  <c:v>24.0</c:v>
                </c:pt>
                <c:pt idx="95">
                  <c:v>30.0</c:v>
                </c:pt>
                <c:pt idx="96">
                  <c:v>30.0</c:v>
                </c:pt>
                <c:pt idx="97">
                  <c:v>32.0</c:v>
                </c:pt>
                <c:pt idx="98">
                  <c:v>19.0</c:v>
                </c:pt>
                <c:pt idx="99">
                  <c:v>30.0</c:v>
                </c:pt>
                <c:pt idx="100">
                  <c:v>31.0</c:v>
                </c:pt>
                <c:pt idx="101">
                  <c:v>32.0</c:v>
                </c:pt>
                <c:pt idx="102">
                  <c:v>34.0</c:v>
                </c:pt>
                <c:pt idx="103">
                  <c:v>33.0</c:v>
                </c:pt>
                <c:pt idx="104">
                  <c:v>22.0</c:v>
                </c:pt>
                <c:pt idx="105">
                  <c:v>40.0</c:v>
                </c:pt>
                <c:pt idx="106">
                  <c:v>38.0</c:v>
                </c:pt>
                <c:pt idx="107">
                  <c:v>48.0</c:v>
                </c:pt>
                <c:pt idx="108">
                  <c:v>58.0</c:v>
                </c:pt>
                <c:pt idx="109">
                  <c:v>58.0</c:v>
                </c:pt>
                <c:pt idx="110">
                  <c:v>46.0</c:v>
                </c:pt>
                <c:pt idx="111">
                  <c:v>54.0</c:v>
                </c:pt>
                <c:pt idx="112">
                  <c:v>57.0</c:v>
                </c:pt>
                <c:pt idx="113">
                  <c:v>60.0</c:v>
                </c:pt>
                <c:pt idx="114">
                  <c:v>71.0</c:v>
                </c:pt>
                <c:pt idx="115">
                  <c:v>75.0</c:v>
                </c:pt>
                <c:pt idx="116">
                  <c:v>85.0</c:v>
                </c:pt>
                <c:pt idx="117">
                  <c:v>90.0</c:v>
                </c:pt>
                <c:pt idx="118">
                  <c:v>95.0</c:v>
                </c:pt>
                <c:pt idx="119">
                  <c:v>102.0</c:v>
                </c:pt>
                <c:pt idx="120">
                  <c:v>106.0</c:v>
                </c:pt>
                <c:pt idx="121">
                  <c:v>113.0</c:v>
                </c:pt>
                <c:pt idx="122">
                  <c:v>119.0</c:v>
                </c:pt>
                <c:pt idx="123">
                  <c:v>111.0</c:v>
                </c:pt>
                <c:pt idx="124">
                  <c:v>103.0</c:v>
                </c:pt>
                <c:pt idx="125">
                  <c:v>107.0</c:v>
                </c:pt>
                <c:pt idx="126">
                  <c:v>100.0</c:v>
                </c:pt>
                <c:pt idx="127">
                  <c:v>103.0</c:v>
                </c:pt>
                <c:pt idx="128">
                  <c:v>108.0</c:v>
                </c:pt>
                <c:pt idx="129">
                  <c:v>82.0</c:v>
                </c:pt>
                <c:pt idx="130">
                  <c:v>142.0</c:v>
                </c:pt>
                <c:pt idx="131">
                  <c:v>157.0</c:v>
                </c:pt>
                <c:pt idx="132">
                  <c:v>166.0</c:v>
                </c:pt>
                <c:pt idx="133">
                  <c:v>53.0</c:v>
                </c:pt>
                <c:pt idx="134">
                  <c:v>53.0</c:v>
                </c:pt>
                <c:pt idx="135">
                  <c:v>92.0</c:v>
                </c:pt>
                <c:pt idx="136">
                  <c:v>95.0</c:v>
                </c:pt>
                <c:pt idx="137">
                  <c:v>107.0</c:v>
                </c:pt>
                <c:pt idx="138">
                  <c:v>110.0</c:v>
                </c:pt>
                <c:pt idx="139">
                  <c:v>113.0</c:v>
                </c:pt>
                <c:pt idx="140">
                  <c:v>86.0</c:v>
                </c:pt>
                <c:pt idx="141">
                  <c:v>88.0</c:v>
                </c:pt>
                <c:pt idx="142">
                  <c:v>92.0</c:v>
                </c:pt>
                <c:pt idx="143">
                  <c:v>94.0</c:v>
                </c:pt>
                <c:pt idx="144">
                  <c:v>66.0</c:v>
                </c:pt>
                <c:pt idx="145">
                  <c:v>70.0</c:v>
                </c:pt>
                <c:pt idx="146">
                  <c:v>93.0</c:v>
                </c:pt>
                <c:pt idx="147">
                  <c:v>60.0</c:v>
                </c:pt>
                <c:pt idx="148">
                  <c:v>88.0</c:v>
                </c:pt>
                <c:pt idx="149">
                  <c:v>89.0</c:v>
                </c:pt>
                <c:pt idx="150">
                  <c:v>91.0</c:v>
                </c:pt>
                <c:pt idx="15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447512"/>
        <c:axId val="2072450456"/>
      </c:barChart>
      <c:catAx>
        <c:axId val="207244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450456"/>
        <c:crosses val="autoZero"/>
        <c:auto val="1"/>
        <c:lblAlgn val="ctr"/>
        <c:lblOffset val="100"/>
        <c:noMultiLvlLbl val="0"/>
      </c:catAx>
      <c:valAx>
        <c:axId val="207245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4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Bogotá!$AA$1</c:f>
              <c:strCache>
                <c:ptCount val="1"/>
                <c:pt idx="0">
                  <c:v>Casos Activos</c:v>
                </c:pt>
              </c:strCache>
            </c:strRef>
          </c:tx>
          <c:spPr>
            <a:ln w="47625">
              <a:noFill/>
            </a:ln>
          </c:spPr>
          <c:xVal>
            <c:numRef>
              <c:f>Bogotá!$Z$2:$Z$178</c:f>
              <c:numCache>
                <c:formatCode>0</c:formatCode>
                <c:ptCount val="1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 formatCode="General">
                  <c:v>23.0</c:v>
                </c:pt>
                <c:pt idx="23">
                  <c:v>24.0</c:v>
                </c:pt>
                <c:pt idx="24" formatCode="General">
                  <c:v>24.0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</c:numCache>
            </c:numRef>
          </c:xVal>
          <c:yVal>
            <c:numRef>
              <c:f>Bogotá!$AA$2:$AA$178</c:f>
              <c:numCache>
                <c:formatCode>General</c:formatCode>
                <c:ptCount val="1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11.0</c:v>
                </c:pt>
                <c:pt idx="9">
                  <c:v>13.0</c:v>
                </c:pt>
                <c:pt idx="10">
                  <c:v>19.0</c:v>
                </c:pt>
                <c:pt idx="11">
                  <c:v>21.0</c:v>
                </c:pt>
                <c:pt idx="12">
                  <c:v>42.0</c:v>
                </c:pt>
                <c:pt idx="13">
                  <c:v>45.0</c:v>
                </c:pt>
                <c:pt idx="14">
                  <c:v>65.0</c:v>
                </c:pt>
                <c:pt idx="15">
                  <c:v>81.0</c:v>
                </c:pt>
                <c:pt idx="16">
                  <c:v>92.0</c:v>
                </c:pt>
                <c:pt idx="17">
                  <c:v>114.0</c:v>
                </c:pt>
                <c:pt idx="18">
                  <c:v>120.0</c:v>
                </c:pt>
                <c:pt idx="19">
                  <c:v>169.0</c:v>
                </c:pt>
                <c:pt idx="20">
                  <c:v>184.0</c:v>
                </c:pt>
                <c:pt idx="21">
                  <c:v>220.0</c:v>
                </c:pt>
                <c:pt idx="22">
                  <c:v>261.0</c:v>
                </c:pt>
                <c:pt idx="23">
                  <c:v>292.0</c:v>
                </c:pt>
                <c:pt idx="24">
                  <c:v>345.0</c:v>
                </c:pt>
                <c:pt idx="25">
                  <c:v>385.0</c:v>
                </c:pt>
                <c:pt idx="26">
                  <c:v>467.0</c:v>
                </c:pt>
                <c:pt idx="27">
                  <c:v>536.0</c:v>
                </c:pt>
                <c:pt idx="28">
                  <c:v>579.0</c:v>
                </c:pt>
                <c:pt idx="29">
                  <c:v>684.0</c:v>
                </c:pt>
                <c:pt idx="30">
                  <c:v>712.0</c:v>
                </c:pt>
                <c:pt idx="31">
                  <c:v>711.0</c:v>
                </c:pt>
                <c:pt idx="32">
                  <c:v>792.0</c:v>
                </c:pt>
                <c:pt idx="33">
                  <c:v>922.0</c:v>
                </c:pt>
                <c:pt idx="34">
                  <c:v>956.0</c:v>
                </c:pt>
                <c:pt idx="35">
                  <c:v>1042.0</c:v>
                </c:pt>
                <c:pt idx="36">
                  <c:v>1065.0</c:v>
                </c:pt>
                <c:pt idx="37">
                  <c:v>1095.0</c:v>
                </c:pt>
                <c:pt idx="38">
                  <c:v>1113.0</c:v>
                </c:pt>
                <c:pt idx="39">
                  <c:v>1143.0</c:v>
                </c:pt>
                <c:pt idx="40">
                  <c:v>1191.0</c:v>
                </c:pt>
                <c:pt idx="41">
                  <c:v>1228.0</c:v>
                </c:pt>
                <c:pt idx="42">
                  <c:v>1290.0</c:v>
                </c:pt>
                <c:pt idx="43">
                  <c:v>1373.0</c:v>
                </c:pt>
                <c:pt idx="44">
                  <c:v>1342.0</c:v>
                </c:pt>
                <c:pt idx="45">
                  <c:v>1426.0</c:v>
                </c:pt>
                <c:pt idx="46">
                  <c:v>1490.0</c:v>
                </c:pt>
                <c:pt idx="47">
                  <c:v>1571.0</c:v>
                </c:pt>
                <c:pt idx="48">
                  <c:v>1598.0</c:v>
                </c:pt>
                <c:pt idx="49">
                  <c:v>1786.0</c:v>
                </c:pt>
                <c:pt idx="50">
                  <c:v>1803.0</c:v>
                </c:pt>
                <c:pt idx="51">
                  <c:v>1893.0</c:v>
                </c:pt>
                <c:pt idx="52">
                  <c:v>1992.0</c:v>
                </c:pt>
                <c:pt idx="53">
                  <c:v>1982.0</c:v>
                </c:pt>
                <c:pt idx="54">
                  <c:v>2108.0</c:v>
                </c:pt>
                <c:pt idx="55">
                  <c:v>2202.0</c:v>
                </c:pt>
                <c:pt idx="56">
                  <c:v>1985.0</c:v>
                </c:pt>
                <c:pt idx="57">
                  <c:v>2055.0</c:v>
                </c:pt>
                <c:pt idx="58">
                  <c:v>2163.0</c:v>
                </c:pt>
                <c:pt idx="59">
                  <c:v>2285.0</c:v>
                </c:pt>
                <c:pt idx="60">
                  <c:v>2469.0</c:v>
                </c:pt>
                <c:pt idx="61">
                  <c:v>2659.0</c:v>
                </c:pt>
                <c:pt idx="62">
                  <c:v>2788.0</c:v>
                </c:pt>
                <c:pt idx="63">
                  <c:v>3008.0</c:v>
                </c:pt>
                <c:pt idx="64">
                  <c:v>3209.0</c:v>
                </c:pt>
                <c:pt idx="65">
                  <c:v>3306.0</c:v>
                </c:pt>
                <c:pt idx="66">
                  <c:v>3428.0</c:v>
                </c:pt>
                <c:pt idx="67">
                  <c:v>3679.0</c:v>
                </c:pt>
                <c:pt idx="68">
                  <c:v>3716.0</c:v>
                </c:pt>
                <c:pt idx="69">
                  <c:v>3757.0</c:v>
                </c:pt>
                <c:pt idx="70">
                  <c:v>3785.0</c:v>
                </c:pt>
                <c:pt idx="71">
                  <c:v>4054.0</c:v>
                </c:pt>
                <c:pt idx="72">
                  <c:v>4271.0</c:v>
                </c:pt>
                <c:pt idx="73">
                  <c:v>4452.0</c:v>
                </c:pt>
                <c:pt idx="74">
                  <c:v>4649.0</c:v>
                </c:pt>
                <c:pt idx="75">
                  <c:v>4887.0</c:v>
                </c:pt>
                <c:pt idx="76">
                  <c:v>5011.0</c:v>
                </c:pt>
                <c:pt idx="77">
                  <c:v>5274.0</c:v>
                </c:pt>
                <c:pt idx="78">
                  <c:v>5641.0</c:v>
                </c:pt>
                <c:pt idx="79">
                  <c:v>5873.0</c:v>
                </c:pt>
                <c:pt idx="80">
                  <c:v>5856.0</c:v>
                </c:pt>
                <c:pt idx="81">
                  <c:v>6207.0</c:v>
                </c:pt>
                <c:pt idx="82">
                  <c:v>5588.0</c:v>
                </c:pt>
                <c:pt idx="83">
                  <c:v>6000.0</c:v>
                </c:pt>
                <c:pt idx="84">
                  <c:v>6141.0</c:v>
                </c:pt>
                <c:pt idx="85">
                  <c:v>6611.0</c:v>
                </c:pt>
                <c:pt idx="86">
                  <c:v>6961.0</c:v>
                </c:pt>
                <c:pt idx="87">
                  <c:v>7335.0</c:v>
                </c:pt>
                <c:pt idx="88">
                  <c:v>7674.0</c:v>
                </c:pt>
                <c:pt idx="89">
                  <c:v>8174.0</c:v>
                </c:pt>
                <c:pt idx="90">
                  <c:v>8603.0</c:v>
                </c:pt>
                <c:pt idx="91">
                  <c:v>8366.0</c:v>
                </c:pt>
                <c:pt idx="92">
                  <c:v>8736.0</c:v>
                </c:pt>
                <c:pt idx="93">
                  <c:v>9043.0</c:v>
                </c:pt>
                <c:pt idx="94">
                  <c:v>8379.0</c:v>
                </c:pt>
                <c:pt idx="95">
                  <c:v>8568.0</c:v>
                </c:pt>
                <c:pt idx="96">
                  <c:v>8981.0</c:v>
                </c:pt>
                <c:pt idx="97">
                  <c:v>9384.0</c:v>
                </c:pt>
                <c:pt idx="98">
                  <c:v>8362.0</c:v>
                </c:pt>
                <c:pt idx="99">
                  <c:v>8869.0</c:v>
                </c:pt>
                <c:pt idx="100">
                  <c:v>9436.0</c:v>
                </c:pt>
                <c:pt idx="101">
                  <c:v>9793.0</c:v>
                </c:pt>
                <c:pt idx="102">
                  <c:v>10087.0</c:v>
                </c:pt>
                <c:pt idx="103">
                  <c:v>10389.0</c:v>
                </c:pt>
                <c:pt idx="104">
                  <c:v>10160.0</c:v>
                </c:pt>
                <c:pt idx="105">
                  <c:v>10687.0</c:v>
                </c:pt>
                <c:pt idx="106">
                  <c:v>11200.0</c:v>
                </c:pt>
                <c:pt idx="107">
                  <c:v>12123.0</c:v>
                </c:pt>
                <c:pt idx="108">
                  <c:v>12213.0</c:v>
                </c:pt>
                <c:pt idx="109">
                  <c:v>12274.0</c:v>
                </c:pt>
                <c:pt idx="110">
                  <c:v>13215.0</c:v>
                </c:pt>
                <c:pt idx="111">
                  <c:v>14475.0</c:v>
                </c:pt>
                <c:pt idx="112">
                  <c:v>14801.0</c:v>
                </c:pt>
                <c:pt idx="113">
                  <c:v>15763.0</c:v>
                </c:pt>
                <c:pt idx="114">
                  <c:v>15916.0</c:v>
                </c:pt>
                <c:pt idx="115">
                  <c:v>16800.0</c:v>
                </c:pt>
                <c:pt idx="116">
                  <c:v>16581.0</c:v>
                </c:pt>
                <c:pt idx="117">
                  <c:v>17652.0</c:v>
                </c:pt>
                <c:pt idx="118">
                  <c:v>18677.0</c:v>
                </c:pt>
                <c:pt idx="119">
                  <c:v>19798.0</c:v>
                </c:pt>
                <c:pt idx="120">
                  <c:v>20641.0</c:v>
                </c:pt>
                <c:pt idx="121">
                  <c:v>21629.0</c:v>
                </c:pt>
                <c:pt idx="122">
                  <c:v>22685.0</c:v>
                </c:pt>
                <c:pt idx="123">
                  <c:v>23139.0</c:v>
                </c:pt>
                <c:pt idx="124">
                  <c:v>24594.0</c:v>
                </c:pt>
                <c:pt idx="125">
                  <c:v>25780.0</c:v>
                </c:pt>
                <c:pt idx="126">
                  <c:v>28404.0</c:v>
                </c:pt>
                <c:pt idx="127">
                  <c:v>29361.0</c:v>
                </c:pt>
                <c:pt idx="128">
                  <c:v>31423.0</c:v>
                </c:pt>
                <c:pt idx="129">
                  <c:v>32914.0</c:v>
                </c:pt>
                <c:pt idx="130">
                  <c:v>33981.0</c:v>
                </c:pt>
                <c:pt idx="131">
                  <c:v>35095.0</c:v>
                </c:pt>
                <c:pt idx="132">
                  <c:v>36010.0</c:v>
                </c:pt>
                <c:pt idx="133">
                  <c:v>36193.0</c:v>
                </c:pt>
                <c:pt idx="134">
                  <c:v>35590.0</c:v>
                </c:pt>
                <c:pt idx="135">
                  <c:v>36900.0</c:v>
                </c:pt>
                <c:pt idx="136">
                  <c:v>37590.0</c:v>
                </c:pt>
                <c:pt idx="137">
                  <c:v>38087.0</c:v>
                </c:pt>
                <c:pt idx="138">
                  <c:v>39230.0</c:v>
                </c:pt>
                <c:pt idx="139">
                  <c:v>41002.0</c:v>
                </c:pt>
                <c:pt idx="140">
                  <c:v>45481.0</c:v>
                </c:pt>
                <c:pt idx="141">
                  <c:v>46280.0</c:v>
                </c:pt>
                <c:pt idx="142">
                  <c:v>46634.0</c:v>
                </c:pt>
                <c:pt idx="143">
                  <c:v>49009.0</c:v>
                </c:pt>
                <c:pt idx="144">
                  <c:v>50506.0</c:v>
                </c:pt>
                <c:pt idx="145">
                  <c:v>51367.0</c:v>
                </c:pt>
                <c:pt idx="146">
                  <c:v>52289.0</c:v>
                </c:pt>
                <c:pt idx="147">
                  <c:v>53203.0</c:v>
                </c:pt>
                <c:pt idx="148">
                  <c:v>54522.0</c:v>
                </c:pt>
                <c:pt idx="149">
                  <c:v>54851.0</c:v>
                </c:pt>
                <c:pt idx="150">
                  <c:v>58637.0</c:v>
                </c:pt>
                <c:pt idx="151">
                  <c:v>62660.0</c:v>
                </c:pt>
                <c:pt idx="152">
                  <c:v>61579.0</c:v>
                </c:pt>
                <c:pt idx="153">
                  <c:v>63092.0</c:v>
                </c:pt>
                <c:pt idx="154">
                  <c:v>65102.0</c:v>
                </c:pt>
                <c:pt idx="155">
                  <c:v>67041.0</c:v>
                </c:pt>
                <c:pt idx="156">
                  <c:v>66258.0</c:v>
                </c:pt>
                <c:pt idx="157">
                  <c:v>67103.0</c:v>
                </c:pt>
                <c:pt idx="158">
                  <c:v>66557.0</c:v>
                </c:pt>
                <c:pt idx="159">
                  <c:v>66123.0</c:v>
                </c:pt>
                <c:pt idx="160">
                  <c:v>66127.0</c:v>
                </c:pt>
                <c:pt idx="161">
                  <c:v>66282.0</c:v>
                </c:pt>
                <c:pt idx="162">
                  <c:v>66646.0</c:v>
                </c:pt>
                <c:pt idx="163">
                  <c:v>65065.0</c:v>
                </c:pt>
                <c:pt idx="164">
                  <c:v>64967.0</c:v>
                </c:pt>
                <c:pt idx="165">
                  <c:v>65048.0</c:v>
                </c:pt>
                <c:pt idx="166">
                  <c:v>65238.0</c:v>
                </c:pt>
                <c:pt idx="167">
                  <c:v>64940.0</c:v>
                </c:pt>
                <c:pt idx="168">
                  <c:v>64808.0</c:v>
                </c:pt>
                <c:pt idx="169">
                  <c:v>62422.0</c:v>
                </c:pt>
                <c:pt idx="170">
                  <c:v>62108.0</c:v>
                </c:pt>
                <c:pt idx="171">
                  <c:v>61233.0</c:v>
                </c:pt>
                <c:pt idx="172">
                  <c:v>60100.0</c:v>
                </c:pt>
                <c:pt idx="173">
                  <c:v>58885.0</c:v>
                </c:pt>
                <c:pt idx="174">
                  <c:v>57585.0</c:v>
                </c:pt>
                <c:pt idx="175">
                  <c:v>57160.0</c:v>
                </c:pt>
                <c:pt idx="176">
                  <c:v>55146.0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78504"/>
        <c:axId val="2072481528"/>
      </c:scatterChart>
      <c:valAx>
        <c:axId val="2072478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481528"/>
        <c:crosses val="autoZero"/>
        <c:crossBetween val="midCat"/>
      </c:valAx>
      <c:valAx>
        <c:axId val="207248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78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Bogotá!$AC$3:$AC$177</c:f>
              <c:numCache>
                <c:formatCode>0</c:formatCode>
                <c:ptCount val="17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24.0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</c:numCache>
            </c:numRef>
          </c:xVal>
          <c:yVal>
            <c:numRef>
              <c:f>Bogotá!$AD$3:$AD$177</c:f>
              <c:numCache>
                <c:formatCode>General</c:formatCode>
                <c:ptCount val="1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1.666666666666667</c:v>
                </c:pt>
                <c:pt idx="4">
                  <c:v>3.0</c:v>
                </c:pt>
                <c:pt idx="5">
                  <c:v>4.666666666666667</c:v>
                </c:pt>
                <c:pt idx="6">
                  <c:v>7.333333333333332</c:v>
                </c:pt>
                <c:pt idx="7">
                  <c:v>10.0</c:v>
                </c:pt>
                <c:pt idx="8">
                  <c:v>14.33333333333333</c:v>
                </c:pt>
                <c:pt idx="9">
                  <c:v>17.66666666666667</c:v>
                </c:pt>
                <c:pt idx="10">
                  <c:v>27.33333333333333</c:v>
                </c:pt>
                <c:pt idx="11">
                  <c:v>36.0</c:v>
                </c:pt>
                <c:pt idx="12">
                  <c:v>50.66666666666666</c:v>
                </c:pt>
                <c:pt idx="13">
                  <c:v>63.66666666666666</c:v>
                </c:pt>
                <c:pt idx="14">
                  <c:v>79.33333333333333</c:v>
                </c:pt>
                <c:pt idx="15">
                  <c:v>95.66666666666667</c:v>
                </c:pt>
                <c:pt idx="16">
                  <c:v>108.6666666666667</c:v>
                </c:pt>
                <c:pt idx="17">
                  <c:v>134.3333333333333</c:v>
                </c:pt>
                <c:pt idx="18">
                  <c:v>157.6666666666667</c:v>
                </c:pt>
                <c:pt idx="19">
                  <c:v>191.0</c:v>
                </c:pt>
                <c:pt idx="20">
                  <c:v>221.6666666666667</c:v>
                </c:pt>
                <c:pt idx="21">
                  <c:v>257.6666666666666</c:v>
                </c:pt>
                <c:pt idx="22">
                  <c:v>299.3333333333333</c:v>
                </c:pt>
                <c:pt idx="23">
                  <c:v>340.6666666666666</c:v>
                </c:pt>
                <c:pt idx="24">
                  <c:v>399.0</c:v>
                </c:pt>
                <c:pt idx="25">
                  <c:v>462.6666666666666</c:v>
                </c:pt>
                <c:pt idx="26">
                  <c:v>527.3333333333333</c:v>
                </c:pt>
                <c:pt idx="27">
                  <c:v>599.6666666666666</c:v>
                </c:pt>
                <c:pt idx="28">
                  <c:v>658.3333333333333</c:v>
                </c:pt>
                <c:pt idx="29">
                  <c:v>702.3333333333333</c:v>
                </c:pt>
                <c:pt idx="30">
                  <c:v>738.3333333333333</c:v>
                </c:pt>
                <c:pt idx="31">
                  <c:v>808.3333333333333</c:v>
                </c:pt>
                <c:pt idx="32">
                  <c:v>890.0</c:v>
                </c:pt>
                <c:pt idx="33">
                  <c:v>973.3333333333333</c:v>
                </c:pt>
                <c:pt idx="34">
                  <c:v>1021.0</c:v>
                </c:pt>
                <c:pt idx="35">
                  <c:v>1067.333333333333</c:v>
                </c:pt>
                <c:pt idx="36">
                  <c:v>1091.0</c:v>
                </c:pt>
                <c:pt idx="37">
                  <c:v>1117.0</c:v>
                </c:pt>
                <c:pt idx="38">
                  <c:v>1149.0</c:v>
                </c:pt>
                <c:pt idx="39">
                  <c:v>1187.333333333333</c:v>
                </c:pt>
                <c:pt idx="40">
                  <c:v>1236.333333333333</c:v>
                </c:pt>
                <c:pt idx="41">
                  <c:v>1297.0</c:v>
                </c:pt>
                <c:pt idx="42">
                  <c:v>1335.0</c:v>
                </c:pt>
                <c:pt idx="43">
                  <c:v>1380.333333333333</c:v>
                </c:pt>
                <c:pt idx="44">
                  <c:v>1419.333333333333</c:v>
                </c:pt>
                <c:pt idx="45">
                  <c:v>1495.666666666667</c:v>
                </c:pt>
                <c:pt idx="46">
                  <c:v>1553.0</c:v>
                </c:pt>
                <c:pt idx="47">
                  <c:v>1651.666666666667</c:v>
                </c:pt>
                <c:pt idx="48">
                  <c:v>1729.0</c:v>
                </c:pt>
                <c:pt idx="49">
                  <c:v>1827.333333333333</c:v>
                </c:pt>
                <c:pt idx="50">
                  <c:v>1896.0</c:v>
                </c:pt>
                <c:pt idx="51">
                  <c:v>1955.666666666667</c:v>
                </c:pt>
                <c:pt idx="52">
                  <c:v>2027.333333333333</c:v>
                </c:pt>
                <c:pt idx="53">
                  <c:v>2097.333333333333</c:v>
                </c:pt>
                <c:pt idx="54">
                  <c:v>2098.333333333333</c:v>
                </c:pt>
                <c:pt idx="55">
                  <c:v>2080.666666666667</c:v>
                </c:pt>
                <c:pt idx="56">
                  <c:v>2067.666666666667</c:v>
                </c:pt>
                <c:pt idx="57">
                  <c:v>2167.666666666667</c:v>
                </c:pt>
                <c:pt idx="58">
                  <c:v>2305.666666666667</c:v>
                </c:pt>
                <c:pt idx="59">
                  <c:v>2471.0</c:v>
                </c:pt>
                <c:pt idx="60">
                  <c:v>2638.666666666667</c:v>
                </c:pt>
                <c:pt idx="61">
                  <c:v>2818.333333333333</c:v>
                </c:pt>
                <c:pt idx="62">
                  <c:v>3001.666666666667</c:v>
                </c:pt>
                <c:pt idx="63">
                  <c:v>3174.333333333333</c:v>
                </c:pt>
                <c:pt idx="64">
                  <c:v>3314.333333333333</c:v>
                </c:pt>
                <c:pt idx="65">
                  <c:v>3471.0</c:v>
                </c:pt>
                <c:pt idx="66">
                  <c:v>3607.666666666667</c:v>
                </c:pt>
                <c:pt idx="67">
                  <c:v>3717.333333333333</c:v>
                </c:pt>
                <c:pt idx="68">
                  <c:v>3752.666666666667</c:v>
                </c:pt>
                <c:pt idx="69">
                  <c:v>3865.333333333333</c:v>
                </c:pt>
                <c:pt idx="70">
                  <c:v>4036.666666666667</c:v>
                </c:pt>
                <c:pt idx="71">
                  <c:v>4259.0</c:v>
                </c:pt>
                <c:pt idx="72">
                  <c:v>4457.333333333333</c:v>
                </c:pt>
                <c:pt idx="73">
                  <c:v>4662.666666666666</c:v>
                </c:pt>
                <c:pt idx="74">
                  <c:v>4849.0</c:v>
                </c:pt>
                <c:pt idx="75">
                  <c:v>5057.333333333333</c:v>
                </c:pt>
                <c:pt idx="76">
                  <c:v>5308.666666666666</c:v>
                </c:pt>
                <c:pt idx="77">
                  <c:v>5596.0</c:v>
                </c:pt>
                <c:pt idx="78">
                  <c:v>5790.0</c:v>
                </c:pt>
                <c:pt idx="79">
                  <c:v>5978.666666666666</c:v>
                </c:pt>
                <c:pt idx="80">
                  <c:v>5883.666666666666</c:v>
                </c:pt>
                <c:pt idx="81">
                  <c:v>5931.666666666666</c:v>
                </c:pt>
                <c:pt idx="82">
                  <c:v>5909.666666666666</c:v>
                </c:pt>
                <c:pt idx="83">
                  <c:v>6250.666666666666</c:v>
                </c:pt>
                <c:pt idx="84">
                  <c:v>6571.0</c:v>
                </c:pt>
                <c:pt idx="85">
                  <c:v>6969.0</c:v>
                </c:pt>
                <c:pt idx="86">
                  <c:v>7323.333333333333</c:v>
                </c:pt>
                <c:pt idx="87">
                  <c:v>7727.666666666666</c:v>
                </c:pt>
                <c:pt idx="88">
                  <c:v>8150.333333333333</c:v>
                </c:pt>
                <c:pt idx="89">
                  <c:v>8381.0</c:v>
                </c:pt>
                <c:pt idx="90">
                  <c:v>8568.333333333334</c:v>
                </c:pt>
                <c:pt idx="91">
                  <c:v>8715.0</c:v>
                </c:pt>
                <c:pt idx="92">
                  <c:v>8719.333333333334</c:v>
                </c:pt>
                <c:pt idx="93">
                  <c:v>8663.333333333334</c:v>
                </c:pt>
                <c:pt idx="94">
                  <c:v>8642.666666666666</c:v>
                </c:pt>
                <c:pt idx="95">
                  <c:v>8977.666666666666</c:v>
                </c:pt>
                <c:pt idx="96">
                  <c:v>8909.0</c:v>
                </c:pt>
                <c:pt idx="97">
                  <c:v>8871.666666666666</c:v>
                </c:pt>
                <c:pt idx="98">
                  <c:v>8889.0</c:v>
                </c:pt>
                <c:pt idx="99">
                  <c:v>9366.0</c:v>
                </c:pt>
                <c:pt idx="100">
                  <c:v>9772.0</c:v>
                </c:pt>
                <c:pt idx="101">
                  <c:v>10089.66666666667</c:v>
                </c:pt>
                <c:pt idx="102">
                  <c:v>10212.0</c:v>
                </c:pt>
                <c:pt idx="103">
                  <c:v>10412.0</c:v>
                </c:pt>
                <c:pt idx="104">
                  <c:v>10682.33333333333</c:v>
                </c:pt>
                <c:pt idx="105">
                  <c:v>11336.66666666667</c:v>
                </c:pt>
                <c:pt idx="106">
                  <c:v>11845.33333333333</c:v>
                </c:pt>
                <c:pt idx="107">
                  <c:v>12203.33333333333</c:v>
                </c:pt>
                <c:pt idx="108">
                  <c:v>12567.33333333333</c:v>
                </c:pt>
                <c:pt idx="109">
                  <c:v>13321.33333333333</c:v>
                </c:pt>
                <c:pt idx="110">
                  <c:v>14163.66666666667</c:v>
                </c:pt>
                <c:pt idx="111">
                  <c:v>15013.0</c:v>
                </c:pt>
                <c:pt idx="112">
                  <c:v>15493.33333333333</c:v>
                </c:pt>
                <c:pt idx="113">
                  <c:v>16159.66666666667</c:v>
                </c:pt>
                <c:pt idx="114">
                  <c:v>16432.33333333333</c:v>
                </c:pt>
                <c:pt idx="115">
                  <c:v>17011.0</c:v>
                </c:pt>
                <c:pt idx="116">
                  <c:v>17636.66666666667</c:v>
                </c:pt>
                <c:pt idx="117">
                  <c:v>18709.0</c:v>
                </c:pt>
                <c:pt idx="118">
                  <c:v>19705.33333333333</c:v>
                </c:pt>
                <c:pt idx="119">
                  <c:v>20689.33333333333</c:v>
                </c:pt>
                <c:pt idx="120">
                  <c:v>21651.66666666667</c:v>
                </c:pt>
                <c:pt idx="121">
                  <c:v>22484.33333333333</c:v>
                </c:pt>
                <c:pt idx="122">
                  <c:v>23472.66666666667</c:v>
                </c:pt>
                <c:pt idx="123">
                  <c:v>24504.33333333333</c:v>
                </c:pt>
                <c:pt idx="124">
                  <c:v>26259.33333333333</c:v>
                </c:pt>
                <c:pt idx="125">
                  <c:v>27848.33333333333</c:v>
                </c:pt>
                <c:pt idx="126">
                  <c:v>29729.33333333333</c:v>
                </c:pt>
                <c:pt idx="127">
                  <c:v>31232.66666666667</c:v>
                </c:pt>
                <c:pt idx="128">
                  <c:v>32772.66666666666</c:v>
                </c:pt>
                <c:pt idx="129">
                  <c:v>33996.66666666666</c:v>
                </c:pt>
                <c:pt idx="130">
                  <c:v>35028.66666666666</c:v>
                </c:pt>
                <c:pt idx="131">
                  <c:v>35766.0</c:v>
                </c:pt>
                <c:pt idx="132">
                  <c:v>35931.0</c:v>
                </c:pt>
                <c:pt idx="133">
                  <c:v>36227.66666666666</c:v>
                </c:pt>
                <c:pt idx="134">
                  <c:v>36693.33333333334</c:v>
                </c:pt>
                <c:pt idx="135">
                  <c:v>37525.66666666666</c:v>
                </c:pt>
                <c:pt idx="136">
                  <c:v>38302.33333333334</c:v>
                </c:pt>
                <c:pt idx="137">
                  <c:v>39439.66666666666</c:v>
                </c:pt>
                <c:pt idx="138">
                  <c:v>41904.33333333334</c:v>
                </c:pt>
                <c:pt idx="139">
                  <c:v>44254.33333333334</c:v>
                </c:pt>
                <c:pt idx="140">
                  <c:v>46131.66666666666</c:v>
                </c:pt>
                <c:pt idx="141">
                  <c:v>47307.66666666666</c:v>
                </c:pt>
                <c:pt idx="142">
                  <c:v>48716.33333333334</c:v>
                </c:pt>
                <c:pt idx="143">
                  <c:v>50294.0</c:v>
                </c:pt>
                <c:pt idx="144">
                  <c:v>51387.33333333334</c:v>
                </c:pt>
                <c:pt idx="145">
                  <c:v>52286.33333333334</c:v>
                </c:pt>
                <c:pt idx="146">
                  <c:v>53338.0</c:v>
                </c:pt>
                <c:pt idx="147">
                  <c:v>54192.0</c:v>
                </c:pt>
                <c:pt idx="148">
                  <c:v>56003.33333333334</c:v>
                </c:pt>
                <c:pt idx="149">
                  <c:v>58716.0</c:v>
                </c:pt>
                <c:pt idx="150">
                  <c:v>60958.66666666666</c:v>
                </c:pt>
                <c:pt idx="151">
                  <c:v>62443.66666666666</c:v>
                </c:pt>
                <c:pt idx="152">
                  <c:v>63257.66666666666</c:v>
                </c:pt>
                <c:pt idx="153">
                  <c:v>65078.33333333334</c:v>
                </c:pt>
                <c:pt idx="154">
                  <c:v>66133.66666666667</c:v>
                </c:pt>
                <c:pt idx="155">
                  <c:v>66800.66666666667</c:v>
                </c:pt>
                <c:pt idx="156">
                  <c:v>66639.33333333333</c:v>
                </c:pt>
                <c:pt idx="157">
                  <c:v>66594.33333333333</c:v>
                </c:pt>
                <c:pt idx="158">
                  <c:v>66269.0</c:v>
                </c:pt>
                <c:pt idx="159">
                  <c:v>66177.33333333333</c:v>
                </c:pt>
                <c:pt idx="160">
                  <c:v>66351.66666666667</c:v>
                </c:pt>
                <c:pt idx="161">
                  <c:v>65997.66666666667</c:v>
                </c:pt>
                <c:pt idx="162">
                  <c:v>65559.33333333333</c:v>
                </c:pt>
                <c:pt idx="163">
                  <c:v>65026.66666666666</c:v>
                </c:pt>
                <c:pt idx="164">
                  <c:v>65084.33333333334</c:v>
                </c:pt>
                <c:pt idx="165">
                  <c:v>65075.33333333334</c:v>
                </c:pt>
                <c:pt idx="166">
                  <c:v>64995.33333333334</c:v>
                </c:pt>
                <c:pt idx="167">
                  <c:v>64056.66666666666</c:v>
                </c:pt>
                <c:pt idx="168">
                  <c:v>63112.66666666666</c:v>
                </c:pt>
                <c:pt idx="169">
                  <c:v>61921.0</c:v>
                </c:pt>
                <c:pt idx="170">
                  <c:v>61147.0</c:v>
                </c:pt>
                <c:pt idx="171">
                  <c:v>60072.66666666666</c:v>
                </c:pt>
                <c:pt idx="172">
                  <c:v>58856.66666666666</c:v>
                </c:pt>
                <c:pt idx="173">
                  <c:v>57876.66666666666</c:v>
                </c:pt>
                <c:pt idx="174">
                  <c:v>56630.33333333334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48984"/>
        <c:axId val="2062352008"/>
      </c:scatterChart>
      <c:valAx>
        <c:axId val="2062348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2352008"/>
        <c:crosses val="autoZero"/>
        <c:crossBetween val="midCat"/>
      </c:valAx>
      <c:valAx>
        <c:axId val="206235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4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Colombia!$T$1</c:f>
              <c:strCache>
                <c:ptCount val="1"/>
                <c:pt idx="0">
                  <c:v>Casos totales (log10)</c:v>
                </c:pt>
              </c:strCache>
            </c:strRef>
          </c:tx>
          <c:spPr>
            <a:ln w="47625">
              <a:noFill/>
            </a:ln>
          </c:spPr>
          <c:xVal>
            <c:numRef>
              <c:f>Colombia!$S$2:$S$175</c:f>
              <c:numCache>
                <c:formatCode>0</c:formatCode>
                <c:ptCount val="1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</c:numCache>
            </c:numRef>
          </c:xVal>
          <c:yVal>
            <c:numRef>
              <c:f>Colombia!$T$1:$T$175</c:f>
              <c:numCache>
                <c:formatCode>General</c:formatCode>
                <c:ptCount val="1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0.477121254719662</c:v>
                </c:pt>
                <c:pt idx="5">
                  <c:v>0.477121254719662</c:v>
                </c:pt>
                <c:pt idx="6">
                  <c:v>0.954242509439325</c:v>
                </c:pt>
                <c:pt idx="7">
                  <c:v>1.079181246047625</c:v>
                </c:pt>
                <c:pt idx="8">
                  <c:v>1.204119982655925</c:v>
                </c:pt>
                <c:pt idx="9">
                  <c:v>1.380211241711606</c:v>
                </c:pt>
                <c:pt idx="10">
                  <c:v>1.531478917042255</c:v>
                </c:pt>
                <c:pt idx="11">
                  <c:v>1.732393759822969</c:v>
                </c:pt>
                <c:pt idx="12">
                  <c:v>1.812913356642855</c:v>
                </c:pt>
                <c:pt idx="13">
                  <c:v>1.968482948553935</c:v>
                </c:pt>
                <c:pt idx="14">
                  <c:v>2.03342375548695</c:v>
                </c:pt>
                <c:pt idx="15">
                  <c:v>2.198657086954423</c:v>
                </c:pt>
                <c:pt idx="16">
                  <c:v>2.292256071356476</c:v>
                </c:pt>
                <c:pt idx="17">
                  <c:v>2.371067862271736</c:v>
                </c:pt>
                <c:pt idx="18">
                  <c:v>2.48572142648158</c:v>
                </c:pt>
                <c:pt idx="19">
                  <c:v>2.577491799837226</c:v>
                </c:pt>
                <c:pt idx="20">
                  <c:v>2.672097857935717</c:v>
                </c:pt>
                <c:pt idx="21">
                  <c:v>2.691081492122969</c:v>
                </c:pt>
                <c:pt idx="22">
                  <c:v>2.731588765186739</c:v>
                </c:pt>
                <c:pt idx="23">
                  <c:v>2.783903579272735</c:v>
                </c:pt>
                <c:pt idx="24">
                  <c:v>2.846337112129805</c:v>
                </c:pt>
                <c:pt idx="25">
                  <c:v>2.90200289135073</c:v>
                </c:pt>
                <c:pt idx="26">
                  <c:v>2.957128197676813</c:v>
                </c:pt>
                <c:pt idx="27">
                  <c:v>3.027349607774756</c:v>
                </c:pt>
                <c:pt idx="28">
                  <c:v>3.064832219738574</c:v>
                </c:pt>
                <c:pt idx="29">
                  <c:v>3.102776614883441</c:v>
                </c:pt>
                <c:pt idx="30">
                  <c:v>3.147985320683805</c:v>
                </c:pt>
                <c:pt idx="31">
                  <c:v>3.171726453653231</c:v>
                </c:pt>
                <c:pt idx="32">
                  <c:v>3.198382130008294</c:v>
                </c:pt>
                <c:pt idx="33">
                  <c:v>3.250420002308894</c:v>
                </c:pt>
                <c:pt idx="34">
                  <c:v>3.31260043926126</c:v>
                </c:pt>
                <c:pt idx="35">
                  <c:v>3.346939462698991</c:v>
                </c:pt>
                <c:pt idx="36">
                  <c:v>3.393224116361297</c:v>
                </c:pt>
                <c:pt idx="37">
                  <c:v>3.432809005033168</c:v>
                </c:pt>
                <c:pt idx="38">
                  <c:v>3.443419461782817</c:v>
                </c:pt>
                <c:pt idx="39">
                  <c:v>3.455149521179828</c:v>
                </c:pt>
                <c:pt idx="40">
                  <c:v>3.474070503215044</c:v>
                </c:pt>
                <c:pt idx="41">
                  <c:v>3.492061604512599</c:v>
                </c:pt>
                <c:pt idx="42">
                  <c:v>3.509605704611556</c:v>
                </c:pt>
                <c:pt idx="43">
                  <c:v>3.536432175822013</c:v>
                </c:pt>
                <c:pt idx="44">
                  <c:v>3.558828524817012</c:v>
                </c:pt>
                <c:pt idx="45">
                  <c:v>3.578868328666029</c:v>
                </c:pt>
                <c:pt idx="46">
                  <c:v>3.59955559098598</c:v>
                </c:pt>
                <c:pt idx="47">
                  <c:v>3.617943434828973</c:v>
                </c:pt>
                <c:pt idx="48">
                  <c:v>3.639087871083737</c:v>
                </c:pt>
                <c:pt idx="49">
                  <c:v>3.659060072240938</c:v>
                </c:pt>
                <c:pt idx="50">
                  <c:v>3.688508807656521</c:v>
                </c:pt>
                <c:pt idx="51">
                  <c:v>3.711132072306842</c:v>
                </c:pt>
                <c:pt idx="52">
                  <c:v>3.730701544281845</c:v>
                </c:pt>
                <c:pt idx="53">
                  <c:v>3.74795530690673</c:v>
                </c:pt>
                <c:pt idx="54">
                  <c:v>3.774443968924965</c:v>
                </c:pt>
                <c:pt idx="55">
                  <c:v>3.793161529245551</c:v>
                </c:pt>
                <c:pt idx="56">
                  <c:v>3.813380806733856</c:v>
                </c:pt>
                <c:pt idx="57">
                  <c:v>3.845470132981673</c:v>
                </c:pt>
                <c:pt idx="58">
                  <c:v>3.862429556106009</c:v>
                </c:pt>
                <c:pt idx="59">
                  <c:v>3.884682104206025</c:v>
                </c:pt>
                <c:pt idx="60">
                  <c:v>3.901621764093357</c:v>
                </c:pt>
                <c:pt idx="61">
                  <c:v>3.935154447216168</c:v>
                </c:pt>
                <c:pt idx="62">
                  <c:v>3.95225953659082</c:v>
                </c:pt>
                <c:pt idx="63">
                  <c:v>3.97570746353718</c:v>
                </c:pt>
                <c:pt idx="64">
                  <c:v>4.002209272988015</c:v>
                </c:pt>
                <c:pt idx="65">
                  <c:v>4.020982442918419</c:v>
                </c:pt>
                <c:pt idx="66">
                  <c:v>4.043872912391424</c:v>
                </c:pt>
                <c:pt idx="67">
                  <c:v>4.064944426038617</c:v>
                </c:pt>
                <c:pt idx="68">
                  <c:v>4.088915346604906</c:v>
                </c:pt>
                <c:pt idx="69">
                  <c:v>4.111598524880394</c:v>
                </c:pt>
                <c:pt idx="70">
                  <c:v>4.133858125203334</c:v>
                </c:pt>
                <c:pt idx="71">
                  <c:v>4.153082804361832</c:v>
                </c:pt>
                <c:pt idx="72">
                  <c:v>4.17432152726404</c:v>
                </c:pt>
                <c:pt idx="73">
                  <c:v>4.19240017036013</c:v>
                </c:pt>
                <c:pt idx="74">
                  <c:v>4.212054364801163</c:v>
                </c:pt>
                <c:pt idx="75">
                  <c:v>4.228785200980649</c:v>
                </c:pt>
                <c:pt idx="76">
                  <c:v>4.247654175819024</c:v>
                </c:pt>
                <c:pt idx="77">
                  <c:v>4.263162464962216</c:v>
                </c:pt>
                <c:pt idx="78">
                  <c:v>4.281737671706917</c:v>
                </c:pt>
                <c:pt idx="79">
                  <c:v>4.304856593997028</c:v>
                </c:pt>
                <c:pt idx="80">
                  <c:v>4.325823419002744</c:v>
                </c:pt>
                <c:pt idx="81">
                  <c:v>4.342047446258668</c:v>
                </c:pt>
                <c:pt idx="82">
                  <c:v>4.361784479429873</c:v>
                </c:pt>
                <c:pt idx="83">
                  <c:v>4.3820891186653</c:v>
                </c:pt>
                <c:pt idx="84">
                  <c:v>4.404251988116905</c:v>
                </c:pt>
                <c:pt idx="85">
                  <c:v>4.426316028957645</c:v>
                </c:pt>
                <c:pt idx="86">
                  <c:v>4.450803173223645</c:v>
                </c:pt>
                <c:pt idx="87">
                  <c:v>4.468096135121063</c:v>
                </c:pt>
                <c:pt idx="88">
                  <c:v>4.48420015376363</c:v>
                </c:pt>
                <c:pt idx="89">
                  <c:v>4.502877569254077</c:v>
                </c:pt>
                <c:pt idx="90">
                  <c:v>4.523147924422203</c:v>
                </c:pt>
                <c:pt idx="91">
                  <c:v>4.545554507234065</c:v>
                </c:pt>
                <c:pt idx="92">
                  <c:v>4.563896195875024</c:v>
                </c:pt>
                <c:pt idx="93">
                  <c:v>4.580092064700631</c:v>
                </c:pt>
                <c:pt idx="94">
                  <c:v>4.593684725861967</c:v>
                </c:pt>
                <c:pt idx="95">
                  <c:v>4.609797103812624</c:v>
                </c:pt>
                <c:pt idx="96">
                  <c:v>4.624013802612379</c:v>
                </c:pt>
                <c:pt idx="97">
                  <c:v>4.640302514519921</c:v>
                </c:pt>
                <c:pt idx="98">
                  <c:v>4.655253718928832</c:v>
                </c:pt>
                <c:pt idx="99">
                  <c:v>4.670783748036015</c:v>
                </c:pt>
                <c:pt idx="100">
                  <c:v>4.687938984153523</c:v>
                </c:pt>
                <c:pt idx="101">
                  <c:v>4.707050414935709</c:v>
                </c:pt>
                <c:pt idx="102">
                  <c:v>4.724791799860684</c:v>
                </c:pt>
                <c:pt idx="103">
                  <c:v>4.739817505275297</c:v>
                </c:pt>
                <c:pt idx="104">
                  <c:v>4.756225197591557</c:v>
                </c:pt>
                <c:pt idx="105">
                  <c:v>4.779719115243497</c:v>
                </c:pt>
                <c:pt idx="106">
                  <c:v>4.80123901737909</c:v>
                </c:pt>
                <c:pt idx="107">
                  <c:v>4.817122255752713</c:v>
                </c:pt>
                <c:pt idx="108">
                  <c:v>4.836653193813292</c:v>
                </c:pt>
                <c:pt idx="109">
                  <c:v>4.852376287348501</c:v>
                </c:pt>
                <c:pt idx="110">
                  <c:v>4.866712562174859</c:v>
                </c:pt>
                <c:pt idx="111">
                  <c:v>4.887127599222689</c:v>
                </c:pt>
                <c:pt idx="112">
                  <c:v>4.904168953107237</c:v>
                </c:pt>
                <c:pt idx="113">
                  <c:v>4.926558510977133</c:v>
                </c:pt>
                <c:pt idx="114">
                  <c:v>4.947389603953967</c:v>
                </c:pt>
                <c:pt idx="115">
                  <c:v>4.962695999255304</c:v>
                </c:pt>
                <c:pt idx="116">
                  <c:v>4.977920136211224</c:v>
                </c:pt>
                <c:pt idx="117">
                  <c:v>4.990543076152062</c:v>
                </c:pt>
                <c:pt idx="118">
                  <c:v>5.008638490172768</c:v>
                </c:pt>
                <c:pt idx="119">
                  <c:v>5.025756314534414</c:v>
                </c:pt>
                <c:pt idx="120">
                  <c:v>5.039433949521653</c:v>
                </c:pt>
                <c:pt idx="121">
                  <c:v>5.054570925182847</c:v>
                </c:pt>
                <c:pt idx="122">
                  <c:v>5.068593980976651</c:v>
                </c:pt>
                <c:pt idx="123">
                  <c:v>5.080197030109196</c:v>
                </c:pt>
                <c:pt idx="124">
                  <c:v>5.095148421072855</c:v>
                </c:pt>
                <c:pt idx="125">
                  <c:v>5.109369279261061</c:v>
                </c:pt>
                <c:pt idx="126">
                  <c:v>5.12701728245051</c:v>
                </c:pt>
                <c:pt idx="127">
                  <c:v>5.148528621027711</c:v>
                </c:pt>
                <c:pt idx="128">
                  <c:v>5.162450889692028</c:v>
                </c:pt>
                <c:pt idx="129">
                  <c:v>5.17737775865308</c:v>
                </c:pt>
                <c:pt idx="130">
                  <c:v>5.188301185184196</c:v>
                </c:pt>
                <c:pt idx="131">
                  <c:v>5.203843031636191</c:v>
                </c:pt>
                <c:pt idx="132">
                  <c:v>5.217928539399109</c:v>
                </c:pt>
                <c:pt idx="133">
                  <c:v>5.238562932264225</c:v>
                </c:pt>
                <c:pt idx="134">
                  <c:v>5.260405332239824</c:v>
                </c:pt>
                <c:pt idx="135">
                  <c:v>5.280350693046005</c:v>
                </c:pt>
                <c:pt idx="136">
                  <c:v>5.295078656406124</c:v>
                </c:pt>
                <c:pt idx="137">
                  <c:v>5.30964081176805</c:v>
                </c:pt>
                <c:pt idx="138">
                  <c:v>5.324360662427652</c:v>
                </c:pt>
                <c:pt idx="139">
                  <c:v>5.339308309243583</c:v>
                </c:pt>
                <c:pt idx="140">
                  <c:v>5.354824626357782</c:v>
                </c:pt>
                <c:pt idx="141">
                  <c:v>5.368363135483145</c:v>
                </c:pt>
                <c:pt idx="142">
                  <c:v>5.381647464749598</c:v>
                </c:pt>
                <c:pt idx="143">
                  <c:v>5.396157485369171</c:v>
                </c:pt>
                <c:pt idx="144">
                  <c:v>5.410103765844095</c:v>
                </c:pt>
                <c:pt idx="145">
                  <c:v>5.427137040173719</c:v>
                </c:pt>
                <c:pt idx="146">
                  <c:v>5.440995617633535</c:v>
                </c:pt>
                <c:pt idx="147">
                  <c:v>5.456396402310685</c:v>
                </c:pt>
                <c:pt idx="148">
                  <c:v>5.470569242607547</c:v>
                </c:pt>
                <c:pt idx="149">
                  <c:v>5.485978237142202</c:v>
                </c:pt>
                <c:pt idx="150">
                  <c:v>5.501950226879838</c:v>
                </c:pt>
                <c:pt idx="151">
                  <c:v>5.515675188002534</c:v>
                </c:pt>
                <c:pt idx="152">
                  <c:v>5.525017581753298</c:v>
                </c:pt>
                <c:pt idx="153">
                  <c:v>5.538716967044967</c:v>
                </c:pt>
                <c:pt idx="154">
                  <c:v>5.553531081284316</c:v>
                </c:pt>
                <c:pt idx="155">
                  <c:v>5.564897941626728</c:v>
                </c:pt>
                <c:pt idx="156">
                  <c:v>5.576191567661834</c:v>
                </c:pt>
                <c:pt idx="157">
                  <c:v>5.588250411881142</c:v>
                </c:pt>
                <c:pt idx="158">
                  <c:v>5.59947149766739</c:v>
                </c:pt>
                <c:pt idx="159">
                  <c:v>5.613263434270902</c:v>
                </c:pt>
                <c:pt idx="160">
                  <c:v>5.625846243249316</c:v>
                </c:pt>
                <c:pt idx="161">
                  <c:v>5.637294553348749</c:v>
                </c:pt>
                <c:pt idx="162">
                  <c:v>5.648468327107215</c:v>
                </c:pt>
                <c:pt idx="163">
                  <c:v>5.659620551136596</c:v>
                </c:pt>
                <c:pt idx="164">
                  <c:v>5.670553833094104</c:v>
                </c:pt>
                <c:pt idx="165">
                  <c:v>5.678208708654224</c:v>
                </c:pt>
                <c:pt idx="166">
                  <c:v>5.689417197198149</c:v>
                </c:pt>
                <c:pt idx="167">
                  <c:v>5.700857682714048</c:v>
                </c:pt>
                <c:pt idx="168">
                  <c:v>5.710725628489688</c:v>
                </c:pt>
                <c:pt idx="169">
                  <c:v>5.717785301312163</c:v>
                </c:pt>
                <c:pt idx="170">
                  <c:v>5.726811126493787</c:v>
                </c:pt>
                <c:pt idx="171">
                  <c:v>5.73331525515641</c:v>
                </c:pt>
                <c:pt idx="172">
                  <c:v>5.741699835173572</c:v>
                </c:pt>
                <c:pt idx="173">
                  <c:v>5.749835218352238</c:v>
                </c:pt>
                <c:pt idx="174">
                  <c:v>5.757600979569135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66888"/>
        <c:axId val="2072269960"/>
      </c:scatterChart>
      <c:valAx>
        <c:axId val="2072266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269960"/>
        <c:crosses val="autoZero"/>
        <c:crossBetween val="midCat"/>
      </c:valAx>
      <c:valAx>
        <c:axId val="207226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6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Colombia!$R$1</c:f>
              <c:strCache>
                <c:ptCount val="1"/>
                <c:pt idx="0">
                  <c:v>Casos nuevos (factor)</c:v>
                </c:pt>
              </c:strCache>
            </c:strRef>
          </c:tx>
          <c:spPr>
            <a:ln w="47625">
              <a:noFill/>
            </a:ln>
          </c:spPr>
          <c:xVal>
            <c:numRef>
              <c:f>Colombia!$Q$2:$Q$180</c:f>
              <c:numCache>
                <c:formatCode>0</c:formatCode>
                <c:ptCount val="1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</c:numCache>
            </c:numRef>
          </c:xVal>
          <c:yVal>
            <c:numRef>
              <c:f>Colombia!$R$2:$R$180</c:f>
              <c:numCache>
                <c:formatCode>0.000</c:formatCode>
                <c:ptCount val="179"/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1.333333333333333</c:v>
                </c:pt>
                <c:pt idx="7">
                  <c:v>1.333333333333333</c:v>
                </c:pt>
                <c:pt idx="8">
                  <c:v>1.5</c:v>
                </c:pt>
                <c:pt idx="9">
                  <c:v>1.416666666666667</c:v>
                </c:pt>
                <c:pt idx="10">
                  <c:v>1.588235294117647</c:v>
                </c:pt>
                <c:pt idx="11">
                  <c:v>1.203703703703704</c:v>
                </c:pt>
                <c:pt idx="12">
                  <c:v>1.430769230769231</c:v>
                </c:pt>
                <c:pt idx="13">
                  <c:v>1.161290322580645</c:v>
                </c:pt>
                <c:pt idx="14">
                  <c:v>1.462962962962963</c:v>
                </c:pt>
                <c:pt idx="15">
                  <c:v>1.240506329113924</c:v>
                </c:pt>
                <c:pt idx="16">
                  <c:v>1.198979591836735</c:v>
                </c:pt>
                <c:pt idx="17">
                  <c:v>1.302127659574468</c:v>
                </c:pt>
                <c:pt idx="18">
                  <c:v>1.235294117647059</c:v>
                </c:pt>
                <c:pt idx="19">
                  <c:v>1.243386243386243</c:v>
                </c:pt>
                <c:pt idx="20">
                  <c:v>1.04468085106383</c:v>
                </c:pt>
                <c:pt idx="21">
                  <c:v>1.09775967413442</c:v>
                </c:pt>
                <c:pt idx="22">
                  <c:v>1.128014842300556</c:v>
                </c:pt>
                <c:pt idx="23">
                  <c:v>1.154605263157895</c:v>
                </c:pt>
                <c:pt idx="24">
                  <c:v>1.136752136752137</c:v>
                </c:pt>
                <c:pt idx="25">
                  <c:v>1.135338345864662</c:v>
                </c:pt>
                <c:pt idx="26">
                  <c:v>1.175496688741722</c:v>
                </c:pt>
                <c:pt idx="27">
                  <c:v>1.090140845070423</c:v>
                </c:pt>
                <c:pt idx="28">
                  <c:v>1.09130060292851</c:v>
                </c:pt>
                <c:pt idx="29">
                  <c:v>1.109707971586425</c:v>
                </c:pt>
                <c:pt idx="30">
                  <c:v>1.056187766714082</c:v>
                </c:pt>
                <c:pt idx="31">
                  <c:v>1.063299663299663</c:v>
                </c:pt>
                <c:pt idx="32">
                  <c:v>1.127295756808106</c:v>
                </c:pt>
                <c:pt idx="33">
                  <c:v>1.153932584269663</c:v>
                </c:pt>
                <c:pt idx="34">
                  <c:v>1.082278481012658</c:v>
                </c:pt>
                <c:pt idx="35">
                  <c:v>1.112460638776428</c:v>
                </c:pt>
                <c:pt idx="36">
                  <c:v>1.095430651031136</c:v>
                </c:pt>
                <c:pt idx="37">
                  <c:v>1.024732373569583</c:v>
                </c:pt>
                <c:pt idx="38">
                  <c:v>1.027377521613833</c:v>
                </c:pt>
                <c:pt idx="39">
                  <c:v>1.0445301542777</c:v>
                </c:pt>
                <c:pt idx="40">
                  <c:v>1.042296072507553</c:v>
                </c:pt>
                <c:pt idx="41">
                  <c:v>1.04122383252818</c:v>
                </c:pt>
                <c:pt idx="42">
                  <c:v>1.06371790906279</c:v>
                </c:pt>
                <c:pt idx="43">
                  <c:v>1.052922361151497</c:v>
                </c:pt>
                <c:pt idx="44">
                  <c:v>1.047224523612262</c:v>
                </c:pt>
                <c:pt idx="45">
                  <c:v>1.048786919831224</c:v>
                </c:pt>
                <c:pt idx="46">
                  <c:v>1.04324867990948</c:v>
                </c:pt>
                <c:pt idx="47">
                  <c:v>1.049891540130152</c:v>
                </c:pt>
                <c:pt idx="48">
                  <c:v>1.047061524334252</c:v>
                </c:pt>
                <c:pt idx="49">
                  <c:v>1.070160052620039</c:v>
                </c:pt>
                <c:pt idx="50">
                  <c:v>1.053472649047326</c:v>
                </c:pt>
                <c:pt idx="51">
                  <c:v>1.046091015169195</c:v>
                </c:pt>
                <c:pt idx="52">
                  <c:v>1.040527979178286</c:v>
                </c:pt>
                <c:pt idx="53">
                  <c:v>1.062890834375558</c:v>
                </c:pt>
                <c:pt idx="54">
                  <c:v>1.044041015296689</c:v>
                </c:pt>
                <c:pt idx="55">
                  <c:v>1.04765738206408</c:v>
                </c:pt>
                <c:pt idx="56">
                  <c:v>1.076686645151375</c:v>
                </c:pt>
                <c:pt idx="57">
                  <c:v>1.039823008849557</c:v>
                </c:pt>
                <c:pt idx="58">
                  <c:v>1.052573781743308</c:v>
                </c:pt>
                <c:pt idx="59">
                  <c:v>1.039775691184142</c:v>
                </c:pt>
                <c:pt idx="60">
                  <c:v>1.080270914335883</c:v>
                </c:pt>
                <c:pt idx="61">
                  <c:v>1.040171833275282</c:v>
                </c:pt>
                <c:pt idx="62">
                  <c:v>1.05547494139971</c:v>
                </c:pt>
                <c:pt idx="63">
                  <c:v>1.062923011844332</c:v>
                </c:pt>
                <c:pt idx="64">
                  <c:v>1.044174708984181</c:v>
                </c:pt>
                <c:pt idx="65">
                  <c:v>1.054121010004764</c:v>
                </c:pt>
                <c:pt idx="66">
                  <c:v>1.049715267106571</c:v>
                </c:pt>
                <c:pt idx="67">
                  <c:v>1.056746749332644</c:v>
                </c:pt>
                <c:pt idx="68">
                  <c:v>1.053617992177314</c:v>
                </c:pt>
                <c:pt idx="69">
                  <c:v>1.052590873936582</c:v>
                </c:pt>
                <c:pt idx="70">
                  <c:v>1.045260837619397</c:v>
                </c:pt>
                <c:pt idx="71">
                  <c:v>1.050119499507943</c:v>
                </c:pt>
                <c:pt idx="72">
                  <c:v>1.042506191846844</c:v>
                </c:pt>
                <c:pt idx="73">
                  <c:v>1.046295107229999</c:v>
                </c:pt>
                <c:pt idx="74">
                  <c:v>1.039275851488187</c:v>
                </c:pt>
                <c:pt idx="75">
                  <c:v>1.044405078240331</c:v>
                </c:pt>
                <c:pt idx="76">
                  <c:v>1.036354384576242</c:v>
                </c:pt>
                <c:pt idx="77">
                  <c:v>1.043698854337152</c:v>
                </c:pt>
                <c:pt idx="78">
                  <c:v>1.054675657310125</c:v>
                </c:pt>
                <c:pt idx="79">
                  <c:v>1.049462259007781</c:v>
                </c:pt>
                <c:pt idx="80">
                  <c:v>1.038063754427391</c:v>
                </c:pt>
                <c:pt idx="81">
                  <c:v>1.046494699968154</c:v>
                </c:pt>
                <c:pt idx="82">
                  <c:v>1.047863322175368</c:v>
                </c:pt>
                <c:pt idx="83">
                  <c:v>1.052356455360106</c:v>
                </c:pt>
                <c:pt idx="84">
                  <c:v>1.052117007017267</c:v>
                </c:pt>
                <c:pt idx="85">
                  <c:v>1.058003597122302</c:v>
                </c:pt>
                <c:pt idx="86">
                  <c:v>1.040621901119139</c:v>
                </c:pt>
                <c:pt idx="87">
                  <c:v>1.037776945853044</c:v>
                </c:pt>
                <c:pt idx="88">
                  <c:v>1.04394451185518</c:v>
                </c:pt>
                <c:pt idx="89">
                  <c:v>1.047780605032513</c:v>
                </c:pt>
                <c:pt idx="90">
                  <c:v>1.052947172752893</c:v>
                </c:pt>
                <c:pt idx="91">
                  <c:v>1.043137813211845</c:v>
                </c:pt>
                <c:pt idx="92">
                  <c:v>1.037996451480824</c:v>
                </c:pt>
                <c:pt idx="93">
                  <c:v>1.031793199568727</c:v>
                </c:pt>
                <c:pt idx="94">
                  <c:v>1.037796921194821</c:v>
                </c:pt>
                <c:pt idx="95">
                  <c:v>1.033276848645595</c:v>
                </c:pt>
                <c:pt idx="96">
                  <c:v>1.03821837714503</c:v>
                </c:pt>
                <c:pt idx="97">
                  <c:v>1.035025868778902</c:v>
                </c:pt>
                <c:pt idx="98">
                  <c:v>1.036406263823764</c:v>
                </c:pt>
                <c:pt idx="99">
                  <c:v>1.040291945879039</c:v>
                </c:pt>
                <c:pt idx="100">
                  <c:v>1.04498830673286</c:v>
                </c:pt>
                <c:pt idx="101">
                  <c:v>1.041696931624099</c:v>
                </c:pt>
                <c:pt idx="102">
                  <c:v>1.03520343742344</c:v>
                </c:pt>
                <c:pt idx="103">
                  <c:v>1.038502849028782</c:v>
                </c:pt>
                <c:pt idx="104">
                  <c:v>1.055586719489535</c:v>
                </c:pt>
                <c:pt idx="105">
                  <c:v>1.050799608084096</c:v>
                </c:pt>
                <c:pt idx="106">
                  <c:v>1.037249510082812</c:v>
                </c:pt>
                <c:pt idx="107">
                  <c:v>1.045998202123932</c:v>
                </c:pt>
                <c:pt idx="108">
                  <c:v>1.03686709782672</c:v>
                </c:pt>
                <c:pt idx="109">
                  <c:v>1.033561384038324</c:v>
                </c:pt>
                <c:pt idx="110">
                  <c:v>1.048129723264285</c:v>
                </c:pt>
                <c:pt idx="111">
                  <c:v>1.040019192613437</c:v>
                </c:pt>
                <c:pt idx="112">
                  <c:v>1.052905896582252</c:v>
                </c:pt>
                <c:pt idx="113">
                  <c:v>1.04913431704602</c:v>
                </c:pt>
                <c:pt idx="114">
                  <c:v>1.035872718447698</c:v>
                </c:pt>
                <c:pt idx="115">
                  <c:v>1.035676535649293</c:v>
                </c:pt>
                <c:pt idx="116">
                  <c:v>1.02949191418621</c:v>
                </c:pt>
                <c:pt idx="117">
                  <c:v>1.042546450544733</c:v>
                </c:pt>
                <c:pt idx="118">
                  <c:v>1.04020233508808</c:v>
                </c:pt>
                <c:pt idx="119">
                  <c:v>1.031995099425125</c:v>
                </c:pt>
                <c:pt idx="120">
                  <c:v>1.035468700059358</c:v>
                </c:pt>
                <c:pt idx="121">
                  <c:v>1.032816234378996</c:v>
                </c:pt>
                <c:pt idx="122">
                  <c:v>1.027077106993425</c:v>
                </c:pt>
                <c:pt idx="123">
                  <c:v>1.035026313382829</c:v>
                </c:pt>
                <c:pt idx="124">
                  <c:v>1.033286744742719</c:v>
                </c:pt>
                <c:pt idx="125">
                  <c:v>1.041472970661857</c:v>
                </c:pt>
                <c:pt idx="126">
                  <c:v>1.05077888828346</c:v>
                </c:pt>
                <c:pt idx="127">
                  <c:v>1.032576575552651</c:v>
                </c:pt>
                <c:pt idx="128">
                  <c:v>1.034967873309393</c:v>
                </c:pt>
                <c:pt idx="129">
                  <c:v>1.025471102396225</c:v>
                </c:pt>
                <c:pt idx="130">
                  <c:v>1.036434465279983</c:v>
                </c:pt>
                <c:pt idx="131">
                  <c:v>1.032964765037712</c:v>
                </c:pt>
                <c:pt idx="132">
                  <c:v>1.048659252038821</c:v>
                </c:pt>
                <c:pt idx="133">
                  <c:v>1.051580199300255</c:v>
                </c:pt>
                <c:pt idx="134">
                  <c:v>1.046996815636324</c:v>
                </c:pt>
                <c:pt idx="135">
                  <c:v>1.034493969585737</c:v>
                </c:pt>
                <c:pt idx="136">
                  <c:v>1.034099088595789</c:v>
                </c:pt>
                <c:pt idx="137">
                  <c:v>1.034474645229284</c:v>
                </c:pt>
                <c:pt idx="138">
                  <c:v>1.035017390233039</c:v>
                </c:pt>
                <c:pt idx="139">
                  <c:v>1.036373541853608</c:v>
                </c:pt>
                <c:pt idx="140">
                  <c:v>1.03166455363493</c:v>
                </c:pt>
                <c:pt idx="141">
                  <c:v>1.03106092720336</c:v>
                </c:pt>
                <c:pt idx="142">
                  <c:v>1.033974957951785</c:v>
                </c:pt>
                <c:pt idx="143">
                  <c:v>1.032633667502089</c:v>
                </c:pt>
                <c:pt idx="144">
                  <c:v>1.039999844419119</c:v>
                </c:pt>
                <c:pt idx="145">
                  <c:v>1.032425154739421</c:v>
                </c:pt>
                <c:pt idx="146">
                  <c:v>1.036097879045842</c:v>
                </c:pt>
                <c:pt idx="147">
                  <c:v>1.033172505419201</c:v>
                </c:pt>
                <c:pt idx="148">
                  <c:v>1.036117465517008</c:v>
                </c:pt>
                <c:pt idx="149">
                  <c:v>1.037461501530141</c:v>
                </c:pt>
                <c:pt idx="150">
                  <c:v>1.032107564591328</c:v>
                </c:pt>
                <c:pt idx="151">
                  <c:v>1.021744700320268</c:v>
                </c:pt>
                <c:pt idx="152">
                  <c:v>1.032046785022345</c:v>
                </c:pt>
                <c:pt idx="153">
                  <c:v>1.034699202230746</c:v>
                </c:pt>
                <c:pt idx="154">
                  <c:v>1.026518688322943</c:v>
                </c:pt>
                <c:pt idx="155">
                  <c:v>1.026345602893278</c:v>
                </c:pt>
                <c:pt idx="156">
                  <c:v>1.028155597420861</c:v>
                </c:pt>
                <c:pt idx="157">
                  <c:v>1.026174186605279</c:v>
                </c:pt>
                <c:pt idx="158">
                  <c:v>1.032266745132953</c:v>
                </c:pt>
                <c:pt idx="159">
                  <c:v>1.029396788426446</c:v>
                </c:pt>
                <c:pt idx="160">
                  <c:v>1.026711224820659</c:v>
                </c:pt>
                <c:pt idx="161">
                  <c:v>1.026062401309344</c:v>
                </c:pt>
                <c:pt idx="162">
                  <c:v>1.026011489268969</c:v>
                </c:pt>
                <c:pt idx="163">
                  <c:v>1.025494373632822</c:v>
                </c:pt>
                <c:pt idx="164">
                  <c:v>1.017782257031337</c:v>
                </c:pt>
                <c:pt idx="165">
                  <c:v>1.026144421600302</c:v>
                </c:pt>
                <c:pt idx="166">
                  <c:v>1.026692726967914</c:v>
                </c:pt>
                <c:pt idx="167">
                  <c:v>1.022981890883312</c:v>
                </c:pt>
                <c:pt idx="168">
                  <c:v>1.016388336814484</c:v>
                </c:pt>
                <c:pt idx="169">
                  <c:v>1.021000195350654</c:v>
                </c:pt>
                <c:pt idx="170">
                  <c:v>1.015089016569031</c:v>
                </c:pt>
                <c:pt idx="171">
                  <c:v>1.019493778954702</c:v>
                </c:pt>
                <c:pt idx="172">
                  <c:v>1.018908964357182</c:v>
                </c:pt>
                <c:pt idx="173">
                  <c:v>1.018042154100134</c:v>
                </c:pt>
                <c:pt idx="174">
                  <c:v>1.017040907264054</c:v>
                </c:pt>
                <c:pt idx="175">
                  <c:v>1.014600822649316</c:v>
                </c:pt>
                <c:pt idx="176">
                  <c:v>1.015908013276434</c:v>
                </c:pt>
                <c:pt idx="177">
                  <c:v>1.013375250452565</c:v>
                </c:pt>
                <c:pt idx="178">
                  <c:v>1.011892660106787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99896"/>
        <c:axId val="2072302984"/>
      </c:scatterChart>
      <c:valAx>
        <c:axId val="2072299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302984"/>
        <c:crosses val="autoZero"/>
        <c:crossBetween val="midCat"/>
      </c:valAx>
      <c:valAx>
        <c:axId val="207230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9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Colombia!$V$1</c:f>
              <c:strCache>
                <c:ptCount val="1"/>
                <c:pt idx="0">
                  <c:v>Casos nuevos (resta)</c:v>
                </c:pt>
              </c:strCache>
            </c:strRef>
          </c:tx>
          <c:invertIfNegative val="0"/>
          <c:val>
            <c:numRef>
              <c:f>Colombia!$V$2:$V$180</c:f>
              <c:numCache>
                <c:formatCode>General</c:formatCode>
                <c:ptCount val="17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8.0</c:v>
                </c:pt>
                <c:pt idx="9">
                  <c:v>10.0</c:v>
                </c:pt>
                <c:pt idx="10">
                  <c:v>20.0</c:v>
                </c:pt>
                <c:pt idx="11">
                  <c:v>11.0</c:v>
                </c:pt>
                <c:pt idx="12">
                  <c:v>28.0</c:v>
                </c:pt>
                <c:pt idx="13">
                  <c:v>15.0</c:v>
                </c:pt>
                <c:pt idx="14">
                  <c:v>50.0</c:v>
                </c:pt>
                <c:pt idx="15">
                  <c:v>38.0</c:v>
                </c:pt>
                <c:pt idx="16">
                  <c:v>39.0</c:v>
                </c:pt>
                <c:pt idx="17">
                  <c:v>71.0</c:v>
                </c:pt>
                <c:pt idx="18">
                  <c:v>72.0</c:v>
                </c:pt>
                <c:pt idx="19">
                  <c:v>92.0</c:v>
                </c:pt>
                <c:pt idx="20">
                  <c:v>21.0</c:v>
                </c:pt>
                <c:pt idx="21">
                  <c:v>48.0</c:v>
                </c:pt>
                <c:pt idx="22">
                  <c:v>69.0</c:v>
                </c:pt>
                <c:pt idx="23">
                  <c:v>94.0</c:v>
                </c:pt>
                <c:pt idx="24">
                  <c:v>96.0</c:v>
                </c:pt>
                <c:pt idx="25">
                  <c:v>108.0</c:v>
                </c:pt>
                <c:pt idx="26">
                  <c:v>159.0</c:v>
                </c:pt>
                <c:pt idx="27">
                  <c:v>96.0</c:v>
                </c:pt>
                <c:pt idx="28">
                  <c:v>106.0</c:v>
                </c:pt>
                <c:pt idx="29">
                  <c:v>139.0</c:v>
                </c:pt>
                <c:pt idx="30">
                  <c:v>79.0</c:v>
                </c:pt>
                <c:pt idx="31">
                  <c:v>94.0</c:v>
                </c:pt>
                <c:pt idx="32">
                  <c:v>201.0</c:v>
                </c:pt>
                <c:pt idx="33">
                  <c:v>274.0</c:v>
                </c:pt>
                <c:pt idx="34">
                  <c:v>169.0</c:v>
                </c:pt>
                <c:pt idx="35">
                  <c:v>250.0</c:v>
                </c:pt>
                <c:pt idx="36">
                  <c:v>236.0</c:v>
                </c:pt>
                <c:pt idx="37">
                  <c:v>67.0</c:v>
                </c:pt>
                <c:pt idx="38">
                  <c:v>76.0</c:v>
                </c:pt>
                <c:pt idx="39">
                  <c:v>127.0</c:v>
                </c:pt>
                <c:pt idx="40">
                  <c:v>126.0</c:v>
                </c:pt>
                <c:pt idx="41">
                  <c:v>128.0</c:v>
                </c:pt>
                <c:pt idx="42">
                  <c:v>206.0</c:v>
                </c:pt>
                <c:pt idx="43">
                  <c:v>182.0</c:v>
                </c:pt>
                <c:pt idx="44">
                  <c:v>171.0</c:v>
                </c:pt>
                <c:pt idx="45">
                  <c:v>185.0</c:v>
                </c:pt>
                <c:pt idx="46">
                  <c:v>172.0</c:v>
                </c:pt>
                <c:pt idx="47">
                  <c:v>207.0</c:v>
                </c:pt>
                <c:pt idx="48">
                  <c:v>205.0</c:v>
                </c:pt>
                <c:pt idx="49">
                  <c:v>320.0</c:v>
                </c:pt>
                <c:pt idx="50">
                  <c:v>261.0</c:v>
                </c:pt>
                <c:pt idx="51">
                  <c:v>237.0</c:v>
                </c:pt>
                <c:pt idx="52">
                  <c:v>218.0</c:v>
                </c:pt>
                <c:pt idx="53">
                  <c:v>352.0</c:v>
                </c:pt>
                <c:pt idx="54">
                  <c:v>262.0</c:v>
                </c:pt>
                <c:pt idx="55">
                  <c:v>296.0</c:v>
                </c:pt>
                <c:pt idx="56">
                  <c:v>499.0</c:v>
                </c:pt>
                <c:pt idx="57">
                  <c:v>279.0</c:v>
                </c:pt>
                <c:pt idx="58">
                  <c:v>383.0</c:v>
                </c:pt>
                <c:pt idx="59">
                  <c:v>305.0</c:v>
                </c:pt>
                <c:pt idx="60">
                  <c:v>640.0</c:v>
                </c:pt>
                <c:pt idx="61">
                  <c:v>346.0</c:v>
                </c:pt>
                <c:pt idx="62">
                  <c:v>497.0</c:v>
                </c:pt>
                <c:pt idx="63">
                  <c:v>595.0</c:v>
                </c:pt>
                <c:pt idx="64">
                  <c:v>444.0</c:v>
                </c:pt>
                <c:pt idx="65">
                  <c:v>568.0</c:v>
                </c:pt>
                <c:pt idx="66">
                  <c:v>550.0</c:v>
                </c:pt>
                <c:pt idx="67">
                  <c:v>659.0</c:v>
                </c:pt>
                <c:pt idx="68">
                  <c:v>658.0</c:v>
                </c:pt>
                <c:pt idx="69">
                  <c:v>680.0</c:v>
                </c:pt>
                <c:pt idx="70">
                  <c:v>616.0</c:v>
                </c:pt>
                <c:pt idx="71">
                  <c:v>713.0</c:v>
                </c:pt>
                <c:pt idx="72">
                  <c:v>635.0</c:v>
                </c:pt>
                <c:pt idx="73">
                  <c:v>721.0</c:v>
                </c:pt>
                <c:pt idx="74">
                  <c:v>640.0</c:v>
                </c:pt>
                <c:pt idx="75">
                  <c:v>752.0</c:v>
                </c:pt>
                <c:pt idx="76">
                  <c:v>643.0</c:v>
                </c:pt>
                <c:pt idx="77">
                  <c:v>801.0</c:v>
                </c:pt>
                <c:pt idx="78">
                  <c:v>1046.0</c:v>
                </c:pt>
                <c:pt idx="79">
                  <c:v>998.0</c:v>
                </c:pt>
                <c:pt idx="80">
                  <c:v>806.0</c:v>
                </c:pt>
                <c:pt idx="81">
                  <c:v>1022.0</c:v>
                </c:pt>
                <c:pt idx="82">
                  <c:v>1101.0</c:v>
                </c:pt>
                <c:pt idx="83">
                  <c:v>1262.0</c:v>
                </c:pt>
                <c:pt idx="84">
                  <c:v>1322.0</c:v>
                </c:pt>
                <c:pt idx="85">
                  <c:v>1548.0</c:v>
                </c:pt>
                <c:pt idx="86">
                  <c:v>1147.0</c:v>
                </c:pt>
                <c:pt idx="87">
                  <c:v>1110.0</c:v>
                </c:pt>
                <c:pt idx="88">
                  <c:v>1340.0</c:v>
                </c:pt>
                <c:pt idx="89">
                  <c:v>1521.0</c:v>
                </c:pt>
                <c:pt idx="90">
                  <c:v>1766.0</c:v>
                </c:pt>
                <c:pt idx="91">
                  <c:v>1515.0</c:v>
                </c:pt>
                <c:pt idx="92">
                  <c:v>1392.0</c:v>
                </c:pt>
                <c:pt idx="93">
                  <c:v>1209.0</c:v>
                </c:pt>
                <c:pt idx="94">
                  <c:v>1483.0</c:v>
                </c:pt>
                <c:pt idx="95">
                  <c:v>1355.0</c:v>
                </c:pt>
                <c:pt idx="96">
                  <c:v>1608.0</c:v>
                </c:pt>
                <c:pt idx="97">
                  <c:v>1530.0</c:v>
                </c:pt>
                <c:pt idx="98">
                  <c:v>1646.0</c:v>
                </c:pt>
                <c:pt idx="99">
                  <c:v>1888.0</c:v>
                </c:pt>
                <c:pt idx="100">
                  <c:v>2193.0</c:v>
                </c:pt>
                <c:pt idx="101">
                  <c:v>2124.0</c:v>
                </c:pt>
                <c:pt idx="102">
                  <c:v>1868.0</c:v>
                </c:pt>
                <c:pt idx="103">
                  <c:v>2115.0</c:v>
                </c:pt>
                <c:pt idx="104">
                  <c:v>3171.0</c:v>
                </c:pt>
                <c:pt idx="105">
                  <c:v>3059.0</c:v>
                </c:pt>
                <c:pt idx="106">
                  <c:v>2357.0</c:v>
                </c:pt>
                <c:pt idx="107">
                  <c:v>3019.0</c:v>
                </c:pt>
                <c:pt idx="108">
                  <c:v>2531.0</c:v>
                </c:pt>
                <c:pt idx="109">
                  <c:v>2389.0</c:v>
                </c:pt>
                <c:pt idx="110">
                  <c:v>3541.0</c:v>
                </c:pt>
                <c:pt idx="111">
                  <c:v>3086.0</c:v>
                </c:pt>
                <c:pt idx="112">
                  <c:v>4243.0</c:v>
                </c:pt>
                <c:pt idx="113">
                  <c:v>4149.0</c:v>
                </c:pt>
                <c:pt idx="114">
                  <c:v>3178.0</c:v>
                </c:pt>
                <c:pt idx="115">
                  <c:v>3274.0</c:v>
                </c:pt>
                <c:pt idx="116">
                  <c:v>2803.0</c:v>
                </c:pt>
                <c:pt idx="117">
                  <c:v>4163.0</c:v>
                </c:pt>
                <c:pt idx="118">
                  <c:v>4101.0</c:v>
                </c:pt>
                <c:pt idx="119">
                  <c:v>3395.0</c:v>
                </c:pt>
                <c:pt idx="120">
                  <c:v>3884.0</c:v>
                </c:pt>
                <c:pt idx="121">
                  <c:v>3721.0</c:v>
                </c:pt>
                <c:pt idx="122">
                  <c:v>3171.0</c:v>
                </c:pt>
                <c:pt idx="123">
                  <c:v>4213.0</c:v>
                </c:pt>
                <c:pt idx="124">
                  <c:v>4144.0</c:v>
                </c:pt>
                <c:pt idx="125">
                  <c:v>5335.0</c:v>
                </c:pt>
                <c:pt idx="126">
                  <c:v>6803.0</c:v>
                </c:pt>
                <c:pt idx="127">
                  <c:v>4586.0</c:v>
                </c:pt>
                <c:pt idx="128">
                  <c:v>5083.0</c:v>
                </c:pt>
                <c:pt idx="129">
                  <c:v>3832.0</c:v>
                </c:pt>
                <c:pt idx="130">
                  <c:v>5621.0</c:v>
                </c:pt>
                <c:pt idx="131">
                  <c:v>5271.0</c:v>
                </c:pt>
                <c:pt idx="132">
                  <c:v>8037.0</c:v>
                </c:pt>
                <c:pt idx="133">
                  <c:v>8934.0</c:v>
                </c:pt>
                <c:pt idx="134">
                  <c:v>8560.0</c:v>
                </c:pt>
                <c:pt idx="135">
                  <c:v>6578.0</c:v>
                </c:pt>
                <c:pt idx="136">
                  <c:v>6727.0</c:v>
                </c:pt>
                <c:pt idx="137">
                  <c:v>7033.0</c:v>
                </c:pt>
                <c:pt idx="138">
                  <c:v>7390.0</c:v>
                </c:pt>
                <c:pt idx="139">
                  <c:v>7945.0</c:v>
                </c:pt>
                <c:pt idx="140">
                  <c:v>7168.0</c:v>
                </c:pt>
                <c:pt idx="141">
                  <c:v>7254.0</c:v>
                </c:pt>
                <c:pt idx="142">
                  <c:v>8181.0</c:v>
                </c:pt>
                <c:pt idx="143">
                  <c:v>8125.0</c:v>
                </c:pt>
                <c:pt idx="144">
                  <c:v>10284.0</c:v>
                </c:pt>
                <c:pt idx="145">
                  <c:v>8670.0</c:v>
                </c:pt>
                <c:pt idx="146">
                  <c:v>9965.0</c:v>
                </c:pt>
                <c:pt idx="147">
                  <c:v>9488.0</c:v>
                </c:pt>
                <c:pt idx="148">
                  <c:v>10673.0</c:v>
                </c:pt>
                <c:pt idx="149">
                  <c:v>11470.0</c:v>
                </c:pt>
                <c:pt idx="150">
                  <c:v>10199.0</c:v>
                </c:pt>
                <c:pt idx="151">
                  <c:v>7129.0</c:v>
                </c:pt>
                <c:pt idx="152">
                  <c:v>10735.0</c:v>
                </c:pt>
                <c:pt idx="153">
                  <c:v>11996.0</c:v>
                </c:pt>
                <c:pt idx="154">
                  <c:v>9486.0</c:v>
                </c:pt>
                <c:pt idx="155">
                  <c:v>9674.0</c:v>
                </c:pt>
                <c:pt idx="156">
                  <c:v>10611.0</c:v>
                </c:pt>
                <c:pt idx="157">
                  <c:v>10142.0</c:v>
                </c:pt>
                <c:pt idx="158">
                  <c:v>12830.0</c:v>
                </c:pt>
                <c:pt idx="159">
                  <c:v>12066.0</c:v>
                </c:pt>
                <c:pt idx="160">
                  <c:v>11286.0</c:v>
                </c:pt>
                <c:pt idx="161">
                  <c:v>11306.0</c:v>
                </c:pt>
                <c:pt idx="162">
                  <c:v>11578.0</c:v>
                </c:pt>
                <c:pt idx="163">
                  <c:v>11643.0</c:v>
                </c:pt>
                <c:pt idx="164">
                  <c:v>8328.0</c:v>
                </c:pt>
                <c:pt idx="165">
                  <c:v>12462.0</c:v>
                </c:pt>
                <c:pt idx="166">
                  <c:v>13056.0</c:v>
                </c:pt>
                <c:pt idx="167">
                  <c:v>11541.0</c:v>
                </c:pt>
                <c:pt idx="168">
                  <c:v>8419.0</c:v>
                </c:pt>
                <c:pt idx="169">
                  <c:v>10965.0</c:v>
                </c:pt>
                <c:pt idx="170">
                  <c:v>8044.0</c:v>
                </c:pt>
                <c:pt idx="171">
                  <c:v>10549.0</c:v>
                </c:pt>
                <c:pt idx="172">
                  <c:v>10432.0</c:v>
                </c:pt>
                <c:pt idx="173">
                  <c:v>10142.0</c:v>
                </c:pt>
                <c:pt idx="174">
                  <c:v>9752.0</c:v>
                </c:pt>
                <c:pt idx="175">
                  <c:v>8498.0</c:v>
                </c:pt>
                <c:pt idx="176">
                  <c:v>9394.0</c:v>
                </c:pt>
                <c:pt idx="177">
                  <c:v>8024.0</c:v>
                </c:pt>
                <c:pt idx="178">
                  <c:v>7230.0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285448"/>
        <c:axId val="2062288440"/>
      </c:barChart>
      <c:catAx>
        <c:axId val="20622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88440"/>
        <c:crosses val="autoZero"/>
        <c:auto val="1"/>
        <c:lblAlgn val="ctr"/>
        <c:lblOffset val="100"/>
        <c:noMultiLvlLbl val="0"/>
      </c:catAx>
      <c:valAx>
        <c:axId val="20622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Colombia!$L$28:$L$180</c:f>
              <c:numCache>
                <c:formatCode>0</c:formatCode>
                <c:ptCount val="153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36.0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47.0</c:v>
                </c:pt>
                <c:pt idx="21">
                  <c:v>48.0</c:v>
                </c:pt>
                <c:pt idx="22">
                  <c:v>49.0</c:v>
                </c:pt>
                <c:pt idx="23">
                  <c:v>50.0</c:v>
                </c:pt>
                <c:pt idx="24">
                  <c:v>51.0</c:v>
                </c:pt>
                <c:pt idx="25">
                  <c:v>52.0</c:v>
                </c:pt>
                <c:pt idx="26">
                  <c:v>53.0</c:v>
                </c:pt>
                <c:pt idx="27">
                  <c:v>54.0</c:v>
                </c:pt>
                <c:pt idx="28">
                  <c:v>55.0</c:v>
                </c:pt>
                <c:pt idx="29">
                  <c:v>56.0</c:v>
                </c:pt>
                <c:pt idx="30">
                  <c:v>57.0</c:v>
                </c:pt>
                <c:pt idx="31">
                  <c:v>58.0</c:v>
                </c:pt>
                <c:pt idx="32">
                  <c:v>59.0</c:v>
                </c:pt>
                <c:pt idx="33">
                  <c:v>60.0</c:v>
                </c:pt>
                <c:pt idx="34">
                  <c:v>61.0</c:v>
                </c:pt>
                <c:pt idx="35">
                  <c:v>62.0</c:v>
                </c:pt>
                <c:pt idx="36">
                  <c:v>63.0</c:v>
                </c:pt>
                <c:pt idx="37">
                  <c:v>64.0</c:v>
                </c:pt>
                <c:pt idx="38">
                  <c:v>65.0</c:v>
                </c:pt>
                <c:pt idx="39">
                  <c:v>66.0</c:v>
                </c:pt>
                <c:pt idx="40">
                  <c:v>67.0</c:v>
                </c:pt>
                <c:pt idx="41">
                  <c:v>68.0</c:v>
                </c:pt>
                <c:pt idx="42">
                  <c:v>69.0</c:v>
                </c:pt>
                <c:pt idx="43">
                  <c:v>70.0</c:v>
                </c:pt>
                <c:pt idx="44">
                  <c:v>71.0</c:v>
                </c:pt>
                <c:pt idx="45">
                  <c:v>72.0</c:v>
                </c:pt>
                <c:pt idx="46">
                  <c:v>73.0</c:v>
                </c:pt>
                <c:pt idx="47">
                  <c:v>74.0</c:v>
                </c:pt>
                <c:pt idx="48">
                  <c:v>75.0</c:v>
                </c:pt>
                <c:pt idx="49">
                  <c:v>76.0</c:v>
                </c:pt>
                <c:pt idx="50">
                  <c:v>77.0</c:v>
                </c:pt>
                <c:pt idx="51">
                  <c:v>78.0</c:v>
                </c:pt>
                <c:pt idx="52">
                  <c:v>79.0</c:v>
                </c:pt>
                <c:pt idx="53">
                  <c:v>80.0</c:v>
                </c:pt>
                <c:pt idx="54">
                  <c:v>81.0</c:v>
                </c:pt>
                <c:pt idx="55">
                  <c:v>82.0</c:v>
                </c:pt>
                <c:pt idx="56">
                  <c:v>83.0</c:v>
                </c:pt>
                <c:pt idx="57">
                  <c:v>84.0</c:v>
                </c:pt>
                <c:pt idx="58">
                  <c:v>85.0</c:v>
                </c:pt>
                <c:pt idx="59">
                  <c:v>86.0</c:v>
                </c:pt>
                <c:pt idx="60">
                  <c:v>87.0</c:v>
                </c:pt>
                <c:pt idx="61">
                  <c:v>88.0</c:v>
                </c:pt>
                <c:pt idx="62">
                  <c:v>89.0</c:v>
                </c:pt>
                <c:pt idx="63">
                  <c:v>90.0</c:v>
                </c:pt>
                <c:pt idx="64">
                  <c:v>91.0</c:v>
                </c:pt>
                <c:pt idx="65">
                  <c:v>92.0</c:v>
                </c:pt>
                <c:pt idx="66">
                  <c:v>93.0</c:v>
                </c:pt>
                <c:pt idx="67">
                  <c:v>94.0</c:v>
                </c:pt>
                <c:pt idx="68">
                  <c:v>95.0</c:v>
                </c:pt>
                <c:pt idx="69">
                  <c:v>96.0</c:v>
                </c:pt>
                <c:pt idx="70">
                  <c:v>97.0</c:v>
                </c:pt>
                <c:pt idx="71">
                  <c:v>98.0</c:v>
                </c:pt>
                <c:pt idx="72">
                  <c:v>99.0</c:v>
                </c:pt>
                <c:pt idx="73">
                  <c:v>100.0</c:v>
                </c:pt>
                <c:pt idx="74">
                  <c:v>101.0</c:v>
                </c:pt>
                <c:pt idx="75">
                  <c:v>102.0</c:v>
                </c:pt>
                <c:pt idx="76">
                  <c:v>103.0</c:v>
                </c:pt>
                <c:pt idx="77">
                  <c:v>104.0</c:v>
                </c:pt>
                <c:pt idx="78">
                  <c:v>105.0</c:v>
                </c:pt>
                <c:pt idx="79">
                  <c:v>106.0</c:v>
                </c:pt>
                <c:pt idx="80">
                  <c:v>107.0</c:v>
                </c:pt>
                <c:pt idx="81">
                  <c:v>108.0</c:v>
                </c:pt>
                <c:pt idx="82">
                  <c:v>109.0</c:v>
                </c:pt>
                <c:pt idx="83">
                  <c:v>110.0</c:v>
                </c:pt>
                <c:pt idx="84">
                  <c:v>111.0</c:v>
                </c:pt>
                <c:pt idx="85">
                  <c:v>112.0</c:v>
                </c:pt>
                <c:pt idx="86">
                  <c:v>113.0</c:v>
                </c:pt>
                <c:pt idx="87">
                  <c:v>114.0</c:v>
                </c:pt>
                <c:pt idx="88">
                  <c:v>115.0</c:v>
                </c:pt>
                <c:pt idx="89">
                  <c:v>116.0</c:v>
                </c:pt>
                <c:pt idx="90">
                  <c:v>117.0</c:v>
                </c:pt>
                <c:pt idx="91">
                  <c:v>118.0</c:v>
                </c:pt>
                <c:pt idx="92">
                  <c:v>118.0</c:v>
                </c:pt>
                <c:pt idx="93">
                  <c:v>119.0</c:v>
                </c:pt>
                <c:pt idx="94">
                  <c:v>120.0</c:v>
                </c:pt>
                <c:pt idx="95">
                  <c:v>121.0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125.0</c:v>
                </c:pt>
                <c:pt idx="100">
                  <c:v>126.0</c:v>
                </c:pt>
                <c:pt idx="101">
                  <c:v>127.0</c:v>
                </c:pt>
                <c:pt idx="102">
                  <c:v>128.0</c:v>
                </c:pt>
                <c:pt idx="103">
                  <c:v>129.0</c:v>
                </c:pt>
                <c:pt idx="104">
                  <c:v>130.0</c:v>
                </c:pt>
                <c:pt idx="105">
                  <c:v>131.0</c:v>
                </c:pt>
                <c:pt idx="106">
                  <c:v>132.0</c:v>
                </c:pt>
                <c:pt idx="107">
                  <c:v>133.0</c:v>
                </c:pt>
                <c:pt idx="108">
                  <c:v>134.0</c:v>
                </c:pt>
                <c:pt idx="109">
                  <c:v>135.0</c:v>
                </c:pt>
                <c:pt idx="110">
                  <c:v>136.0</c:v>
                </c:pt>
                <c:pt idx="111">
                  <c:v>137.0</c:v>
                </c:pt>
                <c:pt idx="112">
                  <c:v>138.0</c:v>
                </c:pt>
                <c:pt idx="113">
                  <c:v>139.0</c:v>
                </c:pt>
                <c:pt idx="114">
                  <c:v>140.0</c:v>
                </c:pt>
                <c:pt idx="115">
                  <c:v>141.0</c:v>
                </c:pt>
                <c:pt idx="116">
                  <c:v>142.0</c:v>
                </c:pt>
                <c:pt idx="117">
                  <c:v>143.0</c:v>
                </c:pt>
                <c:pt idx="118">
                  <c:v>144.0</c:v>
                </c:pt>
                <c:pt idx="119">
                  <c:v>145.0</c:v>
                </c:pt>
                <c:pt idx="120">
                  <c:v>146.0</c:v>
                </c:pt>
                <c:pt idx="121">
                  <c:v>147.0</c:v>
                </c:pt>
                <c:pt idx="122">
                  <c:v>148.0</c:v>
                </c:pt>
                <c:pt idx="123">
                  <c:v>149.0</c:v>
                </c:pt>
                <c:pt idx="124">
                  <c:v>150.0</c:v>
                </c:pt>
                <c:pt idx="125">
                  <c:v>151.0</c:v>
                </c:pt>
                <c:pt idx="126">
                  <c:v>152.0</c:v>
                </c:pt>
                <c:pt idx="127">
                  <c:v>153.0</c:v>
                </c:pt>
                <c:pt idx="128">
                  <c:v>154.0</c:v>
                </c:pt>
                <c:pt idx="129">
                  <c:v>155.0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163.0</c:v>
                </c:pt>
                <c:pt idx="138">
                  <c:v>164.0</c:v>
                </c:pt>
                <c:pt idx="139">
                  <c:v>165.0</c:v>
                </c:pt>
                <c:pt idx="140">
                  <c:v>166.0</c:v>
                </c:pt>
                <c:pt idx="141">
                  <c:v>167.0</c:v>
                </c:pt>
                <c:pt idx="142">
                  <c:v>168.0</c:v>
                </c:pt>
                <c:pt idx="143">
                  <c:v>169.0</c:v>
                </c:pt>
                <c:pt idx="144">
                  <c:v>170.0</c:v>
                </c:pt>
                <c:pt idx="145">
                  <c:v>171.0</c:v>
                </c:pt>
                <c:pt idx="146">
                  <c:v>172.0</c:v>
                </c:pt>
                <c:pt idx="147">
                  <c:v>173.0</c:v>
                </c:pt>
                <c:pt idx="148">
                  <c:v>174.0</c:v>
                </c:pt>
                <c:pt idx="149">
                  <c:v>175.0</c:v>
                </c:pt>
                <c:pt idx="150">
                  <c:v>176.0</c:v>
                </c:pt>
                <c:pt idx="151">
                  <c:v>177.0</c:v>
                </c:pt>
                <c:pt idx="152">
                  <c:v>178.0</c:v>
                </c:pt>
              </c:numCache>
            </c:numRef>
          </c:xVal>
          <c:yVal>
            <c:numRef>
              <c:f>Colombia!$M$28:$M$180</c:f>
              <c:numCache>
                <c:formatCode>General</c:formatCode>
                <c:ptCount val="153"/>
                <c:pt idx="0">
                  <c:v>7.0</c:v>
                </c:pt>
                <c:pt idx="1">
                  <c:v>16.0</c:v>
                </c:pt>
                <c:pt idx="2">
                  <c:v>0.0</c:v>
                </c:pt>
                <c:pt idx="3">
                  <c:v>32.0</c:v>
                </c:pt>
                <c:pt idx="4">
                  <c:v>1.0</c:v>
                </c:pt>
                <c:pt idx="5">
                  <c:v>0.0</c:v>
                </c:pt>
                <c:pt idx="6">
                  <c:v>12.0</c:v>
                </c:pt>
                <c:pt idx="7">
                  <c:v>23.0</c:v>
                </c:pt>
                <c:pt idx="8">
                  <c:v>51.0</c:v>
                </c:pt>
                <c:pt idx="9">
                  <c:v>23.0</c:v>
                </c:pt>
                <c:pt idx="10">
                  <c:v>17.0</c:v>
                </c:pt>
                <c:pt idx="11">
                  <c:v>56.0</c:v>
                </c:pt>
                <c:pt idx="12">
                  <c:v>49.0</c:v>
                </c:pt>
                <c:pt idx="13">
                  <c:v>35.0</c:v>
                </c:pt>
                <c:pt idx="14">
                  <c:v>98.0</c:v>
                </c:pt>
                <c:pt idx="15">
                  <c:v>98.0</c:v>
                </c:pt>
                <c:pt idx="16">
                  <c:v>84.0</c:v>
                </c:pt>
                <c:pt idx="17">
                  <c:v>57.0</c:v>
                </c:pt>
                <c:pt idx="18">
                  <c:v>20.0</c:v>
                </c:pt>
                <c:pt idx="19">
                  <c:v>93.0</c:v>
                </c:pt>
                <c:pt idx="20">
                  <c:v>0.0</c:v>
                </c:pt>
                <c:pt idx="21">
                  <c:v>66.0</c:v>
                </c:pt>
                <c:pt idx="22">
                  <c:v>57.0</c:v>
                </c:pt>
                <c:pt idx="23">
                  <c:v>76.0</c:v>
                </c:pt>
                <c:pt idx="24">
                  <c:v>64.0</c:v>
                </c:pt>
                <c:pt idx="25">
                  <c:v>66.0</c:v>
                </c:pt>
                <c:pt idx="26">
                  <c:v>77.0</c:v>
                </c:pt>
                <c:pt idx="27">
                  <c:v>58.0</c:v>
                </c:pt>
                <c:pt idx="28">
                  <c:v>143.0</c:v>
                </c:pt>
                <c:pt idx="29">
                  <c:v>28.0</c:v>
                </c:pt>
                <c:pt idx="30">
                  <c:v>112.0</c:v>
                </c:pt>
                <c:pt idx="31">
                  <c:v>112.0</c:v>
                </c:pt>
                <c:pt idx="32">
                  <c:v>59.0</c:v>
                </c:pt>
                <c:pt idx="33">
                  <c:v>85.0</c:v>
                </c:pt>
                <c:pt idx="34">
                  <c:v>206.0</c:v>
                </c:pt>
                <c:pt idx="35">
                  <c:v>135.0</c:v>
                </c:pt>
                <c:pt idx="36">
                  <c:v>152.0</c:v>
                </c:pt>
                <c:pt idx="37">
                  <c:v>124.0</c:v>
                </c:pt>
                <c:pt idx="38">
                  <c:v>145.0</c:v>
                </c:pt>
                <c:pt idx="39">
                  <c:v>136.0</c:v>
                </c:pt>
                <c:pt idx="40">
                  <c:v>120.0</c:v>
                </c:pt>
                <c:pt idx="41">
                  <c:v>146.0</c:v>
                </c:pt>
                <c:pt idx="42">
                  <c:v>162.0</c:v>
                </c:pt>
                <c:pt idx="43">
                  <c:v>102.0</c:v>
                </c:pt>
                <c:pt idx="44">
                  <c:v>225.0</c:v>
                </c:pt>
                <c:pt idx="45">
                  <c:v>127.0</c:v>
                </c:pt>
                <c:pt idx="46">
                  <c:v>164.0</c:v>
                </c:pt>
                <c:pt idx="47">
                  <c:v>152.0</c:v>
                </c:pt>
                <c:pt idx="48">
                  <c:v>147.0</c:v>
                </c:pt>
                <c:pt idx="49">
                  <c:v>206.0</c:v>
                </c:pt>
                <c:pt idx="50">
                  <c:v>175.0</c:v>
                </c:pt>
                <c:pt idx="51">
                  <c:v>144.0</c:v>
                </c:pt>
                <c:pt idx="52">
                  <c:v>143.0</c:v>
                </c:pt>
                <c:pt idx="53">
                  <c:v>298.0</c:v>
                </c:pt>
                <c:pt idx="54">
                  <c:v>249.0</c:v>
                </c:pt>
                <c:pt idx="55">
                  <c:v>246.0</c:v>
                </c:pt>
                <c:pt idx="56">
                  <c:v>600.0</c:v>
                </c:pt>
                <c:pt idx="57">
                  <c:v>554.0</c:v>
                </c:pt>
                <c:pt idx="58">
                  <c:v>248.0</c:v>
                </c:pt>
                <c:pt idx="59">
                  <c:v>208.0</c:v>
                </c:pt>
                <c:pt idx="60">
                  <c:v>1422.0</c:v>
                </c:pt>
                <c:pt idx="61">
                  <c:v>1118.0</c:v>
                </c:pt>
                <c:pt idx="62">
                  <c:v>1481.0</c:v>
                </c:pt>
                <c:pt idx="63">
                  <c:v>1146.0</c:v>
                </c:pt>
                <c:pt idx="64">
                  <c:v>633.0</c:v>
                </c:pt>
                <c:pt idx="65">
                  <c:v>717.0</c:v>
                </c:pt>
                <c:pt idx="66">
                  <c:v>744.0</c:v>
                </c:pt>
                <c:pt idx="67">
                  <c:v>940.0</c:v>
                </c:pt>
                <c:pt idx="68">
                  <c:v>1105.0</c:v>
                </c:pt>
                <c:pt idx="69">
                  <c:v>107.0</c:v>
                </c:pt>
                <c:pt idx="70">
                  <c:v>799.0</c:v>
                </c:pt>
                <c:pt idx="71">
                  <c:v>457.0</c:v>
                </c:pt>
                <c:pt idx="72">
                  <c:v>925.0</c:v>
                </c:pt>
                <c:pt idx="73">
                  <c:v>711.0</c:v>
                </c:pt>
                <c:pt idx="74">
                  <c:v>456.0</c:v>
                </c:pt>
                <c:pt idx="75">
                  <c:v>70.0</c:v>
                </c:pt>
                <c:pt idx="76">
                  <c:v>384.0</c:v>
                </c:pt>
                <c:pt idx="77">
                  <c:v>990.0</c:v>
                </c:pt>
                <c:pt idx="78">
                  <c:v>1354.0</c:v>
                </c:pt>
                <c:pt idx="79">
                  <c:v>1308.0</c:v>
                </c:pt>
                <c:pt idx="80">
                  <c:v>1511.0</c:v>
                </c:pt>
                <c:pt idx="81">
                  <c:v>1861.0</c:v>
                </c:pt>
                <c:pt idx="82">
                  <c:v>1608.0</c:v>
                </c:pt>
                <c:pt idx="83">
                  <c:v>1491.0</c:v>
                </c:pt>
                <c:pt idx="84">
                  <c:v>1212.0</c:v>
                </c:pt>
                <c:pt idx="85">
                  <c:v>1678.0</c:v>
                </c:pt>
                <c:pt idx="86">
                  <c:v>1588.0</c:v>
                </c:pt>
                <c:pt idx="87">
                  <c:v>1336.0</c:v>
                </c:pt>
                <c:pt idx="88">
                  <c:v>2007.0</c:v>
                </c:pt>
                <c:pt idx="89">
                  <c:v>1674.0</c:v>
                </c:pt>
                <c:pt idx="90">
                  <c:v>2119.0</c:v>
                </c:pt>
                <c:pt idx="91">
                  <c:v>1334.0</c:v>
                </c:pt>
                <c:pt idx="92">
                  <c:v>1124.0</c:v>
                </c:pt>
                <c:pt idx="93">
                  <c:v>803.0</c:v>
                </c:pt>
                <c:pt idx="94">
                  <c:v>1229.0</c:v>
                </c:pt>
                <c:pt idx="95">
                  <c:v>1318.0</c:v>
                </c:pt>
                <c:pt idx="96">
                  <c:v>2489.0</c:v>
                </c:pt>
                <c:pt idx="97">
                  <c:v>1491.0</c:v>
                </c:pt>
                <c:pt idx="98">
                  <c:v>1773.0</c:v>
                </c:pt>
                <c:pt idx="99">
                  <c:v>2638.0</c:v>
                </c:pt>
                <c:pt idx="100">
                  <c:v>2528.0</c:v>
                </c:pt>
                <c:pt idx="101">
                  <c:v>2386.0</c:v>
                </c:pt>
                <c:pt idx="102">
                  <c:v>2265.0</c:v>
                </c:pt>
                <c:pt idx="103">
                  <c:v>2358.0</c:v>
                </c:pt>
                <c:pt idx="104">
                  <c:v>2997.0</c:v>
                </c:pt>
                <c:pt idx="105">
                  <c:v>2930.0</c:v>
                </c:pt>
                <c:pt idx="106">
                  <c:v>4428.0</c:v>
                </c:pt>
                <c:pt idx="107">
                  <c:v>4473.0</c:v>
                </c:pt>
                <c:pt idx="108">
                  <c:v>5199.0</c:v>
                </c:pt>
                <c:pt idx="109">
                  <c:v>5957.0</c:v>
                </c:pt>
                <c:pt idx="110">
                  <c:v>4011.0</c:v>
                </c:pt>
                <c:pt idx="111">
                  <c:v>3036.0</c:v>
                </c:pt>
                <c:pt idx="112">
                  <c:v>2773.0</c:v>
                </c:pt>
                <c:pt idx="113">
                  <c:v>6338.0</c:v>
                </c:pt>
                <c:pt idx="114">
                  <c:v>5913.0</c:v>
                </c:pt>
                <c:pt idx="115">
                  <c:v>5803.0</c:v>
                </c:pt>
                <c:pt idx="116">
                  <c:v>5370.0</c:v>
                </c:pt>
                <c:pt idx="117">
                  <c:v>6124.0</c:v>
                </c:pt>
                <c:pt idx="118">
                  <c:v>5529.0</c:v>
                </c:pt>
                <c:pt idx="119">
                  <c:v>6087.0</c:v>
                </c:pt>
                <c:pt idx="120">
                  <c:v>5918.0</c:v>
                </c:pt>
                <c:pt idx="121">
                  <c:v>5692.0</c:v>
                </c:pt>
                <c:pt idx="122">
                  <c:v>6321.0</c:v>
                </c:pt>
                <c:pt idx="123">
                  <c:v>6531.0</c:v>
                </c:pt>
                <c:pt idx="124">
                  <c:v>6488.0</c:v>
                </c:pt>
                <c:pt idx="125">
                  <c:v>6531.0</c:v>
                </c:pt>
                <c:pt idx="126">
                  <c:v>6059.0</c:v>
                </c:pt>
                <c:pt idx="127">
                  <c:v>6038.0</c:v>
                </c:pt>
                <c:pt idx="128">
                  <c:v>6110.0</c:v>
                </c:pt>
                <c:pt idx="129">
                  <c:v>6126.0</c:v>
                </c:pt>
                <c:pt idx="130">
                  <c:v>8097.0</c:v>
                </c:pt>
                <c:pt idx="131">
                  <c:v>8797.0</c:v>
                </c:pt>
                <c:pt idx="132">
                  <c:v>8942.0</c:v>
                </c:pt>
                <c:pt idx="133">
                  <c:v>9358.0</c:v>
                </c:pt>
                <c:pt idx="134">
                  <c:v>10709.0</c:v>
                </c:pt>
                <c:pt idx="135">
                  <c:v>10802.0</c:v>
                </c:pt>
                <c:pt idx="136">
                  <c:v>13124.0</c:v>
                </c:pt>
                <c:pt idx="137">
                  <c:v>13016.0</c:v>
                </c:pt>
                <c:pt idx="138">
                  <c:v>14089.0</c:v>
                </c:pt>
                <c:pt idx="139">
                  <c:v>19798.0</c:v>
                </c:pt>
                <c:pt idx="140">
                  <c:v>4975.0</c:v>
                </c:pt>
                <c:pt idx="141">
                  <c:v>12826.0</c:v>
                </c:pt>
                <c:pt idx="142">
                  <c:v>9816.0</c:v>
                </c:pt>
                <c:pt idx="143">
                  <c:v>10852.0</c:v>
                </c:pt>
                <c:pt idx="144">
                  <c:v>14238.0</c:v>
                </c:pt>
                <c:pt idx="145">
                  <c:v>10141.0</c:v>
                </c:pt>
                <c:pt idx="146">
                  <c:v>11299.0</c:v>
                </c:pt>
                <c:pt idx="147">
                  <c:v>11651.0</c:v>
                </c:pt>
                <c:pt idx="148">
                  <c:v>10672.0</c:v>
                </c:pt>
                <c:pt idx="149">
                  <c:v>11827.0</c:v>
                </c:pt>
                <c:pt idx="150">
                  <c:v>10954.0</c:v>
                </c:pt>
                <c:pt idx="151">
                  <c:v>10047.0</c:v>
                </c:pt>
                <c:pt idx="152">
                  <c:v>8854.0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Colombia!$L$28:$L$180</c:f>
              <c:numCache>
                <c:formatCode>0</c:formatCode>
                <c:ptCount val="153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36.0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47.0</c:v>
                </c:pt>
                <c:pt idx="21">
                  <c:v>48.0</c:v>
                </c:pt>
                <c:pt idx="22">
                  <c:v>49.0</c:v>
                </c:pt>
                <c:pt idx="23">
                  <c:v>50.0</c:v>
                </c:pt>
                <c:pt idx="24">
                  <c:v>51.0</c:v>
                </c:pt>
                <c:pt idx="25">
                  <c:v>52.0</c:v>
                </c:pt>
                <c:pt idx="26">
                  <c:v>53.0</c:v>
                </c:pt>
                <c:pt idx="27">
                  <c:v>54.0</c:v>
                </c:pt>
                <c:pt idx="28">
                  <c:v>55.0</c:v>
                </c:pt>
                <c:pt idx="29">
                  <c:v>56.0</c:v>
                </c:pt>
                <c:pt idx="30">
                  <c:v>57.0</c:v>
                </c:pt>
                <c:pt idx="31">
                  <c:v>58.0</c:v>
                </c:pt>
                <c:pt idx="32">
                  <c:v>59.0</c:v>
                </c:pt>
                <c:pt idx="33">
                  <c:v>60.0</c:v>
                </c:pt>
                <c:pt idx="34">
                  <c:v>61.0</c:v>
                </c:pt>
                <c:pt idx="35">
                  <c:v>62.0</c:v>
                </c:pt>
                <c:pt idx="36">
                  <c:v>63.0</c:v>
                </c:pt>
                <c:pt idx="37">
                  <c:v>64.0</c:v>
                </c:pt>
                <c:pt idx="38">
                  <c:v>65.0</c:v>
                </c:pt>
                <c:pt idx="39">
                  <c:v>66.0</c:v>
                </c:pt>
                <c:pt idx="40">
                  <c:v>67.0</c:v>
                </c:pt>
                <c:pt idx="41">
                  <c:v>68.0</c:v>
                </c:pt>
                <c:pt idx="42">
                  <c:v>69.0</c:v>
                </c:pt>
                <c:pt idx="43">
                  <c:v>70.0</c:v>
                </c:pt>
                <c:pt idx="44">
                  <c:v>71.0</c:v>
                </c:pt>
                <c:pt idx="45">
                  <c:v>72.0</c:v>
                </c:pt>
                <c:pt idx="46">
                  <c:v>73.0</c:v>
                </c:pt>
                <c:pt idx="47">
                  <c:v>74.0</c:v>
                </c:pt>
                <c:pt idx="48">
                  <c:v>75.0</c:v>
                </c:pt>
                <c:pt idx="49">
                  <c:v>76.0</c:v>
                </c:pt>
                <c:pt idx="50">
                  <c:v>77.0</c:v>
                </c:pt>
                <c:pt idx="51">
                  <c:v>78.0</c:v>
                </c:pt>
                <c:pt idx="52">
                  <c:v>79.0</c:v>
                </c:pt>
                <c:pt idx="53">
                  <c:v>80.0</c:v>
                </c:pt>
                <c:pt idx="54">
                  <c:v>81.0</c:v>
                </c:pt>
                <c:pt idx="55">
                  <c:v>82.0</c:v>
                </c:pt>
                <c:pt idx="56">
                  <c:v>83.0</c:v>
                </c:pt>
                <c:pt idx="57">
                  <c:v>84.0</c:v>
                </c:pt>
                <c:pt idx="58">
                  <c:v>85.0</c:v>
                </c:pt>
                <c:pt idx="59">
                  <c:v>86.0</c:v>
                </c:pt>
                <c:pt idx="60">
                  <c:v>87.0</c:v>
                </c:pt>
                <c:pt idx="61">
                  <c:v>88.0</c:v>
                </c:pt>
                <c:pt idx="62">
                  <c:v>89.0</c:v>
                </c:pt>
                <c:pt idx="63">
                  <c:v>90.0</c:v>
                </c:pt>
                <c:pt idx="64">
                  <c:v>91.0</c:v>
                </c:pt>
                <c:pt idx="65">
                  <c:v>92.0</c:v>
                </c:pt>
                <c:pt idx="66">
                  <c:v>93.0</c:v>
                </c:pt>
                <c:pt idx="67">
                  <c:v>94.0</c:v>
                </c:pt>
                <c:pt idx="68">
                  <c:v>95.0</c:v>
                </c:pt>
                <c:pt idx="69">
                  <c:v>96.0</c:v>
                </c:pt>
                <c:pt idx="70">
                  <c:v>97.0</c:v>
                </c:pt>
                <c:pt idx="71">
                  <c:v>98.0</c:v>
                </c:pt>
                <c:pt idx="72">
                  <c:v>99.0</c:v>
                </c:pt>
                <c:pt idx="73">
                  <c:v>100.0</c:v>
                </c:pt>
                <c:pt idx="74">
                  <c:v>101.0</c:v>
                </c:pt>
                <c:pt idx="75">
                  <c:v>102.0</c:v>
                </c:pt>
                <c:pt idx="76">
                  <c:v>103.0</c:v>
                </c:pt>
                <c:pt idx="77">
                  <c:v>104.0</c:v>
                </c:pt>
                <c:pt idx="78">
                  <c:v>105.0</c:v>
                </c:pt>
                <c:pt idx="79">
                  <c:v>106.0</c:v>
                </c:pt>
                <c:pt idx="80">
                  <c:v>107.0</c:v>
                </c:pt>
                <c:pt idx="81">
                  <c:v>108.0</c:v>
                </c:pt>
                <c:pt idx="82">
                  <c:v>109.0</c:v>
                </c:pt>
                <c:pt idx="83">
                  <c:v>110.0</c:v>
                </c:pt>
                <c:pt idx="84">
                  <c:v>111.0</c:v>
                </c:pt>
                <c:pt idx="85">
                  <c:v>112.0</c:v>
                </c:pt>
                <c:pt idx="86">
                  <c:v>113.0</c:v>
                </c:pt>
                <c:pt idx="87">
                  <c:v>114.0</c:v>
                </c:pt>
                <c:pt idx="88">
                  <c:v>115.0</c:v>
                </c:pt>
                <c:pt idx="89">
                  <c:v>116.0</c:v>
                </c:pt>
                <c:pt idx="90">
                  <c:v>117.0</c:v>
                </c:pt>
                <c:pt idx="91">
                  <c:v>118.0</c:v>
                </c:pt>
                <c:pt idx="92">
                  <c:v>118.0</c:v>
                </c:pt>
                <c:pt idx="93">
                  <c:v>119.0</c:v>
                </c:pt>
                <c:pt idx="94">
                  <c:v>120.0</c:v>
                </c:pt>
                <c:pt idx="95">
                  <c:v>121.0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125.0</c:v>
                </c:pt>
                <c:pt idx="100">
                  <c:v>126.0</c:v>
                </c:pt>
                <c:pt idx="101">
                  <c:v>127.0</c:v>
                </c:pt>
                <c:pt idx="102">
                  <c:v>128.0</c:v>
                </c:pt>
                <c:pt idx="103">
                  <c:v>129.0</c:v>
                </c:pt>
                <c:pt idx="104">
                  <c:v>130.0</c:v>
                </c:pt>
                <c:pt idx="105">
                  <c:v>131.0</c:v>
                </c:pt>
                <c:pt idx="106">
                  <c:v>132.0</c:v>
                </c:pt>
                <c:pt idx="107">
                  <c:v>133.0</c:v>
                </c:pt>
                <c:pt idx="108">
                  <c:v>134.0</c:v>
                </c:pt>
                <c:pt idx="109">
                  <c:v>135.0</c:v>
                </c:pt>
                <c:pt idx="110">
                  <c:v>136.0</c:v>
                </c:pt>
                <c:pt idx="111">
                  <c:v>137.0</c:v>
                </c:pt>
                <c:pt idx="112">
                  <c:v>138.0</c:v>
                </c:pt>
                <c:pt idx="113">
                  <c:v>139.0</c:v>
                </c:pt>
                <c:pt idx="114">
                  <c:v>140.0</c:v>
                </c:pt>
                <c:pt idx="115">
                  <c:v>141.0</c:v>
                </c:pt>
                <c:pt idx="116">
                  <c:v>142.0</c:v>
                </c:pt>
                <c:pt idx="117">
                  <c:v>143.0</c:v>
                </c:pt>
                <c:pt idx="118">
                  <c:v>144.0</c:v>
                </c:pt>
                <c:pt idx="119">
                  <c:v>145.0</c:v>
                </c:pt>
                <c:pt idx="120">
                  <c:v>146.0</c:v>
                </c:pt>
                <c:pt idx="121">
                  <c:v>147.0</c:v>
                </c:pt>
                <c:pt idx="122">
                  <c:v>148.0</c:v>
                </c:pt>
                <c:pt idx="123">
                  <c:v>149.0</c:v>
                </c:pt>
                <c:pt idx="124">
                  <c:v>150.0</c:v>
                </c:pt>
                <c:pt idx="125">
                  <c:v>151.0</c:v>
                </c:pt>
                <c:pt idx="126">
                  <c:v>152.0</c:v>
                </c:pt>
                <c:pt idx="127">
                  <c:v>153.0</c:v>
                </c:pt>
                <c:pt idx="128">
                  <c:v>154.0</c:v>
                </c:pt>
                <c:pt idx="129">
                  <c:v>155.0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163.0</c:v>
                </c:pt>
                <c:pt idx="138">
                  <c:v>164.0</c:v>
                </c:pt>
                <c:pt idx="139">
                  <c:v>165.0</c:v>
                </c:pt>
                <c:pt idx="140">
                  <c:v>166.0</c:v>
                </c:pt>
                <c:pt idx="141">
                  <c:v>167.0</c:v>
                </c:pt>
                <c:pt idx="142">
                  <c:v>168.0</c:v>
                </c:pt>
                <c:pt idx="143">
                  <c:v>169.0</c:v>
                </c:pt>
                <c:pt idx="144">
                  <c:v>170.0</c:v>
                </c:pt>
                <c:pt idx="145">
                  <c:v>171.0</c:v>
                </c:pt>
                <c:pt idx="146">
                  <c:v>172.0</c:v>
                </c:pt>
                <c:pt idx="147">
                  <c:v>173.0</c:v>
                </c:pt>
                <c:pt idx="148">
                  <c:v>174.0</c:v>
                </c:pt>
                <c:pt idx="149">
                  <c:v>175.0</c:v>
                </c:pt>
                <c:pt idx="150">
                  <c:v>176.0</c:v>
                </c:pt>
                <c:pt idx="151">
                  <c:v>177.0</c:v>
                </c:pt>
                <c:pt idx="152">
                  <c:v>178.0</c:v>
                </c:pt>
              </c:numCache>
            </c:numRef>
          </c:xVal>
          <c:yVal>
            <c:numRef>
              <c:f>Colombia!$N$28:$N$180</c:f>
              <c:numCache>
                <c:formatCode>General</c:formatCode>
                <c:ptCount val="153"/>
                <c:pt idx="0">
                  <c:v>159.0</c:v>
                </c:pt>
                <c:pt idx="1">
                  <c:v>96.0</c:v>
                </c:pt>
                <c:pt idx="2">
                  <c:v>106.0</c:v>
                </c:pt>
                <c:pt idx="3">
                  <c:v>139.0</c:v>
                </c:pt>
                <c:pt idx="4">
                  <c:v>79.0</c:v>
                </c:pt>
                <c:pt idx="5">
                  <c:v>94.0</c:v>
                </c:pt>
                <c:pt idx="6">
                  <c:v>201.0</c:v>
                </c:pt>
                <c:pt idx="7">
                  <c:v>274.0</c:v>
                </c:pt>
                <c:pt idx="8">
                  <c:v>169.0</c:v>
                </c:pt>
                <c:pt idx="9">
                  <c:v>250.0</c:v>
                </c:pt>
                <c:pt idx="10">
                  <c:v>236.0</c:v>
                </c:pt>
                <c:pt idx="11">
                  <c:v>67.0</c:v>
                </c:pt>
                <c:pt idx="12">
                  <c:v>76.0</c:v>
                </c:pt>
                <c:pt idx="13">
                  <c:v>127.0</c:v>
                </c:pt>
                <c:pt idx="14">
                  <c:v>126.0</c:v>
                </c:pt>
                <c:pt idx="15">
                  <c:v>128.0</c:v>
                </c:pt>
                <c:pt idx="16">
                  <c:v>206.0</c:v>
                </c:pt>
                <c:pt idx="17">
                  <c:v>182.0</c:v>
                </c:pt>
                <c:pt idx="18">
                  <c:v>171.0</c:v>
                </c:pt>
                <c:pt idx="19">
                  <c:v>185.0</c:v>
                </c:pt>
                <c:pt idx="20">
                  <c:v>172.0</c:v>
                </c:pt>
                <c:pt idx="21">
                  <c:v>207.0</c:v>
                </c:pt>
                <c:pt idx="22">
                  <c:v>205.0</c:v>
                </c:pt>
                <c:pt idx="23">
                  <c:v>320.0</c:v>
                </c:pt>
                <c:pt idx="24">
                  <c:v>261.0</c:v>
                </c:pt>
                <c:pt idx="25">
                  <c:v>237.0</c:v>
                </c:pt>
                <c:pt idx="26">
                  <c:v>218.0</c:v>
                </c:pt>
                <c:pt idx="27">
                  <c:v>352.0</c:v>
                </c:pt>
                <c:pt idx="28">
                  <c:v>262.0</c:v>
                </c:pt>
                <c:pt idx="29">
                  <c:v>296.0</c:v>
                </c:pt>
                <c:pt idx="30">
                  <c:v>499.0</c:v>
                </c:pt>
                <c:pt idx="31">
                  <c:v>279.0</c:v>
                </c:pt>
                <c:pt idx="32">
                  <c:v>383.0</c:v>
                </c:pt>
                <c:pt idx="33">
                  <c:v>305.0</c:v>
                </c:pt>
                <c:pt idx="34">
                  <c:v>640.0</c:v>
                </c:pt>
                <c:pt idx="35">
                  <c:v>346.0</c:v>
                </c:pt>
                <c:pt idx="36">
                  <c:v>497.0</c:v>
                </c:pt>
                <c:pt idx="37">
                  <c:v>595.0</c:v>
                </c:pt>
                <c:pt idx="38">
                  <c:v>444.0</c:v>
                </c:pt>
                <c:pt idx="39">
                  <c:v>568.0</c:v>
                </c:pt>
                <c:pt idx="40">
                  <c:v>550.0</c:v>
                </c:pt>
                <c:pt idx="41">
                  <c:v>659.0</c:v>
                </c:pt>
                <c:pt idx="42">
                  <c:v>658.0</c:v>
                </c:pt>
                <c:pt idx="43">
                  <c:v>680.0</c:v>
                </c:pt>
                <c:pt idx="44">
                  <c:v>616.0</c:v>
                </c:pt>
                <c:pt idx="45">
                  <c:v>713.0</c:v>
                </c:pt>
                <c:pt idx="46">
                  <c:v>635.0</c:v>
                </c:pt>
                <c:pt idx="47">
                  <c:v>721.0</c:v>
                </c:pt>
                <c:pt idx="48">
                  <c:v>640.0</c:v>
                </c:pt>
                <c:pt idx="49">
                  <c:v>752.0</c:v>
                </c:pt>
                <c:pt idx="50">
                  <c:v>643.0</c:v>
                </c:pt>
                <c:pt idx="51">
                  <c:v>801.0</c:v>
                </c:pt>
                <c:pt idx="52">
                  <c:v>1046.0</c:v>
                </c:pt>
                <c:pt idx="53">
                  <c:v>998.0</c:v>
                </c:pt>
                <c:pt idx="54">
                  <c:v>806.0</c:v>
                </c:pt>
                <c:pt idx="55">
                  <c:v>1022.0</c:v>
                </c:pt>
                <c:pt idx="56">
                  <c:v>1101.0</c:v>
                </c:pt>
                <c:pt idx="57">
                  <c:v>1262.0</c:v>
                </c:pt>
                <c:pt idx="58">
                  <c:v>1322.0</c:v>
                </c:pt>
                <c:pt idx="59">
                  <c:v>1548.0</c:v>
                </c:pt>
                <c:pt idx="60">
                  <c:v>1147.0</c:v>
                </c:pt>
                <c:pt idx="61">
                  <c:v>1110.0</c:v>
                </c:pt>
                <c:pt idx="62">
                  <c:v>1340.0</c:v>
                </c:pt>
                <c:pt idx="63">
                  <c:v>1521.0</c:v>
                </c:pt>
                <c:pt idx="64">
                  <c:v>1766.0</c:v>
                </c:pt>
                <c:pt idx="65">
                  <c:v>1515.0</c:v>
                </c:pt>
                <c:pt idx="66">
                  <c:v>1392.0</c:v>
                </c:pt>
                <c:pt idx="67">
                  <c:v>1209.0</c:v>
                </c:pt>
                <c:pt idx="68">
                  <c:v>1483.0</c:v>
                </c:pt>
                <c:pt idx="69">
                  <c:v>1355.0</c:v>
                </c:pt>
                <c:pt idx="70">
                  <c:v>1608.0</c:v>
                </c:pt>
                <c:pt idx="71">
                  <c:v>1530.0</c:v>
                </c:pt>
                <c:pt idx="72">
                  <c:v>1646.0</c:v>
                </c:pt>
                <c:pt idx="73">
                  <c:v>1888.0</c:v>
                </c:pt>
                <c:pt idx="74">
                  <c:v>2193.0</c:v>
                </c:pt>
                <c:pt idx="75">
                  <c:v>2124.0</c:v>
                </c:pt>
                <c:pt idx="76">
                  <c:v>1868.0</c:v>
                </c:pt>
                <c:pt idx="77">
                  <c:v>2115.0</c:v>
                </c:pt>
                <c:pt idx="78">
                  <c:v>3171.0</c:v>
                </c:pt>
                <c:pt idx="79">
                  <c:v>3059.0</c:v>
                </c:pt>
                <c:pt idx="80">
                  <c:v>2357.0</c:v>
                </c:pt>
                <c:pt idx="81">
                  <c:v>3019.0</c:v>
                </c:pt>
                <c:pt idx="82">
                  <c:v>2531.0</c:v>
                </c:pt>
                <c:pt idx="83">
                  <c:v>2389.0</c:v>
                </c:pt>
                <c:pt idx="84">
                  <c:v>3541.0</c:v>
                </c:pt>
                <c:pt idx="85">
                  <c:v>3086.0</c:v>
                </c:pt>
                <c:pt idx="86">
                  <c:v>4243.0</c:v>
                </c:pt>
                <c:pt idx="87">
                  <c:v>4149.0</c:v>
                </c:pt>
                <c:pt idx="88">
                  <c:v>3178.0</c:v>
                </c:pt>
                <c:pt idx="89">
                  <c:v>3274.0</c:v>
                </c:pt>
                <c:pt idx="90">
                  <c:v>2803.0</c:v>
                </c:pt>
                <c:pt idx="91">
                  <c:v>4163.0</c:v>
                </c:pt>
                <c:pt idx="92">
                  <c:v>4101.0</c:v>
                </c:pt>
                <c:pt idx="93">
                  <c:v>3395.0</c:v>
                </c:pt>
                <c:pt idx="94">
                  <c:v>3884.0</c:v>
                </c:pt>
                <c:pt idx="95">
                  <c:v>3721.0</c:v>
                </c:pt>
                <c:pt idx="96">
                  <c:v>3171.0</c:v>
                </c:pt>
                <c:pt idx="97">
                  <c:v>4213.0</c:v>
                </c:pt>
                <c:pt idx="98">
                  <c:v>4144.0</c:v>
                </c:pt>
                <c:pt idx="99">
                  <c:v>5335.0</c:v>
                </c:pt>
                <c:pt idx="100">
                  <c:v>6803.0</c:v>
                </c:pt>
                <c:pt idx="101">
                  <c:v>4586.0</c:v>
                </c:pt>
                <c:pt idx="102">
                  <c:v>5083.0</c:v>
                </c:pt>
                <c:pt idx="103">
                  <c:v>3832.0</c:v>
                </c:pt>
                <c:pt idx="104">
                  <c:v>5621.0</c:v>
                </c:pt>
                <c:pt idx="105">
                  <c:v>5271.0</c:v>
                </c:pt>
                <c:pt idx="106">
                  <c:v>8037.0</c:v>
                </c:pt>
                <c:pt idx="107">
                  <c:v>8934.0</c:v>
                </c:pt>
                <c:pt idx="108">
                  <c:v>8560.0</c:v>
                </c:pt>
                <c:pt idx="109">
                  <c:v>6578.0</c:v>
                </c:pt>
                <c:pt idx="110">
                  <c:v>6727.0</c:v>
                </c:pt>
                <c:pt idx="111">
                  <c:v>7033.0</c:v>
                </c:pt>
                <c:pt idx="112">
                  <c:v>7390.0</c:v>
                </c:pt>
                <c:pt idx="113">
                  <c:v>7945.0</c:v>
                </c:pt>
                <c:pt idx="114">
                  <c:v>7168.0</c:v>
                </c:pt>
                <c:pt idx="115">
                  <c:v>7254.0</c:v>
                </c:pt>
                <c:pt idx="116">
                  <c:v>8181.0</c:v>
                </c:pt>
                <c:pt idx="117">
                  <c:v>8125.0</c:v>
                </c:pt>
                <c:pt idx="118">
                  <c:v>10284.0</c:v>
                </c:pt>
                <c:pt idx="119">
                  <c:v>8670.0</c:v>
                </c:pt>
                <c:pt idx="120">
                  <c:v>9965.0</c:v>
                </c:pt>
                <c:pt idx="121">
                  <c:v>9488.0</c:v>
                </c:pt>
                <c:pt idx="122">
                  <c:v>10673.0</c:v>
                </c:pt>
                <c:pt idx="123">
                  <c:v>11470.0</c:v>
                </c:pt>
                <c:pt idx="124">
                  <c:v>10199.0</c:v>
                </c:pt>
                <c:pt idx="125">
                  <c:v>7129.0</c:v>
                </c:pt>
                <c:pt idx="126">
                  <c:v>10735.0</c:v>
                </c:pt>
                <c:pt idx="127">
                  <c:v>11996.0</c:v>
                </c:pt>
                <c:pt idx="128">
                  <c:v>9486.0</c:v>
                </c:pt>
                <c:pt idx="129">
                  <c:v>9674.0</c:v>
                </c:pt>
                <c:pt idx="130">
                  <c:v>10611.0</c:v>
                </c:pt>
                <c:pt idx="131">
                  <c:v>10142.0</c:v>
                </c:pt>
                <c:pt idx="132">
                  <c:v>12830.0</c:v>
                </c:pt>
                <c:pt idx="133">
                  <c:v>12066.0</c:v>
                </c:pt>
                <c:pt idx="134">
                  <c:v>11286.0</c:v>
                </c:pt>
                <c:pt idx="135">
                  <c:v>11306.0</c:v>
                </c:pt>
                <c:pt idx="136">
                  <c:v>11578.0</c:v>
                </c:pt>
                <c:pt idx="137">
                  <c:v>11643.0</c:v>
                </c:pt>
                <c:pt idx="138">
                  <c:v>8328.0</c:v>
                </c:pt>
                <c:pt idx="139">
                  <c:v>12462.0</c:v>
                </c:pt>
                <c:pt idx="140">
                  <c:v>13056.0</c:v>
                </c:pt>
                <c:pt idx="141">
                  <c:v>11541.0</c:v>
                </c:pt>
                <c:pt idx="142">
                  <c:v>8419.0</c:v>
                </c:pt>
                <c:pt idx="143">
                  <c:v>10965.0</c:v>
                </c:pt>
                <c:pt idx="144">
                  <c:v>8044.0</c:v>
                </c:pt>
                <c:pt idx="145">
                  <c:v>10549.0</c:v>
                </c:pt>
                <c:pt idx="146">
                  <c:v>10432.0</c:v>
                </c:pt>
                <c:pt idx="147">
                  <c:v>10142.0</c:v>
                </c:pt>
                <c:pt idx="148">
                  <c:v>9752.0</c:v>
                </c:pt>
                <c:pt idx="149">
                  <c:v>8498.0</c:v>
                </c:pt>
                <c:pt idx="150">
                  <c:v>9394.0</c:v>
                </c:pt>
                <c:pt idx="151">
                  <c:v>8024.0</c:v>
                </c:pt>
                <c:pt idx="152">
                  <c:v>7230.0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32040"/>
        <c:axId val="2072335032"/>
      </c:scatterChart>
      <c:valAx>
        <c:axId val="2072332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335032"/>
        <c:crosses val="autoZero"/>
        <c:crossBetween val="midCat"/>
      </c:valAx>
      <c:valAx>
        <c:axId val="207233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3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Colombia!$M$28:$M$55</c:f>
              <c:numCache>
                <c:formatCode>General</c:formatCode>
                <c:ptCount val="28"/>
                <c:pt idx="0">
                  <c:v>7.0</c:v>
                </c:pt>
                <c:pt idx="1">
                  <c:v>16.0</c:v>
                </c:pt>
                <c:pt idx="2">
                  <c:v>0.0</c:v>
                </c:pt>
                <c:pt idx="3">
                  <c:v>32.0</c:v>
                </c:pt>
                <c:pt idx="4">
                  <c:v>1.0</c:v>
                </c:pt>
                <c:pt idx="5">
                  <c:v>0.0</c:v>
                </c:pt>
                <c:pt idx="6">
                  <c:v>12.0</c:v>
                </c:pt>
                <c:pt idx="7">
                  <c:v>23.0</c:v>
                </c:pt>
                <c:pt idx="8">
                  <c:v>51.0</c:v>
                </c:pt>
                <c:pt idx="9">
                  <c:v>23.0</c:v>
                </c:pt>
                <c:pt idx="10">
                  <c:v>17.0</c:v>
                </c:pt>
                <c:pt idx="11">
                  <c:v>56.0</c:v>
                </c:pt>
                <c:pt idx="12">
                  <c:v>49.0</c:v>
                </c:pt>
                <c:pt idx="13">
                  <c:v>35.0</c:v>
                </c:pt>
                <c:pt idx="14">
                  <c:v>98.0</c:v>
                </c:pt>
                <c:pt idx="15">
                  <c:v>98.0</c:v>
                </c:pt>
                <c:pt idx="16">
                  <c:v>84.0</c:v>
                </c:pt>
                <c:pt idx="17">
                  <c:v>57.0</c:v>
                </c:pt>
                <c:pt idx="18">
                  <c:v>20.0</c:v>
                </c:pt>
                <c:pt idx="19">
                  <c:v>93.0</c:v>
                </c:pt>
                <c:pt idx="20">
                  <c:v>0.0</c:v>
                </c:pt>
                <c:pt idx="21">
                  <c:v>66.0</c:v>
                </c:pt>
                <c:pt idx="22">
                  <c:v>57.0</c:v>
                </c:pt>
                <c:pt idx="23">
                  <c:v>76.0</c:v>
                </c:pt>
                <c:pt idx="24">
                  <c:v>64.0</c:v>
                </c:pt>
                <c:pt idx="25">
                  <c:v>66.0</c:v>
                </c:pt>
                <c:pt idx="26">
                  <c:v>77.0</c:v>
                </c:pt>
                <c:pt idx="27">
                  <c:v>58.0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Colombia!$N$28:$N$157</c:f>
              <c:numCache>
                <c:formatCode>General</c:formatCode>
                <c:ptCount val="130"/>
                <c:pt idx="0">
                  <c:v>159.0</c:v>
                </c:pt>
                <c:pt idx="1">
                  <c:v>96.0</c:v>
                </c:pt>
                <c:pt idx="2">
                  <c:v>106.0</c:v>
                </c:pt>
                <c:pt idx="3">
                  <c:v>139.0</c:v>
                </c:pt>
                <c:pt idx="4">
                  <c:v>79.0</c:v>
                </c:pt>
                <c:pt idx="5">
                  <c:v>94.0</c:v>
                </c:pt>
                <c:pt idx="6">
                  <c:v>201.0</c:v>
                </c:pt>
                <c:pt idx="7">
                  <c:v>274.0</c:v>
                </c:pt>
                <c:pt idx="8">
                  <c:v>169.0</c:v>
                </c:pt>
                <c:pt idx="9">
                  <c:v>250.0</c:v>
                </c:pt>
                <c:pt idx="10">
                  <c:v>236.0</c:v>
                </c:pt>
                <c:pt idx="11">
                  <c:v>67.0</c:v>
                </c:pt>
                <c:pt idx="12">
                  <c:v>76.0</c:v>
                </c:pt>
                <c:pt idx="13">
                  <c:v>127.0</c:v>
                </c:pt>
                <c:pt idx="14">
                  <c:v>126.0</c:v>
                </c:pt>
                <c:pt idx="15">
                  <c:v>128.0</c:v>
                </c:pt>
                <c:pt idx="16">
                  <c:v>206.0</c:v>
                </c:pt>
                <c:pt idx="17">
                  <c:v>182.0</c:v>
                </c:pt>
                <c:pt idx="18">
                  <c:v>171.0</c:v>
                </c:pt>
                <c:pt idx="19">
                  <c:v>185.0</c:v>
                </c:pt>
                <c:pt idx="20">
                  <c:v>172.0</c:v>
                </c:pt>
                <c:pt idx="21">
                  <c:v>207.0</c:v>
                </c:pt>
                <c:pt idx="22">
                  <c:v>205.0</c:v>
                </c:pt>
                <c:pt idx="23">
                  <c:v>320.0</c:v>
                </c:pt>
                <c:pt idx="24">
                  <c:v>261.0</c:v>
                </c:pt>
                <c:pt idx="25">
                  <c:v>237.0</c:v>
                </c:pt>
                <c:pt idx="26">
                  <c:v>218.0</c:v>
                </c:pt>
                <c:pt idx="27">
                  <c:v>352.0</c:v>
                </c:pt>
                <c:pt idx="28">
                  <c:v>262.0</c:v>
                </c:pt>
                <c:pt idx="29">
                  <c:v>296.0</c:v>
                </c:pt>
                <c:pt idx="30">
                  <c:v>499.0</c:v>
                </c:pt>
                <c:pt idx="31">
                  <c:v>279.0</c:v>
                </c:pt>
                <c:pt idx="32">
                  <c:v>383.0</c:v>
                </c:pt>
                <c:pt idx="33">
                  <c:v>305.0</c:v>
                </c:pt>
                <c:pt idx="34">
                  <c:v>640.0</c:v>
                </c:pt>
                <c:pt idx="35">
                  <c:v>346.0</c:v>
                </c:pt>
                <c:pt idx="36">
                  <c:v>497.0</c:v>
                </c:pt>
                <c:pt idx="37">
                  <c:v>595.0</c:v>
                </c:pt>
                <c:pt idx="38">
                  <c:v>444.0</c:v>
                </c:pt>
                <c:pt idx="39">
                  <c:v>568.0</c:v>
                </c:pt>
                <c:pt idx="40">
                  <c:v>550.0</c:v>
                </c:pt>
                <c:pt idx="41">
                  <c:v>659.0</c:v>
                </c:pt>
                <c:pt idx="42">
                  <c:v>658.0</c:v>
                </c:pt>
                <c:pt idx="43">
                  <c:v>680.0</c:v>
                </c:pt>
                <c:pt idx="44">
                  <c:v>616.0</c:v>
                </c:pt>
                <c:pt idx="45">
                  <c:v>713.0</c:v>
                </c:pt>
                <c:pt idx="46">
                  <c:v>635.0</c:v>
                </c:pt>
                <c:pt idx="47">
                  <c:v>721.0</c:v>
                </c:pt>
                <c:pt idx="48">
                  <c:v>640.0</c:v>
                </c:pt>
                <c:pt idx="49">
                  <c:v>752.0</c:v>
                </c:pt>
                <c:pt idx="50">
                  <c:v>643.0</c:v>
                </c:pt>
                <c:pt idx="51">
                  <c:v>801.0</c:v>
                </c:pt>
                <c:pt idx="52">
                  <c:v>1046.0</c:v>
                </c:pt>
                <c:pt idx="53">
                  <c:v>998.0</c:v>
                </c:pt>
                <c:pt idx="54">
                  <c:v>806.0</c:v>
                </c:pt>
                <c:pt idx="55">
                  <c:v>1022.0</c:v>
                </c:pt>
                <c:pt idx="56">
                  <c:v>1101.0</c:v>
                </c:pt>
                <c:pt idx="57">
                  <c:v>1262.0</c:v>
                </c:pt>
                <c:pt idx="58">
                  <c:v>1322.0</c:v>
                </c:pt>
                <c:pt idx="59">
                  <c:v>1548.0</c:v>
                </c:pt>
                <c:pt idx="60">
                  <c:v>1147.0</c:v>
                </c:pt>
                <c:pt idx="61">
                  <c:v>1110.0</c:v>
                </c:pt>
                <c:pt idx="62">
                  <c:v>1340.0</c:v>
                </c:pt>
                <c:pt idx="63">
                  <c:v>1521.0</c:v>
                </c:pt>
                <c:pt idx="64">
                  <c:v>1766.0</c:v>
                </c:pt>
                <c:pt idx="65">
                  <c:v>1515.0</c:v>
                </c:pt>
                <c:pt idx="66">
                  <c:v>1392.0</c:v>
                </c:pt>
                <c:pt idx="67">
                  <c:v>1209.0</c:v>
                </c:pt>
                <c:pt idx="68">
                  <c:v>1483.0</c:v>
                </c:pt>
                <c:pt idx="69">
                  <c:v>1355.0</c:v>
                </c:pt>
                <c:pt idx="70">
                  <c:v>1608.0</c:v>
                </c:pt>
                <c:pt idx="71">
                  <c:v>1530.0</c:v>
                </c:pt>
                <c:pt idx="72">
                  <c:v>1646.0</c:v>
                </c:pt>
                <c:pt idx="73">
                  <c:v>1888.0</c:v>
                </c:pt>
                <c:pt idx="74">
                  <c:v>2193.0</c:v>
                </c:pt>
                <c:pt idx="75">
                  <c:v>2124.0</c:v>
                </c:pt>
                <c:pt idx="76">
                  <c:v>1868.0</c:v>
                </c:pt>
                <c:pt idx="77">
                  <c:v>2115.0</c:v>
                </c:pt>
                <c:pt idx="78">
                  <c:v>3171.0</c:v>
                </c:pt>
                <c:pt idx="79">
                  <c:v>3059.0</c:v>
                </c:pt>
                <c:pt idx="80">
                  <c:v>2357.0</c:v>
                </c:pt>
                <c:pt idx="81">
                  <c:v>3019.0</c:v>
                </c:pt>
                <c:pt idx="82">
                  <c:v>2531.0</c:v>
                </c:pt>
                <c:pt idx="83">
                  <c:v>2389.0</c:v>
                </c:pt>
                <c:pt idx="84">
                  <c:v>3541.0</c:v>
                </c:pt>
                <c:pt idx="85">
                  <c:v>3086.0</c:v>
                </c:pt>
                <c:pt idx="86">
                  <c:v>4243.0</c:v>
                </c:pt>
                <c:pt idx="87">
                  <c:v>4149.0</c:v>
                </c:pt>
                <c:pt idx="88">
                  <c:v>3178.0</c:v>
                </c:pt>
                <c:pt idx="89">
                  <c:v>3274.0</c:v>
                </c:pt>
                <c:pt idx="90">
                  <c:v>2803.0</c:v>
                </c:pt>
                <c:pt idx="91">
                  <c:v>4163.0</c:v>
                </c:pt>
                <c:pt idx="92">
                  <c:v>4101.0</c:v>
                </c:pt>
                <c:pt idx="93">
                  <c:v>3395.0</c:v>
                </c:pt>
                <c:pt idx="94">
                  <c:v>3884.0</c:v>
                </c:pt>
                <c:pt idx="95">
                  <c:v>3721.0</c:v>
                </c:pt>
                <c:pt idx="96">
                  <c:v>3171.0</c:v>
                </c:pt>
                <c:pt idx="97">
                  <c:v>4213.0</c:v>
                </c:pt>
                <c:pt idx="98">
                  <c:v>4144.0</c:v>
                </c:pt>
                <c:pt idx="99">
                  <c:v>5335.0</c:v>
                </c:pt>
                <c:pt idx="100">
                  <c:v>6803.0</c:v>
                </c:pt>
                <c:pt idx="101">
                  <c:v>4586.0</c:v>
                </c:pt>
                <c:pt idx="102">
                  <c:v>5083.0</c:v>
                </c:pt>
                <c:pt idx="103">
                  <c:v>3832.0</c:v>
                </c:pt>
                <c:pt idx="104">
                  <c:v>5621.0</c:v>
                </c:pt>
                <c:pt idx="105">
                  <c:v>5271.0</c:v>
                </c:pt>
                <c:pt idx="106">
                  <c:v>8037.0</c:v>
                </c:pt>
                <c:pt idx="107">
                  <c:v>8934.0</c:v>
                </c:pt>
                <c:pt idx="108">
                  <c:v>8560.0</c:v>
                </c:pt>
                <c:pt idx="109">
                  <c:v>6578.0</c:v>
                </c:pt>
                <c:pt idx="110">
                  <c:v>6727.0</c:v>
                </c:pt>
                <c:pt idx="111">
                  <c:v>7033.0</c:v>
                </c:pt>
                <c:pt idx="112">
                  <c:v>7390.0</c:v>
                </c:pt>
                <c:pt idx="113">
                  <c:v>7945.0</c:v>
                </c:pt>
                <c:pt idx="114">
                  <c:v>7168.0</c:v>
                </c:pt>
                <c:pt idx="115">
                  <c:v>7254.0</c:v>
                </c:pt>
                <c:pt idx="116">
                  <c:v>8181.0</c:v>
                </c:pt>
                <c:pt idx="117">
                  <c:v>8125.0</c:v>
                </c:pt>
                <c:pt idx="118">
                  <c:v>10284.0</c:v>
                </c:pt>
                <c:pt idx="119">
                  <c:v>8670.0</c:v>
                </c:pt>
                <c:pt idx="120">
                  <c:v>9965.0</c:v>
                </c:pt>
                <c:pt idx="121">
                  <c:v>9488.0</c:v>
                </c:pt>
                <c:pt idx="122">
                  <c:v>10673.0</c:v>
                </c:pt>
                <c:pt idx="123">
                  <c:v>11470.0</c:v>
                </c:pt>
                <c:pt idx="124">
                  <c:v>10199.0</c:v>
                </c:pt>
                <c:pt idx="125">
                  <c:v>7129.0</c:v>
                </c:pt>
                <c:pt idx="126">
                  <c:v>10735.0</c:v>
                </c:pt>
                <c:pt idx="127">
                  <c:v>11996.0</c:v>
                </c:pt>
                <c:pt idx="128">
                  <c:v>9486.0</c:v>
                </c:pt>
                <c:pt idx="129">
                  <c:v>9674.0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361784"/>
        <c:axId val="2072364760"/>
      </c:barChart>
      <c:catAx>
        <c:axId val="20723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64760"/>
        <c:crosses val="autoZero"/>
        <c:auto val="1"/>
        <c:lblAlgn val="ctr"/>
        <c:lblOffset val="100"/>
        <c:noMultiLvlLbl val="0"/>
      </c:catAx>
      <c:valAx>
        <c:axId val="207236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6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Colombia!$G$12:$G$180</c:f>
              <c:numCache>
                <c:formatCode>General</c:formatCode>
                <c:ptCount val="16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2.0</c:v>
                </c:pt>
                <c:pt idx="14">
                  <c:v>4.0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6.0</c:v>
                </c:pt>
                <c:pt idx="19">
                  <c:v>7.0</c:v>
                </c:pt>
                <c:pt idx="20">
                  <c:v>3.0</c:v>
                </c:pt>
                <c:pt idx="21">
                  <c:v>11.0</c:v>
                </c:pt>
                <c:pt idx="22">
                  <c:v>4.0</c:v>
                </c:pt>
                <c:pt idx="23">
                  <c:v>5.0</c:v>
                </c:pt>
                <c:pt idx="24">
                  <c:v>14.0</c:v>
                </c:pt>
                <c:pt idx="25">
                  <c:v>11.0</c:v>
                </c:pt>
                <c:pt idx="26">
                  <c:v>20.0</c:v>
                </c:pt>
                <c:pt idx="27">
                  <c:v>9.0</c:v>
                </c:pt>
                <c:pt idx="28">
                  <c:v>3.0</c:v>
                </c:pt>
                <c:pt idx="29">
                  <c:v>15.0</c:v>
                </c:pt>
                <c:pt idx="30">
                  <c:v>4.0</c:v>
                </c:pt>
                <c:pt idx="31">
                  <c:v>13.0</c:v>
                </c:pt>
                <c:pt idx="32">
                  <c:v>9.0</c:v>
                </c:pt>
                <c:pt idx="33">
                  <c:v>13.0</c:v>
                </c:pt>
                <c:pt idx="34">
                  <c:v>13.0</c:v>
                </c:pt>
                <c:pt idx="35">
                  <c:v>10.0</c:v>
                </c:pt>
                <c:pt idx="36">
                  <c:v>7.0</c:v>
                </c:pt>
                <c:pt idx="37">
                  <c:v>10.0</c:v>
                </c:pt>
                <c:pt idx="38">
                  <c:v>9.0</c:v>
                </c:pt>
                <c:pt idx="39">
                  <c:v>10.0</c:v>
                </c:pt>
                <c:pt idx="40">
                  <c:v>8.0</c:v>
                </c:pt>
                <c:pt idx="41">
                  <c:v>11.0</c:v>
                </c:pt>
                <c:pt idx="42">
                  <c:v>9.0</c:v>
                </c:pt>
                <c:pt idx="43">
                  <c:v>16.0</c:v>
                </c:pt>
                <c:pt idx="44">
                  <c:v>9.0</c:v>
                </c:pt>
                <c:pt idx="45">
                  <c:v>15.0</c:v>
                </c:pt>
                <c:pt idx="46">
                  <c:v>21.0</c:v>
                </c:pt>
                <c:pt idx="47">
                  <c:v>10.0</c:v>
                </c:pt>
                <c:pt idx="48">
                  <c:v>16.0</c:v>
                </c:pt>
                <c:pt idx="49">
                  <c:v>18.0</c:v>
                </c:pt>
                <c:pt idx="50">
                  <c:v>20.0</c:v>
                </c:pt>
                <c:pt idx="51">
                  <c:v>19.0</c:v>
                </c:pt>
                <c:pt idx="52">
                  <c:v>10.0</c:v>
                </c:pt>
                <c:pt idx="53">
                  <c:v>21.0</c:v>
                </c:pt>
                <c:pt idx="54">
                  <c:v>17.0</c:v>
                </c:pt>
                <c:pt idx="55">
                  <c:v>18.0</c:v>
                </c:pt>
                <c:pt idx="56">
                  <c:v>16.0</c:v>
                </c:pt>
                <c:pt idx="57">
                  <c:v>14.0</c:v>
                </c:pt>
                <c:pt idx="58">
                  <c:v>16.0</c:v>
                </c:pt>
                <c:pt idx="59">
                  <c:v>21.0</c:v>
                </c:pt>
                <c:pt idx="60">
                  <c:v>16.0</c:v>
                </c:pt>
                <c:pt idx="61">
                  <c:v>16.0</c:v>
                </c:pt>
                <c:pt idx="62">
                  <c:v>12.0</c:v>
                </c:pt>
                <c:pt idx="63">
                  <c:v>18.0</c:v>
                </c:pt>
                <c:pt idx="64">
                  <c:v>21.0</c:v>
                </c:pt>
                <c:pt idx="65">
                  <c:v>17.0</c:v>
                </c:pt>
                <c:pt idx="66">
                  <c:v>22.0</c:v>
                </c:pt>
                <c:pt idx="67">
                  <c:v>30.0</c:v>
                </c:pt>
                <c:pt idx="68">
                  <c:v>23.0</c:v>
                </c:pt>
                <c:pt idx="69">
                  <c:v>22.0</c:v>
                </c:pt>
                <c:pt idx="70">
                  <c:v>23.0</c:v>
                </c:pt>
                <c:pt idx="71">
                  <c:v>26.0</c:v>
                </c:pt>
                <c:pt idx="72">
                  <c:v>27.0</c:v>
                </c:pt>
                <c:pt idx="73">
                  <c:v>19.0</c:v>
                </c:pt>
                <c:pt idx="74">
                  <c:v>31.0</c:v>
                </c:pt>
                <c:pt idx="75">
                  <c:v>37.0</c:v>
                </c:pt>
                <c:pt idx="76">
                  <c:v>49.0</c:v>
                </c:pt>
                <c:pt idx="77">
                  <c:v>30.0</c:v>
                </c:pt>
                <c:pt idx="78">
                  <c:v>40.0</c:v>
                </c:pt>
                <c:pt idx="79">
                  <c:v>36.0</c:v>
                </c:pt>
                <c:pt idx="80">
                  <c:v>42.0</c:v>
                </c:pt>
                <c:pt idx="81">
                  <c:v>58.0</c:v>
                </c:pt>
                <c:pt idx="82">
                  <c:v>60.0</c:v>
                </c:pt>
                <c:pt idx="83">
                  <c:v>54.0</c:v>
                </c:pt>
                <c:pt idx="84">
                  <c:v>49.0</c:v>
                </c:pt>
                <c:pt idx="85">
                  <c:v>64.0</c:v>
                </c:pt>
                <c:pt idx="86">
                  <c:v>61.0</c:v>
                </c:pt>
                <c:pt idx="87">
                  <c:v>55.0</c:v>
                </c:pt>
                <c:pt idx="88">
                  <c:v>57.0</c:v>
                </c:pt>
                <c:pt idx="89">
                  <c:v>47.0</c:v>
                </c:pt>
                <c:pt idx="90">
                  <c:v>75.0</c:v>
                </c:pt>
                <c:pt idx="91">
                  <c:v>59.0</c:v>
                </c:pt>
                <c:pt idx="92">
                  <c:v>75.0</c:v>
                </c:pt>
                <c:pt idx="93">
                  <c:v>63.0</c:v>
                </c:pt>
                <c:pt idx="94">
                  <c:v>86.0</c:v>
                </c:pt>
                <c:pt idx="95">
                  <c:v>95.0</c:v>
                </c:pt>
                <c:pt idx="96">
                  <c:v>81.0</c:v>
                </c:pt>
                <c:pt idx="97">
                  <c:v>111.0</c:v>
                </c:pt>
                <c:pt idx="98">
                  <c:v>73.0</c:v>
                </c:pt>
                <c:pt idx="99">
                  <c:v>94.0</c:v>
                </c:pt>
                <c:pt idx="100">
                  <c:v>87.0</c:v>
                </c:pt>
                <c:pt idx="101">
                  <c:v>163.0</c:v>
                </c:pt>
                <c:pt idx="102">
                  <c:v>157.0</c:v>
                </c:pt>
                <c:pt idx="103">
                  <c:v>128.0</c:v>
                </c:pt>
                <c:pt idx="104">
                  <c:v>167.0</c:v>
                </c:pt>
                <c:pt idx="105">
                  <c:v>117.0</c:v>
                </c:pt>
                <c:pt idx="106">
                  <c:v>111.0</c:v>
                </c:pt>
                <c:pt idx="107">
                  <c:v>136.0</c:v>
                </c:pt>
                <c:pt idx="108">
                  <c:v>171.0</c:v>
                </c:pt>
                <c:pt idx="109">
                  <c:v>136.0</c:v>
                </c:pt>
                <c:pt idx="110">
                  <c:v>165.0</c:v>
                </c:pt>
                <c:pt idx="111">
                  <c:v>122.0</c:v>
                </c:pt>
                <c:pt idx="112">
                  <c:v>146.0</c:v>
                </c:pt>
                <c:pt idx="113">
                  <c:v>149.0</c:v>
                </c:pt>
                <c:pt idx="114">
                  <c:v>168.0</c:v>
                </c:pt>
                <c:pt idx="115">
                  <c:v>187.0</c:v>
                </c:pt>
                <c:pt idx="116">
                  <c:v>211.0</c:v>
                </c:pt>
                <c:pt idx="117">
                  <c:v>194.0</c:v>
                </c:pt>
                <c:pt idx="118">
                  <c:v>188.0</c:v>
                </c:pt>
                <c:pt idx="119">
                  <c:v>148.0</c:v>
                </c:pt>
                <c:pt idx="120">
                  <c:v>170.0</c:v>
                </c:pt>
                <c:pt idx="121">
                  <c:v>189.0</c:v>
                </c:pt>
                <c:pt idx="122">
                  <c:v>215.0</c:v>
                </c:pt>
                <c:pt idx="123">
                  <c:v>259.0</c:v>
                </c:pt>
                <c:pt idx="124">
                  <c:v>228.0</c:v>
                </c:pt>
                <c:pt idx="125">
                  <c:v>220.0</c:v>
                </c:pt>
                <c:pt idx="126">
                  <c:v>193.0</c:v>
                </c:pt>
                <c:pt idx="127">
                  <c:v>237.0</c:v>
                </c:pt>
                <c:pt idx="128">
                  <c:v>207.0</c:v>
                </c:pt>
                <c:pt idx="129">
                  <c:v>315.0</c:v>
                </c:pt>
                <c:pt idx="130">
                  <c:v>287.0</c:v>
                </c:pt>
                <c:pt idx="131">
                  <c:v>294.0</c:v>
                </c:pt>
                <c:pt idx="132">
                  <c:v>256.0</c:v>
                </c:pt>
                <c:pt idx="133">
                  <c:v>252.0</c:v>
                </c:pt>
                <c:pt idx="134">
                  <c:v>297.0</c:v>
                </c:pt>
                <c:pt idx="135">
                  <c:v>380.0</c:v>
                </c:pt>
                <c:pt idx="136">
                  <c:v>356.0</c:v>
                </c:pt>
                <c:pt idx="137">
                  <c:v>295.0</c:v>
                </c:pt>
                <c:pt idx="138">
                  <c:v>225.0</c:v>
                </c:pt>
                <c:pt idx="139">
                  <c:v>320.0</c:v>
                </c:pt>
                <c:pt idx="140">
                  <c:v>367.0</c:v>
                </c:pt>
                <c:pt idx="141">
                  <c:v>298.0</c:v>
                </c:pt>
                <c:pt idx="142">
                  <c:v>309.0</c:v>
                </c:pt>
                <c:pt idx="143">
                  <c:v>315.0</c:v>
                </c:pt>
                <c:pt idx="144">
                  <c:v>311.0</c:v>
                </c:pt>
                <c:pt idx="145">
                  <c:v>290.0</c:v>
                </c:pt>
                <c:pt idx="146">
                  <c:v>302.0</c:v>
                </c:pt>
                <c:pt idx="147">
                  <c:v>312.0</c:v>
                </c:pt>
                <c:pt idx="148">
                  <c:v>321.0</c:v>
                </c:pt>
                <c:pt idx="149">
                  <c:v>362.0</c:v>
                </c:pt>
                <c:pt idx="150">
                  <c:v>308.0</c:v>
                </c:pt>
                <c:pt idx="151">
                  <c:v>347.0</c:v>
                </c:pt>
                <c:pt idx="152">
                  <c:v>318.0</c:v>
                </c:pt>
                <c:pt idx="153">
                  <c:v>287.0</c:v>
                </c:pt>
                <c:pt idx="154">
                  <c:v>275.0</c:v>
                </c:pt>
                <c:pt idx="155">
                  <c:v>247.0</c:v>
                </c:pt>
                <c:pt idx="156">
                  <c:v>360.0</c:v>
                </c:pt>
                <c:pt idx="157">
                  <c:v>204.0</c:v>
                </c:pt>
                <c:pt idx="158">
                  <c:v>385.0</c:v>
                </c:pt>
                <c:pt idx="159">
                  <c:v>400.0</c:v>
                </c:pt>
                <c:pt idx="160">
                  <c:v>348.0</c:v>
                </c:pt>
                <c:pt idx="161">
                  <c:v>296.0</c:v>
                </c:pt>
                <c:pt idx="162">
                  <c:v>277.0</c:v>
                </c:pt>
                <c:pt idx="163">
                  <c:v>295.0</c:v>
                </c:pt>
                <c:pt idx="164">
                  <c:v>284.0</c:v>
                </c:pt>
                <c:pt idx="165">
                  <c:v>299.0</c:v>
                </c:pt>
                <c:pt idx="166">
                  <c:v>297.0</c:v>
                </c:pt>
                <c:pt idx="167">
                  <c:v>300.0</c:v>
                </c:pt>
                <c:pt idx="168">
                  <c:v>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386792"/>
        <c:axId val="2072389656"/>
      </c:barChart>
      <c:catAx>
        <c:axId val="207238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89656"/>
        <c:crosses val="autoZero"/>
        <c:auto val="1"/>
        <c:lblAlgn val="ctr"/>
        <c:lblOffset val="100"/>
        <c:noMultiLvlLbl val="0"/>
      </c:catAx>
      <c:valAx>
        <c:axId val="207238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8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Colombia!$X$1</c:f>
              <c:strCache>
                <c:ptCount val="1"/>
                <c:pt idx="0">
                  <c:v>Infectados activos</c:v>
                </c:pt>
              </c:strCache>
            </c:strRef>
          </c:tx>
          <c:spPr>
            <a:ln w="47625">
              <a:noFill/>
            </a:ln>
          </c:spPr>
          <c:xVal>
            <c:numRef>
              <c:f>Colombia!$W$2:$W$180</c:f>
              <c:numCache>
                <c:formatCode>General</c:formatCode>
                <c:ptCount val="179"/>
                <c:pt idx="0" formatCode="0">
                  <c:v>1.0</c:v>
                </c:pt>
                <c:pt idx="1">
                  <c:v>2.0</c:v>
                </c:pt>
                <c:pt idx="2" formatCode="0">
                  <c:v>3.0</c:v>
                </c:pt>
                <c:pt idx="3">
                  <c:v>4.0</c:v>
                </c:pt>
                <c:pt idx="4" formatCode="0">
                  <c:v>5.0</c:v>
                </c:pt>
                <c:pt idx="5">
                  <c:v>6.0</c:v>
                </c:pt>
                <c:pt idx="6" formatCode="0">
                  <c:v>7.0</c:v>
                </c:pt>
                <c:pt idx="7">
                  <c:v>8.0</c:v>
                </c:pt>
                <c:pt idx="8" formatCode="0">
                  <c:v>9.0</c:v>
                </c:pt>
                <c:pt idx="9">
                  <c:v>10.0</c:v>
                </c:pt>
                <c:pt idx="10" formatCode="0">
                  <c:v>11.0</c:v>
                </c:pt>
                <c:pt idx="11">
                  <c:v>12.0</c:v>
                </c:pt>
                <c:pt idx="12" formatCode="0">
                  <c:v>13.0</c:v>
                </c:pt>
                <c:pt idx="13">
                  <c:v>14.0</c:v>
                </c:pt>
                <c:pt idx="14" formatCode="0">
                  <c:v>15.0</c:v>
                </c:pt>
                <c:pt idx="15">
                  <c:v>16.0</c:v>
                </c:pt>
                <c:pt idx="16" formatCode="0">
                  <c:v>17.0</c:v>
                </c:pt>
                <c:pt idx="17">
                  <c:v>18.0</c:v>
                </c:pt>
                <c:pt idx="18" formatCode="0">
                  <c:v>19.0</c:v>
                </c:pt>
                <c:pt idx="19">
                  <c:v>20.0</c:v>
                </c:pt>
                <c:pt idx="20" formatCode="0">
                  <c:v>21.0</c:v>
                </c:pt>
                <c:pt idx="21">
                  <c:v>22.0</c:v>
                </c:pt>
                <c:pt idx="22" formatCode="0">
                  <c:v>23.0</c:v>
                </c:pt>
                <c:pt idx="23">
                  <c:v>24.0</c:v>
                </c:pt>
                <c:pt idx="24" formatCode="0">
                  <c:v>25.0</c:v>
                </c:pt>
                <c:pt idx="25">
                  <c:v>26.0</c:v>
                </c:pt>
                <c:pt idx="26" formatCode="0">
                  <c:v>27.0</c:v>
                </c:pt>
                <c:pt idx="27">
                  <c:v>28.0</c:v>
                </c:pt>
                <c:pt idx="28" formatCode="0">
                  <c:v>29.0</c:v>
                </c:pt>
                <c:pt idx="29">
                  <c:v>30.0</c:v>
                </c:pt>
                <c:pt idx="30" formatCode="0">
                  <c:v>31.0</c:v>
                </c:pt>
                <c:pt idx="31">
                  <c:v>32.0</c:v>
                </c:pt>
                <c:pt idx="32" formatCode="0">
                  <c:v>33.0</c:v>
                </c:pt>
                <c:pt idx="33">
                  <c:v>34.0</c:v>
                </c:pt>
                <c:pt idx="34" formatCode="0">
                  <c:v>35.0</c:v>
                </c:pt>
                <c:pt idx="35">
                  <c:v>36.0</c:v>
                </c:pt>
                <c:pt idx="36" formatCode="0">
                  <c:v>37.0</c:v>
                </c:pt>
                <c:pt idx="37">
                  <c:v>38.0</c:v>
                </c:pt>
                <c:pt idx="38" formatCode="0">
                  <c:v>39.0</c:v>
                </c:pt>
                <c:pt idx="39">
                  <c:v>40.0</c:v>
                </c:pt>
                <c:pt idx="40" formatCode="0">
                  <c:v>41.0</c:v>
                </c:pt>
                <c:pt idx="41">
                  <c:v>42.0</c:v>
                </c:pt>
                <c:pt idx="42" formatCode="0">
                  <c:v>43.0</c:v>
                </c:pt>
                <c:pt idx="43">
                  <c:v>44.0</c:v>
                </c:pt>
                <c:pt idx="44" formatCode="0">
                  <c:v>45.0</c:v>
                </c:pt>
                <c:pt idx="45">
                  <c:v>46.0</c:v>
                </c:pt>
                <c:pt idx="46" formatCode="0">
                  <c:v>47.0</c:v>
                </c:pt>
                <c:pt idx="47">
                  <c:v>48.0</c:v>
                </c:pt>
                <c:pt idx="48" formatCode="0">
                  <c:v>49.0</c:v>
                </c:pt>
                <c:pt idx="49">
                  <c:v>50.0</c:v>
                </c:pt>
                <c:pt idx="50" formatCode="0">
                  <c:v>51.0</c:v>
                </c:pt>
                <c:pt idx="51">
                  <c:v>52.0</c:v>
                </c:pt>
                <c:pt idx="52" formatCode="0">
                  <c:v>53.0</c:v>
                </c:pt>
                <c:pt idx="53">
                  <c:v>54.0</c:v>
                </c:pt>
                <c:pt idx="54" formatCode="0">
                  <c:v>55.0</c:v>
                </c:pt>
                <c:pt idx="55">
                  <c:v>56.0</c:v>
                </c:pt>
                <c:pt idx="56" formatCode="0">
                  <c:v>57.0</c:v>
                </c:pt>
                <c:pt idx="57">
                  <c:v>58.0</c:v>
                </c:pt>
                <c:pt idx="58" formatCode="0">
                  <c:v>59.0</c:v>
                </c:pt>
                <c:pt idx="59">
                  <c:v>60.0</c:v>
                </c:pt>
                <c:pt idx="60" formatCode="0">
                  <c:v>61.0</c:v>
                </c:pt>
                <c:pt idx="61">
                  <c:v>62.0</c:v>
                </c:pt>
                <c:pt idx="62" formatCode="0">
                  <c:v>63.0</c:v>
                </c:pt>
                <c:pt idx="63">
                  <c:v>64.0</c:v>
                </c:pt>
                <c:pt idx="64" formatCode="0">
                  <c:v>65.0</c:v>
                </c:pt>
                <c:pt idx="65">
                  <c:v>66.0</c:v>
                </c:pt>
                <c:pt idx="66" formatCode="0">
                  <c:v>67.0</c:v>
                </c:pt>
                <c:pt idx="67">
                  <c:v>68.0</c:v>
                </c:pt>
                <c:pt idx="68" formatCode="0">
                  <c:v>69.0</c:v>
                </c:pt>
                <c:pt idx="69">
                  <c:v>70.0</c:v>
                </c:pt>
                <c:pt idx="70" formatCode="0">
                  <c:v>71.0</c:v>
                </c:pt>
                <c:pt idx="71">
                  <c:v>72.0</c:v>
                </c:pt>
                <c:pt idx="72" formatCode="0">
                  <c:v>73.0</c:v>
                </c:pt>
                <c:pt idx="73">
                  <c:v>74.0</c:v>
                </c:pt>
                <c:pt idx="74" formatCode="0">
                  <c:v>75.0</c:v>
                </c:pt>
                <c:pt idx="75">
                  <c:v>76.0</c:v>
                </c:pt>
                <c:pt idx="76" formatCode="0">
                  <c:v>77.0</c:v>
                </c:pt>
                <c:pt idx="77">
                  <c:v>78.0</c:v>
                </c:pt>
                <c:pt idx="78" formatCode="0">
                  <c:v>79.0</c:v>
                </c:pt>
                <c:pt idx="79">
                  <c:v>80.0</c:v>
                </c:pt>
                <c:pt idx="80" formatCode="0">
                  <c:v>81.0</c:v>
                </c:pt>
                <c:pt idx="81">
                  <c:v>82.0</c:v>
                </c:pt>
                <c:pt idx="82" formatCode="0">
                  <c:v>83.0</c:v>
                </c:pt>
                <c:pt idx="83">
                  <c:v>84.0</c:v>
                </c:pt>
                <c:pt idx="84" formatCode="0">
                  <c:v>85.0</c:v>
                </c:pt>
                <c:pt idx="85" formatCode="0">
                  <c:v>86.0</c:v>
                </c:pt>
                <c:pt idx="86" formatCode="0">
                  <c:v>87.0</c:v>
                </c:pt>
                <c:pt idx="87" formatCode="0">
                  <c:v>88.0</c:v>
                </c:pt>
                <c:pt idx="88" formatCode="0">
                  <c:v>89.0</c:v>
                </c:pt>
                <c:pt idx="89" formatCode="0">
                  <c:v>90.0</c:v>
                </c:pt>
                <c:pt idx="90" formatCode="0">
                  <c:v>91.0</c:v>
                </c:pt>
                <c:pt idx="91" formatCode="0">
                  <c:v>92.0</c:v>
                </c:pt>
                <c:pt idx="92" formatCode="0">
                  <c:v>93.0</c:v>
                </c:pt>
                <c:pt idx="93" formatCode="0">
                  <c:v>94.0</c:v>
                </c:pt>
                <c:pt idx="94" formatCode="0">
                  <c:v>95.0</c:v>
                </c:pt>
                <c:pt idx="95" formatCode="0">
                  <c:v>96.0</c:v>
                </c:pt>
                <c:pt idx="96" formatCode="0">
                  <c:v>97.0</c:v>
                </c:pt>
                <c:pt idx="97" formatCode="0">
                  <c:v>98.0</c:v>
                </c:pt>
                <c:pt idx="98" formatCode="0">
                  <c:v>99.0</c:v>
                </c:pt>
                <c:pt idx="99" formatCode="0">
                  <c:v>100.0</c:v>
                </c:pt>
                <c:pt idx="100" formatCode="0">
                  <c:v>101.0</c:v>
                </c:pt>
                <c:pt idx="101" formatCode="0">
                  <c:v>102.0</c:v>
                </c:pt>
                <c:pt idx="102" formatCode="0">
                  <c:v>103.0</c:v>
                </c:pt>
                <c:pt idx="103" formatCode="0">
                  <c:v>104.0</c:v>
                </c:pt>
                <c:pt idx="104" formatCode="0">
                  <c:v>105.0</c:v>
                </c:pt>
                <c:pt idx="105" formatCode="0">
                  <c:v>106.0</c:v>
                </c:pt>
                <c:pt idx="106" formatCode="0">
                  <c:v>107.0</c:v>
                </c:pt>
                <c:pt idx="107" formatCode="0">
                  <c:v>108.0</c:v>
                </c:pt>
                <c:pt idx="108" formatCode="0">
                  <c:v>109.0</c:v>
                </c:pt>
                <c:pt idx="109" formatCode="0">
                  <c:v>110.0</c:v>
                </c:pt>
                <c:pt idx="110" formatCode="0">
                  <c:v>111.0</c:v>
                </c:pt>
                <c:pt idx="111" formatCode="0">
                  <c:v>112.0</c:v>
                </c:pt>
                <c:pt idx="112" formatCode="0">
                  <c:v>113.0</c:v>
                </c:pt>
                <c:pt idx="113" formatCode="0">
                  <c:v>114.0</c:v>
                </c:pt>
                <c:pt idx="114" formatCode="0">
                  <c:v>115.0</c:v>
                </c:pt>
                <c:pt idx="115" formatCode="0">
                  <c:v>116.0</c:v>
                </c:pt>
                <c:pt idx="116" formatCode="0">
                  <c:v>117.0</c:v>
                </c:pt>
                <c:pt idx="117" formatCode="0">
                  <c:v>118.0</c:v>
                </c:pt>
                <c:pt idx="118" formatCode="0">
                  <c:v>118.0</c:v>
                </c:pt>
                <c:pt idx="119" formatCode="0">
                  <c:v>119.0</c:v>
                </c:pt>
                <c:pt idx="120" formatCode="0">
                  <c:v>120.0</c:v>
                </c:pt>
                <c:pt idx="121" formatCode="0">
                  <c:v>121.0</c:v>
                </c:pt>
                <c:pt idx="122" formatCode="0">
                  <c:v>122.0</c:v>
                </c:pt>
                <c:pt idx="123" formatCode="0">
                  <c:v>123.0</c:v>
                </c:pt>
                <c:pt idx="124" formatCode="0">
                  <c:v>124.0</c:v>
                </c:pt>
                <c:pt idx="125" formatCode="0">
                  <c:v>125.0</c:v>
                </c:pt>
                <c:pt idx="126" formatCode="0">
                  <c:v>126.0</c:v>
                </c:pt>
                <c:pt idx="127" formatCode="0">
                  <c:v>127.0</c:v>
                </c:pt>
                <c:pt idx="128" formatCode="0">
                  <c:v>128.0</c:v>
                </c:pt>
                <c:pt idx="129" formatCode="0">
                  <c:v>129.0</c:v>
                </c:pt>
                <c:pt idx="130" formatCode="0">
                  <c:v>130.0</c:v>
                </c:pt>
                <c:pt idx="131" formatCode="0">
                  <c:v>131.0</c:v>
                </c:pt>
                <c:pt idx="132" formatCode="0">
                  <c:v>132.0</c:v>
                </c:pt>
                <c:pt idx="133" formatCode="0">
                  <c:v>133.0</c:v>
                </c:pt>
                <c:pt idx="134" formatCode="0">
                  <c:v>134.0</c:v>
                </c:pt>
                <c:pt idx="135" formatCode="0">
                  <c:v>135.0</c:v>
                </c:pt>
                <c:pt idx="136" formatCode="0">
                  <c:v>136.0</c:v>
                </c:pt>
                <c:pt idx="137" formatCode="0">
                  <c:v>137.0</c:v>
                </c:pt>
                <c:pt idx="138" formatCode="0">
                  <c:v>138.0</c:v>
                </c:pt>
                <c:pt idx="139" formatCode="0">
                  <c:v>139.0</c:v>
                </c:pt>
                <c:pt idx="140" formatCode="0">
                  <c:v>140.0</c:v>
                </c:pt>
                <c:pt idx="141" formatCode="0">
                  <c:v>141.0</c:v>
                </c:pt>
                <c:pt idx="142" formatCode="0">
                  <c:v>142.0</c:v>
                </c:pt>
                <c:pt idx="143" formatCode="0">
                  <c:v>143.0</c:v>
                </c:pt>
                <c:pt idx="144" formatCode="0">
                  <c:v>144.0</c:v>
                </c:pt>
                <c:pt idx="145" formatCode="0">
                  <c:v>145.0</c:v>
                </c:pt>
                <c:pt idx="146" formatCode="0">
                  <c:v>146.0</c:v>
                </c:pt>
                <c:pt idx="147" formatCode="0">
                  <c:v>147.0</c:v>
                </c:pt>
                <c:pt idx="148" formatCode="0">
                  <c:v>148.0</c:v>
                </c:pt>
                <c:pt idx="149" formatCode="0">
                  <c:v>149.0</c:v>
                </c:pt>
                <c:pt idx="150" formatCode="0">
                  <c:v>150.0</c:v>
                </c:pt>
                <c:pt idx="151" formatCode="0">
                  <c:v>151.0</c:v>
                </c:pt>
                <c:pt idx="152" formatCode="0">
                  <c:v>152.0</c:v>
                </c:pt>
                <c:pt idx="153" formatCode="0">
                  <c:v>153.0</c:v>
                </c:pt>
                <c:pt idx="154" formatCode="0">
                  <c:v>154.0</c:v>
                </c:pt>
                <c:pt idx="155" formatCode="0">
                  <c:v>155.0</c:v>
                </c:pt>
                <c:pt idx="156" formatCode="0">
                  <c:v>156.0</c:v>
                </c:pt>
                <c:pt idx="157" formatCode="0">
                  <c:v>157.0</c:v>
                </c:pt>
                <c:pt idx="158" formatCode="0">
                  <c:v>158.0</c:v>
                </c:pt>
                <c:pt idx="159" formatCode="0">
                  <c:v>159.0</c:v>
                </c:pt>
                <c:pt idx="160" formatCode="0">
                  <c:v>160.0</c:v>
                </c:pt>
                <c:pt idx="161" formatCode="0">
                  <c:v>161.0</c:v>
                </c:pt>
                <c:pt idx="162" formatCode="0">
                  <c:v>162.0</c:v>
                </c:pt>
                <c:pt idx="163" formatCode="0">
                  <c:v>163.0</c:v>
                </c:pt>
                <c:pt idx="164" formatCode="0">
                  <c:v>164.0</c:v>
                </c:pt>
                <c:pt idx="165" formatCode="0">
                  <c:v>165.0</c:v>
                </c:pt>
                <c:pt idx="166" formatCode="0">
                  <c:v>166.0</c:v>
                </c:pt>
                <c:pt idx="167" formatCode="0">
                  <c:v>167.0</c:v>
                </c:pt>
                <c:pt idx="168" formatCode="0">
                  <c:v>168.0</c:v>
                </c:pt>
                <c:pt idx="169" formatCode="0">
                  <c:v>169.0</c:v>
                </c:pt>
                <c:pt idx="170" formatCode="0">
                  <c:v>170.0</c:v>
                </c:pt>
                <c:pt idx="171" formatCode="0">
                  <c:v>171.0</c:v>
                </c:pt>
                <c:pt idx="172" formatCode="0">
                  <c:v>172.0</c:v>
                </c:pt>
                <c:pt idx="173" formatCode="0">
                  <c:v>173.0</c:v>
                </c:pt>
                <c:pt idx="174" formatCode="0">
                  <c:v>174.0</c:v>
                </c:pt>
                <c:pt idx="175" formatCode="0">
                  <c:v>175.0</c:v>
                </c:pt>
                <c:pt idx="176" formatCode="0">
                  <c:v>176.0</c:v>
                </c:pt>
                <c:pt idx="177" formatCode="0">
                  <c:v>177.0</c:v>
                </c:pt>
                <c:pt idx="178" formatCode="0">
                  <c:v>178.0</c:v>
                </c:pt>
              </c:numCache>
            </c:numRef>
          </c:xVal>
          <c:yVal>
            <c:numRef>
              <c:f>Colombia!$X$2:$X$180</c:f>
              <c:numCache>
                <c:formatCode>General</c:formatCode>
                <c:ptCount val="17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9.0</c:v>
                </c:pt>
                <c:pt idx="6">
                  <c:v>12.0</c:v>
                </c:pt>
                <c:pt idx="7">
                  <c:v>16.0</c:v>
                </c:pt>
                <c:pt idx="8">
                  <c:v>24.0</c:v>
                </c:pt>
                <c:pt idx="9">
                  <c:v>34.0</c:v>
                </c:pt>
                <c:pt idx="10">
                  <c:v>53.0</c:v>
                </c:pt>
                <c:pt idx="11">
                  <c:v>64.0</c:v>
                </c:pt>
                <c:pt idx="12">
                  <c:v>92.0</c:v>
                </c:pt>
                <c:pt idx="13">
                  <c:v>107.0</c:v>
                </c:pt>
                <c:pt idx="14">
                  <c:v>157.0</c:v>
                </c:pt>
                <c:pt idx="15">
                  <c:v>195.0</c:v>
                </c:pt>
                <c:pt idx="16">
                  <c:v>233.0</c:v>
                </c:pt>
                <c:pt idx="17">
                  <c:v>303.0</c:v>
                </c:pt>
                <c:pt idx="18">
                  <c:v>375.0</c:v>
                </c:pt>
                <c:pt idx="19">
                  <c:v>466.0</c:v>
                </c:pt>
                <c:pt idx="20">
                  <c:v>485.0</c:v>
                </c:pt>
                <c:pt idx="21">
                  <c:v>533.0</c:v>
                </c:pt>
                <c:pt idx="22">
                  <c:v>600.0</c:v>
                </c:pt>
                <c:pt idx="23">
                  <c:v>692.0</c:v>
                </c:pt>
                <c:pt idx="24">
                  <c:v>784.0</c:v>
                </c:pt>
                <c:pt idx="25">
                  <c:v>858.0</c:v>
                </c:pt>
                <c:pt idx="26">
                  <c:v>1009.0</c:v>
                </c:pt>
                <c:pt idx="27">
                  <c:v>1087.0</c:v>
                </c:pt>
                <c:pt idx="28">
                  <c:v>1187.0</c:v>
                </c:pt>
                <c:pt idx="29">
                  <c:v>1287.0</c:v>
                </c:pt>
                <c:pt idx="30">
                  <c:v>1362.0</c:v>
                </c:pt>
                <c:pt idx="31">
                  <c:v>1445.0</c:v>
                </c:pt>
                <c:pt idx="32">
                  <c:v>1630.0</c:v>
                </c:pt>
                <c:pt idx="33">
                  <c:v>1876.0</c:v>
                </c:pt>
                <c:pt idx="34">
                  <c:v>1980.0</c:v>
                </c:pt>
                <c:pt idx="35">
                  <c:v>2196.0</c:v>
                </c:pt>
                <c:pt idx="36">
                  <c:v>2395.0</c:v>
                </c:pt>
                <c:pt idx="37">
                  <c:v>2397.0</c:v>
                </c:pt>
                <c:pt idx="38">
                  <c:v>2421.0</c:v>
                </c:pt>
                <c:pt idx="39">
                  <c:v>2498.0</c:v>
                </c:pt>
                <c:pt idx="40">
                  <c:v>2522.0</c:v>
                </c:pt>
                <c:pt idx="41">
                  <c:v>2539.0</c:v>
                </c:pt>
                <c:pt idx="42">
                  <c:v>2652.0</c:v>
                </c:pt>
                <c:pt idx="43">
                  <c:v>2764.0</c:v>
                </c:pt>
                <c:pt idx="44">
                  <c:v>2902.0</c:v>
                </c:pt>
                <c:pt idx="45">
                  <c:v>2984.0</c:v>
                </c:pt>
                <c:pt idx="46">
                  <c:v>3149.0</c:v>
                </c:pt>
                <c:pt idx="47">
                  <c:v>3280.0</c:v>
                </c:pt>
                <c:pt idx="48">
                  <c:v>3419.0</c:v>
                </c:pt>
                <c:pt idx="49">
                  <c:v>3653.0</c:v>
                </c:pt>
                <c:pt idx="50">
                  <c:v>3842.0</c:v>
                </c:pt>
                <c:pt idx="51">
                  <c:v>4002.0</c:v>
                </c:pt>
                <c:pt idx="52">
                  <c:v>4134.0</c:v>
                </c:pt>
                <c:pt idx="53">
                  <c:v>4412.0</c:v>
                </c:pt>
                <c:pt idx="54">
                  <c:v>4522.0</c:v>
                </c:pt>
                <c:pt idx="55">
                  <c:v>4775.0</c:v>
                </c:pt>
                <c:pt idx="56">
                  <c:v>5141.0</c:v>
                </c:pt>
                <c:pt idx="57">
                  <c:v>5298.0</c:v>
                </c:pt>
                <c:pt idx="58">
                  <c:v>5606.0</c:v>
                </c:pt>
                <c:pt idx="59">
                  <c:v>5808.0</c:v>
                </c:pt>
                <c:pt idx="60">
                  <c:v>6222.0</c:v>
                </c:pt>
                <c:pt idx="61">
                  <c:v>6414.0</c:v>
                </c:pt>
                <c:pt idx="62">
                  <c:v>6749.0</c:v>
                </c:pt>
                <c:pt idx="63">
                  <c:v>7199.0</c:v>
                </c:pt>
                <c:pt idx="64">
                  <c:v>7481.0</c:v>
                </c:pt>
                <c:pt idx="65">
                  <c:v>7895.0</c:v>
                </c:pt>
                <c:pt idx="66">
                  <c:v>8309.0</c:v>
                </c:pt>
                <c:pt idx="67">
                  <c:v>8808.0</c:v>
                </c:pt>
                <c:pt idx="68">
                  <c:v>9288.0</c:v>
                </c:pt>
                <c:pt idx="69">
                  <c:v>9845.0</c:v>
                </c:pt>
                <c:pt idx="70">
                  <c:v>10220.0</c:v>
                </c:pt>
                <c:pt idx="71">
                  <c:v>10790.0</c:v>
                </c:pt>
                <c:pt idx="72">
                  <c:v>11249.0</c:v>
                </c:pt>
                <c:pt idx="73">
                  <c:v>11800.0</c:v>
                </c:pt>
                <c:pt idx="74">
                  <c:v>12272.0</c:v>
                </c:pt>
                <c:pt idx="75">
                  <c:v>12801.0</c:v>
                </c:pt>
                <c:pt idx="76">
                  <c:v>13247.0</c:v>
                </c:pt>
                <c:pt idx="77">
                  <c:v>13874.0</c:v>
                </c:pt>
                <c:pt idx="78">
                  <c:v>14754.0</c:v>
                </c:pt>
                <c:pt idx="79">
                  <c:v>15432.0</c:v>
                </c:pt>
                <c:pt idx="80">
                  <c:v>15966.0</c:v>
                </c:pt>
                <c:pt idx="81">
                  <c:v>16716.0</c:v>
                </c:pt>
                <c:pt idx="82">
                  <c:v>17190.0</c:v>
                </c:pt>
                <c:pt idx="83">
                  <c:v>17879.0</c:v>
                </c:pt>
                <c:pt idx="84">
                  <c:v>18922.0</c:v>
                </c:pt>
                <c:pt idx="85">
                  <c:v>20225.0</c:v>
                </c:pt>
                <c:pt idx="86">
                  <c:v>19901.0</c:v>
                </c:pt>
                <c:pt idx="87">
                  <c:v>19863.0</c:v>
                </c:pt>
                <c:pt idx="88">
                  <c:v>19682.0</c:v>
                </c:pt>
                <c:pt idx="89">
                  <c:v>20021.0</c:v>
                </c:pt>
                <c:pt idx="90">
                  <c:v>21112.0</c:v>
                </c:pt>
                <c:pt idx="91">
                  <c:v>21852.0</c:v>
                </c:pt>
                <c:pt idx="92">
                  <c:v>22440.0</c:v>
                </c:pt>
                <c:pt idx="93">
                  <c:v>22655.0</c:v>
                </c:pt>
                <c:pt idx="94">
                  <c:v>22984.0</c:v>
                </c:pt>
                <c:pt idx="95">
                  <c:v>24168.0</c:v>
                </c:pt>
                <c:pt idx="96">
                  <c:v>24916.0</c:v>
                </c:pt>
                <c:pt idx="97">
                  <c:v>25934.0</c:v>
                </c:pt>
                <c:pt idx="98">
                  <c:v>26598.0</c:v>
                </c:pt>
                <c:pt idx="99">
                  <c:v>27728.0</c:v>
                </c:pt>
                <c:pt idx="100">
                  <c:v>29390.0</c:v>
                </c:pt>
                <c:pt idx="101">
                  <c:v>31385.0</c:v>
                </c:pt>
                <c:pt idx="102">
                  <c:v>32794.0</c:v>
                </c:pt>
                <c:pt idx="103">
                  <c:v>33856.0</c:v>
                </c:pt>
                <c:pt idx="104">
                  <c:v>35587.0</c:v>
                </c:pt>
                <c:pt idx="105">
                  <c:v>37243.0</c:v>
                </c:pt>
                <c:pt idx="106">
                  <c:v>38008.0</c:v>
                </c:pt>
                <c:pt idx="107">
                  <c:v>39055.0</c:v>
                </c:pt>
                <c:pt idx="108">
                  <c:v>39905.0</c:v>
                </c:pt>
                <c:pt idx="109">
                  <c:v>40709.0</c:v>
                </c:pt>
                <c:pt idx="110">
                  <c:v>42951.0</c:v>
                </c:pt>
                <c:pt idx="111">
                  <c:v>44196.0</c:v>
                </c:pt>
                <c:pt idx="112">
                  <c:v>46694.0</c:v>
                </c:pt>
                <c:pt idx="113">
                  <c:v>49379.0</c:v>
                </c:pt>
                <c:pt idx="114">
                  <c:v>50383.0</c:v>
                </c:pt>
                <c:pt idx="115">
                  <c:v>51866.0</c:v>
                </c:pt>
                <c:pt idx="116">
                  <c:v>52439.0</c:v>
                </c:pt>
                <c:pt idx="117">
                  <c:v>55132.0</c:v>
                </c:pt>
                <c:pt idx="118">
                  <c:v>57938.0</c:v>
                </c:pt>
                <c:pt idx="119">
                  <c:v>60394.0</c:v>
                </c:pt>
                <c:pt idx="120">
                  <c:v>62884.0</c:v>
                </c:pt>
                <c:pt idx="121">
                  <c:v>65165.0</c:v>
                </c:pt>
                <c:pt idx="122">
                  <c:v>65701.0</c:v>
                </c:pt>
                <c:pt idx="123">
                  <c:v>68274.0</c:v>
                </c:pt>
                <c:pt idx="124">
                  <c:v>70477.0</c:v>
                </c:pt>
                <c:pt idx="125">
                  <c:v>72987.0</c:v>
                </c:pt>
                <c:pt idx="126">
                  <c:v>77051.0</c:v>
                </c:pt>
                <c:pt idx="127">
                  <c:v>79057.0</c:v>
                </c:pt>
                <c:pt idx="128">
                  <c:v>81687.0</c:v>
                </c:pt>
                <c:pt idx="129">
                  <c:v>83013.0</c:v>
                </c:pt>
                <c:pt idx="130">
                  <c:v>85467.0</c:v>
                </c:pt>
                <c:pt idx="131">
                  <c:v>87619.0</c:v>
                </c:pt>
                <c:pt idx="132">
                  <c:v>91013.0</c:v>
                </c:pt>
                <c:pt idx="133">
                  <c:v>95215.0</c:v>
                </c:pt>
                <c:pt idx="134">
                  <c:v>98348.0</c:v>
                </c:pt>
                <c:pt idx="135">
                  <c:v>98749.0</c:v>
                </c:pt>
                <c:pt idx="136">
                  <c:v>101272.0</c:v>
                </c:pt>
                <c:pt idx="137">
                  <c:v>105032.0</c:v>
                </c:pt>
                <c:pt idx="138">
                  <c:v>109442.0</c:v>
                </c:pt>
                <c:pt idx="139">
                  <c:v>110734.0</c:v>
                </c:pt>
                <c:pt idx="140">
                  <c:v>111702.0</c:v>
                </c:pt>
                <c:pt idx="141">
                  <c:v>112859.0</c:v>
                </c:pt>
                <c:pt idx="142">
                  <c:v>115414.0</c:v>
                </c:pt>
                <c:pt idx="143">
                  <c:v>117163.0</c:v>
                </c:pt>
                <c:pt idx="144">
                  <c:v>121621.0</c:v>
                </c:pt>
                <c:pt idx="145">
                  <c:v>123824.0</c:v>
                </c:pt>
                <c:pt idx="146">
                  <c:v>127515.0</c:v>
                </c:pt>
                <c:pt idx="147">
                  <c:v>131016.0</c:v>
                </c:pt>
                <c:pt idx="148">
                  <c:v>135143.0</c:v>
                </c:pt>
                <c:pt idx="149">
                  <c:v>139762.0</c:v>
                </c:pt>
                <c:pt idx="150">
                  <c:v>143106.0</c:v>
                </c:pt>
                <c:pt idx="151">
                  <c:v>143406.0</c:v>
                </c:pt>
                <c:pt idx="152">
                  <c:v>147773.0</c:v>
                </c:pt>
                <c:pt idx="153">
                  <c:v>153416.0</c:v>
                </c:pt>
                <c:pt idx="154">
                  <c:v>156481.0</c:v>
                </c:pt>
                <c:pt idx="155">
                  <c:v>159739.0</c:v>
                </c:pt>
                <c:pt idx="156">
                  <c:v>161951.0</c:v>
                </c:pt>
                <c:pt idx="157">
                  <c:v>162984.0</c:v>
                </c:pt>
                <c:pt idx="158">
                  <c:v>166551.0</c:v>
                </c:pt>
                <c:pt idx="159">
                  <c:v>168897.0</c:v>
                </c:pt>
                <c:pt idx="160">
                  <c:v>169166.0</c:v>
                </c:pt>
                <c:pt idx="161">
                  <c:v>169323.0</c:v>
                </c:pt>
                <c:pt idx="162">
                  <c:v>167459.0</c:v>
                </c:pt>
                <c:pt idx="163">
                  <c:v>165799.0</c:v>
                </c:pt>
                <c:pt idx="164">
                  <c:v>159763.0</c:v>
                </c:pt>
                <c:pt idx="165">
                  <c:v>152180.0</c:v>
                </c:pt>
                <c:pt idx="166">
                  <c:v>159901.0</c:v>
                </c:pt>
                <c:pt idx="167">
                  <c:v>158412.0</c:v>
                </c:pt>
                <c:pt idx="168">
                  <c:v>156630.0</c:v>
                </c:pt>
                <c:pt idx="169">
                  <c:v>156343.0</c:v>
                </c:pt>
                <c:pt idx="170">
                  <c:v>149801.0</c:v>
                </c:pt>
                <c:pt idx="171">
                  <c:v>149913.0</c:v>
                </c:pt>
                <c:pt idx="172">
                  <c:v>148769.0</c:v>
                </c:pt>
                <c:pt idx="173">
                  <c:v>146965.0</c:v>
                </c:pt>
                <c:pt idx="174">
                  <c:v>145761.0</c:v>
                </c:pt>
                <c:pt idx="175">
                  <c:v>142133.0</c:v>
                </c:pt>
                <c:pt idx="176">
                  <c:v>140276.0</c:v>
                </c:pt>
                <c:pt idx="177">
                  <c:v>137953.0</c:v>
                </c:pt>
                <c:pt idx="178">
                  <c:v>136030.0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16328"/>
        <c:axId val="2072419352"/>
      </c:scatterChart>
      <c:valAx>
        <c:axId val="20724163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2419352"/>
        <c:crosses val="autoZero"/>
        <c:crossBetween val="midCat"/>
      </c:valAx>
      <c:valAx>
        <c:axId val="207241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1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Bogotá!$S$1</c:f>
              <c:strCache>
                <c:ptCount val="1"/>
                <c:pt idx="0">
                  <c:v>Casos totales</c:v>
                </c:pt>
              </c:strCache>
            </c:strRef>
          </c:tx>
          <c:spPr>
            <a:ln w="47625">
              <a:noFill/>
            </a:ln>
          </c:spPr>
          <c:xVal>
            <c:numRef>
              <c:f>Bogotá!$L$2:$L$166</c:f>
              <c:numCache>
                <c:formatCode>0</c:formatCode>
                <c:ptCount val="1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</c:numCache>
            </c:numRef>
          </c:xVal>
          <c:yVal>
            <c:numRef>
              <c:f>Bogotá!$S$3:$S$166</c:f>
              <c:numCache>
                <c:formatCode>General</c:formatCode>
                <c:ptCount val="1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11.0</c:v>
                </c:pt>
                <c:pt idx="8">
                  <c:v>13.0</c:v>
                </c:pt>
                <c:pt idx="9">
                  <c:v>19.0</c:v>
                </c:pt>
                <c:pt idx="10">
                  <c:v>21.0</c:v>
                </c:pt>
                <c:pt idx="11">
                  <c:v>42.0</c:v>
                </c:pt>
                <c:pt idx="12">
                  <c:v>45.0</c:v>
                </c:pt>
                <c:pt idx="13">
                  <c:v>65.0</c:v>
                </c:pt>
                <c:pt idx="14">
                  <c:v>81.0</c:v>
                </c:pt>
                <c:pt idx="15">
                  <c:v>92.0</c:v>
                </c:pt>
                <c:pt idx="16">
                  <c:v>114.0</c:v>
                </c:pt>
                <c:pt idx="17">
                  <c:v>120.0</c:v>
                </c:pt>
                <c:pt idx="18">
                  <c:v>170.0</c:v>
                </c:pt>
                <c:pt idx="19">
                  <c:v>187.0</c:v>
                </c:pt>
                <c:pt idx="20">
                  <c:v>223.0</c:v>
                </c:pt>
                <c:pt idx="21">
                  <c:v>264.0</c:v>
                </c:pt>
                <c:pt idx="22">
                  <c:v>297.0</c:v>
                </c:pt>
                <c:pt idx="23">
                  <c:v>350.0</c:v>
                </c:pt>
                <c:pt idx="24">
                  <c:v>390.0</c:v>
                </c:pt>
                <c:pt idx="25">
                  <c:v>472.0</c:v>
                </c:pt>
                <c:pt idx="26">
                  <c:v>542.0</c:v>
                </c:pt>
                <c:pt idx="27">
                  <c:v>587.0</c:v>
                </c:pt>
                <c:pt idx="28">
                  <c:v>695.0</c:v>
                </c:pt>
                <c:pt idx="29">
                  <c:v>725.0</c:v>
                </c:pt>
                <c:pt idx="30">
                  <c:v>779.0</c:v>
                </c:pt>
                <c:pt idx="31">
                  <c:v>861.0</c:v>
                </c:pt>
                <c:pt idx="32">
                  <c:v>992.0</c:v>
                </c:pt>
                <c:pt idx="33">
                  <c:v>1029.0</c:v>
                </c:pt>
                <c:pt idx="34">
                  <c:v>1121.0</c:v>
                </c:pt>
                <c:pt idx="35">
                  <c:v>1154.0</c:v>
                </c:pt>
                <c:pt idx="36">
                  <c:v>1186.0</c:v>
                </c:pt>
                <c:pt idx="37">
                  <c:v>1205.0</c:v>
                </c:pt>
                <c:pt idx="38">
                  <c:v>1242.0</c:v>
                </c:pt>
                <c:pt idx="39" formatCode="0">
                  <c:v>1291.0</c:v>
                </c:pt>
                <c:pt idx="40">
                  <c:v>1333.0</c:v>
                </c:pt>
                <c:pt idx="41">
                  <c:v>1396.0</c:v>
                </c:pt>
                <c:pt idx="42">
                  <c:v>1481.0</c:v>
                </c:pt>
                <c:pt idx="43">
                  <c:v>1597.0</c:v>
                </c:pt>
                <c:pt idx="44">
                  <c:v>1684.0</c:v>
                </c:pt>
                <c:pt idx="45">
                  <c:v>1752.0</c:v>
                </c:pt>
                <c:pt idx="46">
                  <c:v>1836.0</c:v>
                </c:pt>
                <c:pt idx="47">
                  <c:v>1863.0</c:v>
                </c:pt>
                <c:pt idx="48">
                  <c:v>2065.0</c:v>
                </c:pt>
                <c:pt idx="49">
                  <c:v>2152.0</c:v>
                </c:pt>
                <c:pt idx="50">
                  <c:v>2245.0</c:v>
                </c:pt>
                <c:pt idx="51">
                  <c:v>2345.0</c:v>
                </c:pt>
                <c:pt idx="52" formatCode="0">
                  <c:v>2407.0</c:v>
                </c:pt>
                <c:pt idx="53">
                  <c:v>2539.0</c:v>
                </c:pt>
                <c:pt idx="54">
                  <c:v>2633.0</c:v>
                </c:pt>
                <c:pt idx="55">
                  <c:v>2772.0</c:v>
                </c:pt>
                <c:pt idx="56">
                  <c:v>2845.0</c:v>
                </c:pt>
                <c:pt idx="57">
                  <c:v>2958.0</c:v>
                </c:pt>
                <c:pt idx="58" formatCode="0">
                  <c:v>3084.0</c:v>
                </c:pt>
                <c:pt idx="59">
                  <c:v>3272.0</c:v>
                </c:pt>
                <c:pt idx="60">
                  <c:v>3469.0</c:v>
                </c:pt>
                <c:pt idx="61" formatCode="0">
                  <c:v>3599.0</c:v>
                </c:pt>
                <c:pt idx="62">
                  <c:v>3824.0</c:v>
                </c:pt>
                <c:pt idx="63">
                  <c:v>4028.0</c:v>
                </c:pt>
                <c:pt idx="64">
                  <c:v>4178.0</c:v>
                </c:pt>
                <c:pt idx="65">
                  <c:v>4305.0</c:v>
                </c:pt>
                <c:pt idx="66">
                  <c:v>4563.0</c:v>
                </c:pt>
                <c:pt idx="67">
                  <c:v>4685.0</c:v>
                </c:pt>
                <c:pt idx="68" formatCode="0">
                  <c:v>4844.0</c:v>
                </c:pt>
                <c:pt idx="69">
                  <c:v>5008.0</c:v>
                </c:pt>
                <c:pt idx="70">
                  <c:v>5283.0</c:v>
                </c:pt>
                <c:pt idx="71">
                  <c:v>5521.0</c:v>
                </c:pt>
                <c:pt idx="72">
                  <c:v>5720.0</c:v>
                </c:pt>
                <c:pt idx="73">
                  <c:v>5934.0</c:v>
                </c:pt>
                <c:pt idx="74">
                  <c:v>6189.0</c:v>
                </c:pt>
                <c:pt idx="75">
                  <c:v>6311.0</c:v>
                </c:pt>
                <c:pt idx="76">
                  <c:v>6590.0</c:v>
                </c:pt>
                <c:pt idx="77">
                  <c:v>6972.0</c:v>
                </c:pt>
                <c:pt idx="78">
                  <c:v>7211.0</c:v>
                </c:pt>
                <c:pt idx="79">
                  <c:v>7386.0</c:v>
                </c:pt>
                <c:pt idx="80">
                  <c:v>7743.0</c:v>
                </c:pt>
                <c:pt idx="81">
                  <c:v>8045.0</c:v>
                </c:pt>
                <c:pt idx="82">
                  <c:v>8536.0</c:v>
                </c:pt>
                <c:pt idx="83">
                  <c:v>9162.0</c:v>
                </c:pt>
                <c:pt idx="84">
                  <c:v>9637.0</c:v>
                </c:pt>
                <c:pt idx="85">
                  <c:v>9989.0</c:v>
                </c:pt>
                <c:pt idx="86">
                  <c:v>10370.0</c:v>
                </c:pt>
                <c:pt idx="87">
                  <c:v>10743.0</c:v>
                </c:pt>
                <c:pt idx="88">
                  <c:v>11250.0</c:v>
                </c:pt>
                <c:pt idx="89">
                  <c:v>11782.0</c:v>
                </c:pt>
                <c:pt idx="90">
                  <c:v>12185.0</c:v>
                </c:pt>
                <c:pt idx="91">
                  <c:v>12564.0</c:v>
                </c:pt>
                <c:pt idx="92">
                  <c:v>12880.0</c:v>
                </c:pt>
                <c:pt idx="93">
                  <c:v>13329.0</c:v>
                </c:pt>
                <c:pt idx="94">
                  <c:v>13709.0</c:v>
                </c:pt>
                <c:pt idx="95">
                  <c:v>14132.0</c:v>
                </c:pt>
                <c:pt idx="96">
                  <c:v>14537.0</c:v>
                </c:pt>
                <c:pt idx="97">
                  <c:v>14940.0</c:v>
                </c:pt>
                <c:pt idx="98">
                  <c:v>15458.0</c:v>
                </c:pt>
                <c:pt idx="99">
                  <c:v>16037.0</c:v>
                </c:pt>
                <c:pt idx="100">
                  <c:v>16404.0</c:v>
                </c:pt>
                <c:pt idx="101">
                  <c:v>16891.0</c:v>
                </c:pt>
                <c:pt idx="102">
                  <c:v>17392.0</c:v>
                </c:pt>
                <c:pt idx="103">
                  <c:v>18179.0</c:v>
                </c:pt>
                <c:pt idx="104">
                  <c:v>19241.0</c:v>
                </c:pt>
                <c:pt idx="105">
                  <c:v>19767.0</c:v>
                </c:pt>
                <c:pt idx="106">
                  <c:v>20709.0</c:v>
                </c:pt>
                <c:pt idx="107">
                  <c:v>21541.0</c:v>
                </c:pt>
                <c:pt idx="108">
                  <c:v>22409.0</c:v>
                </c:pt>
                <c:pt idx="109">
                  <c:v>23367.0</c:v>
                </c:pt>
                <c:pt idx="110">
                  <c:v>24636.0</c:v>
                </c:pt>
                <c:pt idx="111">
                  <c:v>25540.0</c:v>
                </c:pt>
                <c:pt idx="112">
                  <c:v>27118.0</c:v>
                </c:pt>
                <c:pt idx="113">
                  <c:v>27927.0</c:v>
                </c:pt>
                <c:pt idx="114">
                  <c:v>29503.0</c:v>
                </c:pt>
                <c:pt idx="115">
                  <c:v>30017.0</c:v>
                </c:pt>
                <c:pt idx="116">
                  <c:v>31417.0</c:v>
                </c:pt>
                <c:pt idx="117">
                  <c:v>32723.0</c:v>
                </c:pt>
                <c:pt idx="118">
                  <c:v>34131.0</c:v>
                </c:pt>
                <c:pt idx="119">
                  <c:v>35266.0</c:v>
                </c:pt>
                <c:pt idx="120">
                  <c:v>36554.0</c:v>
                </c:pt>
                <c:pt idx="121">
                  <c:v>37641.0</c:v>
                </c:pt>
                <c:pt idx="122">
                  <c:v>39248.0</c:v>
                </c:pt>
                <c:pt idx="123">
                  <c:v>40737.0</c:v>
                </c:pt>
                <c:pt idx="124">
                  <c:v>42347.0</c:v>
                </c:pt>
                <c:pt idx="125">
                  <c:v>45016.0</c:v>
                </c:pt>
                <c:pt idx="126">
                  <c:v>47524.0</c:v>
                </c:pt>
                <c:pt idx="127">
                  <c:v>49644.0</c:v>
                </c:pt>
                <c:pt idx="128">
                  <c:v>51281.0</c:v>
                </c:pt>
                <c:pt idx="129">
                  <c:v>53131.0</c:v>
                </c:pt>
                <c:pt idx="130">
                  <c:v>55063.0</c:v>
                </c:pt>
                <c:pt idx="131">
                  <c:v>56830.0</c:v>
                </c:pt>
                <c:pt idx="132">
                  <c:v>58917.0</c:v>
                </c:pt>
                <c:pt idx="133">
                  <c:v>60394.0</c:v>
                </c:pt>
                <c:pt idx="134">
                  <c:v>63255.0</c:v>
                </c:pt>
                <c:pt idx="135">
                  <c:v>65594.0</c:v>
                </c:pt>
                <c:pt idx="136">
                  <c:v>67843.0</c:v>
                </c:pt>
                <c:pt idx="137">
                  <c:v>70849.0</c:v>
                </c:pt>
                <c:pt idx="138">
                  <c:v>74599.0</c:v>
                </c:pt>
                <c:pt idx="139">
                  <c:v>81180.0</c:v>
                </c:pt>
                <c:pt idx="140">
                  <c:v>84213.0</c:v>
                </c:pt>
                <c:pt idx="141">
                  <c:v>86857.0</c:v>
                </c:pt>
                <c:pt idx="142">
                  <c:v>91408.0</c:v>
                </c:pt>
                <c:pt idx="143">
                  <c:v>95199.0</c:v>
                </c:pt>
                <c:pt idx="144">
                  <c:v>98209.0</c:v>
                </c:pt>
                <c:pt idx="145">
                  <c:v>101381.0</c:v>
                </c:pt>
                <c:pt idx="146">
                  <c:v>104656.0</c:v>
                </c:pt>
                <c:pt idx="147">
                  <c:v>109153.0</c:v>
                </c:pt>
                <c:pt idx="148">
                  <c:v>111294.0</c:v>
                </c:pt>
                <c:pt idx="149">
                  <c:v>117416.0</c:v>
                </c:pt>
                <c:pt idx="150">
                  <c:v>123875.0</c:v>
                </c:pt>
                <c:pt idx="151">
                  <c:v>123875.0</c:v>
                </c:pt>
                <c:pt idx="152">
                  <c:v>126488.0</c:v>
                </c:pt>
                <c:pt idx="153">
                  <c:v>129975.0</c:v>
                </c:pt>
                <c:pt idx="154">
                  <c:v>133423.0</c:v>
                </c:pt>
                <c:pt idx="155">
                  <c:v>136764.0</c:v>
                </c:pt>
                <c:pt idx="156">
                  <c:v>141994.0</c:v>
                </c:pt>
                <c:pt idx="157">
                  <c:v>146109.0</c:v>
                </c:pt>
                <c:pt idx="158">
                  <c:v>149944.0</c:v>
                </c:pt>
                <c:pt idx="159">
                  <c:v>154452.0</c:v>
                </c:pt>
                <c:pt idx="160">
                  <c:v>158674.0</c:v>
                </c:pt>
                <c:pt idx="161">
                  <c:v>163295.0</c:v>
                </c:pt>
                <c:pt idx="162">
                  <c:v>166685.0</c:v>
                </c:pt>
                <c:pt idx="163">
                  <c:v>171312.0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20056"/>
        <c:axId val="2059323016"/>
      </c:scatterChart>
      <c:valAx>
        <c:axId val="2059320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59323016"/>
        <c:crosses val="autoZero"/>
        <c:crossBetween val="midCat"/>
      </c:valAx>
      <c:valAx>
        <c:axId val="205932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32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469900</xdr:colOff>
      <xdr:row>0</xdr:row>
      <xdr:rowOff>260350</xdr:rowOff>
    </xdr:from>
    <xdr:to>
      <xdr:col>33</xdr:col>
      <xdr:colOff>88900</xdr:colOff>
      <xdr:row>9</xdr:row>
      <xdr:rowOff>146050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508000</xdr:colOff>
      <xdr:row>12</xdr:row>
      <xdr:rowOff>69850</xdr:rowOff>
    </xdr:from>
    <xdr:to>
      <xdr:col>33</xdr:col>
      <xdr:colOff>127000</xdr:colOff>
      <xdr:row>26</xdr:row>
      <xdr:rowOff>146050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524934</xdr:colOff>
      <xdr:row>27</xdr:row>
      <xdr:rowOff>182033</xdr:rowOff>
    </xdr:from>
    <xdr:to>
      <xdr:col>33</xdr:col>
      <xdr:colOff>118534</xdr:colOff>
      <xdr:row>42</xdr:row>
      <xdr:rowOff>4233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550332</xdr:colOff>
      <xdr:row>42</xdr:row>
      <xdr:rowOff>156633</xdr:rowOff>
    </xdr:from>
    <xdr:to>
      <xdr:col>33</xdr:col>
      <xdr:colOff>143932</xdr:colOff>
      <xdr:row>56</xdr:row>
      <xdr:rowOff>173566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50800</xdr:colOff>
      <xdr:row>28</xdr:row>
      <xdr:rowOff>19050</xdr:rowOff>
    </xdr:from>
    <xdr:to>
      <xdr:col>39</xdr:col>
      <xdr:colOff>495300</xdr:colOff>
      <xdr:row>42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43</xdr:row>
      <xdr:rowOff>57150</xdr:rowOff>
    </xdr:from>
    <xdr:to>
      <xdr:col>39</xdr:col>
      <xdr:colOff>444500</xdr:colOff>
      <xdr:row>57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304800</xdr:colOff>
      <xdr:row>59</xdr:row>
      <xdr:rowOff>107950</xdr:rowOff>
    </xdr:from>
    <xdr:to>
      <xdr:col>32</xdr:col>
      <xdr:colOff>749300</xdr:colOff>
      <xdr:row>73</xdr:row>
      <xdr:rowOff>184150</xdr:rowOff>
    </xdr:to>
    <xdr:graphicFrame macro="">
      <xdr:nvGraphicFramePr>
        <xdr:cNvPr id="11" name="Gráfico 10" title="Muertes diari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393700</xdr:colOff>
      <xdr:row>75</xdr:row>
      <xdr:rowOff>158750</xdr:rowOff>
    </xdr:from>
    <xdr:to>
      <xdr:col>33</xdr:col>
      <xdr:colOff>12700</xdr:colOff>
      <xdr:row>90</xdr:row>
      <xdr:rowOff>44450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</xdr:colOff>
      <xdr:row>1</xdr:row>
      <xdr:rowOff>44450</xdr:rowOff>
    </xdr:from>
    <xdr:to>
      <xdr:col>37</xdr:col>
      <xdr:colOff>520700</xdr:colOff>
      <xdr:row>15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88900</xdr:colOff>
      <xdr:row>16</xdr:row>
      <xdr:rowOff>53975</xdr:rowOff>
    </xdr:from>
    <xdr:to>
      <xdr:col>37</xdr:col>
      <xdr:colOff>533400</xdr:colOff>
      <xdr:row>30</xdr:row>
      <xdr:rowOff>130175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101600</xdr:colOff>
      <xdr:row>31</xdr:row>
      <xdr:rowOff>142875</xdr:rowOff>
    </xdr:from>
    <xdr:to>
      <xdr:col>37</xdr:col>
      <xdr:colOff>546100</xdr:colOff>
      <xdr:row>46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753110</xdr:colOff>
      <xdr:row>48</xdr:row>
      <xdr:rowOff>12065</xdr:rowOff>
    </xdr:from>
    <xdr:to>
      <xdr:col>37</xdr:col>
      <xdr:colOff>374650</xdr:colOff>
      <xdr:row>62</xdr:row>
      <xdr:rowOff>88265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660400</xdr:colOff>
      <xdr:row>63</xdr:row>
      <xdr:rowOff>167640</xdr:rowOff>
    </xdr:from>
    <xdr:to>
      <xdr:col>37</xdr:col>
      <xdr:colOff>294640</xdr:colOff>
      <xdr:row>78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762000</xdr:colOff>
      <xdr:row>79</xdr:row>
      <xdr:rowOff>106680</xdr:rowOff>
    </xdr:from>
    <xdr:to>
      <xdr:col>37</xdr:col>
      <xdr:colOff>396240</xdr:colOff>
      <xdr:row>93</xdr:row>
      <xdr:rowOff>147320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762000</xdr:colOff>
      <xdr:row>95</xdr:row>
      <xdr:rowOff>137160</xdr:rowOff>
    </xdr:from>
    <xdr:to>
      <xdr:col>37</xdr:col>
      <xdr:colOff>396240</xdr:colOff>
      <xdr:row>109</xdr:row>
      <xdr:rowOff>177800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workbookViewId="0">
      <pane ySplit="1160" topLeftCell="A143" activePane="bottomLeft"/>
      <selection activeCell="C1" sqref="C1"/>
      <selection pane="bottomLeft" activeCell="G2" sqref="G2"/>
    </sheetView>
  </sheetViews>
  <sheetFormatPr baseColWidth="10" defaultRowHeight="15" x14ac:dyDescent="0.75"/>
  <cols>
    <col min="9" max="14" width="12.33203125" customWidth="1"/>
    <col min="15" max="21" width="10.83203125" customWidth="1"/>
  </cols>
  <sheetData>
    <row r="1" spans="1:27" ht="45">
      <c r="A1" s="4" t="s">
        <v>1</v>
      </c>
      <c r="B1" s="4" t="s">
        <v>2</v>
      </c>
      <c r="C1" s="4" t="s">
        <v>21</v>
      </c>
      <c r="D1" s="4" t="s">
        <v>2</v>
      </c>
      <c r="E1" s="4" t="s">
        <v>23</v>
      </c>
      <c r="F1" s="4" t="s">
        <v>2</v>
      </c>
      <c r="G1" s="4" t="s">
        <v>24</v>
      </c>
      <c r="H1" s="4" t="s">
        <v>2</v>
      </c>
      <c r="I1" s="4" t="s">
        <v>7</v>
      </c>
      <c r="J1" s="4" t="s">
        <v>2</v>
      </c>
      <c r="K1" s="4" t="s">
        <v>11</v>
      </c>
      <c r="L1" s="4" t="s">
        <v>2</v>
      </c>
      <c r="M1" s="4" t="s">
        <v>12</v>
      </c>
      <c r="N1" s="4" t="s">
        <v>5</v>
      </c>
      <c r="O1" s="4" t="s">
        <v>2</v>
      </c>
      <c r="P1" s="4" t="s">
        <v>0</v>
      </c>
      <c r="Q1" s="4" t="s">
        <v>2</v>
      </c>
      <c r="R1" s="4" t="s">
        <v>6</v>
      </c>
      <c r="S1" s="4" t="s">
        <v>2</v>
      </c>
      <c r="T1" s="4" t="s">
        <v>4</v>
      </c>
      <c r="U1" s="4" t="s">
        <v>2</v>
      </c>
      <c r="V1" s="4" t="s">
        <v>5</v>
      </c>
      <c r="W1" s="4" t="s">
        <v>2</v>
      </c>
      <c r="X1" s="4" t="s">
        <v>13</v>
      </c>
      <c r="Y1" s="4" t="s">
        <v>14</v>
      </c>
      <c r="Z1" s="4" t="s">
        <v>2</v>
      </c>
      <c r="AA1" s="4" t="s">
        <v>18</v>
      </c>
    </row>
    <row r="2" spans="1:27">
      <c r="A2" s="1">
        <v>43896</v>
      </c>
      <c r="B2" s="3">
        <v>1</v>
      </c>
      <c r="C2" s="5">
        <v>0</v>
      </c>
      <c r="D2" s="3">
        <v>1</v>
      </c>
      <c r="E2" s="5"/>
      <c r="F2" s="3">
        <v>1</v>
      </c>
      <c r="G2" s="5"/>
      <c r="H2" s="3">
        <v>1</v>
      </c>
      <c r="I2" s="5"/>
      <c r="J2" s="3">
        <v>1</v>
      </c>
      <c r="K2" s="5"/>
      <c r="L2" s="3">
        <v>1</v>
      </c>
      <c r="M2" s="5"/>
      <c r="N2" s="5"/>
      <c r="O2" s="3">
        <v>1</v>
      </c>
      <c r="P2">
        <v>1</v>
      </c>
      <c r="Q2" s="3">
        <f t="shared" ref="Q2:Q26" si="0">O2</f>
        <v>1</v>
      </c>
      <c r="S2" s="3">
        <v>1</v>
      </c>
      <c r="T2">
        <f>LOG10(P2)</f>
        <v>0</v>
      </c>
      <c r="U2" s="3">
        <v>1</v>
      </c>
      <c r="V2">
        <v>1</v>
      </c>
      <c r="W2" s="3">
        <v>1</v>
      </c>
      <c r="X2">
        <f t="shared" ref="X2:X65" si="1">P2-I2-C2</f>
        <v>1</v>
      </c>
    </row>
    <row r="3" spans="1:27">
      <c r="A3" s="1">
        <v>43897</v>
      </c>
      <c r="B3" s="3">
        <v>2</v>
      </c>
      <c r="C3" s="5">
        <v>0</v>
      </c>
      <c r="D3" s="3">
        <v>2</v>
      </c>
      <c r="E3" s="5"/>
      <c r="F3" s="3">
        <v>2</v>
      </c>
      <c r="G3" s="5"/>
      <c r="H3" s="3">
        <v>2</v>
      </c>
      <c r="I3" s="5"/>
      <c r="J3" s="3">
        <v>2</v>
      </c>
      <c r="K3" s="5"/>
      <c r="L3" s="3">
        <v>2</v>
      </c>
      <c r="M3" s="5"/>
      <c r="N3" s="5"/>
      <c r="O3" s="3">
        <v>2</v>
      </c>
      <c r="P3">
        <v>1</v>
      </c>
      <c r="Q3" s="3">
        <f t="shared" si="0"/>
        <v>2</v>
      </c>
      <c r="R3" s="7">
        <f>P3/P2</f>
        <v>1</v>
      </c>
      <c r="S3" s="3">
        <v>2</v>
      </c>
      <c r="T3">
        <f t="shared" ref="T3:T114" si="2">LOG10(P3)</f>
        <v>0</v>
      </c>
      <c r="U3" s="3">
        <v>2</v>
      </c>
      <c r="V3">
        <f>P3-P2</f>
        <v>0</v>
      </c>
      <c r="W3">
        <v>2</v>
      </c>
      <c r="X3">
        <f t="shared" si="1"/>
        <v>1</v>
      </c>
      <c r="Y3">
        <f>X3/X2</f>
        <v>1</v>
      </c>
    </row>
    <row r="4" spans="1:27">
      <c r="A4" s="1">
        <v>43898</v>
      </c>
      <c r="B4" s="3">
        <v>3</v>
      </c>
      <c r="C4" s="5">
        <v>0</v>
      </c>
      <c r="D4" s="3">
        <v>3</v>
      </c>
      <c r="E4" s="5"/>
      <c r="F4" s="3">
        <v>3</v>
      </c>
      <c r="G4" s="5"/>
      <c r="H4" s="3">
        <v>3</v>
      </c>
      <c r="I4" s="5"/>
      <c r="J4" s="3">
        <v>3</v>
      </c>
      <c r="K4" s="5"/>
      <c r="L4" s="3">
        <v>3</v>
      </c>
      <c r="M4" s="5"/>
      <c r="N4" s="5"/>
      <c r="O4" s="3">
        <v>3</v>
      </c>
      <c r="P4">
        <v>1</v>
      </c>
      <c r="Q4" s="3">
        <f t="shared" si="0"/>
        <v>3</v>
      </c>
      <c r="R4" s="7">
        <f t="shared" ref="R4:R114" si="3">P4/P3</f>
        <v>1</v>
      </c>
      <c r="S4" s="3">
        <v>3</v>
      </c>
      <c r="T4">
        <f t="shared" si="2"/>
        <v>0</v>
      </c>
      <c r="U4" s="3">
        <v>3</v>
      </c>
      <c r="V4">
        <f t="shared" ref="V4:V114" si="4">P4-P3</f>
        <v>0</v>
      </c>
      <c r="W4" s="3">
        <v>3</v>
      </c>
      <c r="X4">
        <f t="shared" si="1"/>
        <v>1</v>
      </c>
      <c r="Y4">
        <f t="shared" ref="Y4:Y67" si="5">X4/X3</f>
        <v>1</v>
      </c>
    </row>
    <row r="5" spans="1:27">
      <c r="A5" s="1">
        <v>43899</v>
      </c>
      <c r="B5" s="3">
        <v>4</v>
      </c>
      <c r="C5" s="5">
        <v>0</v>
      </c>
      <c r="D5" s="3">
        <v>4</v>
      </c>
      <c r="E5" s="5"/>
      <c r="F5" s="3">
        <v>4</v>
      </c>
      <c r="G5" s="5"/>
      <c r="H5" s="3">
        <v>4</v>
      </c>
      <c r="I5" s="5"/>
      <c r="J5" s="3">
        <v>4</v>
      </c>
      <c r="K5" s="5"/>
      <c r="L5" s="3">
        <v>4</v>
      </c>
      <c r="M5" s="5"/>
      <c r="N5" s="5"/>
      <c r="O5" s="3">
        <v>4</v>
      </c>
      <c r="P5">
        <v>3</v>
      </c>
      <c r="Q5" s="3">
        <f t="shared" si="0"/>
        <v>4</v>
      </c>
      <c r="R5" s="7">
        <f t="shared" si="3"/>
        <v>3</v>
      </c>
      <c r="S5" s="3">
        <v>4</v>
      </c>
      <c r="T5">
        <f t="shared" si="2"/>
        <v>0.47712125471966244</v>
      </c>
      <c r="U5" s="3">
        <v>4</v>
      </c>
      <c r="V5">
        <f t="shared" si="4"/>
        <v>2</v>
      </c>
      <c r="W5">
        <v>4</v>
      </c>
      <c r="X5">
        <f t="shared" si="1"/>
        <v>3</v>
      </c>
      <c r="Y5">
        <f t="shared" si="5"/>
        <v>3</v>
      </c>
    </row>
    <row r="6" spans="1:27">
      <c r="A6" s="1">
        <v>43900</v>
      </c>
      <c r="B6" s="3">
        <v>5</v>
      </c>
      <c r="C6" s="5">
        <v>0</v>
      </c>
      <c r="D6" s="3">
        <v>5</v>
      </c>
      <c r="E6" s="5"/>
      <c r="F6" s="3">
        <v>5</v>
      </c>
      <c r="G6" s="5"/>
      <c r="H6" s="3">
        <v>5</v>
      </c>
      <c r="I6" s="5"/>
      <c r="J6" s="3">
        <v>5</v>
      </c>
      <c r="K6" s="5"/>
      <c r="L6" s="3">
        <v>5</v>
      </c>
      <c r="M6" s="5"/>
      <c r="N6" s="5"/>
      <c r="O6" s="3">
        <v>5</v>
      </c>
      <c r="P6">
        <v>3</v>
      </c>
      <c r="Q6" s="3">
        <f t="shared" si="0"/>
        <v>5</v>
      </c>
      <c r="R6" s="7">
        <f t="shared" si="3"/>
        <v>1</v>
      </c>
      <c r="S6" s="3">
        <v>5</v>
      </c>
      <c r="T6">
        <f t="shared" si="2"/>
        <v>0.47712125471966244</v>
      </c>
      <c r="U6" s="3">
        <v>5</v>
      </c>
      <c r="V6">
        <f t="shared" si="4"/>
        <v>0</v>
      </c>
      <c r="W6" s="3">
        <v>5</v>
      </c>
      <c r="X6">
        <f t="shared" si="1"/>
        <v>3</v>
      </c>
      <c r="Y6">
        <f t="shared" si="5"/>
        <v>1</v>
      </c>
    </row>
    <row r="7" spans="1:27">
      <c r="A7" s="1">
        <v>43901</v>
      </c>
      <c r="B7" s="3">
        <v>6</v>
      </c>
      <c r="C7" s="5">
        <v>0</v>
      </c>
      <c r="D7" s="3">
        <v>6</v>
      </c>
      <c r="E7" s="5"/>
      <c r="F7" s="3">
        <v>6</v>
      </c>
      <c r="G7" s="5"/>
      <c r="H7" s="3">
        <v>6</v>
      </c>
      <c r="I7" s="5"/>
      <c r="J7" s="3">
        <v>6</v>
      </c>
      <c r="K7" s="5"/>
      <c r="L7" s="3">
        <v>6</v>
      </c>
      <c r="M7" s="5"/>
      <c r="N7" s="5"/>
      <c r="O7" s="3">
        <v>6</v>
      </c>
      <c r="P7">
        <v>9</v>
      </c>
      <c r="Q7" s="3">
        <f t="shared" si="0"/>
        <v>6</v>
      </c>
      <c r="R7" s="7">
        <f t="shared" si="3"/>
        <v>3</v>
      </c>
      <c r="S7" s="3">
        <v>6</v>
      </c>
      <c r="T7">
        <f t="shared" si="2"/>
        <v>0.95424250943932487</v>
      </c>
      <c r="U7" s="3">
        <v>6</v>
      </c>
      <c r="V7">
        <f t="shared" si="4"/>
        <v>6</v>
      </c>
      <c r="W7">
        <v>6</v>
      </c>
      <c r="X7">
        <f t="shared" si="1"/>
        <v>9</v>
      </c>
      <c r="Y7">
        <f t="shared" si="5"/>
        <v>3</v>
      </c>
    </row>
    <row r="8" spans="1:27">
      <c r="A8" s="1">
        <v>43902</v>
      </c>
      <c r="B8" s="3">
        <v>7</v>
      </c>
      <c r="C8" s="5">
        <v>0</v>
      </c>
      <c r="D8" s="3">
        <v>7</v>
      </c>
      <c r="E8" s="5"/>
      <c r="F8" s="3">
        <v>7</v>
      </c>
      <c r="G8" s="5"/>
      <c r="H8" s="3">
        <v>7</v>
      </c>
      <c r="I8" s="5"/>
      <c r="J8" s="3">
        <v>7</v>
      </c>
      <c r="K8" s="5"/>
      <c r="L8" s="3">
        <v>7</v>
      </c>
      <c r="M8" s="5"/>
      <c r="N8" s="5"/>
      <c r="O8" s="3">
        <v>7</v>
      </c>
      <c r="P8">
        <v>12</v>
      </c>
      <c r="Q8" s="3">
        <f t="shared" si="0"/>
        <v>7</v>
      </c>
      <c r="R8" s="7">
        <f t="shared" si="3"/>
        <v>1.3333333333333333</v>
      </c>
      <c r="S8" s="3">
        <v>7</v>
      </c>
      <c r="T8">
        <f t="shared" si="2"/>
        <v>1.0791812460476249</v>
      </c>
      <c r="U8" s="3">
        <v>7</v>
      </c>
      <c r="V8">
        <f t="shared" si="4"/>
        <v>3</v>
      </c>
      <c r="W8" s="3">
        <v>7</v>
      </c>
      <c r="X8">
        <f t="shared" si="1"/>
        <v>12</v>
      </c>
      <c r="Y8">
        <f t="shared" si="5"/>
        <v>1.3333333333333333</v>
      </c>
    </row>
    <row r="9" spans="1:27">
      <c r="A9" s="1">
        <v>43903</v>
      </c>
      <c r="B9" s="3">
        <v>8</v>
      </c>
      <c r="C9" s="5">
        <v>0</v>
      </c>
      <c r="D9" s="3">
        <v>8</v>
      </c>
      <c r="E9" s="5"/>
      <c r="F9" s="3">
        <v>8</v>
      </c>
      <c r="G9" s="5"/>
      <c r="H9" s="3">
        <v>8</v>
      </c>
      <c r="I9" s="5"/>
      <c r="J9" s="3">
        <v>8</v>
      </c>
      <c r="K9" s="5"/>
      <c r="L9" s="3">
        <v>8</v>
      </c>
      <c r="M9" s="5"/>
      <c r="N9" s="5"/>
      <c r="O9" s="3">
        <v>8</v>
      </c>
      <c r="P9">
        <v>16</v>
      </c>
      <c r="Q9" s="3">
        <f t="shared" si="0"/>
        <v>8</v>
      </c>
      <c r="R9" s="7">
        <f t="shared" si="3"/>
        <v>1.3333333333333333</v>
      </c>
      <c r="S9" s="3">
        <v>8</v>
      </c>
      <c r="T9">
        <f t="shared" si="2"/>
        <v>1.2041199826559248</v>
      </c>
      <c r="U9" s="3">
        <v>8</v>
      </c>
      <c r="V9">
        <f t="shared" si="4"/>
        <v>4</v>
      </c>
      <c r="W9">
        <v>8</v>
      </c>
      <c r="X9">
        <f t="shared" si="1"/>
        <v>16</v>
      </c>
      <c r="Y9">
        <f t="shared" si="5"/>
        <v>1.3333333333333333</v>
      </c>
    </row>
    <row r="10" spans="1:27">
      <c r="A10" s="1">
        <v>43904</v>
      </c>
      <c r="B10" s="3">
        <v>9</v>
      </c>
      <c r="C10" s="5">
        <v>0</v>
      </c>
      <c r="D10" s="3">
        <v>9</v>
      </c>
      <c r="E10" s="5"/>
      <c r="F10" s="3">
        <v>9</v>
      </c>
      <c r="G10" s="5"/>
      <c r="H10" s="3">
        <v>9</v>
      </c>
      <c r="I10" s="5"/>
      <c r="J10" s="3">
        <v>9</v>
      </c>
      <c r="K10" s="5"/>
      <c r="L10" s="3">
        <v>9</v>
      </c>
      <c r="M10" s="5"/>
      <c r="N10" s="5"/>
      <c r="O10" s="3">
        <v>9</v>
      </c>
      <c r="P10">
        <v>24</v>
      </c>
      <c r="Q10" s="3">
        <f t="shared" si="0"/>
        <v>9</v>
      </c>
      <c r="R10" s="7">
        <f t="shared" si="3"/>
        <v>1.5</v>
      </c>
      <c r="S10" s="3">
        <v>9</v>
      </c>
      <c r="T10">
        <f t="shared" si="2"/>
        <v>1.3802112417116059</v>
      </c>
      <c r="U10" s="3">
        <v>9</v>
      </c>
      <c r="V10">
        <f t="shared" si="4"/>
        <v>8</v>
      </c>
      <c r="W10" s="3">
        <v>9</v>
      </c>
      <c r="X10">
        <f t="shared" si="1"/>
        <v>24</v>
      </c>
      <c r="Y10">
        <f t="shared" si="5"/>
        <v>1.5</v>
      </c>
    </row>
    <row r="11" spans="1:27">
      <c r="A11" s="1">
        <v>43905</v>
      </c>
      <c r="B11" s="3">
        <v>10</v>
      </c>
      <c r="C11" s="5">
        <v>0</v>
      </c>
      <c r="D11" s="3">
        <v>10</v>
      </c>
      <c r="E11" s="5"/>
      <c r="F11" s="3">
        <v>10</v>
      </c>
      <c r="G11" s="5"/>
      <c r="H11" s="3">
        <v>10</v>
      </c>
      <c r="I11" s="5"/>
      <c r="J11" s="3">
        <v>10</v>
      </c>
      <c r="K11" s="5"/>
      <c r="L11" s="3">
        <v>10</v>
      </c>
      <c r="M11" s="5"/>
      <c r="N11" s="5"/>
      <c r="O11" s="3">
        <v>10</v>
      </c>
      <c r="P11">
        <v>34</v>
      </c>
      <c r="Q11" s="3">
        <f t="shared" si="0"/>
        <v>10</v>
      </c>
      <c r="R11" s="7">
        <f t="shared" si="3"/>
        <v>1.4166666666666667</v>
      </c>
      <c r="S11" s="3">
        <v>10</v>
      </c>
      <c r="T11">
        <f t="shared" si="2"/>
        <v>1.5314789170422551</v>
      </c>
      <c r="U11" s="3">
        <v>10</v>
      </c>
      <c r="V11">
        <f t="shared" si="4"/>
        <v>10</v>
      </c>
      <c r="W11">
        <v>10</v>
      </c>
      <c r="X11">
        <f t="shared" si="1"/>
        <v>34</v>
      </c>
      <c r="Y11">
        <f t="shared" si="5"/>
        <v>1.4166666666666667</v>
      </c>
    </row>
    <row r="12" spans="1:27">
      <c r="A12" s="1">
        <v>43906</v>
      </c>
      <c r="B12" s="3">
        <v>11</v>
      </c>
      <c r="C12" s="5">
        <v>1</v>
      </c>
      <c r="D12" s="3">
        <v>11</v>
      </c>
      <c r="E12" s="5"/>
      <c r="F12" s="3">
        <v>11</v>
      </c>
      <c r="G12" s="5">
        <f>C12-C11</f>
        <v>1</v>
      </c>
      <c r="H12" s="3">
        <v>11</v>
      </c>
      <c r="I12" s="5"/>
      <c r="J12" s="3">
        <v>11</v>
      </c>
      <c r="K12" s="5"/>
      <c r="L12" s="3">
        <v>11</v>
      </c>
      <c r="M12" s="5"/>
      <c r="N12" s="5"/>
      <c r="O12" s="3">
        <v>11</v>
      </c>
      <c r="P12">
        <v>54</v>
      </c>
      <c r="Q12" s="3">
        <f t="shared" si="0"/>
        <v>11</v>
      </c>
      <c r="R12" s="7">
        <f t="shared" si="3"/>
        <v>1.588235294117647</v>
      </c>
      <c r="S12" s="3">
        <v>11</v>
      </c>
      <c r="T12">
        <f t="shared" si="2"/>
        <v>1.7323937598229686</v>
      </c>
      <c r="U12" s="3">
        <v>11</v>
      </c>
      <c r="V12">
        <f t="shared" si="4"/>
        <v>20</v>
      </c>
      <c r="W12" s="3">
        <v>11</v>
      </c>
      <c r="X12">
        <f t="shared" si="1"/>
        <v>53</v>
      </c>
      <c r="Y12">
        <f t="shared" si="5"/>
        <v>1.5588235294117647</v>
      </c>
    </row>
    <row r="13" spans="1:27">
      <c r="A13" s="1">
        <v>43907</v>
      </c>
      <c r="B13" s="3">
        <v>12</v>
      </c>
      <c r="C13" s="5">
        <v>1</v>
      </c>
      <c r="D13" s="3">
        <v>12</v>
      </c>
      <c r="E13" s="5">
        <f>C13/C12</f>
        <v>1</v>
      </c>
      <c r="F13" s="3">
        <v>12</v>
      </c>
      <c r="G13" s="5">
        <f t="shared" ref="G13:G181" si="6">C13-C12</f>
        <v>0</v>
      </c>
      <c r="H13" s="3">
        <v>12</v>
      </c>
      <c r="I13" s="5"/>
      <c r="J13" s="3">
        <v>12</v>
      </c>
      <c r="K13" s="5"/>
      <c r="L13" s="3">
        <v>12</v>
      </c>
      <c r="M13" s="5"/>
      <c r="N13" s="5"/>
      <c r="O13" s="3">
        <v>12</v>
      </c>
      <c r="P13">
        <v>65</v>
      </c>
      <c r="Q13" s="3">
        <f t="shared" si="0"/>
        <v>12</v>
      </c>
      <c r="R13" s="7">
        <f t="shared" si="3"/>
        <v>1.2037037037037037</v>
      </c>
      <c r="S13" s="3">
        <v>12</v>
      </c>
      <c r="T13">
        <f t="shared" si="2"/>
        <v>1.8129133566428555</v>
      </c>
      <c r="U13" s="3">
        <v>12</v>
      </c>
      <c r="V13">
        <f t="shared" si="4"/>
        <v>11</v>
      </c>
      <c r="W13">
        <v>12</v>
      </c>
      <c r="X13">
        <f t="shared" si="1"/>
        <v>64</v>
      </c>
      <c r="Y13">
        <f t="shared" si="5"/>
        <v>1.2075471698113207</v>
      </c>
    </row>
    <row r="14" spans="1:27">
      <c r="A14" s="1">
        <v>43908</v>
      </c>
      <c r="B14" s="3">
        <v>13</v>
      </c>
      <c r="C14" s="5">
        <v>1</v>
      </c>
      <c r="D14" s="3">
        <v>13</v>
      </c>
      <c r="E14" s="5">
        <f t="shared" ref="E14:E181" si="7">C14/C13</f>
        <v>1</v>
      </c>
      <c r="F14" s="3">
        <v>13</v>
      </c>
      <c r="G14" s="5">
        <f t="shared" si="6"/>
        <v>0</v>
      </c>
      <c r="H14" s="3">
        <v>13</v>
      </c>
      <c r="I14" s="5"/>
      <c r="J14" s="3">
        <v>13</v>
      </c>
      <c r="K14" s="5"/>
      <c r="L14" s="3">
        <v>13</v>
      </c>
      <c r="M14" s="5"/>
      <c r="N14" s="5"/>
      <c r="O14" s="3">
        <v>13</v>
      </c>
      <c r="P14">
        <v>93</v>
      </c>
      <c r="Q14" s="3">
        <f t="shared" si="0"/>
        <v>13</v>
      </c>
      <c r="R14" s="7">
        <f t="shared" si="3"/>
        <v>1.4307692307692308</v>
      </c>
      <c r="S14" s="3">
        <v>13</v>
      </c>
      <c r="T14">
        <f t="shared" si="2"/>
        <v>1.968482948553935</v>
      </c>
      <c r="U14" s="3">
        <v>13</v>
      </c>
      <c r="V14">
        <f t="shared" si="4"/>
        <v>28</v>
      </c>
      <c r="W14" s="3">
        <v>13</v>
      </c>
      <c r="X14">
        <f t="shared" si="1"/>
        <v>92</v>
      </c>
      <c r="Y14">
        <f t="shared" si="5"/>
        <v>1.4375</v>
      </c>
    </row>
    <row r="15" spans="1:27">
      <c r="A15" s="1">
        <v>43909</v>
      </c>
      <c r="B15" s="3">
        <v>14</v>
      </c>
      <c r="C15" s="5">
        <v>1</v>
      </c>
      <c r="D15" s="3">
        <v>14</v>
      </c>
      <c r="E15" s="5">
        <f t="shared" si="7"/>
        <v>1</v>
      </c>
      <c r="F15" s="3">
        <v>14</v>
      </c>
      <c r="G15" s="5">
        <f t="shared" si="6"/>
        <v>0</v>
      </c>
      <c r="H15" s="3">
        <v>14</v>
      </c>
      <c r="I15" s="5"/>
      <c r="J15" s="3">
        <v>14</v>
      </c>
      <c r="K15" s="5"/>
      <c r="L15" s="3">
        <v>14</v>
      </c>
      <c r="M15" s="5"/>
      <c r="N15" s="5"/>
      <c r="O15" s="3">
        <v>14</v>
      </c>
      <c r="P15">
        <v>108</v>
      </c>
      <c r="Q15" s="3">
        <f t="shared" si="0"/>
        <v>14</v>
      </c>
      <c r="R15" s="7">
        <f t="shared" si="3"/>
        <v>1.1612903225806452</v>
      </c>
      <c r="S15" s="3">
        <v>14</v>
      </c>
      <c r="T15">
        <f t="shared" si="2"/>
        <v>2.0334237554869499</v>
      </c>
      <c r="U15" s="3">
        <v>14</v>
      </c>
      <c r="V15">
        <f t="shared" si="4"/>
        <v>15</v>
      </c>
      <c r="W15">
        <v>14</v>
      </c>
      <c r="X15">
        <f t="shared" si="1"/>
        <v>107</v>
      </c>
      <c r="Y15">
        <f t="shared" si="5"/>
        <v>1.1630434782608696</v>
      </c>
    </row>
    <row r="16" spans="1:27">
      <c r="A16" s="1">
        <v>43910</v>
      </c>
      <c r="B16" s="3">
        <v>15</v>
      </c>
      <c r="C16" s="5">
        <v>1</v>
      </c>
      <c r="D16" s="3">
        <v>15</v>
      </c>
      <c r="E16" s="5">
        <f t="shared" si="7"/>
        <v>1</v>
      </c>
      <c r="F16" s="3">
        <v>15</v>
      </c>
      <c r="G16" s="5">
        <f t="shared" si="6"/>
        <v>0</v>
      </c>
      <c r="H16" s="3">
        <v>15</v>
      </c>
      <c r="I16" s="5"/>
      <c r="J16" s="3">
        <v>15</v>
      </c>
      <c r="K16" s="5"/>
      <c r="L16" s="3">
        <v>15</v>
      </c>
      <c r="M16" s="5"/>
      <c r="N16" s="5"/>
      <c r="O16" s="3">
        <v>15</v>
      </c>
      <c r="P16">
        <v>158</v>
      </c>
      <c r="Q16" s="3">
        <f t="shared" si="0"/>
        <v>15</v>
      </c>
      <c r="R16" s="7">
        <f t="shared" si="3"/>
        <v>1.462962962962963</v>
      </c>
      <c r="S16" s="3">
        <v>15</v>
      </c>
      <c r="T16">
        <f t="shared" si="2"/>
        <v>2.1986570869544226</v>
      </c>
      <c r="U16" s="3">
        <v>15</v>
      </c>
      <c r="V16">
        <f t="shared" si="4"/>
        <v>50</v>
      </c>
      <c r="W16" s="3">
        <v>15</v>
      </c>
      <c r="X16">
        <f t="shared" si="1"/>
        <v>157</v>
      </c>
      <c r="Y16">
        <f t="shared" si="5"/>
        <v>1.4672897196261683</v>
      </c>
    </row>
    <row r="17" spans="1:25">
      <c r="A17" s="1">
        <v>43911</v>
      </c>
      <c r="B17" s="3">
        <v>16</v>
      </c>
      <c r="C17" s="5">
        <v>1</v>
      </c>
      <c r="D17" s="3">
        <v>16</v>
      </c>
      <c r="E17" s="5">
        <f t="shared" si="7"/>
        <v>1</v>
      </c>
      <c r="F17" s="3">
        <v>16</v>
      </c>
      <c r="G17" s="5">
        <f t="shared" si="6"/>
        <v>0</v>
      </c>
      <c r="H17" s="3">
        <v>16</v>
      </c>
      <c r="I17" s="5"/>
      <c r="J17" s="3">
        <v>16</v>
      </c>
      <c r="K17" s="5"/>
      <c r="L17" s="3">
        <v>16</v>
      </c>
      <c r="M17" s="5"/>
      <c r="N17" s="5"/>
      <c r="O17" s="3">
        <v>16</v>
      </c>
      <c r="P17">
        <v>196</v>
      </c>
      <c r="Q17" s="3">
        <f t="shared" si="0"/>
        <v>16</v>
      </c>
      <c r="R17" s="7">
        <f t="shared" si="3"/>
        <v>1.240506329113924</v>
      </c>
      <c r="S17" s="3">
        <v>16</v>
      </c>
      <c r="T17">
        <f t="shared" si="2"/>
        <v>2.2922560713564759</v>
      </c>
      <c r="U17" s="3">
        <v>16</v>
      </c>
      <c r="V17">
        <f t="shared" si="4"/>
        <v>38</v>
      </c>
      <c r="W17">
        <v>16</v>
      </c>
      <c r="X17">
        <f t="shared" si="1"/>
        <v>195</v>
      </c>
      <c r="Y17">
        <f t="shared" si="5"/>
        <v>1.2420382165605095</v>
      </c>
    </row>
    <row r="18" spans="1:25">
      <c r="A18" s="1">
        <v>43912</v>
      </c>
      <c r="B18" s="3">
        <v>17</v>
      </c>
      <c r="C18" s="5">
        <v>2</v>
      </c>
      <c r="D18" s="3">
        <v>17</v>
      </c>
      <c r="E18" s="5">
        <f t="shared" si="7"/>
        <v>2</v>
      </c>
      <c r="F18" s="3">
        <v>17</v>
      </c>
      <c r="G18" s="5">
        <f t="shared" si="6"/>
        <v>1</v>
      </c>
      <c r="H18" s="3">
        <v>17</v>
      </c>
      <c r="I18" s="5"/>
      <c r="J18" s="3">
        <v>17</v>
      </c>
      <c r="K18" s="5"/>
      <c r="L18" s="3">
        <v>17</v>
      </c>
      <c r="M18" s="5"/>
      <c r="N18" s="5"/>
      <c r="O18" s="3">
        <v>17</v>
      </c>
      <c r="P18">
        <v>235</v>
      </c>
      <c r="Q18" s="3">
        <f t="shared" si="0"/>
        <v>17</v>
      </c>
      <c r="R18" s="7">
        <f t="shared" si="3"/>
        <v>1.1989795918367347</v>
      </c>
      <c r="S18" s="3">
        <v>17</v>
      </c>
      <c r="T18">
        <f t="shared" si="2"/>
        <v>2.3710678622717363</v>
      </c>
      <c r="U18" s="3">
        <v>17</v>
      </c>
      <c r="V18">
        <f t="shared" si="4"/>
        <v>39</v>
      </c>
      <c r="W18" s="3">
        <v>17</v>
      </c>
      <c r="X18">
        <f t="shared" si="1"/>
        <v>233</v>
      </c>
      <c r="Y18">
        <f t="shared" si="5"/>
        <v>1.1948717948717948</v>
      </c>
    </row>
    <row r="19" spans="1:25">
      <c r="A19" s="1">
        <v>43913</v>
      </c>
      <c r="B19" s="3">
        <v>18</v>
      </c>
      <c r="C19" s="5">
        <v>3</v>
      </c>
      <c r="D19" s="3">
        <v>18</v>
      </c>
      <c r="E19" s="5">
        <f t="shared" si="7"/>
        <v>1.5</v>
      </c>
      <c r="F19" s="3">
        <v>18</v>
      </c>
      <c r="G19" s="5">
        <f t="shared" si="6"/>
        <v>1</v>
      </c>
      <c r="H19" s="3">
        <v>18</v>
      </c>
      <c r="I19" s="5"/>
      <c r="J19" s="3">
        <v>18</v>
      </c>
      <c r="K19" s="5"/>
      <c r="L19" s="3">
        <v>18</v>
      </c>
      <c r="M19" s="5"/>
      <c r="N19" s="5"/>
      <c r="O19" s="3">
        <v>18</v>
      </c>
      <c r="P19">
        <v>306</v>
      </c>
      <c r="Q19" s="3">
        <f t="shared" si="0"/>
        <v>18</v>
      </c>
      <c r="R19" s="7">
        <f t="shared" si="3"/>
        <v>1.3021276595744682</v>
      </c>
      <c r="S19" s="3">
        <v>18</v>
      </c>
      <c r="T19">
        <f t="shared" si="2"/>
        <v>2.4857214264815801</v>
      </c>
      <c r="U19" s="3">
        <v>18</v>
      </c>
      <c r="V19">
        <f t="shared" si="4"/>
        <v>71</v>
      </c>
      <c r="W19">
        <v>18</v>
      </c>
      <c r="X19">
        <f t="shared" si="1"/>
        <v>303</v>
      </c>
      <c r="Y19">
        <f t="shared" si="5"/>
        <v>1.3004291845493563</v>
      </c>
    </row>
    <row r="20" spans="1:25">
      <c r="A20" s="1">
        <v>43914</v>
      </c>
      <c r="B20" s="3">
        <v>19</v>
      </c>
      <c r="C20" s="5">
        <v>3</v>
      </c>
      <c r="D20" s="3">
        <v>19</v>
      </c>
      <c r="E20" s="5">
        <f t="shared" si="7"/>
        <v>1</v>
      </c>
      <c r="F20" s="3">
        <v>19</v>
      </c>
      <c r="G20" s="5">
        <f t="shared" si="6"/>
        <v>0</v>
      </c>
      <c r="H20" s="3">
        <v>19</v>
      </c>
      <c r="I20" s="5"/>
      <c r="J20" s="3">
        <v>19</v>
      </c>
      <c r="K20" s="5"/>
      <c r="L20" s="3">
        <v>19</v>
      </c>
      <c r="M20" s="5"/>
      <c r="N20" s="5"/>
      <c r="O20" s="3">
        <v>19</v>
      </c>
      <c r="P20">
        <v>378</v>
      </c>
      <c r="Q20" s="3">
        <f t="shared" si="0"/>
        <v>19</v>
      </c>
      <c r="R20" s="7">
        <f t="shared" si="3"/>
        <v>1.2352941176470589</v>
      </c>
      <c r="S20" s="3">
        <v>19</v>
      </c>
      <c r="T20">
        <f t="shared" si="2"/>
        <v>2.5774917998372255</v>
      </c>
      <c r="U20" s="3">
        <v>19</v>
      </c>
      <c r="V20">
        <f t="shared" si="4"/>
        <v>72</v>
      </c>
      <c r="W20" s="3">
        <v>19</v>
      </c>
      <c r="X20">
        <f t="shared" si="1"/>
        <v>375</v>
      </c>
      <c r="Y20">
        <f t="shared" si="5"/>
        <v>1.2376237623762376</v>
      </c>
    </row>
    <row r="21" spans="1:25">
      <c r="A21" s="1">
        <v>43915</v>
      </c>
      <c r="B21" s="3">
        <v>20</v>
      </c>
      <c r="C21" s="5">
        <v>4</v>
      </c>
      <c r="D21" s="3">
        <v>20</v>
      </c>
      <c r="E21" s="5">
        <f t="shared" si="7"/>
        <v>1.3333333333333333</v>
      </c>
      <c r="F21" s="3">
        <v>20</v>
      </c>
      <c r="G21" s="5">
        <f t="shared" si="6"/>
        <v>1</v>
      </c>
      <c r="H21" s="3">
        <v>20</v>
      </c>
      <c r="I21" s="5"/>
      <c r="J21" s="3">
        <v>20</v>
      </c>
      <c r="K21" s="5"/>
      <c r="L21" s="3">
        <v>20</v>
      </c>
      <c r="M21" s="5"/>
      <c r="N21" s="5"/>
      <c r="O21" s="3">
        <v>20</v>
      </c>
      <c r="P21">
        <v>470</v>
      </c>
      <c r="Q21" s="3">
        <f t="shared" si="0"/>
        <v>20</v>
      </c>
      <c r="R21" s="7">
        <f t="shared" si="3"/>
        <v>1.2433862433862435</v>
      </c>
      <c r="S21" s="3">
        <v>20</v>
      </c>
      <c r="T21">
        <f t="shared" si="2"/>
        <v>2.6720978579357175</v>
      </c>
      <c r="U21" s="3">
        <v>20</v>
      </c>
      <c r="V21">
        <f t="shared" si="4"/>
        <v>92</v>
      </c>
      <c r="W21">
        <v>20</v>
      </c>
      <c r="X21">
        <f t="shared" si="1"/>
        <v>466</v>
      </c>
      <c r="Y21">
        <f t="shared" si="5"/>
        <v>1.2426666666666666</v>
      </c>
    </row>
    <row r="22" spans="1:25">
      <c r="A22" s="1">
        <v>43916</v>
      </c>
      <c r="B22" s="3">
        <v>21</v>
      </c>
      <c r="C22" s="5">
        <v>6</v>
      </c>
      <c r="D22" s="3">
        <v>21</v>
      </c>
      <c r="E22" s="5">
        <f t="shared" si="7"/>
        <v>1.5</v>
      </c>
      <c r="F22" s="3">
        <v>21</v>
      </c>
      <c r="G22" s="5">
        <f t="shared" si="6"/>
        <v>2</v>
      </c>
      <c r="H22" s="3">
        <v>21</v>
      </c>
      <c r="I22" s="5"/>
      <c r="J22" s="3">
        <v>21</v>
      </c>
      <c r="K22" s="5"/>
      <c r="L22" s="3">
        <v>21</v>
      </c>
      <c r="M22" s="5"/>
      <c r="N22" s="5"/>
      <c r="O22" s="3">
        <v>21</v>
      </c>
      <c r="P22">
        <v>491</v>
      </c>
      <c r="Q22" s="3">
        <f t="shared" si="0"/>
        <v>21</v>
      </c>
      <c r="R22" s="7">
        <f t="shared" si="3"/>
        <v>1.0446808510638297</v>
      </c>
      <c r="S22" s="3">
        <v>21</v>
      </c>
      <c r="T22">
        <f t="shared" si="2"/>
        <v>2.6910814921229687</v>
      </c>
      <c r="U22" s="3">
        <v>21</v>
      </c>
      <c r="V22">
        <f t="shared" si="4"/>
        <v>21</v>
      </c>
      <c r="W22" s="3">
        <v>21</v>
      </c>
      <c r="X22">
        <f t="shared" si="1"/>
        <v>485</v>
      </c>
      <c r="Y22">
        <f t="shared" si="5"/>
        <v>1.0407725321888412</v>
      </c>
    </row>
    <row r="23" spans="1:25">
      <c r="A23" s="1">
        <v>43917</v>
      </c>
      <c r="B23" s="3">
        <v>22</v>
      </c>
      <c r="C23" s="5">
        <v>6</v>
      </c>
      <c r="D23" s="3">
        <v>22</v>
      </c>
      <c r="E23" s="5">
        <f t="shared" si="7"/>
        <v>1</v>
      </c>
      <c r="F23" s="3">
        <v>22</v>
      </c>
      <c r="G23" s="5">
        <f t="shared" si="6"/>
        <v>0</v>
      </c>
      <c r="H23" s="3">
        <v>22</v>
      </c>
      <c r="I23" s="5"/>
      <c r="J23" s="3">
        <v>22</v>
      </c>
      <c r="K23" s="5"/>
      <c r="L23" s="3">
        <v>22</v>
      </c>
      <c r="M23" s="5"/>
      <c r="N23" s="5"/>
      <c r="O23" s="3">
        <v>22</v>
      </c>
      <c r="P23">
        <v>539</v>
      </c>
      <c r="Q23" s="3">
        <f t="shared" si="0"/>
        <v>22</v>
      </c>
      <c r="R23" s="7">
        <f t="shared" si="3"/>
        <v>1.0977596741344195</v>
      </c>
      <c r="S23" s="3">
        <v>22</v>
      </c>
      <c r="T23">
        <f t="shared" si="2"/>
        <v>2.7315887651867388</v>
      </c>
      <c r="U23" s="3">
        <v>22</v>
      </c>
      <c r="V23">
        <f t="shared" si="4"/>
        <v>48</v>
      </c>
      <c r="W23">
        <v>22</v>
      </c>
      <c r="X23">
        <f t="shared" si="1"/>
        <v>533</v>
      </c>
      <c r="Y23">
        <f t="shared" si="5"/>
        <v>1.0989690721649485</v>
      </c>
    </row>
    <row r="24" spans="1:25">
      <c r="A24" s="1">
        <v>43918</v>
      </c>
      <c r="B24" s="3">
        <v>23</v>
      </c>
      <c r="C24" s="5">
        <v>8</v>
      </c>
      <c r="D24" s="3">
        <v>23</v>
      </c>
      <c r="E24" s="5">
        <f t="shared" si="7"/>
        <v>1.3333333333333333</v>
      </c>
      <c r="F24" s="3">
        <v>23</v>
      </c>
      <c r="G24" s="5">
        <f t="shared" si="6"/>
        <v>2</v>
      </c>
      <c r="H24" s="3">
        <v>23</v>
      </c>
      <c r="I24" s="5"/>
      <c r="J24" s="3">
        <v>23</v>
      </c>
      <c r="K24" s="5"/>
      <c r="L24" s="3">
        <v>23</v>
      </c>
      <c r="M24" s="5"/>
      <c r="N24" s="5"/>
      <c r="O24" s="3">
        <v>23</v>
      </c>
      <c r="P24">
        <v>608</v>
      </c>
      <c r="Q24" s="3">
        <f t="shared" si="0"/>
        <v>23</v>
      </c>
      <c r="R24" s="7">
        <f t="shared" si="3"/>
        <v>1.1280148423005565</v>
      </c>
      <c r="S24" s="3">
        <v>23</v>
      </c>
      <c r="T24">
        <f t="shared" si="2"/>
        <v>2.7839035792727351</v>
      </c>
      <c r="U24" s="3">
        <v>23</v>
      </c>
      <c r="V24">
        <f t="shared" si="4"/>
        <v>69</v>
      </c>
      <c r="W24" s="3">
        <v>23</v>
      </c>
      <c r="X24">
        <f t="shared" si="1"/>
        <v>600</v>
      </c>
      <c r="Y24">
        <f t="shared" si="5"/>
        <v>1.125703564727955</v>
      </c>
    </row>
    <row r="25" spans="1:25">
      <c r="A25" s="1">
        <v>43919</v>
      </c>
      <c r="B25" s="3">
        <v>24</v>
      </c>
      <c r="C25" s="5">
        <v>10</v>
      </c>
      <c r="D25" s="3">
        <v>24</v>
      </c>
      <c r="E25" s="5">
        <f t="shared" si="7"/>
        <v>1.25</v>
      </c>
      <c r="F25" s="3">
        <v>24</v>
      </c>
      <c r="G25" s="5">
        <f t="shared" si="6"/>
        <v>2</v>
      </c>
      <c r="H25" s="3">
        <v>24</v>
      </c>
      <c r="I25" s="5"/>
      <c r="J25" s="3">
        <v>24</v>
      </c>
      <c r="K25" s="5"/>
      <c r="L25" s="3">
        <v>24</v>
      </c>
      <c r="M25" s="5"/>
      <c r="N25" s="5"/>
      <c r="O25" s="3">
        <v>24</v>
      </c>
      <c r="P25">
        <v>702</v>
      </c>
      <c r="Q25" s="3">
        <f t="shared" si="0"/>
        <v>24</v>
      </c>
      <c r="R25" s="7">
        <f t="shared" si="3"/>
        <v>1.1546052631578947</v>
      </c>
      <c r="S25" s="3">
        <v>24</v>
      </c>
      <c r="T25">
        <f t="shared" si="2"/>
        <v>2.8463371121298051</v>
      </c>
      <c r="U25" s="3">
        <v>24</v>
      </c>
      <c r="V25">
        <f t="shared" si="4"/>
        <v>94</v>
      </c>
      <c r="W25">
        <v>24</v>
      </c>
      <c r="X25">
        <f t="shared" si="1"/>
        <v>692</v>
      </c>
      <c r="Y25">
        <f>X25/X24</f>
        <v>1.1533333333333333</v>
      </c>
    </row>
    <row r="26" spans="1:25">
      <c r="A26" s="1">
        <v>43920</v>
      </c>
      <c r="B26" s="3">
        <v>25</v>
      </c>
      <c r="C26" s="5">
        <v>14</v>
      </c>
      <c r="D26" s="3">
        <v>25</v>
      </c>
      <c r="E26" s="5">
        <f t="shared" si="7"/>
        <v>1.4</v>
      </c>
      <c r="F26" s="3">
        <v>25</v>
      </c>
      <c r="G26" s="5">
        <f t="shared" si="6"/>
        <v>4</v>
      </c>
      <c r="H26" s="3">
        <v>25</v>
      </c>
      <c r="I26" s="5"/>
      <c r="J26" s="3">
        <v>25</v>
      </c>
      <c r="K26" s="5"/>
      <c r="L26" s="3">
        <v>25</v>
      </c>
      <c r="M26" s="5"/>
      <c r="N26" s="5"/>
      <c r="O26" s="3">
        <v>25</v>
      </c>
      <c r="P26">
        <v>798</v>
      </c>
      <c r="Q26" s="3">
        <f t="shared" si="0"/>
        <v>25</v>
      </c>
      <c r="R26" s="7">
        <f t="shared" si="3"/>
        <v>1.1367521367521367</v>
      </c>
      <c r="S26" s="3">
        <v>25</v>
      </c>
      <c r="T26">
        <f t="shared" si="2"/>
        <v>2.9020028913507296</v>
      </c>
      <c r="U26" s="3">
        <v>25</v>
      </c>
      <c r="V26">
        <f t="shared" si="4"/>
        <v>96</v>
      </c>
      <c r="W26" s="3">
        <v>25</v>
      </c>
      <c r="X26">
        <f t="shared" si="1"/>
        <v>784</v>
      </c>
      <c r="Y26">
        <f t="shared" si="5"/>
        <v>1.1329479768786128</v>
      </c>
    </row>
    <row r="27" spans="1:25">
      <c r="A27" s="1">
        <v>43921</v>
      </c>
      <c r="B27" s="3">
        <v>26</v>
      </c>
      <c r="C27" s="5">
        <v>16</v>
      </c>
      <c r="D27" s="3">
        <v>26</v>
      </c>
      <c r="E27" s="5">
        <f t="shared" si="7"/>
        <v>1.1428571428571428</v>
      </c>
      <c r="F27" s="3">
        <v>26</v>
      </c>
      <c r="G27" s="5">
        <f t="shared" si="6"/>
        <v>2</v>
      </c>
      <c r="H27" s="3">
        <v>26</v>
      </c>
      <c r="I27" s="5">
        <v>32</v>
      </c>
      <c r="J27" s="3">
        <v>26</v>
      </c>
      <c r="K27" s="5"/>
      <c r="L27" s="3">
        <v>26</v>
      </c>
      <c r="M27" s="5"/>
      <c r="N27" s="5"/>
      <c r="O27" s="3">
        <v>26</v>
      </c>
      <c r="P27">
        <v>906</v>
      </c>
      <c r="Q27" s="3">
        <v>26</v>
      </c>
      <c r="R27" s="7">
        <f t="shared" si="3"/>
        <v>1.1353383458646618</v>
      </c>
      <c r="S27" s="3">
        <v>26</v>
      </c>
      <c r="T27">
        <f t="shared" si="2"/>
        <v>2.9571281976768131</v>
      </c>
      <c r="U27" s="3">
        <v>26</v>
      </c>
      <c r="V27">
        <f t="shared" si="4"/>
        <v>108</v>
      </c>
      <c r="W27">
        <v>26</v>
      </c>
      <c r="X27">
        <f t="shared" si="1"/>
        <v>858</v>
      </c>
      <c r="Y27">
        <f t="shared" si="5"/>
        <v>1.0943877551020409</v>
      </c>
    </row>
    <row r="28" spans="1:25">
      <c r="A28" s="1">
        <v>43922</v>
      </c>
      <c r="B28" s="3">
        <v>27</v>
      </c>
      <c r="C28" s="5">
        <v>17</v>
      </c>
      <c r="D28" s="3">
        <v>27</v>
      </c>
      <c r="E28" s="5">
        <f t="shared" si="7"/>
        <v>1.0625</v>
      </c>
      <c r="F28" s="3">
        <v>27</v>
      </c>
      <c r="G28" s="5">
        <f t="shared" si="6"/>
        <v>1</v>
      </c>
      <c r="H28" s="3">
        <v>27</v>
      </c>
      <c r="I28">
        <v>39</v>
      </c>
      <c r="J28" s="3">
        <v>27</v>
      </c>
      <c r="K28">
        <f>I28/I27</f>
        <v>1.21875</v>
      </c>
      <c r="L28" s="3">
        <v>27</v>
      </c>
      <c r="M28">
        <f>I28-I27</f>
        <v>7</v>
      </c>
      <c r="N28">
        <f>V28</f>
        <v>159</v>
      </c>
      <c r="O28" s="3">
        <v>27</v>
      </c>
      <c r="P28">
        <v>1065</v>
      </c>
      <c r="Q28" s="3">
        <v>27</v>
      </c>
      <c r="R28" s="7">
        <f t="shared" si="3"/>
        <v>1.1754966887417218</v>
      </c>
      <c r="S28" s="3">
        <v>27</v>
      </c>
      <c r="T28">
        <f t="shared" si="2"/>
        <v>3.0273496077747564</v>
      </c>
      <c r="U28" s="3">
        <v>27</v>
      </c>
      <c r="V28">
        <f t="shared" si="4"/>
        <v>159</v>
      </c>
      <c r="W28" s="3">
        <v>27</v>
      </c>
      <c r="X28">
        <f t="shared" si="1"/>
        <v>1009</v>
      </c>
      <c r="Y28">
        <f t="shared" si="5"/>
        <v>1.175990675990676</v>
      </c>
    </row>
    <row r="29" spans="1:25">
      <c r="A29" s="1">
        <v>43923</v>
      </c>
      <c r="B29" s="3">
        <v>28</v>
      </c>
      <c r="C29" s="5">
        <v>19</v>
      </c>
      <c r="D29" s="3">
        <v>28</v>
      </c>
      <c r="E29" s="5">
        <f t="shared" si="7"/>
        <v>1.1176470588235294</v>
      </c>
      <c r="F29" s="3">
        <v>28</v>
      </c>
      <c r="G29" s="5">
        <f t="shared" si="6"/>
        <v>2</v>
      </c>
      <c r="H29" s="3">
        <v>28</v>
      </c>
      <c r="I29">
        <v>55</v>
      </c>
      <c r="J29" s="3">
        <v>28</v>
      </c>
      <c r="K29">
        <f t="shared" ref="K29:K181" si="8">I29/I28</f>
        <v>1.4102564102564104</v>
      </c>
      <c r="L29" s="3">
        <v>28</v>
      </c>
      <c r="M29">
        <f t="shared" ref="M29:M181" si="9">I29-I28</f>
        <v>16</v>
      </c>
      <c r="N29">
        <f t="shared" ref="N29:N181" si="10">V29</f>
        <v>96</v>
      </c>
      <c r="O29" s="3">
        <v>28</v>
      </c>
      <c r="P29">
        <v>1161</v>
      </c>
      <c r="Q29" s="3">
        <v>28</v>
      </c>
      <c r="R29" s="7">
        <f t="shared" si="3"/>
        <v>1.0901408450704226</v>
      </c>
      <c r="S29" s="3">
        <v>28</v>
      </c>
      <c r="T29">
        <f t="shared" si="2"/>
        <v>3.064832219738574</v>
      </c>
      <c r="U29" s="3">
        <v>28</v>
      </c>
      <c r="V29">
        <f t="shared" si="4"/>
        <v>96</v>
      </c>
      <c r="W29">
        <v>28</v>
      </c>
      <c r="X29">
        <f t="shared" si="1"/>
        <v>1087</v>
      </c>
      <c r="Y29">
        <f t="shared" si="5"/>
        <v>1.0773042616451933</v>
      </c>
    </row>
    <row r="30" spans="1:25">
      <c r="A30" s="1">
        <v>43924</v>
      </c>
      <c r="B30" s="3">
        <v>29</v>
      </c>
      <c r="C30" s="5">
        <v>25</v>
      </c>
      <c r="D30" s="3">
        <v>29</v>
      </c>
      <c r="E30" s="5">
        <f t="shared" si="7"/>
        <v>1.3157894736842106</v>
      </c>
      <c r="F30" s="3">
        <v>29</v>
      </c>
      <c r="G30" s="5">
        <f t="shared" si="6"/>
        <v>6</v>
      </c>
      <c r="H30" s="3">
        <v>29</v>
      </c>
      <c r="I30">
        <v>55</v>
      </c>
      <c r="J30" s="3">
        <v>29</v>
      </c>
      <c r="K30">
        <f t="shared" si="8"/>
        <v>1</v>
      </c>
      <c r="L30" s="3">
        <v>29</v>
      </c>
      <c r="M30">
        <f t="shared" si="9"/>
        <v>0</v>
      </c>
      <c r="N30">
        <f t="shared" si="10"/>
        <v>106</v>
      </c>
      <c r="O30" s="3">
        <v>29</v>
      </c>
      <c r="P30">
        <v>1267</v>
      </c>
      <c r="Q30" s="3">
        <v>29</v>
      </c>
      <c r="R30" s="7">
        <f t="shared" si="3"/>
        <v>1.0913006029285099</v>
      </c>
      <c r="S30" s="3">
        <v>29</v>
      </c>
      <c r="T30">
        <f t="shared" si="2"/>
        <v>3.1027766148834415</v>
      </c>
      <c r="U30" s="3">
        <v>29</v>
      </c>
      <c r="V30">
        <f t="shared" si="4"/>
        <v>106</v>
      </c>
      <c r="W30" s="3">
        <v>29</v>
      </c>
      <c r="X30">
        <f t="shared" si="1"/>
        <v>1187</v>
      </c>
      <c r="Y30">
        <f t="shared" si="5"/>
        <v>1.0919963201471941</v>
      </c>
    </row>
    <row r="31" spans="1:25">
      <c r="A31" s="1">
        <v>43925</v>
      </c>
      <c r="B31" s="3">
        <v>30</v>
      </c>
      <c r="C31" s="5">
        <v>32</v>
      </c>
      <c r="D31" s="3">
        <v>30</v>
      </c>
      <c r="E31" s="5">
        <f t="shared" si="7"/>
        <v>1.28</v>
      </c>
      <c r="F31" s="3">
        <v>30</v>
      </c>
      <c r="G31" s="5">
        <f t="shared" si="6"/>
        <v>7</v>
      </c>
      <c r="H31" s="3">
        <v>30</v>
      </c>
      <c r="I31">
        <v>87</v>
      </c>
      <c r="J31" s="3">
        <v>30</v>
      </c>
      <c r="K31">
        <f t="shared" si="8"/>
        <v>1.5818181818181818</v>
      </c>
      <c r="L31" s="3">
        <v>30</v>
      </c>
      <c r="M31">
        <f t="shared" si="9"/>
        <v>32</v>
      </c>
      <c r="N31">
        <f t="shared" si="10"/>
        <v>139</v>
      </c>
      <c r="O31" s="3">
        <v>30</v>
      </c>
      <c r="P31">
        <v>1406</v>
      </c>
      <c r="Q31" s="3">
        <v>30</v>
      </c>
      <c r="R31" s="7">
        <f t="shared" si="3"/>
        <v>1.1097079715864246</v>
      </c>
      <c r="S31" s="3">
        <v>30</v>
      </c>
      <c r="T31">
        <f t="shared" si="2"/>
        <v>3.1479853206838051</v>
      </c>
      <c r="U31" s="3">
        <v>30</v>
      </c>
      <c r="V31">
        <f t="shared" si="4"/>
        <v>139</v>
      </c>
      <c r="W31">
        <v>30</v>
      </c>
      <c r="X31">
        <f t="shared" si="1"/>
        <v>1287</v>
      </c>
      <c r="Y31">
        <f t="shared" si="5"/>
        <v>1.0842459983150801</v>
      </c>
    </row>
    <row r="32" spans="1:25">
      <c r="A32" s="1">
        <v>43926</v>
      </c>
      <c r="B32" s="3">
        <v>31</v>
      </c>
      <c r="C32" s="5">
        <v>35</v>
      </c>
      <c r="D32" s="3">
        <v>31</v>
      </c>
      <c r="E32" s="5">
        <f t="shared" si="7"/>
        <v>1.09375</v>
      </c>
      <c r="F32" s="3">
        <v>31</v>
      </c>
      <c r="G32" s="5">
        <f t="shared" si="6"/>
        <v>3</v>
      </c>
      <c r="H32" s="3">
        <v>31</v>
      </c>
      <c r="I32">
        <v>88</v>
      </c>
      <c r="J32" s="3">
        <v>31</v>
      </c>
      <c r="K32">
        <f t="shared" si="8"/>
        <v>1.0114942528735633</v>
      </c>
      <c r="L32" s="3">
        <v>31</v>
      </c>
      <c r="M32">
        <f t="shared" si="9"/>
        <v>1</v>
      </c>
      <c r="N32">
        <f t="shared" si="10"/>
        <v>79</v>
      </c>
      <c r="O32" s="3">
        <v>31</v>
      </c>
      <c r="P32">
        <v>1485</v>
      </c>
      <c r="Q32" s="3">
        <v>31</v>
      </c>
      <c r="R32" s="7">
        <f t="shared" si="3"/>
        <v>1.0561877667140824</v>
      </c>
      <c r="S32" s="3">
        <v>31</v>
      </c>
      <c r="T32">
        <f t="shared" si="2"/>
        <v>3.171726453653231</v>
      </c>
      <c r="U32" s="3">
        <v>31</v>
      </c>
      <c r="V32">
        <f t="shared" si="4"/>
        <v>79</v>
      </c>
      <c r="W32" s="3">
        <v>31</v>
      </c>
      <c r="X32">
        <f t="shared" si="1"/>
        <v>1362</v>
      </c>
      <c r="Y32">
        <f t="shared" si="5"/>
        <v>1.0582750582750582</v>
      </c>
    </row>
    <row r="33" spans="1:25">
      <c r="A33" s="1">
        <v>43927</v>
      </c>
      <c r="B33" s="3">
        <v>32</v>
      </c>
      <c r="C33" s="5">
        <v>46</v>
      </c>
      <c r="D33" s="3">
        <v>32</v>
      </c>
      <c r="E33" s="5">
        <f t="shared" si="7"/>
        <v>1.3142857142857143</v>
      </c>
      <c r="F33" s="3">
        <v>32</v>
      </c>
      <c r="G33" s="5">
        <f t="shared" si="6"/>
        <v>11</v>
      </c>
      <c r="H33" s="3">
        <v>32</v>
      </c>
      <c r="I33">
        <v>88</v>
      </c>
      <c r="J33" s="3">
        <v>32</v>
      </c>
      <c r="K33">
        <f t="shared" si="8"/>
        <v>1</v>
      </c>
      <c r="L33" s="3">
        <v>32</v>
      </c>
      <c r="M33">
        <f t="shared" si="9"/>
        <v>0</v>
      </c>
      <c r="N33">
        <f t="shared" si="10"/>
        <v>94</v>
      </c>
      <c r="O33" s="3">
        <v>32</v>
      </c>
      <c r="P33">
        <v>1579</v>
      </c>
      <c r="Q33" s="3">
        <v>32</v>
      </c>
      <c r="R33" s="7">
        <f t="shared" si="3"/>
        <v>1.0632996632996632</v>
      </c>
      <c r="S33" s="3">
        <v>32</v>
      </c>
      <c r="T33">
        <f t="shared" si="2"/>
        <v>3.1983821300082944</v>
      </c>
      <c r="U33" s="3">
        <v>32</v>
      </c>
      <c r="V33">
        <f t="shared" si="4"/>
        <v>94</v>
      </c>
      <c r="W33">
        <v>32</v>
      </c>
      <c r="X33">
        <f t="shared" si="1"/>
        <v>1445</v>
      </c>
      <c r="Y33">
        <f t="shared" si="5"/>
        <v>1.0609397944199705</v>
      </c>
    </row>
    <row r="34" spans="1:25">
      <c r="A34" s="1">
        <v>43928</v>
      </c>
      <c r="B34" s="3">
        <v>33</v>
      </c>
      <c r="C34" s="5">
        <v>50</v>
      </c>
      <c r="D34" s="3">
        <v>33</v>
      </c>
      <c r="E34" s="5">
        <f t="shared" si="7"/>
        <v>1.0869565217391304</v>
      </c>
      <c r="F34" s="3">
        <v>33</v>
      </c>
      <c r="G34" s="5">
        <f t="shared" si="6"/>
        <v>4</v>
      </c>
      <c r="H34" s="3">
        <v>33</v>
      </c>
      <c r="I34">
        <v>100</v>
      </c>
      <c r="J34" s="3">
        <v>33</v>
      </c>
      <c r="K34">
        <f t="shared" si="8"/>
        <v>1.1363636363636365</v>
      </c>
      <c r="L34" s="3">
        <v>33</v>
      </c>
      <c r="M34">
        <f t="shared" si="9"/>
        <v>12</v>
      </c>
      <c r="N34">
        <f t="shared" si="10"/>
        <v>201</v>
      </c>
      <c r="O34" s="6">
        <v>33</v>
      </c>
      <c r="P34">
        <v>1780</v>
      </c>
      <c r="Q34" s="6">
        <v>33</v>
      </c>
      <c r="R34" s="7">
        <f t="shared" si="3"/>
        <v>1.1272957568081063</v>
      </c>
      <c r="S34" s="6">
        <v>33</v>
      </c>
      <c r="T34">
        <f t="shared" si="2"/>
        <v>3.2504200023088941</v>
      </c>
      <c r="U34" s="6">
        <v>33</v>
      </c>
      <c r="V34">
        <f t="shared" si="4"/>
        <v>201</v>
      </c>
      <c r="W34" s="3">
        <v>33</v>
      </c>
      <c r="X34">
        <f t="shared" si="1"/>
        <v>1630</v>
      </c>
      <c r="Y34">
        <f t="shared" si="5"/>
        <v>1.1280276816608996</v>
      </c>
    </row>
    <row r="35" spans="1:25">
      <c r="A35" s="1">
        <v>43929</v>
      </c>
      <c r="B35" s="3">
        <v>34</v>
      </c>
      <c r="C35" s="5">
        <v>55</v>
      </c>
      <c r="D35" s="3">
        <v>34</v>
      </c>
      <c r="E35" s="5">
        <f t="shared" si="7"/>
        <v>1.1000000000000001</v>
      </c>
      <c r="F35" s="3">
        <v>34</v>
      </c>
      <c r="G35" s="5">
        <f t="shared" si="6"/>
        <v>5</v>
      </c>
      <c r="H35" s="3">
        <v>34</v>
      </c>
      <c r="I35">
        <v>123</v>
      </c>
      <c r="J35" s="3">
        <v>34</v>
      </c>
      <c r="K35">
        <f t="shared" si="8"/>
        <v>1.23</v>
      </c>
      <c r="L35" s="3">
        <v>34</v>
      </c>
      <c r="M35">
        <f t="shared" si="9"/>
        <v>23</v>
      </c>
      <c r="N35">
        <f t="shared" si="10"/>
        <v>274</v>
      </c>
      <c r="O35" s="3">
        <v>34</v>
      </c>
      <c r="P35">
        <v>2054</v>
      </c>
      <c r="Q35" s="3">
        <v>34</v>
      </c>
      <c r="R35" s="7">
        <f t="shared" si="3"/>
        <v>1.1539325842696628</v>
      </c>
      <c r="S35" s="3">
        <v>34</v>
      </c>
      <c r="T35">
        <f t="shared" si="2"/>
        <v>3.3126004392612596</v>
      </c>
      <c r="U35" s="3">
        <v>34</v>
      </c>
      <c r="V35">
        <f t="shared" si="4"/>
        <v>274</v>
      </c>
      <c r="W35">
        <v>34</v>
      </c>
      <c r="X35">
        <f t="shared" si="1"/>
        <v>1876</v>
      </c>
      <c r="Y35">
        <f t="shared" si="5"/>
        <v>1.150920245398773</v>
      </c>
    </row>
    <row r="36" spans="1:25">
      <c r="A36" s="1">
        <v>43930</v>
      </c>
      <c r="B36" s="3">
        <v>35</v>
      </c>
      <c r="C36" s="5">
        <v>69</v>
      </c>
      <c r="D36" s="3">
        <v>35</v>
      </c>
      <c r="E36" s="5">
        <f t="shared" si="7"/>
        <v>1.2545454545454546</v>
      </c>
      <c r="F36" s="3">
        <v>35</v>
      </c>
      <c r="G36" s="5">
        <f t="shared" si="6"/>
        <v>14</v>
      </c>
      <c r="H36" s="3">
        <v>35</v>
      </c>
      <c r="I36">
        <v>174</v>
      </c>
      <c r="J36" s="3">
        <v>35</v>
      </c>
      <c r="K36">
        <f t="shared" si="8"/>
        <v>1.4146341463414633</v>
      </c>
      <c r="L36" s="3">
        <v>35</v>
      </c>
      <c r="M36">
        <f t="shared" si="9"/>
        <v>51</v>
      </c>
      <c r="N36">
        <f t="shared" si="10"/>
        <v>169</v>
      </c>
      <c r="O36" s="3">
        <v>35</v>
      </c>
      <c r="P36">
        <v>2223</v>
      </c>
      <c r="Q36" s="3">
        <v>35</v>
      </c>
      <c r="R36" s="7">
        <f t="shared" si="3"/>
        <v>1.0822784810126582</v>
      </c>
      <c r="S36" s="3">
        <v>35</v>
      </c>
      <c r="T36">
        <f t="shared" si="2"/>
        <v>3.3469394626989906</v>
      </c>
      <c r="U36" s="3">
        <v>35</v>
      </c>
      <c r="V36">
        <f t="shared" si="4"/>
        <v>169</v>
      </c>
      <c r="W36" s="3">
        <v>35</v>
      </c>
      <c r="X36">
        <f t="shared" si="1"/>
        <v>1980</v>
      </c>
      <c r="Y36">
        <f>X36/X35</f>
        <v>1.0554371002132197</v>
      </c>
    </row>
    <row r="37" spans="1:25">
      <c r="A37" s="1">
        <v>43931</v>
      </c>
      <c r="B37" s="3">
        <v>36</v>
      </c>
      <c r="C37" s="5">
        <v>80</v>
      </c>
      <c r="D37" s="3">
        <v>36</v>
      </c>
      <c r="E37" s="5">
        <f t="shared" si="7"/>
        <v>1.1594202898550725</v>
      </c>
      <c r="F37" s="3">
        <v>36</v>
      </c>
      <c r="G37" s="5">
        <f t="shared" si="6"/>
        <v>11</v>
      </c>
      <c r="H37" s="3">
        <v>36</v>
      </c>
      <c r="I37">
        <v>197</v>
      </c>
      <c r="J37" s="3">
        <v>36</v>
      </c>
      <c r="K37">
        <f t="shared" si="8"/>
        <v>1.132183908045977</v>
      </c>
      <c r="L37" s="3">
        <v>36</v>
      </c>
      <c r="M37">
        <f t="shared" si="9"/>
        <v>23</v>
      </c>
      <c r="N37">
        <f t="shared" si="10"/>
        <v>250</v>
      </c>
      <c r="O37" s="3">
        <v>36</v>
      </c>
      <c r="P37">
        <v>2473</v>
      </c>
      <c r="Q37" s="3">
        <v>36</v>
      </c>
      <c r="R37" s="7">
        <f t="shared" si="3"/>
        <v>1.1124606387764282</v>
      </c>
      <c r="S37" s="3">
        <v>36</v>
      </c>
      <c r="T37">
        <f t="shared" si="2"/>
        <v>3.3932241163612975</v>
      </c>
      <c r="U37" s="3">
        <v>36</v>
      </c>
      <c r="V37">
        <f t="shared" si="4"/>
        <v>250</v>
      </c>
      <c r="W37">
        <v>36</v>
      </c>
      <c r="X37">
        <f t="shared" si="1"/>
        <v>2196</v>
      </c>
      <c r="Y37">
        <f t="shared" si="5"/>
        <v>1.1090909090909091</v>
      </c>
    </row>
    <row r="38" spans="1:25">
      <c r="A38" s="1">
        <v>43932</v>
      </c>
      <c r="B38" s="3">
        <v>37</v>
      </c>
      <c r="C38" s="5">
        <v>100</v>
      </c>
      <c r="D38" s="3">
        <v>37</v>
      </c>
      <c r="E38" s="5">
        <f t="shared" si="7"/>
        <v>1.25</v>
      </c>
      <c r="F38" s="3">
        <v>37</v>
      </c>
      <c r="G38" s="5">
        <f t="shared" si="6"/>
        <v>20</v>
      </c>
      <c r="H38" s="3">
        <v>37</v>
      </c>
      <c r="I38">
        <v>214</v>
      </c>
      <c r="J38" s="3">
        <v>37</v>
      </c>
      <c r="K38">
        <f t="shared" si="8"/>
        <v>1.0862944162436547</v>
      </c>
      <c r="L38" s="3">
        <v>37</v>
      </c>
      <c r="M38">
        <f t="shared" si="9"/>
        <v>17</v>
      </c>
      <c r="N38">
        <f t="shared" si="10"/>
        <v>236</v>
      </c>
      <c r="O38" s="3">
        <v>37</v>
      </c>
      <c r="P38">
        <v>2709</v>
      </c>
      <c r="Q38" s="3">
        <v>37</v>
      </c>
      <c r="R38" s="7">
        <f t="shared" si="3"/>
        <v>1.0954306510311362</v>
      </c>
      <c r="S38" s="3">
        <v>37</v>
      </c>
      <c r="T38">
        <f t="shared" si="2"/>
        <v>3.4328090050331683</v>
      </c>
      <c r="U38" s="3">
        <v>37</v>
      </c>
      <c r="V38">
        <f t="shared" si="4"/>
        <v>236</v>
      </c>
      <c r="W38" s="3">
        <v>37</v>
      </c>
      <c r="X38">
        <f t="shared" si="1"/>
        <v>2395</v>
      </c>
      <c r="Y38">
        <f t="shared" si="5"/>
        <v>1.0906193078324227</v>
      </c>
    </row>
    <row r="39" spans="1:25">
      <c r="A39" s="1">
        <v>43933</v>
      </c>
      <c r="B39" s="3">
        <v>38</v>
      </c>
      <c r="C39" s="5">
        <v>109</v>
      </c>
      <c r="D39" s="3">
        <v>38</v>
      </c>
      <c r="E39" s="5">
        <f t="shared" si="7"/>
        <v>1.0900000000000001</v>
      </c>
      <c r="F39" s="3">
        <v>38</v>
      </c>
      <c r="G39" s="5">
        <f t="shared" si="6"/>
        <v>9</v>
      </c>
      <c r="H39" s="3">
        <v>38</v>
      </c>
      <c r="I39">
        <v>270</v>
      </c>
      <c r="J39" s="3">
        <v>38</v>
      </c>
      <c r="K39">
        <f t="shared" si="8"/>
        <v>1.2616822429906542</v>
      </c>
      <c r="L39" s="3">
        <v>38</v>
      </c>
      <c r="M39">
        <f t="shared" si="9"/>
        <v>56</v>
      </c>
      <c r="N39">
        <f t="shared" si="10"/>
        <v>67</v>
      </c>
      <c r="O39" s="3">
        <v>38</v>
      </c>
      <c r="P39">
        <v>2776</v>
      </c>
      <c r="Q39" s="3">
        <v>38</v>
      </c>
      <c r="R39" s="7">
        <f t="shared" si="3"/>
        <v>1.0247323735695828</v>
      </c>
      <c r="S39" s="3">
        <v>38</v>
      </c>
      <c r="T39">
        <f t="shared" si="2"/>
        <v>3.4434194617828173</v>
      </c>
      <c r="U39" s="3">
        <v>38</v>
      </c>
      <c r="V39">
        <f t="shared" si="4"/>
        <v>67</v>
      </c>
      <c r="W39">
        <v>38</v>
      </c>
      <c r="X39">
        <f t="shared" si="1"/>
        <v>2397</v>
      </c>
      <c r="Y39">
        <f t="shared" si="5"/>
        <v>1.0008350730688935</v>
      </c>
    </row>
    <row r="40" spans="1:25">
      <c r="A40" s="1">
        <v>43934</v>
      </c>
      <c r="B40" s="3">
        <v>39</v>
      </c>
      <c r="C40" s="5">
        <v>112</v>
      </c>
      <c r="D40" s="3">
        <v>39</v>
      </c>
      <c r="E40" s="5">
        <f t="shared" si="7"/>
        <v>1.0275229357798166</v>
      </c>
      <c r="F40" s="3">
        <v>39</v>
      </c>
      <c r="G40" s="5">
        <f t="shared" si="6"/>
        <v>3</v>
      </c>
      <c r="H40" s="3">
        <v>39</v>
      </c>
      <c r="I40">
        <v>319</v>
      </c>
      <c r="J40" s="3">
        <v>39</v>
      </c>
      <c r="K40">
        <f t="shared" si="8"/>
        <v>1.1814814814814816</v>
      </c>
      <c r="L40" s="3">
        <v>39</v>
      </c>
      <c r="M40">
        <f t="shared" si="9"/>
        <v>49</v>
      </c>
      <c r="N40">
        <f t="shared" si="10"/>
        <v>76</v>
      </c>
      <c r="O40" s="3">
        <v>39</v>
      </c>
      <c r="P40">
        <v>2852</v>
      </c>
      <c r="Q40" s="3">
        <v>39</v>
      </c>
      <c r="R40" s="7">
        <f t="shared" si="3"/>
        <v>1.0273775216138328</v>
      </c>
      <c r="S40" s="3">
        <v>39</v>
      </c>
      <c r="T40">
        <f t="shared" si="2"/>
        <v>3.4551495211798278</v>
      </c>
      <c r="U40" s="3">
        <v>39</v>
      </c>
      <c r="V40">
        <f t="shared" si="4"/>
        <v>76</v>
      </c>
      <c r="W40" s="3">
        <v>39</v>
      </c>
      <c r="X40">
        <f t="shared" si="1"/>
        <v>2421</v>
      </c>
      <c r="Y40">
        <f t="shared" si="5"/>
        <v>1.0100125156445556</v>
      </c>
    </row>
    <row r="41" spans="1:25">
      <c r="A41" s="1">
        <v>43935</v>
      </c>
      <c r="B41" s="3">
        <v>40</v>
      </c>
      <c r="C41" s="5">
        <v>127</v>
      </c>
      <c r="D41" s="3">
        <v>40</v>
      </c>
      <c r="E41" s="5">
        <f t="shared" si="7"/>
        <v>1.1339285714285714</v>
      </c>
      <c r="F41" s="3">
        <v>40</v>
      </c>
      <c r="G41" s="5">
        <f t="shared" si="6"/>
        <v>15</v>
      </c>
      <c r="H41" s="3">
        <v>40</v>
      </c>
      <c r="I41">
        <v>354</v>
      </c>
      <c r="J41" s="3">
        <v>40</v>
      </c>
      <c r="K41">
        <f t="shared" si="8"/>
        <v>1.109717868338558</v>
      </c>
      <c r="L41" s="3">
        <v>40</v>
      </c>
      <c r="M41">
        <f t="shared" si="9"/>
        <v>35</v>
      </c>
      <c r="N41">
        <f t="shared" si="10"/>
        <v>127</v>
      </c>
      <c r="O41" s="3">
        <v>40</v>
      </c>
      <c r="P41">
        <v>2979</v>
      </c>
      <c r="Q41" s="3">
        <v>40</v>
      </c>
      <c r="R41" s="7">
        <f t="shared" si="3"/>
        <v>1.0445301542776999</v>
      </c>
      <c r="S41" s="3">
        <v>40</v>
      </c>
      <c r="T41">
        <f t="shared" si="2"/>
        <v>3.4740705032150436</v>
      </c>
      <c r="U41" s="3">
        <v>40</v>
      </c>
      <c r="V41">
        <f t="shared" si="4"/>
        <v>127</v>
      </c>
      <c r="W41">
        <v>40</v>
      </c>
      <c r="X41">
        <f t="shared" si="1"/>
        <v>2498</v>
      </c>
      <c r="Y41">
        <f t="shared" si="5"/>
        <v>1.0318050392399836</v>
      </c>
    </row>
    <row r="42" spans="1:25">
      <c r="A42" s="1">
        <v>43936</v>
      </c>
      <c r="B42" s="3">
        <v>41</v>
      </c>
      <c r="C42" s="5">
        <v>131</v>
      </c>
      <c r="D42" s="3">
        <v>41</v>
      </c>
      <c r="E42" s="5">
        <f t="shared" si="7"/>
        <v>1.0314960629921259</v>
      </c>
      <c r="F42" s="3">
        <v>41</v>
      </c>
      <c r="G42" s="5">
        <f t="shared" si="6"/>
        <v>4</v>
      </c>
      <c r="H42" s="3">
        <v>41</v>
      </c>
      <c r="I42">
        <v>452</v>
      </c>
      <c r="J42" s="3">
        <v>41</v>
      </c>
      <c r="K42">
        <f t="shared" si="8"/>
        <v>1.2768361581920904</v>
      </c>
      <c r="L42" s="3">
        <v>41</v>
      </c>
      <c r="M42">
        <f t="shared" si="9"/>
        <v>98</v>
      </c>
      <c r="N42">
        <f t="shared" si="10"/>
        <v>126</v>
      </c>
      <c r="O42" s="3">
        <v>41</v>
      </c>
      <c r="P42">
        <v>3105</v>
      </c>
      <c r="Q42" s="3">
        <v>41</v>
      </c>
      <c r="R42" s="7">
        <f t="shared" si="3"/>
        <v>1.042296072507553</v>
      </c>
      <c r="S42" s="3">
        <v>41</v>
      </c>
      <c r="T42">
        <f t="shared" si="2"/>
        <v>3.4920616045125992</v>
      </c>
      <c r="U42" s="3">
        <v>41</v>
      </c>
      <c r="V42">
        <f t="shared" si="4"/>
        <v>126</v>
      </c>
      <c r="W42" s="3">
        <v>41</v>
      </c>
      <c r="X42">
        <f t="shared" si="1"/>
        <v>2522</v>
      </c>
      <c r="Y42">
        <f t="shared" si="5"/>
        <v>1.0096076861489192</v>
      </c>
    </row>
    <row r="43" spans="1:25">
      <c r="A43" s="1">
        <v>43937</v>
      </c>
      <c r="B43" s="3">
        <v>42</v>
      </c>
      <c r="C43" s="5">
        <v>144</v>
      </c>
      <c r="D43" s="3">
        <v>42</v>
      </c>
      <c r="E43" s="5">
        <f t="shared" si="7"/>
        <v>1.0992366412213741</v>
      </c>
      <c r="F43" s="3">
        <v>42</v>
      </c>
      <c r="G43" s="5">
        <f t="shared" si="6"/>
        <v>13</v>
      </c>
      <c r="H43" s="3">
        <v>42</v>
      </c>
      <c r="I43">
        <v>550</v>
      </c>
      <c r="J43" s="3">
        <v>42</v>
      </c>
      <c r="K43">
        <f t="shared" si="8"/>
        <v>1.2168141592920354</v>
      </c>
      <c r="L43" s="3">
        <v>42</v>
      </c>
      <c r="M43">
        <f t="shared" si="9"/>
        <v>98</v>
      </c>
      <c r="N43">
        <f t="shared" si="10"/>
        <v>128</v>
      </c>
      <c r="O43" s="3">
        <v>42</v>
      </c>
      <c r="P43">
        <v>3233</v>
      </c>
      <c r="Q43" s="3">
        <v>42</v>
      </c>
      <c r="R43" s="7">
        <f t="shared" si="3"/>
        <v>1.0412238325281804</v>
      </c>
      <c r="S43" s="3">
        <v>42</v>
      </c>
      <c r="T43">
        <f t="shared" si="2"/>
        <v>3.5096057046115563</v>
      </c>
      <c r="U43" s="3">
        <v>42</v>
      </c>
      <c r="V43">
        <f t="shared" si="4"/>
        <v>128</v>
      </c>
      <c r="W43">
        <v>42</v>
      </c>
      <c r="X43">
        <f t="shared" si="1"/>
        <v>2539</v>
      </c>
      <c r="Y43">
        <f t="shared" si="5"/>
        <v>1.0067406819984139</v>
      </c>
    </row>
    <row r="44" spans="1:25">
      <c r="A44" s="1">
        <v>43938</v>
      </c>
      <c r="B44" s="3">
        <v>43</v>
      </c>
      <c r="C44" s="5">
        <v>153</v>
      </c>
      <c r="D44" s="3">
        <v>43</v>
      </c>
      <c r="E44" s="5">
        <f t="shared" si="7"/>
        <v>1.0625</v>
      </c>
      <c r="F44" s="3">
        <v>43</v>
      </c>
      <c r="G44" s="5">
        <f t="shared" si="6"/>
        <v>9</v>
      </c>
      <c r="H44" s="3">
        <v>43</v>
      </c>
      <c r="I44">
        <v>634</v>
      </c>
      <c r="J44" s="3">
        <v>43</v>
      </c>
      <c r="K44">
        <f t="shared" si="8"/>
        <v>1.1527272727272728</v>
      </c>
      <c r="L44" s="3">
        <v>43</v>
      </c>
      <c r="M44">
        <f t="shared" si="9"/>
        <v>84</v>
      </c>
      <c r="N44">
        <f t="shared" si="10"/>
        <v>206</v>
      </c>
      <c r="O44" s="3">
        <v>43</v>
      </c>
      <c r="P44">
        <v>3439</v>
      </c>
      <c r="Q44" s="3">
        <v>43</v>
      </c>
      <c r="R44" s="7">
        <f t="shared" si="3"/>
        <v>1.06371790906279</v>
      </c>
      <c r="S44" s="3">
        <v>43</v>
      </c>
      <c r="T44">
        <f t="shared" si="2"/>
        <v>3.5364321758220134</v>
      </c>
      <c r="U44" s="3">
        <v>43</v>
      </c>
      <c r="V44">
        <f t="shared" si="4"/>
        <v>206</v>
      </c>
      <c r="W44" s="3">
        <v>43</v>
      </c>
      <c r="X44">
        <f t="shared" si="1"/>
        <v>2652</v>
      </c>
      <c r="Y44">
        <f t="shared" si="5"/>
        <v>1.044505710909807</v>
      </c>
    </row>
    <row r="45" spans="1:25">
      <c r="A45" s="1">
        <v>43939</v>
      </c>
      <c r="B45" s="3">
        <v>44</v>
      </c>
      <c r="C45" s="5">
        <v>166</v>
      </c>
      <c r="D45" s="3">
        <v>44</v>
      </c>
      <c r="E45" s="5">
        <f t="shared" si="7"/>
        <v>1.0849673202614378</v>
      </c>
      <c r="F45" s="3">
        <v>44</v>
      </c>
      <c r="G45" s="5">
        <f t="shared" si="6"/>
        <v>13</v>
      </c>
      <c r="H45" s="3">
        <v>44</v>
      </c>
      <c r="I45">
        <v>691</v>
      </c>
      <c r="J45" s="3">
        <v>44</v>
      </c>
      <c r="K45">
        <f t="shared" si="8"/>
        <v>1.0899053627760253</v>
      </c>
      <c r="L45" s="3">
        <v>44</v>
      </c>
      <c r="M45">
        <f t="shared" si="9"/>
        <v>57</v>
      </c>
      <c r="N45">
        <f t="shared" si="10"/>
        <v>182</v>
      </c>
      <c r="O45" s="3">
        <v>44</v>
      </c>
      <c r="P45">
        <v>3621</v>
      </c>
      <c r="Q45" s="3">
        <v>44</v>
      </c>
      <c r="R45" s="7">
        <f t="shared" si="3"/>
        <v>1.0529223611514975</v>
      </c>
      <c r="S45" s="3">
        <v>44</v>
      </c>
      <c r="T45">
        <f t="shared" si="2"/>
        <v>3.5588285248170117</v>
      </c>
      <c r="U45" s="3">
        <v>44</v>
      </c>
      <c r="V45">
        <f t="shared" si="4"/>
        <v>182</v>
      </c>
      <c r="W45">
        <v>44</v>
      </c>
      <c r="X45">
        <f t="shared" si="1"/>
        <v>2764</v>
      </c>
      <c r="Y45">
        <f t="shared" si="5"/>
        <v>1.0422322775263952</v>
      </c>
    </row>
    <row r="46" spans="1:25">
      <c r="A46" s="1">
        <v>43940</v>
      </c>
      <c r="B46" s="3">
        <v>45</v>
      </c>
      <c r="C46">
        <v>179</v>
      </c>
      <c r="D46" s="3">
        <v>45</v>
      </c>
      <c r="E46" s="5">
        <f t="shared" si="7"/>
        <v>1.0783132530120483</v>
      </c>
      <c r="F46" s="3">
        <v>45</v>
      </c>
      <c r="G46" s="5">
        <f t="shared" si="6"/>
        <v>13</v>
      </c>
      <c r="H46" s="3">
        <v>45</v>
      </c>
      <c r="I46">
        <v>711</v>
      </c>
      <c r="J46" s="3">
        <v>45</v>
      </c>
      <c r="K46">
        <f t="shared" si="8"/>
        <v>1.0289435600578871</v>
      </c>
      <c r="L46" s="3">
        <v>45</v>
      </c>
      <c r="M46">
        <f t="shared" si="9"/>
        <v>20</v>
      </c>
      <c r="N46">
        <f t="shared" si="10"/>
        <v>171</v>
      </c>
      <c r="O46" s="3">
        <v>45</v>
      </c>
      <c r="P46">
        <v>3792</v>
      </c>
      <c r="Q46" s="3">
        <v>45</v>
      </c>
      <c r="R46" s="7">
        <f t="shared" si="3"/>
        <v>1.0472245236122617</v>
      </c>
      <c r="S46" s="3">
        <v>45</v>
      </c>
      <c r="T46">
        <f t="shared" si="2"/>
        <v>3.5788683286660286</v>
      </c>
      <c r="U46" s="3">
        <v>45</v>
      </c>
      <c r="V46">
        <f t="shared" si="4"/>
        <v>171</v>
      </c>
      <c r="W46" s="3">
        <v>45</v>
      </c>
      <c r="X46">
        <f t="shared" si="1"/>
        <v>2902</v>
      </c>
      <c r="Y46">
        <f t="shared" si="5"/>
        <v>1.0499276410998553</v>
      </c>
    </row>
    <row r="47" spans="1:25">
      <c r="A47" s="1">
        <v>43941</v>
      </c>
      <c r="B47" s="3">
        <v>46</v>
      </c>
      <c r="C47">
        <v>189</v>
      </c>
      <c r="D47" s="3">
        <v>46</v>
      </c>
      <c r="E47" s="5">
        <f t="shared" si="7"/>
        <v>1.0558659217877095</v>
      </c>
      <c r="F47" s="3">
        <v>46</v>
      </c>
      <c r="G47" s="5">
        <f t="shared" si="6"/>
        <v>10</v>
      </c>
      <c r="H47" s="3">
        <v>46</v>
      </c>
      <c r="I47">
        <v>804</v>
      </c>
      <c r="J47" s="3">
        <v>46</v>
      </c>
      <c r="K47">
        <f t="shared" si="8"/>
        <v>1.130801687763713</v>
      </c>
      <c r="L47" s="3">
        <v>46</v>
      </c>
      <c r="M47">
        <f t="shared" si="9"/>
        <v>93</v>
      </c>
      <c r="N47">
        <f t="shared" si="10"/>
        <v>185</v>
      </c>
      <c r="O47" s="3">
        <v>46</v>
      </c>
      <c r="P47">
        <v>3977</v>
      </c>
      <c r="Q47" s="3">
        <v>46</v>
      </c>
      <c r="R47" s="7">
        <f t="shared" si="3"/>
        <v>1.0487869198312236</v>
      </c>
      <c r="S47" s="3">
        <v>46</v>
      </c>
      <c r="T47">
        <f t="shared" si="2"/>
        <v>3.5995555909859802</v>
      </c>
      <c r="U47" s="3">
        <v>46</v>
      </c>
      <c r="V47">
        <f t="shared" si="4"/>
        <v>185</v>
      </c>
      <c r="W47">
        <v>46</v>
      </c>
      <c r="X47">
        <f t="shared" si="1"/>
        <v>2984</v>
      </c>
      <c r="Y47">
        <f t="shared" si="5"/>
        <v>1.0282563749138525</v>
      </c>
    </row>
    <row r="48" spans="1:25">
      <c r="A48" s="1">
        <v>43942</v>
      </c>
      <c r="B48" s="3">
        <v>47</v>
      </c>
      <c r="C48">
        <v>196</v>
      </c>
      <c r="D48" s="3">
        <v>47</v>
      </c>
      <c r="E48" s="5">
        <f t="shared" si="7"/>
        <v>1.037037037037037</v>
      </c>
      <c r="F48" s="3">
        <v>47</v>
      </c>
      <c r="G48" s="5">
        <f t="shared" si="6"/>
        <v>7</v>
      </c>
      <c r="H48" s="3">
        <v>47</v>
      </c>
      <c r="I48">
        <v>804</v>
      </c>
      <c r="J48" s="3">
        <v>47</v>
      </c>
      <c r="K48">
        <f t="shared" si="8"/>
        <v>1</v>
      </c>
      <c r="L48" s="3">
        <v>47</v>
      </c>
      <c r="M48">
        <f t="shared" si="9"/>
        <v>0</v>
      </c>
      <c r="N48">
        <f t="shared" si="10"/>
        <v>172</v>
      </c>
      <c r="O48" s="3">
        <v>47</v>
      </c>
      <c r="P48">
        <v>4149</v>
      </c>
      <c r="Q48" s="3">
        <v>47</v>
      </c>
      <c r="R48" s="7">
        <f t="shared" si="3"/>
        <v>1.0432486799094796</v>
      </c>
      <c r="S48" s="3">
        <v>47</v>
      </c>
      <c r="T48">
        <f t="shared" si="2"/>
        <v>3.6179434348289732</v>
      </c>
      <c r="U48" s="3">
        <v>47</v>
      </c>
      <c r="V48">
        <f t="shared" si="4"/>
        <v>172</v>
      </c>
      <c r="W48" s="3">
        <v>47</v>
      </c>
      <c r="X48">
        <f t="shared" si="1"/>
        <v>3149</v>
      </c>
      <c r="Y48">
        <f t="shared" si="5"/>
        <v>1.0552949061662198</v>
      </c>
    </row>
    <row r="49" spans="1:25">
      <c r="A49" s="1">
        <v>43943</v>
      </c>
      <c r="B49" s="3">
        <v>48</v>
      </c>
      <c r="C49">
        <v>206</v>
      </c>
      <c r="D49" s="3">
        <v>48</v>
      </c>
      <c r="E49" s="5">
        <f t="shared" si="7"/>
        <v>1.0510204081632653</v>
      </c>
      <c r="F49" s="3">
        <v>48</v>
      </c>
      <c r="G49" s="5">
        <f t="shared" si="6"/>
        <v>10</v>
      </c>
      <c r="H49" s="3">
        <v>48</v>
      </c>
      <c r="I49">
        <v>870</v>
      </c>
      <c r="J49" s="3">
        <v>48</v>
      </c>
      <c r="K49">
        <f t="shared" si="8"/>
        <v>1.0820895522388059</v>
      </c>
      <c r="L49" s="3">
        <v>48</v>
      </c>
      <c r="M49">
        <f t="shared" si="9"/>
        <v>66</v>
      </c>
      <c r="N49">
        <f t="shared" si="10"/>
        <v>207</v>
      </c>
      <c r="O49" s="3">
        <v>48</v>
      </c>
      <c r="P49">
        <v>4356</v>
      </c>
      <c r="Q49" s="3">
        <v>48</v>
      </c>
      <c r="R49" s="7">
        <f t="shared" si="3"/>
        <v>1.0498915401301518</v>
      </c>
      <c r="S49" s="3">
        <v>48</v>
      </c>
      <c r="T49">
        <f t="shared" si="2"/>
        <v>3.6390878710837375</v>
      </c>
      <c r="U49" s="3">
        <v>48</v>
      </c>
      <c r="V49">
        <f t="shared" si="4"/>
        <v>207</v>
      </c>
      <c r="W49">
        <v>48</v>
      </c>
      <c r="X49">
        <f t="shared" si="1"/>
        <v>3280</v>
      </c>
      <c r="Y49">
        <f>X49/X48</f>
        <v>1.0416005080978088</v>
      </c>
    </row>
    <row r="50" spans="1:25">
      <c r="A50" s="1">
        <v>43944</v>
      </c>
      <c r="B50" s="3">
        <v>49</v>
      </c>
      <c r="C50">
        <v>215</v>
      </c>
      <c r="D50" s="3">
        <v>49</v>
      </c>
      <c r="E50" s="5">
        <f t="shared" si="7"/>
        <v>1.0436893203883495</v>
      </c>
      <c r="F50" s="3">
        <v>49</v>
      </c>
      <c r="G50" s="5">
        <f t="shared" si="6"/>
        <v>9</v>
      </c>
      <c r="H50" s="3">
        <v>49</v>
      </c>
      <c r="I50" s="5">
        <v>927</v>
      </c>
      <c r="J50" s="3">
        <v>49</v>
      </c>
      <c r="K50">
        <f t="shared" si="8"/>
        <v>1.0655172413793104</v>
      </c>
      <c r="L50" s="3">
        <v>49</v>
      </c>
      <c r="M50">
        <f t="shared" si="9"/>
        <v>57</v>
      </c>
      <c r="N50">
        <f t="shared" si="10"/>
        <v>205</v>
      </c>
      <c r="O50" s="3">
        <v>49</v>
      </c>
      <c r="P50">
        <v>4561</v>
      </c>
      <c r="Q50" s="3">
        <v>49</v>
      </c>
      <c r="R50" s="7">
        <f t="shared" si="3"/>
        <v>1.0470615243342516</v>
      </c>
      <c r="S50" s="3">
        <v>49</v>
      </c>
      <c r="T50">
        <f t="shared" si="2"/>
        <v>3.6590600722409383</v>
      </c>
      <c r="U50" s="3">
        <v>49</v>
      </c>
      <c r="V50">
        <f t="shared" si="4"/>
        <v>205</v>
      </c>
      <c r="W50" s="3">
        <v>49</v>
      </c>
      <c r="X50">
        <f t="shared" si="1"/>
        <v>3419</v>
      </c>
      <c r="Y50">
        <f t="shared" si="5"/>
        <v>1.0423780487804879</v>
      </c>
    </row>
    <row r="51" spans="1:25">
      <c r="A51" s="1">
        <v>43945</v>
      </c>
      <c r="B51" s="3">
        <v>50</v>
      </c>
      <c r="C51">
        <v>225</v>
      </c>
      <c r="D51" s="3">
        <v>50</v>
      </c>
      <c r="E51" s="5">
        <f t="shared" si="7"/>
        <v>1.0465116279069768</v>
      </c>
      <c r="F51" s="3">
        <v>50</v>
      </c>
      <c r="G51" s="5">
        <f t="shared" si="6"/>
        <v>10</v>
      </c>
      <c r="H51" s="3">
        <v>50</v>
      </c>
      <c r="I51" s="5">
        <v>1003</v>
      </c>
      <c r="J51" s="3">
        <v>50</v>
      </c>
      <c r="K51">
        <f t="shared" si="8"/>
        <v>1.0819848975188782</v>
      </c>
      <c r="L51" s="3">
        <v>50</v>
      </c>
      <c r="M51">
        <f t="shared" si="9"/>
        <v>76</v>
      </c>
      <c r="N51">
        <f t="shared" si="10"/>
        <v>320</v>
      </c>
      <c r="O51" s="3">
        <v>50</v>
      </c>
      <c r="P51">
        <v>4881</v>
      </c>
      <c r="Q51" s="3">
        <v>50</v>
      </c>
      <c r="R51" s="7">
        <f t="shared" si="3"/>
        <v>1.0701600526200394</v>
      </c>
      <c r="S51" s="3">
        <v>50</v>
      </c>
      <c r="T51">
        <f t="shared" si="2"/>
        <v>3.6885088076565213</v>
      </c>
      <c r="U51" s="3">
        <v>50</v>
      </c>
      <c r="V51">
        <f t="shared" si="4"/>
        <v>320</v>
      </c>
      <c r="W51">
        <v>50</v>
      </c>
      <c r="X51">
        <f t="shared" si="1"/>
        <v>3653</v>
      </c>
      <c r="Y51">
        <f t="shared" si="5"/>
        <v>1.0684410646387832</v>
      </c>
    </row>
    <row r="52" spans="1:25">
      <c r="A52" s="1">
        <v>43946</v>
      </c>
      <c r="B52" s="3">
        <v>51</v>
      </c>
      <c r="C52">
        <v>233</v>
      </c>
      <c r="D52" s="3">
        <v>51</v>
      </c>
      <c r="E52" s="5">
        <f t="shared" si="7"/>
        <v>1.0355555555555556</v>
      </c>
      <c r="F52" s="3">
        <v>51</v>
      </c>
      <c r="G52" s="5">
        <f t="shared" si="6"/>
        <v>8</v>
      </c>
      <c r="H52" s="3">
        <v>51</v>
      </c>
      <c r="I52" s="5">
        <v>1067</v>
      </c>
      <c r="J52" s="3">
        <v>51</v>
      </c>
      <c r="K52">
        <f t="shared" si="8"/>
        <v>1.0638085742771686</v>
      </c>
      <c r="L52" s="3">
        <v>51</v>
      </c>
      <c r="M52">
        <f t="shared" si="9"/>
        <v>64</v>
      </c>
      <c r="N52">
        <f t="shared" si="10"/>
        <v>261</v>
      </c>
      <c r="O52" s="3">
        <v>51</v>
      </c>
      <c r="P52">
        <v>5142</v>
      </c>
      <c r="Q52" s="3">
        <v>51</v>
      </c>
      <c r="R52" s="7">
        <f t="shared" si="3"/>
        <v>1.0534726490473263</v>
      </c>
      <c r="S52" s="3">
        <v>51</v>
      </c>
      <c r="T52">
        <f t="shared" si="2"/>
        <v>3.7111320723068419</v>
      </c>
      <c r="U52" s="3">
        <v>51</v>
      </c>
      <c r="V52">
        <f t="shared" si="4"/>
        <v>261</v>
      </c>
      <c r="W52" s="3">
        <v>51</v>
      </c>
      <c r="X52">
        <f t="shared" si="1"/>
        <v>3842</v>
      </c>
      <c r="Y52">
        <f t="shared" si="5"/>
        <v>1.0517382972898988</v>
      </c>
    </row>
    <row r="53" spans="1:25">
      <c r="A53" s="1">
        <v>43947</v>
      </c>
      <c r="B53" s="3">
        <v>52</v>
      </c>
      <c r="C53">
        <v>244</v>
      </c>
      <c r="D53" s="3">
        <v>52</v>
      </c>
      <c r="E53" s="5">
        <f t="shared" si="7"/>
        <v>1.0472103004291846</v>
      </c>
      <c r="F53" s="3">
        <v>52</v>
      </c>
      <c r="G53" s="5">
        <f t="shared" si="6"/>
        <v>11</v>
      </c>
      <c r="H53" s="3">
        <v>52</v>
      </c>
      <c r="I53" s="5">
        <v>1133</v>
      </c>
      <c r="J53" s="3">
        <v>52</v>
      </c>
      <c r="K53">
        <f t="shared" si="8"/>
        <v>1.0618556701030928</v>
      </c>
      <c r="L53" s="3">
        <v>52</v>
      </c>
      <c r="M53">
        <f t="shared" si="9"/>
        <v>66</v>
      </c>
      <c r="N53">
        <f t="shared" si="10"/>
        <v>237</v>
      </c>
      <c r="O53" s="3">
        <v>52</v>
      </c>
      <c r="P53">
        <v>5379</v>
      </c>
      <c r="Q53" s="3">
        <v>52</v>
      </c>
      <c r="R53" s="7">
        <f t="shared" si="3"/>
        <v>1.0460910151691949</v>
      </c>
      <c r="S53" s="3">
        <v>52</v>
      </c>
      <c r="T53">
        <f t="shared" si="2"/>
        <v>3.7307015442818452</v>
      </c>
      <c r="U53" s="3">
        <v>52</v>
      </c>
      <c r="V53">
        <f t="shared" si="4"/>
        <v>237</v>
      </c>
      <c r="W53">
        <v>52</v>
      </c>
      <c r="X53">
        <f t="shared" si="1"/>
        <v>4002</v>
      </c>
      <c r="Y53">
        <f t="shared" si="5"/>
        <v>1.0416449765747007</v>
      </c>
    </row>
    <row r="54" spans="1:25">
      <c r="A54" s="1">
        <v>43948</v>
      </c>
      <c r="B54" s="3">
        <v>53</v>
      </c>
      <c r="C54">
        <v>253</v>
      </c>
      <c r="D54" s="3">
        <v>53</v>
      </c>
      <c r="E54" s="5">
        <f t="shared" si="7"/>
        <v>1.0368852459016393</v>
      </c>
      <c r="F54" s="3">
        <v>53</v>
      </c>
      <c r="G54" s="5">
        <f t="shared" si="6"/>
        <v>9</v>
      </c>
      <c r="H54" s="3">
        <v>53</v>
      </c>
      <c r="I54" s="5">
        <v>1210</v>
      </c>
      <c r="J54" s="3">
        <v>53</v>
      </c>
      <c r="K54">
        <f t="shared" si="8"/>
        <v>1.0679611650485437</v>
      </c>
      <c r="L54" s="3">
        <v>53</v>
      </c>
      <c r="M54">
        <f t="shared" si="9"/>
        <v>77</v>
      </c>
      <c r="N54">
        <f t="shared" si="10"/>
        <v>218</v>
      </c>
      <c r="O54" s="3">
        <v>53</v>
      </c>
      <c r="P54">
        <v>5597</v>
      </c>
      <c r="Q54" s="3">
        <v>53</v>
      </c>
      <c r="R54" s="7">
        <f t="shared" si="3"/>
        <v>1.040527979178286</v>
      </c>
      <c r="S54" s="3">
        <v>53</v>
      </c>
      <c r="T54">
        <f t="shared" si="2"/>
        <v>3.74795530690673</v>
      </c>
      <c r="U54" s="3">
        <v>53</v>
      </c>
      <c r="V54">
        <f t="shared" si="4"/>
        <v>218</v>
      </c>
      <c r="W54" s="3">
        <v>53</v>
      </c>
      <c r="X54">
        <f t="shared" si="1"/>
        <v>4134</v>
      </c>
      <c r="Y54">
        <f t="shared" si="5"/>
        <v>1.0329835082458771</v>
      </c>
    </row>
    <row r="55" spans="1:25">
      <c r="A55" s="1">
        <v>43949</v>
      </c>
      <c r="B55" s="3">
        <v>54</v>
      </c>
      <c r="C55">
        <v>269</v>
      </c>
      <c r="D55" s="3">
        <v>54</v>
      </c>
      <c r="E55" s="5">
        <f t="shared" si="7"/>
        <v>1.0632411067193677</v>
      </c>
      <c r="F55" s="3">
        <v>54</v>
      </c>
      <c r="G55" s="5">
        <f t="shared" si="6"/>
        <v>16</v>
      </c>
      <c r="H55" s="3">
        <v>54</v>
      </c>
      <c r="I55" s="5">
        <v>1268</v>
      </c>
      <c r="J55" s="3">
        <v>54</v>
      </c>
      <c r="K55">
        <f t="shared" si="8"/>
        <v>1.0479338842975208</v>
      </c>
      <c r="L55" s="3">
        <v>54</v>
      </c>
      <c r="M55">
        <f t="shared" si="9"/>
        <v>58</v>
      </c>
      <c r="N55">
        <f t="shared" si="10"/>
        <v>352</v>
      </c>
      <c r="O55" s="3">
        <v>54</v>
      </c>
      <c r="P55">
        <v>5949</v>
      </c>
      <c r="Q55" s="3">
        <v>54</v>
      </c>
      <c r="R55" s="7">
        <f t="shared" si="3"/>
        <v>1.0628908343755583</v>
      </c>
      <c r="S55" s="3">
        <v>54</v>
      </c>
      <c r="T55">
        <f t="shared" si="2"/>
        <v>3.7744439689249649</v>
      </c>
      <c r="U55" s="3">
        <v>54</v>
      </c>
      <c r="V55">
        <f t="shared" si="4"/>
        <v>352</v>
      </c>
      <c r="W55">
        <v>54</v>
      </c>
      <c r="X55">
        <f t="shared" si="1"/>
        <v>4412</v>
      </c>
      <c r="Y55">
        <f t="shared" si="5"/>
        <v>1.0672472181906145</v>
      </c>
    </row>
    <row r="56" spans="1:25">
      <c r="A56" s="1">
        <v>43950</v>
      </c>
      <c r="B56" s="3">
        <v>55</v>
      </c>
      <c r="C56">
        <v>278</v>
      </c>
      <c r="D56" s="3">
        <v>55</v>
      </c>
      <c r="E56" s="5">
        <f t="shared" si="7"/>
        <v>1.033457249070632</v>
      </c>
      <c r="F56" s="3">
        <v>55</v>
      </c>
      <c r="G56" s="5">
        <f t="shared" si="6"/>
        <v>9</v>
      </c>
      <c r="H56" s="3">
        <v>55</v>
      </c>
      <c r="I56" s="5">
        <v>1411</v>
      </c>
      <c r="J56" s="3">
        <v>55</v>
      </c>
      <c r="K56">
        <f t="shared" si="8"/>
        <v>1.112776025236593</v>
      </c>
      <c r="L56" s="3">
        <v>55</v>
      </c>
      <c r="M56">
        <f t="shared" si="9"/>
        <v>143</v>
      </c>
      <c r="N56">
        <f t="shared" si="10"/>
        <v>262</v>
      </c>
      <c r="O56" s="3">
        <v>55</v>
      </c>
      <c r="P56">
        <v>6211</v>
      </c>
      <c r="Q56" s="3">
        <v>55</v>
      </c>
      <c r="R56" s="7">
        <f t="shared" si="3"/>
        <v>1.0440410152966886</v>
      </c>
      <c r="S56" s="3">
        <v>55</v>
      </c>
      <c r="T56">
        <f t="shared" si="2"/>
        <v>3.7931615292455509</v>
      </c>
      <c r="U56" s="3">
        <v>55</v>
      </c>
      <c r="V56">
        <f t="shared" si="4"/>
        <v>262</v>
      </c>
      <c r="W56" s="3">
        <v>55</v>
      </c>
      <c r="X56">
        <f t="shared" si="1"/>
        <v>4522</v>
      </c>
      <c r="Y56">
        <f t="shared" si="5"/>
        <v>1.0249320036264733</v>
      </c>
    </row>
    <row r="57" spans="1:25">
      <c r="A57" s="1">
        <v>43951</v>
      </c>
      <c r="B57" s="3">
        <v>56</v>
      </c>
      <c r="C57">
        <v>293</v>
      </c>
      <c r="D57" s="3">
        <v>56</v>
      </c>
      <c r="E57" s="5">
        <f t="shared" si="7"/>
        <v>1.0539568345323742</v>
      </c>
      <c r="F57" s="3">
        <v>56</v>
      </c>
      <c r="G57" s="5">
        <f t="shared" si="6"/>
        <v>15</v>
      </c>
      <c r="H57" s="3">
        <v>56</v>
      </c>
      <c r="I57" s="5">
        <v>1439</v>
      </c>
      <c r="J57" s="3">
        <v>56</v>
      </c>
      <c r="K57">
        <f t="shared" si="8"/>
        <v>1.0198440822111978</v>
      </c>
      <c r="L57" s="3">
        <v>56</v>
      </c>
      <c r="M57">
        <f t="shared" si="9"/>
        <v>28</v>
      </c>
      <c r="N57">
        <f t="shared" si="10"/>
        <v>296</v>
      </c>
      <c r="O57" s="3">
        <v>56</v>
      </c>
      <c r="P57">
        <v>6507</v>
      </c>
      <c r="Q57" s="3">
        <v>56</v>
      </c>
      <c r="R57" s="7">
        <f t="shared" si="3"/>
        <v>1.0476573820640798</v>
      </c>
      <c r="S57" s="3">
        <v>56</v>
      </c>
      <c r="T57">
        <f t="shared" si="2"/>
        <v>3.8133808067338557</v>
      </c>
      <c r="U57" s="3">
        <v>56</v>
      </c>
      <c r="V57">
        <f t="shared" si="4"/>
        <v>296</v>
      </c>
      <c r="W57">
        <v>56</v>
      </c>
      <c r="X57">
        <f t="shared" si="1"/>
        <v>4775</v>
      </c>
      <c r="Y57">
        <f t="shared" si="5"/>
        <v>1.0559486952675807</v>
      </c>
    </row>
    <row r="58" spans="1:25">
      <c r="A58" s="1">
        <v>43952</v>
      </c>
      <c r="B58" s="3">
        <v>57</v>
      </c>
      <c r="C58">
        <v>314</v>
      </c>
      <c r="D58" s="3">
        <v>57</v>
      </c>
      <c r="E58" s="5">
        <f t="shared" si="7"/>
        <v>1.0716723549488054</v>
      </c>
      <c r="F58" s="3">
        <v>57</v>
      </c>
      <c r="G58" s="5">
        <f t="shared" si="6"/>
        <v>21</v>
      </c>
      <c r="H58" s="3">
        <v>57</v>
      </c>
      <c r="I58" s="5">
        <v>1551</v>
      </c>
      <c r="J58" s="3">
        <v>57</v>
      </c>
      <c r="K58">
        <f t="shared" si="8"/>
        <v>1.0778318276580958</v>
      </c>
      <c r="L58" s="3">
        <v>57</v>
      </c>
      <c r="M58">
        <f t="shared" si="9"/>
        <v>112</v>
      </c>
      <c r="N58">
        <f t="shared" si="10"/>
        <v>499</v>
      </c>
      <c r="O58" s="3">
        <v>57</v>
      </c>
      <c r="P58">
        <v>7006</v>
      </c>
      <c r="Q58" s="3">
        <v>57</v>
      </c>
      <c r="R58" s="7">
        <f t="shared" si="3"/>
        <v>1.0766866451513755</v>
      </c>
      <c r="S58" s="3">
        <v>57</v>
      </c>
      <c r="T58">
        <f t="shared" si="2"/>
        <v>3.8454701329816734</v>
      </c>
      <c r="U58" s="3">
        <v>57</v>
      </c>
      <c r="V58">
        <f t="shared" si="4"/>
        <v>499</v>
      </c>
      <c r="W58" s="3">
        <v>57</v>
      </c>
      <c r="X58">
        <f t="shared" si="1"/>
        <v>5141</v>
      </c>
      <c r="Y58">
        <f t="shared" si="5"/>
        <v>1.0766492146596858</v>
      </c>
    </row>
    <row r="59" spans="1:25">
      <c r="A59" s="1">
        <v>43953</v>
      </c>
      <c r="B59" s="3">
        <v>58</v>
      </c>
      <c r="C59">
        <v>324</v>
      </c>
      <c r="D59" s="3">
        <v>58</v>
      </c>
      <c r="E59" s="5">
        <f t="shared" si="7"/>
        <v>1.0318471337579618</v>
      </c>
      <c r="F59" s="3">
        <v>58</v>
      </c>
      <c r="G59" s="5">
        <f t="shared" si="6"/>
        <v>10</v>
      </c>
      <c r="H59" s="3">
        <v>58</v>
      </c>
      <c r="I59" s="5">
        <v>1663</v>
      </c>
      <c r="J59" s="3">
        <v>58</v>
      </c>
      <c r="K59">
        <f t="shared" si="8"/>
        <v>1.0722114764667956</v>
      </c>
      <c r="L59" s="3">
        <v>58</v>
      </c>
      <c r="M59">
        <f t="shared" si="9"/>
        <v>112</v>
      </c>
      <c r="N59">
        <f t="shared" si="10"/>
        <v>279</v>
      </c>
      <c r="O59" s="3">
        <v>58</v>
      </c>
      <c r="P59">
        <v>7285</v>
      </c>
      <c r="Q59" s="3">
        <v>58</v>
      </c>
      <c r="R59" s="7">
        <f t="shared" si="3"/>
        <v>1.0398230088495575</v>
      </c>
      <c r="S59" s="3">
        <v>58</v>
      </c>
      <c r="T59">
        <f t="shared" si="2"/>
        <v>3.8624295561060089</v>
      </c>
      <c r="U59" s="3">
        <v>58</v>
      </c>
      <c r="V59">
        <f t="shared" si="4"/>
        <v>279</v>
      </c>
      <c r="W59">
        <v>58</v>
      </c>
      <c r="X59">
        <f t="shared" si="1"/>
        <v>5298</v>
      </c>
      <c r="Y59">
        <f t="shared" si="5"/>
        <v>1.0305388056798288</v>
      </c>
    </row>
    <row r="60" spans="1:25">
      <c r="A60" s="1">
        <v>43954</v>
      </c>
      <c r="B60" s="3">
        <v>59</v>
      </c>
      <c r="C60">
        <v>340</v>
      </c>
      <c r="D60" s="3">
        <v>59</v>
      </c>
      <c r="E60" s="5">
        <f t="shared" si="7"/>
        <v>1.0493827160493827</v>
      </c>
      <c r="F60" s="3">
        <v>59</v>
      </c>
      <c r="G60" s="5">
        <f t="shared" si="6"/>
        <v>16</v>
      </c>
      <c r="H60" s="3">
        <v>59</v>
      </c>
      <c r="I60" s="5">
        <v>1722</v>
      </c>
      <c r="J60" s="3">
        <v>59</v>
      </c>
      <c r="K60">
        <f t="shared" si="8"/>
        <v>1.0354780517137703</v>
      </c>
      <c r="L60" s="3">
        <v>59</v>
      </c>
      <c r="M60">
        <f t="shared" si="9"/>
        <v>59</v>
      </c>
      <c r="N60">
        <f t="shared" si="10"/>
        <v>383</v>
      </c>
      <c r="O60" s="3">
        <v>59</v>
      </c>
      <c r="P60">
        <v>7668</v>
      </c>
      <c r="Q60" s="3">
        <v>59</v>
      </c>
      <c r="R60" s="7">
        <f t="shared" si="3"/>
        <v>1.0525737817433081</v>
      </c>
      <c r="S60" s="3">
        <v>59</v>
      </c>
      <c r="T60">
        <f t="shared" si="2"/>
        <v>3.8846821042060249</v>
      </c>
      <c r="U60" s="3">
        <v>59</v>
      </c>
      <c r="V60">
        <f t="shared" si="4"/>
        <v>383</v>
      </c>
      <c r="W60" s="3">
        <v>59</v>
      </c>
      <c r="X60">
        <f t="shared" si="1"/>
        <v>5606</v>
      </c>
      <c r="Y60">
        <f t="shared" si="5"/>
        <v>1.0581351453378633</v>
      </c>
    </row>
    <row r="61" spans="1:25">
      <c r="A61" s="1">
        <v>43955</v>
      </c>
      <c r="B61" s="3">
        <v>60</v>
      </c>
      <c r="C61">
        <v>358</v>
      </c>
      <c r="D61" s="3">
        <v>60</v>
      </c>
      <c r="E61" s="5">
        <f t="shared" si="7"/>
        <v>1.0529411764705883</v>
      </c>
      <c r="F61" s="3">
        <v>60</v>
      </c>
      <c r="G61" s="5">
        <f t="shared" si="6"/>
        <v>18</v>
      </c>
      <c r="H61" s="3">
        <v>60</v>
      </c>
      <c r="I61" s="5">
        <v>1807</v>
      </c>
      <c r="J61" s="3">
        <v>60</v>
      </c>
      <c r="K61">
        <f t="shared" si="8"/>
        <v>1.0493612078977932</v>
      </c>
      <c r="L61" s="3">
        <v>60</v>
      </c>
      <c r="M61">
        <f t="shared" si="9"/>
        <v>85</v>
      </c>
      <c r="N61">
        <f t="shared" si="10"/>
        <v>305</v>
      </c>
      <c r="O61" s="6">
        <v>60</v>
      </c>
      <c r="P61">
        <v>7973</v>
      </c>
      <c r="Q61" s="6">
        <v>60</v>
      </c>
      <c r="R61" s="7">
        <f t="shared" si="3"/>
        <v>1.0397756911841418</v>
      </c>
      <c r="S61" s="6">
        <v>60</v>
      </c>
      <c r="T61">
        <f t="shared" si="2"/>
        <v>3.901621764093357</v>
      </c>
      <c r="U61" s="6">
        <v>60</v>
      </c>
      <c r="V61">
        <f t="shared" si="4"/>
        <v>305</v>
      </c>
      <c r="W61">
        <v>60</v>
      </c>
      <c r="X61">
        <f t="shared" si="1"/>
        <v>5808</v>
      </c>
      <c r="Y61">
        <f t="shared" si="5"/>
        <v>1.0360328219764539</v>
      </c>
    </row>
    <row r="62" spans="1:25">
      <c r="A62" s="1">
        <v>43956</v>
      </c>
      <c r="B62" s="3">
        <v>61</v>
      </c>
      <c r="C62">
        <v>378</v>
      </c>
      <c r="D62" s="3">
        <v>61</v>
      </c>
      <c r="E62" s="5">
        <f t="shared" si="7"/>
        <v>1.0558659217877095</v>
      </c>
      <c r="F62" s="3">
        <v>61</v>
      </c>
      <c r="G62" s="5">
        <f t="shared" si="6"/>
        <v>20</v>
      </c>
      <c r="H62" s="3">
        <v>61</v>
      </c>
      <c r="I62" s="5">
        <v>2013</v>
      </c>
      <c r="J62" s="3">
        <v>61</v>
      </c>
      <c r="K62">
        <f t="shared" si="8"/>
        <v>1.1140011068068623</v>
      </c>
      <c r="L62" s="3">
        <v>61</v>
      </c>
      <c r="M62">
        <f t="shared" si="9"/>
        <v>206</v>
      </c>
      <c r="N62">
        <f t="shared" si="10"/>
        <v>640</v>
      </c>
      <c r="O62" s="3">
        <v>61</v>
      </c>
      <c r="P62">
        <v>8613</v>
      </c>
      <c r="Q62" s="3">
        <v>61</v>
      </c>
      <c r="R62" s="7">
        <f t="shared" si="3"/>
        <v>1.0802709143358835</v>
      </c>
      <c r="S62" s="3">
        <v>61</v>
      </c>
      <c r="T62">
        <f t="shared" si="2"/>
        <v>3.9351544472161684</v>
      </c>
      <c r="U62" s="3">
        <v>61</v>
      </c>
      <c r="V62">
        <f t="shared" si="4"/>
        <v>640</v>
      </c>
      <c r="W62" s="3">
        <v>61</v>
      </c>
      <c r="X62">
        <f t="shared" si="1"/>
        <v>6222</v>
      </c>
      <c r="Y62">
        <f t="shared" si="5"/>
        <v>1.0712809917355373</v>
      </c>
    </row>
    <row r="63" spans="1:25">
      <c r="A63" s="1">
        <v>43957</v>
      </c>
      <c r="B63" s="3">
        <v>62</v>
      </c>
      <c r="C63">
        <v>397</v>
      </c>
      <c r="D63" s="3">
        <v>62</v>
      </c>
      <c r="E63" s="5">
        <f t="shared" si="7"/>
        <v>1.0502645502645502</v>
      </c>
      <c r="F63" s="3">
        <v>62</v>
      </c>
      <c r="G63" s="5">
        <f t="shared" si="6"/>
        <v>19</v>
      </c>
      <c r="H63" s="3">
        <v>62</v>
      </c>
      <c r="I63" s="5">
        <v>2148</v>
      </c>
      <c r="J63" s="3">
        <v>62</v>
      </c>
      <c r="K63">
        <f t="shared" si="8"/>
        <v>1.067064083457526</v>
      </c>
      <c r="L63" s="3">
        <v>62</v>
      </c>
      <c r="M63">
        <f t="shared" si="9"/>
        <v>135</v>
      </c>
      <c r="N63">
        <f t="shared" si="10"/>
        <v>346</v>
      </c>
      <c r="O63" s="3">
        <v>62</v>
      </c>
      <c r="P63">
        <v>8959</v>
      </c>
      <c r="Q63" s="3">
        <v>62</v>
      </c>
      <c r="R63" s="7">
        <f t="shared" si="3"/>
        <v>1.0401718332752816</v>
      </c>
      <c r="S63" s="3">
        <v>62</v>
      </c>
      <c r="T63">
        <f t="shared" si="2"/>
        <v>3.9522595365908204</v>
      </c>
      <c r="U63" s="3">
        <v>62</v>
      </c>
      <c r="V63">
        <f t="shared" si="4"/>
        <v>346</v>
      </c>
      <c r="W63">
        <v>62</v>
      </c>
      <c r="X63">
        <f t="shared" si="1"/>
        <v>6414</v>
      </c>
      <c r="Y63">
        <f t="shared" si="5"/>
        <v>1.0308582449373191</v>
      </c>
    </row>
    <row r="64" spans="1:25">
      <c r="A64" s="1">
        <v>43958</v>
      </c>
      <c r="B64" s="3">
        <v>63</v>
      </c>
      <c r="C64">
        <v>407</v>
      </c>
      <c r="D64" s="3">
        <v>63</v>
      </c>
      <c r="E64" s="5">
        <f t="shared" si="7"/>
        <v>1.0251889168765742</v>
      </c>
      <c r="F64" s="3">
        <v>63</v>
      </c>
      <c r="G64" s="5">
        <f t="shared" si="6"/>
        <v>10</v>
      </c>
      <c r="H64" s="3">
        <v>63</v>
      </c>
      <c r="I64" s="5">
        <v>2300</v>
      </c>
      <c r="J64" s="3">
        <v>63</v>
      </c>
      <c r="K64">
        <f t="shared" si="8"/>
        <v>1.0707635009310987</v>
      </c>
      <c r="L64" s="3">
        <v>63</v>
      </c>
      <c r="M64">
        <f t="shared" si="9"/>
        <v>152</v>
      </c>
      <c r="N64">
        <f t="shared" si="10"/>
        <v>497</v>
      </c>
      <c r="O64" s="3">
        <v>63</v>
      </c>
      <c r="P64">
        <v>9456</v>
      </c>
      <c r="Q64" s="3">
        <v>63</v>
      </c>
      <c r="R64" s="7">
        <f t="shared" si="3"/>
        <v>1.0554749413997098</v>
      </c>
      <c r="S64" s="3">
        <v>63</v>
      </c>
      <c r="T64">
        <f t="shared" si="2"/>
        <v>3.9757074635371801</v>
      </c>
      <c r="U64" s="3">
        <v>63</v>
      </c>
      <c r="V64">
        <f t="shared" si="4"/>
        <v>497</v>
      </c>
      <c r="W64" s="3">
        <v>63</v>
      </c>
      <c r="X64">
        <f t="shared" si="1"/>
        <v>6749</v>
      </c>
      <c r="Y64">
        <f t="shared" si="5"/>
        <v>1.0522294979731837</v>
      </c>
    </row>
    <row r="65" spans="1:25">
      <c r="A65" s="1">
        <v>43959</v>
      </c>
      <c r="B65" s="3">
        <v>64</v>
      </c>
      <c r="C65">
        <v>428</v>
      </c>
      <c r="D65" s="3">
        <v>64</v>
      </c>
      <c r="E65" s="5">
        <f t="shared" si="7"/>
        <v>1.0515970515970516</v>
      </c>
      <c r="F65" s="3">
        <v>64</v>
      </c>
      <c r="G65" s="5">
        <f t="shared" si="6"/>
        <v>21</v>
      </c>
      <c r="H65" s="3">
        <v>64</v>
      </c>
      <c r="I65" s="5">
        <v>2424</v>
      </c>
      <c r="J65" s="3">
        <v>64</v>
      </c>
      <c r="K65">
        <f t="shared" si="8"/>
        <v>1.0539130434782609</v>
      </c>
      <c r="L65" s="3">
        <v>64</v>
      </c>
      <c r="M65">
        <f t="shared" si="9"/>
        <v>124</v>
      </c>
      <c r="N65">
        <f t="shared" si="10"/>
        <v>595</v>
      </c>
      <c r="O65" s="3">
        <v>64</v>
      </c>
      <c r="P65">
        <v>10051</v>
      </c>
      <c r="Q65" s="3">
        <v>64</v>
      </c>
      <c r="R65" s="7">
        <f t="shared" si="3"/>
        <v>1.0629230118443316</v>
      </c>
      <c r="S65" s="3">
        <v>64</v>
      </c>
      <c r="T65">
        <f t="shared" si="2"/>
        <v>4.002209272988015</v>
      </c>
      <c r="U65" s="3">
        <v>64</v>
      </c>
      <c r="V65">
        <f t="shared" si="4"/>
        <v>595</v>
      </c>
      <c r="W65">
        <v>64</v>
      </c>
      <c r="X65">
        <f t="shared" si="1"/>
        <v>7199</v>
      </c>
      <c r="Y65">
        <f t="shared" si="5"/>
        <v>1.0666765446732849</v>
      </c>
    </row>
    <row r="66" spans="1:25">
      <c r="A66" s="1">
        <v>43960</v>
      </c>
      <c r="B66" s="3">
        <v>65</v>
      </c>
      <c r="C66">
        <v>445</v>
      </c>
      <c r="D66" s="3">
        <v>65</v>
      </c>
      <c r="E66" s="5">
        <f t="shared" si="7"/>
        <v>1.0397196261682242</v>
      </c>
      <c r="F66" s="3">
        <v>65</v>
      </c>
      <c r="G66" s="5">
        <f t="shared" si="6"/>
        <v>17</v>
      </c>
      <c r="H66" s="3">
        <v>65</v>
      </c>
      <c r="I66" s="5">
        <v>2569</v>
      </c>
      <c r="J66" s="3">
        <v>65</v>
      </c>
      <c r="K66">
        <f t="shared" si="8"/>
        <v>1.0598184818481848</v>
      </c>
      <c r="L66" s="3">
        <v>65</v>
      </c>
      <c r="M66">
        <f t="shared" si="9"/>
        <v>145</v>
      </c>
      <c r="N66">
        <f t="shared" si="10"/>
        <v>444</v>
      </c>
      <c r="O66" s="3">
        <v>65</v>
      </c>
      <c r="P66">
        <v>10495</v>
      </c>
      <c r="Q66" s="3">
        <v>65</v>
      </c>
      <c r="R66" s="7">
        <f t="shared" si="3"/>
        <v>1.0441747089841806</v>
      </c>
      <c r="S66" s="3">
        <v>65</v>
      </c>
      <c r="T66">
        <f t="shared" si="2"/>
        <v>4.0209824429184193</v>
      </c>
      <c r="U66" s="3">
        <v>65</v>
      </c>
      <c r="V66">
        <f t="shared" si="4"/>
        <v>444</v>
      </c>
      <c r="W66" s="3">
        <v>65</v>
      </c>
      <c r="X66">
        <f t="shared" ref="X66:X129" si="11">P66-I66-C66</f>
        <v>7481</v>
      </c>
      <c r="Y66">
        <f t="shared" si="5"/>
        <v>1.0391721072371163</v>
      </c>
    </row>
    <row r="67" spans="1:25">
      <c r="A67" s="1">
        <v>43961</v>
      </c>
      <c r="B67" s="3">
        <v>66</v>
      </c>
      <c r="C67">
        <f>C68-16</f>
        <v>463</v>
      </c>
      <c r="D67" s="3">
        <v>66</v>
      </c>
      <c r="E67" s="5">
        <f t="shared" si="7"/>
        <v>1.0404494382022471</v>
      </c>
      <c r="F67" s="3">
        <v>66</v>
      </c>
      <c r="G67" s="5">
        <f t="shared" si="6"/>
        <v>18</v>
      </c>
      <c r="H67" s="3">
        <v>66</v>
      </c>
      <c r="I67" s="5">
        <v>2705</v>
      </c>
      <c r="J67" s="3">
        <v>66</v>
      </c>
      <c r="K67">
        <f t="shared" si="8"/>
        <v>1.0529388867263527</v>
      </c>
      <c r="L67" s="3">
        <v>66</v>
      </c>
      <c r="M67">
        <f t="shared" si="9"/>
        <v>136</v>
      </c>
      <c r="N67">
        <f t="shared" si="10"/>
        <v>568</v>
      </c>
      <c r="O67" s="3">
        <v>66</v>
      </c>
      <c r="P67">
        <f>P68-550</f>
        <v>11063</v>
      </c>
      <c r="Q67" s="3">
        <v>66</v>
      </c>
      <c r="R67" s="7">
        <f t="shared" si="3"/>
        <v>1.0541210100047642</v>
      </c>
      <c r="S67" s="3">
        <v>66</v>
      </c>
      <c r="T67">
        <f t="shared" si="2"/>
        <v>4.043872912391425</v>
      </c>
      <c r="U67" s="3">
        <v>66</v>
      </c>
      <c r="V67">
        <f t="shared" si="4"/>
        <v>568</v>
      </c>
      <c r="W67">
        <v>66</v>
      </c>
      <c r="X67">
        <f t="shared" si="11"/>
        <v>7895</v>
      </c>
      <c r="Y67">
        <f t="shared" si="5"/>
        <v>1.0553401951610748</v>
      </c>
    </row>
    <row r="68" spans="1:25">
      <c r="A68" s="1">
        <v>43962</v>
      </c>
      <c r="B68" s="3">
        <v>67</v>
      </c>
      <c r="C68">
        <v>479</v>
      </c>
      <c r="D68" s="3">
        <v>67</v>
      </c>
      <c r="E68" s="5">
        <f t="shared" si="7"/>
        <v>1.0345572354211663</v>
      </c>
      <c r="F68" s="3">
        <v>67</v>
      </c>
      <c r="G68" s="5">
        <f t="shared" si="6"/>
        <v>16</v>
      </c>
      <c r="H68" s="3">
        <v>67</v>
      </c>
      <c r="I68">
        <v>2825</v>
      </c>
      <c r="J68" s="3">
        <v>67</v>
      </c>
      <c r="K68">
        <f t="shared" si="8"/>
        <v>1.0443622920517559</v>
      </c>
      <c r="L68" s="3">
        <v>67</v>
      </c>
      <c r="M68">
        <f t="shared" si="9"/>
        <v>120</v>
      </c>
      <c r="N68">
        <f t="shared" si="10"/>
        <v>550</v>
      </c>
      <c r="O68" s="3">
        <v>67</v>
      </c>
      <c r="P68">
        <v>11613</v>
      </c>
      <c r="Q68" s="3">
        <v>67</v>
      </c>
      <c r="R68" s="7">
        <f t="shared" si="3"/>
        <v>1.0497152671065715</v>
      </c>
      <c r="S68" s="3">
        <v>67</v>
      </c>
      <c r="T68">
        <f t="shared" si="2"/>
        <v>4.0649444260386174</v>
      </c>
      <c r="U68" s="3">
        <v>67</v>
      </c>
      <c r="V68">
        <f t="shared" si="4"/>
        <v>550</v>
      </c>
      <c r="W68" s="3">
        <v>67</v>
      </c>
      <c r="X68">
        <f t="shared" si="11"/>
        <v>8309</v>
      </c>
      <c r="Y68">
        <f t="shared" ref="Y68:Y73" si="12">X68/X67</f>
        <v>1.0524382520582647</v>
      </c>
    </row>
    <row r="69" spans="1:25">
      <c r="A69" s="1">
        <v>43963</v>
      </c>
      <c r="B69" s="3">
        <v>68</v>
      </c>
      <c r="C69">
        <v>493</v>
      </c>
      <c r="D69" s="3">
        <v>68</v>
      </c>
      <c r="E69" s="5">
        <f t="shared" si="7"/>
        <v>1.0292275574112735</v>
      </c>
      <c r="F69" s="3">
        <v>68</v>
      </c>
      <c r="G69" s="5">
        <f t="shared" si="6"/>
        <v>14</v>
      </c>
      <c r="H69" s="3">
        <v>68</v>
      </c>
      <c r="I69" s="5">
        <v>2971</v>
      </c>
      <c r="J69" s="3">
        <v>68</v>
      </c>
      <c r="K69">
        <f t="shared" si="8"/>
        <v>1.0516814159292036</v>
      </c>
      <c r="L69" s="3">
        <v>68</v>
      </c>
      <c r="M69">
        <f t="shared" si="9"/>
        <v>146</v>
      </c>
      <c r="N69">
        <f t="shared" si="10"/>
        <v>659</v>
      </c>
      <c r="O69" s="3">
        <v>68</v>
      </c>
      <c r="P69">
        <v>12272</v>
      </c>
      <c r="Q69" s="3">
        <v>68</v>
      </c>
      <c r="R69" s="7">
        <f t="shared" si="3"/>
        <v>1.0567467493326443</v>
      </c>
      <c r="S69" s="3">
        <v>68</v>
      </c>
      <c r="T69">
        <f t="shared" si="2"/>
        <v>4.0889153466049057</v>
      </c>
      <c r="U69" s="3">
        <v>68</v>
      </c>
      <c r="V69">
        <f t="shared" si="4"/>
        <v>659</v>
      </c>
      <c r="W69">
        <v>68</v>
      </c>
      <c r="X69">
        <f t="shared" si="11"/>
        <v>8808</v>
      </c>
      <c r="Y69">
        <f t="shared" si="12"/>
        <v>1.0600553616560355</v>
      </c>
    </row>
    <row r="70" spans="1:25">
      <c r="A70" s="1">
        <v>43964</v>
      </c>
      <c r="B70" s="3">
        <v>69</v>
      </c>
      <c r="C70">
        <v>509</v>
      </c>
      <c r="D70" s="3">
        <v>69</v>
      </c>
      <c r="E70" s="5">
        <f t="shared" si="7"/>
        <v>1.0324543610547667</v>
      </c>
      <c r="F70" s="3">
        <v>69</v>
      </c>
      <c r="G70" s="5">
        <f t="shared" si="6"/>
        <v>16</v>
      </c>
      <c r="H70" s="3">
        <v>69</v>
      </c>
      <c r="I70" s="5">
        <v>3133</v>
      </c>
      <c r="J70" s="3">
        <v>69</v>
      </c>
      <c r="K70">
        <f t="shared" si="8"/>
        <v>1.0545270952541232</v>
      </c>
      <c r="L70" s="3">
        <v>69</v>
      </c>
      <c r="M70">
        <f t="shared" si="9"/>
        <v>162</v>
      </c>
      <c r="N70">
        <f t="shared" si="10"/>
        <v>658</v>
      </c>
      <c r="O70" s="3">
        <v>69</v>
      </c>
      <c r="P70">
        <v>12930</v>
      </c>
      <c r="Q70" s="3">
        <v>69</v>
      </c>
      <c r="R70" s="7">
        <f t="shared" si="3"/>
        <v>1.0536179921773141</v>
      </c>
      <c r="S70" s="3">
        <v>69</v>
      </c>
      <c r="T70">
        <f t="shared" si="2"/>
        <v>4.1115985248803941</v>
      </c>
      <c r="U70" s="3">
        <v>69</v>
      </c>
      <c r="V70">
        <f t="shared" si="4"/>
        <v>658</v>
      </c>
      <c r="W70" s="3">
        <v>69</v>
      </c>
      <c r="X70">
        <f t="shared" si="11"/>
        <v>9288</v>
      </c>
      <c r="Y70">
        <f t="shared" si="12"/>
        <v>1.0544959128065394</v>
      </c>
    </row>
    <row r="71" spans="1:25">
      <c r="A71" s="1">
        <v>43965</v>
      </c>
      <c r="B71" s="3">
        <v>70</v>
      </c>
      <c r="C71">
        <f>C70+21</f>
        <v>530</v>
      </c>
      <c r="D71" s="3">
        <v>70</v>
      </c>
      <c r="E71" s="5">
        <f t="shared" si="7"/>
        <v>1.0412573673870333</v>
      </c>
      <c r="F71" s="3">
        <v>70</v>
      </c>
      <c r="G71" s="5">
        <f t="shared" si="6"/>
        <v>21</v>
      </c>
      <c r="H71" s="3">
        <v>70</v>
      </c>
      <c r="I71">
        <f>I70+102</f>
        <v>3235</v>
      </c>
      <c r="J71" s="3">
        <v>70</v>
      </c>
      <c r="K71">
        <f t="shared" si="8"/>
        <v>1.0325566549632941</v>
      </c>
      <c r="L71" s="3">
        <v>70</v>
      </c>
      <c r="M71">
        <f t="shared" si="9"/>
        <v>102</v>
      </c>
      <c r="N71">
        <f t="shared" si="10"/>
        <v>680</v>
      </c>
      <c r="O71" s="3">
        <v>70</v>
      </c>
      <c r="P71">
        <v>13610</v>
      </c>
      <c r="Q71" s="3">
        <v>70</v>
      </c>
      <c r="R71" s="7">
        <f t="shared" si="3"/>
        <v>1.0525908739365817</v>
      </c>
      <c r="S71" s="3">
        <v>70</v>
      </c>
      <c r="T71">
        <f t="shared" si="2"/>
        <v>4.1338581252033348</v>
      </c>
      <c r="U71" s="3">
        <v>70</v>
      </c>
      <c r="V71">
        <f t="shared" si="4"/>
        <v>680</v>
      </c>
      <c r="W71">
        <v>70</v>
      </c>
      <c r="X71">
        <f t="shared" si="11"/>
        <v>9845</v>
      </c>
      <c r="Y71">
        <f>X71/X70</f>
        <v>1.0599698535745048</v>
      </c>
    </row>
    <row r="72" spans="1:25">
      <c r="A72" s="1">
        <v>43966</v>
      </c>
      <c r="B72" s="3">
        <v>71</v>
      </c>
      <c r="C72">
        <v>546</v>
      </c>
      <c r="D72" s="3">
        <v>71</v>
      </c>
      <c r="E72" s="5">
        <f t="shared" si="7"/>
        <v>1.030188679245283</v>
      </c>
      <c r="F72" s="3">
        <v>71</v>
      </c>
      <c r="G72" s="5">
        <f t="shared" si="6"/>
        <v>16</v>
      </c>
      <c r="H72" s="3">
        <v>71</v>
      </c>
      <c r="I72">
        <v>3460</v>
      </c>
      <c r="J72" s="3">
        <v>71</v>
      </c>
      <c r="K72">
        <f t="shared" si="8"/>
        <v>1.0695517774343122</v>
      </c>
      <c r="L72" s="3">
        <v>71</v>
      </c>
      <c r="M72">
        <f t="shared" si="9"/>
        <v>225</v>
      </c>
      <c r="N72">
        <f t="shared" si="10"/>
        <v>616</v>
      </c>
      <c r="O72" s="3">
        <v>71</v>
      </c>
      <c r="P72">
        <v>14226</v>
      </c>
      <c r="Q72" s="3">
        <v>71</v>
      </c>
      <c r="R72" s="7">
        <f t="shared" si="3"/>
        <v>1.0452608376193975</v>
      </c>
      <c r="S72" s="3">
        <v>71</v>
      </c>
      <c r="T72">
        <f t="shared" si="2"/>
        <v>4.1530828043618317</v>
      </c>
      <c r="U72" s="3">
        <v>71</v>
      </c>
      <c r="V72">
        <f t="shared" si="4"/>
        <v>616</v>
      </c>
      <c r="W72" s="3">
        <v>71</v>
      </c>
      <c r="X72">
        <f t="shared" si="11"/>
        <v>10220</v>
      </c>
      <c r="Y72">
        <f t="shared" si="12"/>
        <v>1.0380904012188927</v>
      </c>
    </row>
    <row r="73" spans="1:25">
      <c r="A73" s="1">
        <v>43967</v>
      </c>
      <c r="B73" s="3">
        <v>72</v>
      </c>
      <c r="C73">
        <v>562</v>
      </c>
      <c r="D73" s="3">
        <v>72</v>
      </c>
      <c r="E73" s="5">
        <f t="shared" si="7"/>
        <v>1.0293040293040292</v>
      </c>
      <c r="F73" s="3">
        <v>72</v>
      </c>
      <c r="G73" s="5">
        <f t="shared" si="6"/>
        <v>16</v>
      </c>
      <c r="H73" s="3">
        <v>72</v>
      </c>
      <c r="I73" s="5">
        <v>3587</v>
      </c>
      <c r="J73" s="3">
        <v>72</v>
      </c>
      <c r="K73">
        <f t="shared" si="8"/>
        <v>1.0367052023121388</v>
      </c>
      <c r="L73" s="3">
        <v>72</v>
      </c>
      <c r="M73">
        <f t="shared" si="9"/>
        <v>127</v>
      </c>
      <c r="N73">
        <f>V73</f>
        <v>713</v>
      </c>
      <c r="O73" s="3">
        <v>72</v>
      </c>
      <c r="P73">
        <v>14939</v>
      </c>
      <c r="Q73" s="3">
        <v>72</v>
      </c>
      <c r="R73" s="7">
        <f t="shared" si="3"/>
        <v>1.0501194995079433</v>
      </c>
      <c r="S73" s="3">
        <v>72</v>
      </c>
      <c r="T73">
        <f t="shared" si="2"/>
        <v>4.1743215272640404</v>
      </c>
      <c r="U73" s="3">
        <v>72</v>
      </c>
      <c r="V73">
        <f t="shared" si="4"/>
        <v>713</v>
      </c>
      <c r="W73">
        <v>72</v>
      </c>
      <c r="X73">
        <f t="shared" si="11"/>
        <v>10790</v>
      </c>
      <c r="Y73">
        <f t="shared" si="12"/>
        <v>1.0557729941291585</v>
      </c>
    </row>
    <row r="74" spans="1:25">
      <c r="A74" s="1">
        <v>43968</v>
      </c>
      <c r="B74" s="3">
        <v>73</v>
      </c>
      <c r="C74">
        <v>574</v>
      </c>
      <c r="D74" s="3">
        <v>73</v>
      </c>
      <c r="E74" s="5">
        <f t="shared" si="7"/>
        <v>1.0213523131672597</v>
      </c>
      <c r="F74" s="3">
        <v>73</v>
      </c>
      <c r="G74" s="5">
        <f t="shared" si="6"/>
        <v>12</v>
      </c>
      <c r="H74" s="3">
        <v>73</v>
      </c>
      <c r="I74">
        <f>I73+164</f>
        <v>3751</v>
      </c>
      <c r="J74" s="3">
        <v>73</v>
      </c>
      <c r="K74">
        <f t="shared" si="8"/>
        <v>1.0457206579314191</v>
      </c>
      <c r="L74" s="3">
        <v>73</v>
      </c>
      <c r="M74">
        <f t="shared" si="9"/>
        <v>164</v>
      </c>
      <c r="N74">
        <f t="shared" si="10"/>
        <v>635</v>
      </c>
      <c r="O74" s="3">
        <v>73</v>
      </c>
      <c r="P74">
        <f>P75-721</f>
        <v>15574</v>
      </c>
      <c r="Q74" s="3">
        <v>73</v>
      </c>
      <c r="R74" s="7">
        <f t="shared" si="3"/>
        <v>1.0425061918468439</v>
      </c>
      <c r="S74" s="3">
        <v>73</v>
      </c>
      <c r="T74">
        <f t="shared" si="2"/>
        <v>4.1924001703601297</v>
      </c>
      <c r="U74" s="3">
        <v>73</v>
      </c>
      <c r="V74">
        <f t="shared" si="4"/>
        <v>635</v>
      </c>
      <c r="W74" s="3">
        <v>73</v>
      </c>
      <c r="X74">
        <f t="shared" si="11"/>
        <v>11249</v>
      </c>
      <c r="Y74">
        <f>X74/X73</f>
        <v>1.0425393883225209</v>
      </c>
    </row>
    <row r="75" spans="1:25">
      <c r="A75" s="1">
        <v>43969</v>
      </c>
      <c r="B75" s="3">
        <v>74</v>
      </c>
      <c r="C75">
        <v>592</v>
      </c>
      <c r="D75" s="3">
        <v>74</v>
      </c>
      <c r="E75" s="5">
        <f t="shared" si="7"/>
        <v>1.0313588850174216</v>
      </c>
      <c r="F75" s="3">
        <v>74</v>
      </c>
      <c r="G75" s="5">
        <f t="shared" si="6"/>
        <v>18</v>
      </c>
      <c r="H75" s="3">
        <v>74</v>
      </c>
      <c r="I75">
        <v>3903</v>
      </c>
      <c r="J75" s="3">
        <v>74</v>
      </c>
      <c r="K75">
        <f t="shared" si="8"/>
        <v>1.0405225273260463</v>
      </c>
      <c r="L75" s="3">
        <v>74</v>
      </c>
      <c r="M75">
        <f t="shared" si="9"/>
        <v>152</v>
      </c>
      <c r="N75">
        <f t="shared" si="10"/>
        <v>721</v>
      </c>
      <c r="O75" s="3">
        <v>74</v>
      </c>
      <c r="P75">
        <f>P76-640</f>
        <v>16295</v>
      </c>
      <c r="Q75" s="3">
        <v>74</v>
      </c>
      <c r="R75" s="7">
        <f t="shared" si="3"/>
        <v>1.0462951072299986</v>
      </c>
      <c r="S75" s="3">
        <v>74</v>
      </c>
      <c r="T75">
        <f t="shared" si="2"/>
        <v>4.2120543648011628</v>
      </c>
      <c r="U75" s="3">
        <v>74</v>
      </c>
      <c r="V75">
        <f t="shared" si="4"/>
        <v>721</v>
      </c>
      <c r="W75">
        <v>74</v>
      </c>
      <c r="X75">
        <f t="shared" si="11"/>
        <v>11800</v>
      </c>
      <c r="Y75">
        <f t="shared" ref="Y75:Y121" si="13">X75/X74</f>
        <v>1.0489821317450441</v>
      </c>
    </row>
    <row r="76" spans="1:25">
      <c r="A76" s="1">
        <v>43970</v>
      </c>
      <c r="B76" s="3">
        <v>75</v>
      </c>
      <c r="C76">
        <v>613</v>
      </c>
      <c r="D76" s="3">
        <v>75</v>
      </c>
      <c r="E76" s="5">
        <f t="shared" si="7"/>
        <v>1.035472972972973</v>
      </c>
      <c r="F76" s="3">
        <v>75</v>
      </c>
      <c r="G76" s="5">
        <f t="shared" si="6"/>
        <v>21</v>
      </c>
      <c r="H76" s="3">
        <v>75</v>
      </c>
      <c r="I76">
        <f>I75+147</f>
        <v>4050</v>
      </c>
      <c r="J76" s="3">
        <v>75</v>
      </c>
      <c r="K76">
        <f t="shared" si="8"/>
        <v>1.037663335895465</v>
      </c>
      <c r="L76" s="3">
        <v>75</v>
      </c>
      <c r="M76">
        <f t="shared" si="9"/>
        <v>147</v>
      </c>
      <c r="N76">
        <f t="shared" si="10"/>
        <v>640</v>
      </c>
      <c r="O76" s="3">
        <v>75</v>
      </c>
      <c r="P76">
        <v>16935</v>
      </c>
      <c r="Q76" s="3">
        <v>75</v>
      </c>
      <c r="R76" s="7">
        <f t="shared" si="3"/>
        <v>1.0392758514881866</v>
      </c>
      <c r="S76" s="3">
        <v>75</v>
      </c>
      <c r="T76">
        <f t="shared" si="2"/>
        <v>4.2287852009806493</v>
      </c>
      <c r="U76" s="3">
        <v>75</v>
      </c>
      <c r="V76">
        <f t="shared" si="4"/>
        <v>640</v>
      </c>
      <c r="W76" s="3">
        <v>75</v>
      </c>
      <c r="X76">
        <f t="shared" si="11"/>
        <v>12272</v>
      </c>
      <c r="Y76">
        <f t="shared" si="13"/>
        <v>1.04</v>
      </c>
    </row>
    <row r="77" spans="1:25">
      <c r="A77" s="1">
        <v>43971</v>
      </c>
      <c r="B77" s="3">
        <v>76</v>
      </c>
      <c r="C77">
        <v>630</v>
      </c>
      <c r="D77" s="3">
        <v>76</v>
      </c>
      <c r="E77" s="5">
        <f t="shared" si="7"/>
        <v>1.0277324632952691</v>
      </c>
      <c r="F77" s="3">
        <v>76</v>
      </c>
      <c r="G77" s="5">
        <f t="shared" si="6"/>
        <v>17</v>
      </c>
      <c r="H77" s="3">
        <v>76</v>
      </c>
      <c r="I77">
        <v>4256</v>
      </c>
      <c r="J77" s="3">
        <v>76</v>
      </c>
      <c r="K77">
        <f t="shared" si="8"/>
        <v>1.0508641975308641</v>
      </c>
      <c r="L77" s="3">
        <v>76</v>
      </c>
      <c r="M77">
        <f t="shared" si="9"/>
        <v>206</v>
      </c>
      <c r="N77">
        <f t="shared" si="10"/>
        <v>752</v>
      </c>
      <c r="O77" s="3">
        <v>76</v>
      </c>
      <c r="P77">
        <v>17687</v>
      </c>
      <c r="Q77" s="3">
        <v>76</v>
      </c>
      <c r="R77" s="7">
        <f t="shared" si="3"/>
        <v>1.0444050782403307</v>
      </c>
      <c r="S77" s="3">
        <v>76</v>
      </c>
      <c r="T77">
        <f t="shared" si="2"/>
        <v>4.247654175819024</v>
      </c>
      <c r="U77" s="3">
        <v>76</v>
      </c>
      <c r="V77">
        <f t="shared" si="4"/>
        <v>752</v>
      </c>
      <c r="W77">
        <v>76</v>
      </c>
      <c r="X77">
        <f t="shared" si="11"/>
        <v>12801</v>
      </c>
      <c r="Y77">
        <f t="shared" si="13"/>
        <v>1.043106258148631</v>
      </c>
    </row>
    <row r="78" spans="1:25">
      <c r="A78" s="1">
        <v>43972</v>
      </c>
      <c r="B78" s="3">
        <v>77</v>
      </c>
      <c r="C78">
        <v>652</v>
      </c>
      <c r="D78" s="3">
        <v>77</v>
      </c>
      <c r="E78" s="5">
        <f t="shared" si="7"/>
        <v>1.034920634920635</v>
      </c>
      <c r="F78" s="3">
        <v>77</v>
      </c>
      <c r="G78" s="5">
        <f t="shared" si="6"/>
        <v>22</v>
      </c>
      <c r="H78" s="3">
        <v>77</v>
      </c>
      <c r="I78">
        <v>4431</v>
      </c>
      <c r="J78" s="3">
        <v>77</v>
      </c>
      <c r="K78">
        <f t="shared" si="8"/>
        <v>1.0411184210526316</v>
      </c>
      <c r="L78" s="3">
        <v>77</v>
      </c>
      <c r="M78">
        <f t="shared" si="9"/>
        <v>175</v>
      </c>
      <c r="N78">
        <f t="shared" si="10"/>
        <v>643</v>
      </c>
      <c r="O78" s="3">
        <v>77</v>
      </c>
      <c r="P78">
        <v>18330</v>
      </c>
      <c r="Q78" s="3">
        <v>77</v>
      </c>
      <c r="R78" s="7">
        <f t="shared" si="3"/>
        <v>1.0363543845762424</v>
      </c>
      <c r="S78" s="3">
        <v>77</v>
      </c>
      <c r="T78">
        <f t="shared" si="2"/>
        <v>4.2631624649622166</v>
      </c>
      <c r="U78" s="3">
        <v>77</v>
      </c>
      <c r="V78">
        <f t="shared" si="4"/>
        <v>643</v>
      </c>
      <c r="W78" s="3">
        <v>77</v>
      </c>
      <c r="X78">
        <f t="shared" si="11"/>
        <v>13247</v>
      </c>
      <c r="Y78">
        <f t="shared" si="13"/>
        <v>1.034841028044684</v>
      </c>
    </row>
    <row r="79" spans="1:25">
      <c r="A79" s="1">
        <v>43973</v>
      </c>
      <c r="B79" s="3">
        <v>78</v>
      </c>
      <c r="C79">
        <f>C80-23</f>
        <v>682</v>
      </c>
      <c r="D79" s="3">
        <v>78</v>
      </c>
      <c r="E79" s="5">
        <f t="shared" si="7"/>
        <v>1.0460122699386503</v>
      </c>
      <c r="F79" s="3">
        <v>78</v>
      </c>
      <c r="G79" s="5">
        <f t="shared" si="6"/>
        <v>30</v>
      </c>
      <c r="H79" s="3">
        <v>78</v>
      </c>
      <c r="I79" s="5">
        <v>4575</v>
      </c>
      <c r="J79" s="3">
        <v>78</v>
      </c>
      <c r="K79">
        <f t="shared" si="8"/>
        <v>1.032498307379824</v>
      </c>
      <c r="L79" s="3">
        <v>78</v>
      </c>
      <c r="M79">
        <f t="shared" si="9"/>
        <v>144</v>
      </c>
      <c r="N79">
        <f t="shared" si="10"/>
        <v>801</v>
      </c>
      <c r="O79" s="3">
        <v>78</v>
      </c>
      <c r="P79">
        <f>P80-1046</f>
        <v>19131</v>
      </c>
      <c r="Q79" s="3">
        <v>78</v>
      </c>
      <c r="R79" s="7">
        <f t="shared" si="3"/>
        <v>1.0436988543371521</v>
      </c>
      <c r="S79" s="3">
        <v>78</v>
      </c>
      <c r="T79">
        <f t="shared" si="2"/>
        <v>4.2817376717069173</v>
      </c>
      <c r="U79" s="3">
        <v>78</v>
      </c>
      <c r="V79">
        <f t="shared" si="4"/>
        <v>801</v>
      </c>
      <c r="W79">
        <v>78</v>
      </c>
      <c r="X79">
        <f t="shared" si="11"/>
        <v>13874</v>
      </c>
      <c r="Y79">
        <f t="shared" si="13"/>
        <v>1.0473314712765154</v>
      </c>
    </row>
    <row r="80" spans="1:25">
      <c r="A80" s="1">
        <v>43974</v>
      </c>
      <c r="B80" s="3">
        <v>79</v>
      </c>
      <c r="C80">
        <v>705</v>
      </c>
      <c r="D80" s="3">
        <v>79</v>
      </c>
      <c r="E80" s="5">
        <f t="shared" si="7"/>
        <v>1.033724340175953</v>
      </c>
      <c r="F80" s="3">
        <v>79</v>
      </c>
      <c r="G80" s="5">
        <f t="shared" si="6"/>
        <v>23</v>
      </c>
      <c r="H80" s="3">
        <v>79</v>
      </c>
      <c r="I80">
        <v>4718</v>
      </c>
      <c r="J80" s="3">
        <v>79</v>
      </c>
      <c r="K80">
        <f t="shared" si="8"/>
        <v>1.031256830601093</v>
      </c>
      <c r="L80" s="3">
        <v>79</v>
      </c>
      <c r="M80">
        <f t="shared" si="9"/>
        <v>143</v>
      </c>
      <c r="N80">
        <f t="shared" si="10"/>
        <v>1046</v>
      </c>
      <c r="O80" s="3">
        <v>79</v>
      </c>
      <c r="P80">
        <v>20177</v>
      </c>
      <c r="Q80" s="3">
        <v>79</v>
      </c>
      <c r="R80" s="7">
        <f t="shared" si="3"/>
        <v>1.054675657310125</v>
      </c>
      <c r="S80" s="3">
        <v>79</v>
      </c>
      <c r="T80">
        <f t="shared" si="2"/>
        <v>4.3048565939970285</v>
      </c>
      <c r="U80" s="3">
        <v>79</v>
      </c>
      <c r="V80">
        <f t="shared" si="4"/>
        <v>1046</v>
      </c>
      <c r="W80" s="3">
        <v>79</v>
      </c>
      <c r="X80">
        <f t="shared" si="11"/>
        <v>14754</v>
      </c>
      <c r="Y80">
        <f t="shared" si="13"/>
        <v>1.0634279948104368</v>
      </c>
    </row>
    <row r="81" spans="1:25">
      <c r="A81" s="1">
        <v>43975</v>
      </c>
      <c r="B81" s="3">
        <v>80</v>
      </c>
      <c r="C81">
        <v>727</v>
      </c>
      <c r="D81" s="3">
        <v>80</v>
      </c>
      <c r="E81" s="5">
        <f t="shared" si="7"/>
        <v>1.0312056737588653</v>
      </c>
      <c r="F81" s="3">
        <v>80</v>
      </c>
      <c r="G81" s="5">
        <f t="shared" si="6"/>
        <v>22</v>
      </c>
      <c r="H81" s="3">
        <v>80</v>
      </c>
      <c r="I81" s="5">
        <v>5016</v>
      </c>
      <c r="J81" s="3">
        <v>80</v>
      </c>
      <c r="K81">
        <f t="shared" si="8"/>
        <v>1.063162356930903</v>
      </c>
      <c r="L81" s="3">
        <v>80</v>
      </c>
      <c r="M81">
        <f t="shared" si="9"/>
        <v>298</v>
      </c>
      <c r="N81">
        <f t="shared" si="10"/>
        <v>998</v>
      </c>
      <c r="O81" s="3">
        <v>80</v>
      </c>
      <c r="P81">
        <v>21175</v>
      </c>
      <c r="Q81" s="3">
        <v>80</v>
      </c>
      <c r="R81" s="7">
        <f t="shared" si="3"/>
        <v>1.0494622590077811</v>
      </c>
      <c r="S81" s="3">
        <v>80</v>
      </c>
      <c r="T81">
        <f t="shared" si="2"/>
        <v>4.3258234190027443</v>
      </c>
      <c r="U81" s="3">
        <v>80</v>
      </c>
      <c r="V81">
        <f t="shared" si="4"/>
        <v>998</v>
      </c>
      <c r="W81">
        <v>80</v>
      </c>
      <c r="X81">
        <f t="shared" si="11"/>
        <v>15432</v>
      </c>
      <c r="Y81">
        <f t="shared" si="13"/>
        <v>1.0459536396909312</v>
      </c>
    </row>
    <row r="82" spans="1:25">
      <c r="A82" s="1">
        <v>43976</v>
      </c>
      <c r="B82" s="3">
        <v>81</v>
      </c>
      <c r="C82">
        <v>750</v>
      </c>
      <c r="D82" s="3">
        <v>81</v>
      </c>
      <c r="E82" s="5">
        <f t="shared" si="7"/>
        <v>1.0316368638239339</v>
      </c>
      <c r="F82" s="3">
        <v>81</v>
      </c>
      <c r="G82" s="5">
        <f t="shared" si="6"/>
        <v>23</v>
      </c>
      <c r="H82" s="3">
        <v>81</v>
      </c>
      <c r="I82" s="5">
        <v>5265</v>
      </c>
      <c r="J82" s="3">
        <v>81</v>
      </c>
      <c r="K82">
        <f t="shared" si="8"/>
        <v>1.0496411483253589</v>
      </c>
      <c r="L82" s="3">
        <v>81</v>
      </c>
      <c r="M82">
        <f t="shared" si="9"/>
        <v>249</v>
      </c>
      <c r="N82">
        <f t="shared" si="10"/>
        <v>806</v>
      </c>
      <c r="O82" s="3">
        <v>81</v>
      </c>
      <c r="P82">
        <v>21981</v>
      </c>
      <c r="Q82" s="3">
        <v>81</v>
      </c>
      <c r="R82" s="7">
        <f t="shared" si="3"/>
        <v>1.0380637544273907</v>
      </c>
      <c r="S82" s="3">
        <v>81</v>
      </c>
      <c r="T82">
        <f t="shared" si="2"/>
        <v>4.3420474462586682</v>
      </c>
      <c r="U82" s="3">
        <v>81</v>
      </c>
      <c r="V82">
        <f t="shared" si="4"/>
        <v>806</v>
      </c>
      <c r="W82" s="3">
        <v>81</v>
      </c>
      <c r="X82">
        <f t="shared" si="11"/>
        <v>15966</v>
      </c>
      <c r="Y82">
        <f t="shared" si="13"/>
        <v>1.0346034214618973</v>
      </c>
    </row>
    <row r="83" spans="1:25">
      <c r="A83" s="1">
        <v>43977</v>
      </c>
      <c r="B83" s="3">
        <v>82</v>
      </c>
      <c r="C83">
        <v>776</v>
      </c>
      <c r="D83" s="3">
        <v>82</v>
      </c>
      <c r="E83" s="5">
        <f t="shared" si="7"/>
        <v>1.0346666666666666</v>
      </c>
      <c r="F83" s="3">
        <v>82</v>
      </c>
      <c r="G83" s="5">
        <f t="shared" si="6"/>
        <v>26</v>
      </c>
      <c r="H83" s="3">
        <v>82</v>
      </c>
      <c r="I83" s="5">
        <v>5511</v>
      </c>
      <c r="J83" s="3">
        <v>82</v>
      </c>
      <c r="K83">
        <f t="shared" si="8"/>
        <v>1.0467236467236467</v>
      </c>
      <c r="L83" s="3">
        <v>82</v>
      </c>
      <c r="M83">
        <f t="shared" si="9"/>
        <v>246</v>
      </c>
      <c r="N83">
        <f t="shared" si="10"/>
        <v>1022</v>
      </c>
      <c r="O83" s="3">
        <v>82</v>
      </c>
      <c r="P83">
        <v>23003</v>
      </c>
      <c r="Q83" s="3">
        <v>82</v>
      </c>
      <c r="R83" s="7">
        <f t="shared" si="3"/>
        <v>1.0464946999681544</v>
      </c>
      <c r="S83" s="3">
        <v>82</v>
      </c>
      <c r="T83">
        <f t="shared" si="2"/>
        <v>4.3617844794298728</v>
      </c>
      <c r="U83" s="3">
        <v>82</v>
      </c>
      <c r="V83">
        <f t="shared" si="4"/>
        <v>1022</v>
      </c>
      <c r="W83">
        <v>82</v>
      </c>
      <c r="X83">
        <f t="shared" si="11"/>
        <v>16716</v>
      </c>
      <c r="Y83">
        <f t="shared" si="13"/>
        <v>1.0469748214956782</v>
      </c>
    </row>
    <row r="84" spans="1:25">
      <c r="A84" s="1">
        <v>43978</v>
      </c>
      <c r="B84" s="3">
        <v>83</v>
      </c>
      <c r="C84">
        <v>803</v>
      </c>
      <c r="D84" s="3">
        <v>83</v>
      </c>
      <c r="E84" s="5">
        <f t="shared" si="7"/>
        <v>1.0347938144329898</v>
      </c>
      <c r="F84" s="3">
        <v>83</v>
      </c>
      <c r="G84" s="5">
        <f t="shared" si="6"/>
        <v>27</v>
      </c>
      <c r="H84" s="3">
        <v>83</v>
      </c>
      <c r="I84" s="5">
        <v>6111</v>
      </c>
      <c r="J84" s="3">
        <v>83</v>
      </c>
      <c r="K84">
        <f t="shared" si="8"/>
        <v>1.1088731627653783</v>
      </c>
      <c r="L84" s="3">
        <v>83</v>
      </c>
      <c r="M84">
        <f t="shared" si="9"/>
        <v>600</v>
      </c>
      <c r="N84">
        <f t="shared" si="10"/>
        <v>1101</v>
      </c>
      <c r="O84" s="3">
        <v>83</v>
      </c>
      <c r="P84">
        <v>24104</v>
      </c>
      <c r="Q84" s="3">
        <v>83</v>
      </c>
      <c r="R84" s="7">
        <f t="shared" si="3"/>
        <v>1.0478633221753684</v>
      </c>
      <c r="S84" s="3">
        <v>83</v>
      </c>
      <c r="T84">
        <f t="shared" si="2"/>
        <v>4.3820891186653004</v>
      </c>
      <c r="U84" s="3">
        <v>83</v>
      </c>
      <c r="V84">
        <f t="shared" si="4"/>
        <v>1101</v>
      </c>
      <c r="W84" s="3">
        <v>83</v>
      </c>
      <c r="X84">
        <f t="shared" si="11"/>
        <v>17190</v>
      </c>
      <c r="Y84">
        <f t="shared" si="13"/>
        <v>1.0283560660445084</v>
      </c>
    </row>
    <row r="85" spans="1:25">
      <c r="A85" s="1">
        <v>43979</v>
      </c>
      <c r="B85" s="3">
        <v>84</v>
      </c>
      <c r="C85">
        <v>822</v>
      </c>
      <c r="D85" s="3">
        <v>84</v>
      </c>
      <c r="E85" s="5">
        <f t="shared" si="7"/>
        <v>1.0236612702366128</v>
      </c>
      <c r="F85" s="3">
        <v>84</v>
      </c>
      <c r="G85" s="5">
        <f t="shared" si="6"/>
        <v>19</v>
      </c>
      <c r="H85" s="3">
        <v>84</v>
      </c>
      <c r="I85">
        <v>6665</v>
      </c>
      <c r="J85" s="3">
        <v>84</v>
      </c>
      <c r="K85">
        <f t="shared" si="8"/>
        <v>1.0906561937489772</v>
      </c>
      <c r="L85" s="3">
        <v>84</v>
      </c>
      <c r="M85">
        <f t="shared" si="9"/>
        <v>554</v>
      </c>
      <c r="N85">
        <f t="shared" si="10"/>
        <v>1262</v>
      </c>
      <c r="O85" s="3">
        <v>84</v>
      </c>
      <c r="P85">
        <v>25366</v>
      </c>
      <c r="Q85" s="3">
        <v>84</v>
      </c>
      <c r="R85" s="7">
        <f t="shared" si="3"/>
        <v>1.0523564553601061</v>
      </c>
      <c r="S85" s="3">
        <v>84</v>
      </c>
      <c r="T85">
        <f t="shared" si="2"/>
        <v>4.4042519881169051</v>
      </c>
      <c r="U85" s="3">
        <v>84</v>
      </c>
      <c r="V85">
        <f t="shared" si="4"/>
        <v>1262</v>
      </c>
      <c r="W85">
        <v>84</v>
      </c>
      <c r="X85">
        <f t="shared" si="11"/>
        <v>17879</v>
      </c>
      <c r="Y85">
        <f t="shared" si="13"/>
        <v>1.0400814426992437</v>
      </c>
    </row>
    <row r="86" spans="1:25">
      <c r="A86" s="1">
        <v>43980</v>
      </c>
      <c r="B86" s="3">
        <v>85</v>
      </c>
      <c r="C86">
        <v>853</v>
      </c>
      <c r="D86" s="3">
        <v>85</v>
      </c>
      <c r="E86" s="5">
        <f t="shared" si="7"/>
        <v>1.0377128953771289</v>
      </c>
      <c r="F86" s="3">
        <v>85</v>
      </c>
      <c r="G86" s="5">
        <f t="shared" si="6"/>
        <v>31</v>
      </c>
      <c r="H86" s="3">
        <v>85</v>
      </c>
      <c r="I86">
        <v>6913</v>
      </c>
      <c r="J86" s="3">
        <v>85</v>
      </c>
      <c r="K86">
        <f t="shared" si="8"/>
        <v>1.0372093023255815</v>
      </c>
      <c r="L86" s="3">
        <v>85</v>
      </c>
      <c r="M86">
        <f t="shared" si="9"/>
        <v>248</v>
      </c>
      <c r="N86">
        <f t="shared" si="10"/>
        <v>1322</v>
      </c>
      <c r="O86" s="3">
        <v>85</v>
      </c>
      <c r="P86">
        <v>26688</v>
      </c>
      <c r="Q86" s="3">
        <v>85</v>
      </c>
      <c r="R86" s="7">
        <f t="shared" si="3"/>
        <v>1.0521170070172672</v>
      </c>
      <c r="S86" s="3">
        <v>85</v>
      </c>
      <c r="T86">
        <f t="shared" si="2"/>
        <v>4.4263160289576451</v>
      </c>
      <c r="U86" s="3">
        <v>85</v>
      </c>
      <c r="V86">
        <f t="shared" si="4"/>
        <v>1322</v>
      </c>
      <c r="W86" s="3">
        <v>85</v>
      </c>
      <c r="X86">
        <f t="shared" si="11"/>
        <v>18922</v>
      </c>
      <c r="Y86">
        <f t="shared" si="13"/>
        <v>1.0583365960064881</v>
      </c>
    </row>
    <row r="87" spans="1:25">
      <c r="A87" s="1">
        <v>43981</v>
      </c>
      <c r="B87" s="3">
        <v>86</v>
      </c>
      <c r="C87">
        <v>890</v>
      </c>
      <c r="D87" s="3">
        <v>86</v>
      </c>
      <c r="E87" s="5">
        <f t="shared" si="7"/>
        <v>1.0433763188745604</v>
      </c>
      <c r="F87" s="3">
        <v>86</v>
      </c>
      <c r="G87" s="5">
        <f t="shared" si="6"/>
        <v>37</v>
      </c>
      <c r="H87" s="3">
        <v>86</v>
      </c>
      <c r="I87" s="5">
        <v>7121</v>
      </c>
      <c r="J87" s="3">
        <v>86</v>
      </c>
      <c r="K87">
        <f t="shared" si="8"/>
        <v>1.0300882395486763</v>
      </c>
      <c r="L87" s="3">
        <v>86</v>
      </c>
      <c r="M87">
        <f t="shared" si="9"/>
        <v>208</v>
      </c>
      <c r="N87">
        <f t="shared" si="10"/>
        <v>1548</v>
      </c>
      <c r="O87" s="3">
        <v>86</v>
      </c>
      <c r="P87">
        <v>28236</v>
      </c>
      <c r="Q87" s="3">
        <v>86</v>
      </c>
      <c r="R87" s="7">
        <f t="shared" si="3"/>
        <v>1.0580035971223021</v>
      </c>
      <c r="S87" s="3">
        <v>86</v>
      </c>
      <c r="T87">
        <f t="shared" si="2"/>
        <v>4.4508031732236457</v>
      </c>
      <c r="U87" s="3">
        <v>86</v>
      </c>
      <c r="V87">
        <f t="shared" si="4"/>
        <v>1548</v>
      </c>
      <c r="W87" s="3">
        <v>86</v>
      </c>
      <c r="X87">
        <f t="shared" si="11"/>
        <v>20225</v>
      </c>
      <c r="Y87">
        <f t="shared" si="13"/>
        <v>1.0688616425325019</v>
      </c>
    </row>
    <row r="88" spans="1:25">
      <c r="A88" s="1">
        <v>43982</v>
      </c>
      <c r="B88" s="3">
        <v>87</v>
      </c>
      <c r="C88">
        <v>939</v>
      </c>
      <c r="D88" s="3">
        <v>87</v>
      </c>
      <c r="E88" s="5">
        <f t="shared" si="7"/>
        <v>1.0550561797752809</v>
      </c>
      <c r="F88" s="3">
        <v>87</v>
      </c>
      <c r="G88" s="5">
        <f t="shared" si="6"/>
        <v>49</v>
      </c>
      <c r="H88" s="3">
        <v>87</v>
      </c>
      <c r="I88" s="5">
        <v>8543</v>
      </c>
      <c r="J88" s="3">
        <v>87</v>
      </c>
      <c r="K88">
        <f t="shared" si="8"/>
        <v>1.1996910546271591</v>
      </c>
      <c r="L88" s="3">
        <v>87</v>
      </c>
      <c r="M88">
        <f t="shared" si="9"/>
        <v>1422</v>
      </c>
      <c r="N88">
        <f t="shared" si="10"/>
        <v>1147</v>
      </c>
      <c r="O88" s="3">
        <v>87</v>
      </c>
      <c r="P88">
        <v>29383</v>
      </c>
      <c r="Q88" s="3">
        <v>87</v>
      </c>
      <c r="R88" s="7">
        <f t="shared" si="3"/>
        <v>1.0406219011191387</v>
      </c>
      <c r="S88" s="3">
        <v>87</v>
      </c>
      <c r="T88">
        <f t="shared" si="2"/>
        <v>4.4680961351210637</v>
      </c>
      <c r="U88" s="3">
        <v>87</v>
      </c>
      <c r="V88">
        <f t="shared" si="4"/>
        <v>1147</v>
      </c>
      <c r="W88" s="3">
        <v>87</v>
      </c>
      <c r="X88">
        <f t="shared" si="11"/>
        <v>19901</v>
      </c>
      <c r="Y88">
        <f t="shared" si="13"/>
        <v>0.98398022249690975</v>
      </c>
    </row>
    <row r="89" spans="1:25">
      <c r="A89" s="1">
        <v>43983</v>
      </c>
      <c r="B89" s="3">
        <v>88</v>
      </c>
      <c r="C89">
        <v>969</v>
      </c>
      <c r="D89" s="3">
        <v>88</v>
      </c>
      <c r="E89" s="5">
        <f t="shared" si="7"/>
        <v>1.0319488817891374</v>
      </c>
      <c r="F89" s="3">
        <v>88</v>
      </c>
      <c r="G89" s="5">
        <f t="shared" si="6"/>
        <v>30</v>
      </c>
      <c r="H89" s="3">
        <v>88</v>
      </c>
      <c r="I89" s="5">
        <v>9661</v>
      </c>
      <c r="J89" s="3">
        <v>88</v>
      </c>
      <c r="K89">
        <f t="shared" si="8"/>
        <v>1.130867376799719</v>
      </c>
      <c r="L89" s="3">
        <v>88</v>
      </c>
      <c r="M89">
        <f t="shared" si="9"/>
        <v>1118</v>
      </c>
      <c r="N89">
        <f t="shared" si="10"/>
        <v>1110</v>
      </c>
      <c r="O89" s="3">
        <v>88</v>
      </c>
      <c r="P89">
        <v>30493</v>
      </c>
      <c r="Q89" s="3">
        <v>88</v>
      </c>
      <c r="R89" s="7">
        <f t="shared" si="3"/>
        <v>1.0377769458530444</v>
      </c>
      <c r="S89" s="3">
        <v>88</v>
      </c>
      <c r="T89">
        <f t="shared" si="2"/>
        <v>4.4842001537636316</v>
      </c>
      <c r="U89" s="3">
        <v>88</v>
      </c>
      <c r="V89">
        <f t="shared" si="4"/>
        <v>1110</v>
      </c>
      <c r="W89" s="3">
        <v>88</v>
      </c>
      <c r="X89">
        <f t="shared" si="11"/>
        <v>19863</v>
      </c>
      <c r="Y89">
        <f t="shared" si="13"/>
        <v>0.99809054821365761</v>
      </c>
    </row>
    <row r="90" spans="1:25">
      <c r="A90" s="1">
        <v>43984</v>
      </c>
      <c r="B90" s="3">
        <v>89</v>
      </c>
      <c r="C90">
        <v>1009</v>
      </c>
      <c r="D90" s="3">
        <v>89</v>
      </c>
      <c r="E90" s="5">
        <f t="shared" si="7"/>
        <v>1.0412796697626419</v>
      </c>
      <c r="F90" s="3">
        <v>89</v>
      </c>
      <c r="G90" s="5">
        <f t="shared" si="6"/>
        <v>40</v>
      </c>
      <c r="H90" s="3">
        <v>89</v>
      </c>
      <c r="I90" s="5">
        <v>11142</v>
      </c>
      <c r="J90" s="3">
        <v>89</v>
      </c>
      <c r="K90">
        <f t="shared" si="8"/>
        <v>1.1532967601697546</v>
      </c>
      <c r="L90" s="3">
        <v>89</v>
      </c>
      <c r="M90">
        <f t="shared" si="9"/>
        <v>1481</v>
      </c>
      <c r="N90">
        <f t="shared" si="10"/>
        <v>1340</v>
      </c>
      <c r="O90" s="3">
        <v>89</v>
      </c>
      <c r="P90">
        <v>31833</v>
      </c>
      <c r="Q90" s="3">
        <v>89</v>
      </c>
      <c r="R90" s="7">
        <f t="shared" si="3"/>
        <v>1.0439445118551798</v>
      </c>
      <c r="S90" s="3">
        <v>89</v>
      </c>
      <c r="T90">
        <f t="shared" si="2"/>
        <v>4.5028775692540766</v>
      </c>
      <c r="U90" s="3">
        <v>89</v>
      </c>
      <c r="V90">
        <f t="shared" si="4"/>
        <v>1340</v>
      </c>
      <c r="W90" s="3">
        <v>89</v>
      </c>
      <c r="X90">
        <f t="shared" si="11"/>
        <v>19682</v>
      </c>
      <c r="Y90">
        <f t="shared" si="13"/>
        <v>0.9908875799224689</v>
      </c>
    </row>
    <row r="91" spans="1:25">
      <c r="A91" s="1">
        <v>43985</v>
      </c>
      <c r="B91" s="3">
        <v>90</v>
      </c>
      <c r="C91">
        <v>1045</v>
      </c>
      <c r="D91" s="3">
        <v>90</v>
      </c>
      <c r="E91" s="5">
        <f t="shared" si="7"/>
        <v>1.0356788899900893</v>
      </c>
      <c r="F91" s="3">
        <v>90</v>
      </c>
      <c r="G91" s="5">
        <f t="shared" si="6"/>
        <v>36</v>
      </c>
      <c r="H91" s="3">
        <v>90</v>
      </c>
      <c r="I91" s="5">
        <v>12288</v>
      </c>
      <c r="J91" s="3">
        <v>90</v>
      </c>
      <c r="K91">
        <f t="shared" si="8"/>
        <v>1.1028540656973613</v>
      </c>
      <c r="L91" s="3">
        <v>90</v>
      </c>
      <c r="M91">
        <f t="shared" si="9"/>
        <v>1146</v>
      </c>
      <c r="N91">
        <f t="shared" si="10"/>
        <v>1521</v>
      </c>
      <c r="O91" s="3">
        <v>90</v>
      </c>
      <c r="P91">
        <v>33354</v>
      </c>
      <c r="Q91" s="3">
        <v>90</v>
      </c>
      <c r="R91" s="7">
        <f t="shared" si="3"/>
        <v>1.0477806050325134</v>
      </c>
      <c r="S91" s="3">
        <v>90</v>
      </c>
      <c r="T91">
        <f t="shared" si="2"/>
        <v>4.5231479244222035</v>
      </c>
      <c r="U91" s="3">
        <v>90</v>
      </c>
      <c r="V91">
        <f t="shared" si="4"/>
        <v>1521</v>
      </c>
      <c r="W91" s="3">
        <v>90</v>
      </c>
      <c r="X91">
        <f t="shared" si="11"/>
        <v>20021</v>
      </c>
      <c r="Y91">
        <f t="shared" si="13"/>
        <v>1.0172238593638858</v>
      </c>
    </row>
    <row r="92" spans="1:25">
      <c r="A92" s="1">
        <v>43986</v>
      </c>
      <c r="B92" s="3">
        <v>91</v>
      </c>
      <c r="C92">
        <v>1087</v>
      </c>
      <c r="D92" s="3">
        <v>91</v>
      </c>
      <c r="E92" s="5">
        <f t="shared" si="7"/>
        <v>1.0401913875598086</v>
      </c>
      <c r="F92" s="3">
        <v>91</v>
      </c>
      <c r="G92" s="5">
        <f t="shared" si="6"/>
        <v>42</v>
      </c>
      <c r="H92" s="3">
        <v>91</v>
      </c>
      <c r="I92" s="5">
        <v>12921</v>
      </c>
      <c r="J92" s="3">
        <v>91</v>
      </c>
      <c r="K92">
        <f t="shared" si="8"/>
        <v>1.051513671875</v>
      </c>
      <c r="L92" s="3">
        <v>91</v>
      </c>
      <c r="M92">
        <f t="shared" si="9"/>
        <v>633</v>
      </c>
      <c r="N92">
        <f t="shared" si="10"/>
        <v>1766</v>
      </c>
      <c r="O92" s="3">
        <v>91</v>
      </c>
      <c r="P92">
        <v>35120</v>
      </c>
      <c r="Q92" s="3">
        <v>91</v>
      </c>
      <c r="R92" s="7">
        <f t="shared" si="3"/>
        <v>1.0529471727528932</v>
      </c>
      <c r="S92" s="3">
        <v>91</v>
      </c>
      <c r="T92">
        <f t="shared" si="2"/>
        <v>4.5455545072340646</v>
      </c>
      <c r="U92" s="3">
        <v>91</v>
      </c>
      <c r="V92">
        <f t="shared" si="4"/>
        <v>1766</v>
      </c>
      <c r="W92" s="3">
        <v>91</v>
      </c>
      <c r="X92">
        <f t="shared" si="11"/>
        <v>21112</v>
      </c>
      <c r="Y92">
        <f t="shared" si="13"/>
        <v>1.0544927825782928</v>
      </c>
    </row>
    <row r="93" spans="1:25">
      <c r="A93" s="1">
        <v>43987</v>
      </c>
      <c r="B93" s="3">
        <v>92</v>
      </c>
      <c r="C93">
        <v>1145</v>
      </c>
      <c r="D93" s="3">
        <v>92</v>
      </c>
      <c r="E93" s="5">
        <f t="shared" si="7"/>
        <v>1.0533578656853726</v>
      </c>
      <c r="F93" s="3">
        <v>92</v>
      </c>
      <c r="G93" s="5">
        <f t="shared" si="6"/>
        <v>58</v>
      </c>
      <c r="H93" s="3">
        <v>92</v>
      </c>
      <c r="I93" s="5">
        <v>13638</v>
      </c>
      <c r="J93" s="3">
        <v>92</v>
      </c>
      <c r="K93">
        <f t="shared" si="8"/>
        <v>1.0554910610633852</v>
      </c>
      <c r="L93" s="3">
        <v>92</v>
      </c>
      <c r="M93">
        <f t="shared" si="9"/>
        <v>717</v>
      </c>
      <c r="N93">
        <f t="shared" si="10"/>
        <v>1515</v>
      </c>
      <c r="O93" s="3">
        <v>92</v>
      </c>
      <c r="P93">
        <v>36635</v>
      </c>
      <c r="Q93" s="3">
        <v>92</v>
      </c>
      <c r="R93" s="7">
        <f t="shared" si="3"/>
        <v>1.0431378132118452</v>
      </c>
      <c r="S93" s="3">
        <v>92</v>
      </c>
      <c r="T93">
        <f t="shared" si="2"/>
        <v>4.5638961958750244</v>
      </c>
      <c r="U93" s="3">
        <v>92</v>
      </c>
      <c r="V93">
        <f t="shared" si="4"/>
        <v>1515</v>
      </c>
      <c r="W93" s="3">
        <v>92</v>
      </c>
      <c r="X93">
        <f t="shared" si="11"/>
        <v>21852</v>
      </c>
      <c r="Y93">
        <f t="shared" si="13"/>
        <v>1.0350511557408109</v>
      </c>
    </row>
    <row r="94" spans="1:25">
      <c r="A94" s="1">
        <v>43988</v>
      </c>
      <c r="B94" s="3">
        <v>93</v>
      </c>
      <c r="C94">
        <v>1205</v>
      </c>
      <c r="D94" s="3">
        <v>93</v>
      </c>
      <c r="E94" s="5">
        <f t="shared" si="7"/>
        <v>1.0524017467248907</v>
      </c>
      <c r="F94" s="3">
        <v>93</v>
      </c>
      <c r="G94" s="5">
        <f t="shared" si="6"/>
        <v>60</v>
      </c>
      <c r="H94" s="3">
        <v>93</v>
      </c>
      <c r="I94" s="5">
        <v>14382</v>
      </c>
      <c r="J94" s="3">
        <v>93</v>
      </c>
      <c r="K94">
        <f t="shared" si="8"/>
        <v>1.0545534535855696</v>
      </c>
      <c r="L94" s="3">
        <v>93</v>
      </c>
      <c r="M94">
        <f t="shared" si="9"/>
        <v>744</v>
      </c>
      <c r="N94">
        <f t="shared" si="10"/>
        <v>1392</v>
      </c>
      <c r="O94" s="3">
        <v>93</v>
      </c>
      <c r="P94">
        <v>38027</v>
      </c>
      <c r="Q94" s="3">
        <v>93</v>
      </c>
      <c r="R94" s="7">
        <f t="shared" si="3"/>
        <v>1.0379964514808244</v>
      </c>
      <c r="S94" s="3">
        <v>93</v>
      </c>
      <c r="T94">
        <f t="shared" si="2"/>
        <v>4.580092064700632</v>
      </c>
      <c r="U94" s="3">
        <v>93</v>
      </c>
      <c r="V94">
        <f t="shared" si="4"/>
        <v>1392</v>
      </c>
      <c r="W94" s="3">
        <v>93</v>
      </c>
      <c r="X94">
        <f t="shared" si="11"/>
        <v>22440</v>
      </c>
      <c r="Y94">
        <f t="shared" si="13"/>
        <v>1.0269082921471719</v>
      </c>
    </row>
    <row r="95" spans="1:25">
      <c r="A95" s="1">
        <v>43989</v>
      </c>
      <c r="B95" s="3">
        <v>94</v>
      </c>
      <c r="C95">
        <v>1259</v>
      </c>
      <c r="D95" s="3">
        <v>94</v>
      </c>
      <c r="E95" s="5">
        <f t="shared" si="7"/>
        <v>1.0448132780082988</v>
      </c>
      <c r="F95" s="3">
        <v>94</v>
      </c>
      <c r="G95" s="5">
        <f t="shared" si="6"/>
        <v>54</v>
      </c>
      <c r="H95" s="3">
        <v>94</v>
      </c>
      <c r="I95" s="5">
        <v>15322</v>
      </c>
      <c r="J95" s="3">
        <v>94</v>
      </c>
      <c r="K95">
        <f t="shared" si="8"/>
        <v>1.065359477124183</v>
      </c>
      <c r="L95" s="3">
        <v>94</v>
      </c>
      <c r="M95">
        <f t="shared" si="9"/>
        <v>940</v>
      </c>
      <c r="N95">
        <f t="shared" si="10"/>
        <v>1209</v>
      </c>
      <c r="O95" s="3">
        <v>94</v>
      </c>
      <c r="P95">
        <v>39236</v>
      </c>
      <c r="Q95" s="3">
        <v>94</v>
      </c>
      <c r="R95" s="7">
        <f t="shared" si="3"/>
        <v>1.0317931995687275</v>
      </c>
      <c r="S95" s="3">
        <v>94</v>
      </c>
      <c r="T95">
        <f t="shared" si="2"/>
        <v>4.5936847258619675</v>
      </c>
      <c r="U95" s="3">
        <v>94</v>
      </c>
      <c r="V95">
        <f t="shared" si="4"/>
        <v>1209</v>
      </c>
      <c r="W95" s="3">
        <v>94</v>
      </c>
      <c r="X95">
        <f t="shared" si="11"/>
        <v>22655</v>
      </c>
      <c r="Y95">
        <f t="shared" si="13"/>
        <v>1.0095811051693404</v>
      </c>
    </row>
    <row r="96" spans="1:25">
      <c r="A96" s="1">
        <v>43990</v>
      </c>
      <c r="B96" s="3">
        <v>95</v>
      </c>
      <c r="C96">
        <v>1308</v>
      </c>
      <c r="D96" s="3">
        <v>95</v>
      </c>
      <c r="E96" s="5">
        <f t="shared" si="7"/>
        <v>1.0389197776012709</v>
      </c>
      <c r="F96" s="3">
        <v>95</v>
      </c>
      <c r="G96" s="5">
        <f t="shared" si="6"/>
        <v>49</v>
      </c>
      <c r="H96" s="3">
        <v>95</v>
      </c>
      <c r="I96" s="5">
        <v>16427</v>
      </c>
      <c r="J96" s="3">
        <v>95</v>
      </c>
      <c r="K96">
        <f t="shared" si="8"/>
        <v>1.0721185223861114</v>
      </c>
      <c r="L96" s="3">
        <v>95</v>
      </c>
      <c r="M96">
        <f t="shared" si="9"/>
        <v>1105</v>
      </c>
      <c r="N96">
        <f t="shared" si="10"/>
        <v>1483</v>
      </c>
      <c r="O96" s="3">
        <v>95</v>
      </c>
      <c r="P96">
        <v>40719</v>
      </c>
      <c r="Q96" s="3">
        <v>95</v>
      </c>
      <c r="R96" s="7">
        <f t="shared" si="3"/>
        <v>1.037796921194821</v>
      </c>
      <c r="S96" s="3">
        <v>95</v>
      </c>
      <c r="T96">
        <f t="shared" si="2"/>
        <v>4.6097971038126246</v>
      </c>
      <c r="U96" s="3">
        <v>95</v>
      </c>
      <c r="V96">
        <f t="shared" si="4"/>
        <v>1483</v>
      </c>
      <c r="W96" s="3">
        <v>95</v>
      </c>
      <c r="X96">
        <f t="shared" si="11"/>
        <v>22984</v>
      </c>
      <c r="Y96">
        <f t="shared" si="13"/>
        <v>1.0145221805340985</v>
      </c>
    </row>
    <row r="97" spans="1:28">
      <c r="A97" s="1">
        <v>43991</v>
      </c>
      <c r="B97" s="3">
        <v>96</v>
      </c>
      <c r="C97">
        <v>1372</v>
      </c>
      <c r="D97" s="3">
        <v>96</v>
      </c>
      <c r="E97" s="5">
        <f t="shared" si="7"/>
        <v>1.0489296636085628</v>
      </c>
      <c r="F97" s="3">
        <v>96</v>
      </c>
      <c r="G97" s="5">
        <f t="shared" si="6"/>
        <v>64</v>
      </c>
      <c r="H97" s="3">
        <v>96</v>
      </c>
      <c r="I97" s="5">
        <v>16534</v>
      </c>
      <c r="J97" s="3">
        <v>96</v>
      </c>
      <c r="K97">
        <f t="shared" si="8"/>
        <v>1.0065136665246242</v>
      </c>
      <c r="L97" s="3">
        <v>96</v>
      </c>
      <c r="M97">
        <f t="shared" si="9"/>
        <v>107</v>
      </c>
      <c r="N97">
        <f t="shared" si="10"/>
        <v>1355</v>
      </c>
      <c r="O97" s="3">
        <v>96</v>
      </c>
      <c r="P97">
        <v>42074</v>
      </c>
      <c r="Q97" s="3">
        <v>96</v>
      </c>
      <c r="R97" s="7">
        <f t="shared" si="3"/>
        <v>1.0332768486455954</v>
      </c>
      <c r="S97" s="3">
        <v>96</v>
      </c>
      <c r="T97">
        <f t="shared" si="2"/>
        <v>4.6240138026123789</v>
      </c>
      <c r="U97" s="3">
        <v>96</v>
      </c>
      <c r="V97">
        <f t="shared" si="4"/>
        <v>1355</v>
      </c>
      <c r="W97" s="3">
        <v>96</v>
      </c>
      <c r="X97">
        <f t="shared" si="11"/>
        <v>24168</v>
      </c>
      <c r="Y97">
        <f t="shared" si="13"/>
        <v>1.0515140967629655</v>
      </c>
    </row>
    <row r="98" spans="1:28">
      <c r="A98" s="1">
        <v>43992</v>
      </c>
      <c r="B98" s="3">
        <v>97</v>
      </c>
      <c r="C98">
        <v>1433</v>
      </c>
      <c r="D98" s="3">
        <v>97</v>
      </c>
      <c r="E98" s="5">
        <f t="shared" si="7"/>
        <v>1.0444606413994169</v>
      </c>
      <c r="F98" s="3">
        <v>97</v>
      </c>
      <c r="G98" s="5">
        <f t="shared" si="6"/>
        <v>61</v>
      </c>
      <c r="H98" s="3">
        <v>97</v>
      </c>
      <c r="I98" s="5">
        <v>17333</v>
      </c>
      <c r="J98" s="3">
        <v>97</v>
      </c>
      <c r="K98">
        <f t="shared" si="8"/>
        <v>1.0483246643280513</v>
      </c>
      <c r="L98" s="3">
        <v>97</v>
      </c>
      <c r="M98">
        <f t="shared" si="9"/>
        <v>799</v>
      </c>
      <c r="N98">
        <f t="shared" si="10"/>
        <v>1608</v>
      </c>
      <c r="O98" s="3">
        <v>97</v>
      </c>
      <c r="P98">
        <v>43682</v>
      </c>
      <c r="Q98" s="3">
        <v>97</v>
      </c>
      <c r="R98" s="7">
        <f t="shared" si="3"/>
        <v>1.0382183771450302</v>
      </c>
      <c r="S98" s="3">
        <v>97</v>
      </c>
      <c r="T98">
        <f t="shared" si="2"/>
        <v>4.640302514519921</v>
      </c>
      <c r="U98" s="3">
        <v>97</v>
      </c>
      <c r="V98">
        <f t="shared" si="4"/>
        <v>1608</v>
      </c>
      <c r="W98" s="3">
        <v>97</v>
      </c>
      <c r="X98">
        <f t="shared" si="11"/>
        <v>24916</v>
      </c>
      <c r="Y98">
        <f t="shared" si="13"/>
        <v>1.030950016550811</v>
      </c>
    </row>
    <row r="99" spans="1:28">
      <c r="A99" s="1">
        <v>43993</v>
      </c>
      <c r="B99" s="3">
        <v>98</v>
      </c>
      <c r="C99">
        <v>1488</v>
      </c>
      <c r="D99" s="3">
        <v>98</v>
      </c>
      <c r="E99" s="5">
        <f t="shared" si="7"/>
        <v>1.0383810188415912</v>
      </c>
      <c r="F99" s="3">
        <v>98</v>
      </c>
      <c r="G99" s="5">
        <f t="shared" si="6"/>
        <v>55</v>
      </c>
      <c r="H99" s="3">
        <v>98</v>
      </c>
      <c r="I99" s="5">
        <v>17790</v>
      </c>
      <c r="J99" s="3">
        <v>98</v>
      </c>
      <c r="K99">
        <f t="shared" si="8"/>
        <v>1.0263658916517626</v>
      </c>
      <c r="L99" s="3">
        <v>98</v>
      </c>
      <c r="M99">
        <f t="shared" si="9"/>
        <v>457</v>
      </c>
      <c r="N99">
        <f t="shared" si="10"/>
        <v>1530</v>
      </c>
      <c r="O99" s="3">
        <v>98</v>
      </c>
      <c r="P99">
        <v>45212</v>
      </c>
      <c r="Q99" s="3">
        <v>98</v>
      </c>
      <c r="R99" s="7">
        <f t="shared" si="3"/>
        <v>1.035025868778902</v>
      </c>
      <c r="S99" s="3">
        <v>98</v>
      </c>
      <c r="T99">
        <f t="shared" si="2"/>
        <v>4.6552537189288321</v>
      </c>
      <c r="U99" s="3">
        <v>98</v>
      </c>
      <c r="V99">
        <f t="shared" si="4"/>
        <v>1530</v>
      </c>
      <c r="W99" s="3">
        <v>98</v>
      </c>
      <c r="X99">
        <f t="shared" si="11"/>
        <v>25934</v>
      </c>
      <c r="Y99">
        <f t="shared" si="13"/>
        <v>1.0408572804623535</v>
      </c>
    </row>
    <row r="100" spans="1:28">
      <c r="A100" s="1">
        <v>43994</v>
      </c>
      <c r="B100" s="3">
        <v>99</v>
      </c>
      <c r="C100">
        <v>1545</v>
      </c>
      <c r="D100" s="3">
        <v>99</v>
      </c>
      <c r="E100" s="5">
        <f t="shared" si="7"/>
        <v>1.0383064516129032</v>
      </c>
      <c r="F100" s="3">
        <v>99</v>
      </c>
      <c r="G100" s="5">
        <f t="shared" si="6"/>
        <v>57</v>
      </c>
      <c r="H100" s="3">
        <v>99</v>
      </c>
      <c r="I100" s="5">
        <v>18715</v>
      </c>
      <c r="J100" s="3">
        <v>99</v>
      </c>
      <c r="K100">
        <f t="shared" si="8"/>
        <v>1.0519955030916246</v>
      </c>
      <c r="L100" s="3">
        <v>99</v>
      </c>
      <c r="M100">
        <f t="shared" si="9"/>
        <v>925</v>
      </c>
      <c r="N100">
        <f t="shared" si="10"/>
        <v>1646</v>
      </c>
      <c r="O100" s="3">
        <v>99</v>
      </c>
      <c r="P100">
        <v>46858</v>
      </c>
      <c r="Q100" s="3">
        <v>99</v>
      </c>
      <c r="R100" s="7">
        <f t="shared" si="3"/>
        <v>1.0364062638237637</v>
      </c>
      <c r="S100" s="3">
        <v>99</v>
      </c>
      <c r="T100">
        <f t="shared" si="2"/>
        <v>4.6707837480360155</v>
      </c>
      <c r="U100" s="3">
        <v>99</v>
      </c>
      <c r="V100">
        <f t="shared" si="4"/>
        <v>1646</v>
      </c>
      <c r="W100" s="3">
        <v>99</v>
      </c>
      <c r="X100">
        <f t="shared" si="11"/>
        <v>26598</v>
      </c>
      <c r="Y100">
        <f t="shared" si="13"/>
        <v>1.025603454924038</v>
      </c>
    </row>
    <row r="101" spans="1:28">
      <c r="A101" s="1">
        <v>43995</v>
      </c>
      <c r="B101" s="3">
        <v>100</v>
      </c>
      <c r="C101">
        <v>1592</v>
      </c>
      <c r="D101" s="3">
        <v>100</v>
      </c>
      <c r="E101" s="5">
        <f t="shared" si="7"/>
        <v>1.03042071197411</v>
      </c>
      <c r="F101" s="3">
        <v>100</v>
      </c>
      <c r="G101" s="5">
        <f t="shared" si="6"/>
        <v>47</v>
      </c>
      <c r="H101" s="3">
        <v>100</v>
      </c>
      <c r="I101" s="5">
        <v>19426</v>
      </c>
      <c r="J101" s="3">
        <v>100</v>
      </c>
      <c r="K101">
        <f t="shared" si="8"/>
        <v>1.0379909163772376</v>
      </c>
      <c r="L101" s="3">
        <v>100</v>
      </c>
      <c r="M101">
        <f t="shared" si="9"/>
        <v>711</v>
      </c>
      <c r="N101">
        <f t="shared" si="10"/>
        <v>1888</v>
      </c>
      <c r="O101" s="3">
        <v>100</v>
      </c>
      <c r="P101">
        <v>48746</v>
      </c>
      <c r="Q101" s="3">
        <v>100</v>
      </c>
      <c r="R101" s="7">
        <f t="shared" si="3"/>
        <v>1.0402919458790387</v>
      </c>
      <c r="S101" s="3">
        <v>100</v>
      </c>
      <c r="T101">
        <f t="shared" si="2"/>
        <v>4.6879389841535231</v>
      </c>
      <c r="U101" s="3">
        <v>100</v>
      </c>
      <c r="V101">
        <f t="shared" si="4"/>
        <v>1888</v>
      </c>
      <c r="W101" s="3">
        <v>100</v>
      </c>
      <c r="X101">
        <f t="shared" si="11"/>
        <v>27728</v>
      </c>
      <c r="Y101">
        <f t="shared" si="13"/>
        <v>1.042484397323107</v>
      </c>
    </row>
    <row r="102" spans="1:28">
      <c r="A102" s="1">
        <v>43996</v>
      </c>
      <c r="B102" s="3">
        <v>101</v>
      </c>
      <c r="C102">
        <v>1667</v>
      </c>
      <c r="D102" s="3">
        <v>101</v>
      </c>
      <c r="E102" s="5">
        <f t="shared" si="7"/>
        <v>1.0471105527638191</v>
      </c>
      <c r="F102" s="3">
        <v>101</v>
      </c>
      <c r="G102" s="5">
        <f t="shared" si="6"/>
        <v>75</v>
      </c>
      <c r="H102" s="3">
        <v>101</v>
      </c>
      <c r="I102" s="5">
        <v>19882</v>
      </c>
      <c r="J102" s="3">
        <v>101</v>
      </c>
      <c r="K102">
        <f t="shared" si="8"/>
        <v>1.023473695047874</v>
      </c>
      <c r="L102" s="3">
        <v>101</v>
      </c>
      <c r="M102">
        <f t="shared" si="9"/>
        <v>456</v>
      </c>
      <c r="N102">
        <f t="shared" si="10"/>
        <v>2193</v>
      </c>
      <c r="O102" s="3">
        <v>101</v>
      </c>
      <c r="P102">
        <v>50939</v>
      </c>
      <c r="Q102" s="3">
        <v>101</v>
      </c>
      <c r="R102" s="7">
        <f t="shared" si="3"/>
        <v>1.04498830673286</v>
      </c>
      <c r="S102" s="3">
        <v>101</v>
      </c>
      <c r="T102">
        <f t="shared" si="2"/>
        <v>4.7070504149357086</v>
      </c>
      <c r="U102" s="3">
        <v>101</v>
      </c>
      <c r="V102">
        <f t="shared" si="4"/>
        <v>2193</v>
      </c>
      <c r="W102" s="3">
        <v>101</v>
      </c>
      <c r="X102">
        <f t="shared" si="11"/>
        <v>29390</v>
      </c>
      <c r="Y102">
        <f t="shared" si="13"/>
        <v>1.059939411425274</v>
      </c>
    </row>
    <row r="103" spans="1:28">
      <c r="A103" s="1">
        <v>43997</v>
      </c>
      <c r="B103" s="3">
        <v>102</v>
      </c>
      <c r="C103">
        <v>1726</v>
      </c>
      <c r="D103" s="3">
        <v>102</v>
      </c>
      <c r="E103" s="5">
        <f t="shared" si="7"/>
        <v>1.0353929214157169</v>
      </c>
      <c r="F103" s="3">
        <v>102</v>
      </c>
      <c r="G103" s="5">
        <f t="shared" si="6"/>
        <v>59</v>
      </c>
      <c r="H103" s="3">
        <v>102</v>
      </c>
      <c r="I103" s="5">
        <v>19952</v>
      </c>
      <c r="J103" s="3">
        <v>102</v>
      </c>
      <c r="K103">
        <f t="shared" si="8"/>
        <v>1.0035207725580928</v>
      </c>
      <c r="L103" s="3">
        <v>102</v>
      </c>
      <c r="M103">
        <f t="shared" si="9"/>
        <v>70</v>
      </c>
      <c r="N103">
        <f t="shared" si="10"/>
        <v>2124</v>
      </c>
      <c r="O103" s="3">
        <v>102</v>
      </c>
      <c r="P103">
        <v>53063</v>
      </c>
      <c r="Q103" s="3">
        <v>102</v>
      </c>
      <c r="R103" s="7">
        <f t="shared" si="3"/>
        <v>1.0416969316240994</v>
      </c>
      <c r="S103" s="3">
        <v>102</v>
      </c>
      <c r="T103">
        <f t="shared" si="2"/>
        <v>4.724791799860685</v>
      </c>
      <c r="U103" s="3">
        <v>102</v>
      </c>
      <c r="V103">
        <f t="shared" si="4"/>
        <v>2124</v>
      </c>
      <c r="W103" s="3">
        <v>102</v>
      </c>
      <c r="X103">
        <f t="shared" si="11"/>
        <v>31385</v>
      </c>
      <c r="Y103">
        <f t="shared" si="13"/>
        <v>1.0678802313712148</v>
      </c>
    </row>
    <row r="104" spans="1:28">
      <c r="A104" s="1">
        <v>43998</v>
      </c>
      <c r="B104" s="3">
        <v>103</v>
      </c>
      <c r="C104">
        <v>1801</v>
      </c>
      <c r="D104" s="3">
        <v>103</v>
      </c>
      <c r="E104" s="5">
        <f t="shared" si="7"/>
        <v>1.0434530706836616</v>
      </c>
      <c r="F104" s="3">
        <v>103</v>
      </c>
      <c r="G104" s="5">
        <f t="shared" si="6"/>
        <v>75</v>
      </c>
      <c r="H104" s="3">
        <v>103</v>
      </c>
      <c r="I104" s="5">
        <v>20336</v>
      </c>
      <c r="J104" s="3">
        <v>103</v>
      </c>
      <c r="K104">
        <f t="shared" si="8"/>
        <v>1.0192461908580595</v>
      </c>
      <c r="L104" s="3">
        <v>103</v>
      </c>
      <c r="M104">
        <f t="shared" si="9"/>
        <v>384</v>
      </c>
      <c r="N104">
        <f t="shared" si="10"/>
        <v>1868</v>
      </c>
      <c r="O104" s="3">
        <v>103</v>
      </c>
      <c r="P104">
        <v>54931</v>
      </c>
      <c r="Q104" s="3">
        <v>103</v>
      </c>
      <c r="R104" s="7">
        <f t="shared" si="3"/>
        <v>1.03520343742344</v>
      </c>
      <c r="S104" s="3">
        <v>103</v>
      </c>
      <c r="T104">
        <f t="shared" si="2"/>
        <v>4.7398175052752967</v>
      </c>
      <c r="U104" s="3">
        <v>103</v>
      </c>
      <c r="V104">
        <f t="shared" si="4"/>
        <v>1868</v>
      </c>
      <c r="W104" s="3">
        <v>103</v>
      </c>
      <c r="X104">
        <f t="shared" si="11"/>
        <v>32794</v>
      </c>
      <c r="Y104">
        <f t="shared" si="13"/>
        <v>1.0448940576708619</v>
      </c>
      <c r="Z104">
        <v>103</v>
      </c>
      <c r="AA104">
        <v>32764</v>
      </c>
    </row>
    <row r="105" spans="1:28">
      <c r="A105" s="1">
        <v>43999</v>
      </c>
      <c r="B105" s="3">
        <v>104</v>
      </c>
      <c r="C105">
        <v>1864</v>
      </c>
      <c r="D105" s="3">
        <v>104</v>
      </c>
      <c r="E105" s="5">
        <f t="shared" si="7"/>
        <v>1.0349805663520266</v>
      </c>
      <c r="F105" s="3">
        <v>104</v>
      </c>
      <c r="G105" s="5">
        <f t="shared" si="6"/>
        <v>63</v>
      </c>
      <c r="H105" s="3">
        <v>104</v>
      </c>
      <c r="I105" s="5">
        <v>21326</v>
      </c>
      <c r="J105" s="3">
        <v>104</v>
      </c>
      <c r="K105">
        <f t="shared" si="8"/>
        <v>1.0486821400472068</v>
      </c>
      <c r="L105" s="3">
        <v>104</v>
      </c>
      <c r="M105">
        <f t="shared" si="9"/>
        <v>990</v>
      </c>
      <c r="N105">
        <f t="shared" si="10"/>
        <v>2115</v>
      </c>
      <c r="O105" s="3">
        <v>104</v>
      </c>
      <c r="P105" s="3">
        <v>57046</v>
      </c>
      <c r="Q105" s="3">
        <v>104</v>
      </c>
      <c r="R105" s="7">
        <f t="shared" si="3"/>
        <v>1.0385028490287815</v>
      </c>
      <c r="S105" s="3">
        <v>104</v>
      </c>
      <c r="T105">
        <f t="shared" si="2"/>
        <v>4.7562251975915579</v>
      </c>
      <c r="U105" s="3">
        <v>104</v>
      </c>
      <c r="V105">
        <f t="shared" si="4"/>
        <v>2115</v>
      </c>
      <c r="W105" s="3">
        <v>104</v>
      </c>
      <c r="X105">
        <f t="shared" si="11"/>
        <v>33856</v>
      </c>
      <c r="Y105">
        <f t="shared" si="13"/>
        <v>1.0323839726779289</v>
      </c>
      <c r="Z105">
        <v>104</v>
      </c>
      <c r="AA105">
        <v>33856</v>
      </c>
      <c r="AB105" s="7">
        <f t="shared" ref="AB105:AB122" si="14">AA105/AA104</f>
        <v>1.0333292638261506</v>
      </c>
    </row>
    <row r="106" spans="1:28">
      <c r="A106" s="1">
        <v>44000</v>
      </c>
      <c r="B106" s="3">
        <v>105</v>
      </c>
      <c r="C106">
        <v>1950</v>
      </c>
      <c r="D106" s="3">
        <v>105</v>
      </c>
      <c r="E106" s="5">
        <f t="shared" si="7"/>
        <v>1.046137339055794</v>
      </c>
      <c r="F106" s="3">
        <v>105</v>
      </c>
      <c r="G106" s="5">
        <f t="shared" si="6"/>
        <v>86</v>
      </c>
      <c r="H106" s="3">
        <v>105</v>
      </c>
      <c r="I106" s="5">
        <v>22680</v>
      </c>
      <c r="J106" s="3">
        <v>105</v>
      </c>
      <c r="K106">
        <f t="shared" si="8"/>
        <v>1.0634905748851167</v>
      </c>
      <c r="L106" s="3">
        <v>105</v>
      </c>
      <c r="M106">
        <f t="shared" si="9"/>
        <v>1354</v>
      </c>
      <c r="N106">
        <f t="shared" si="10"/>
        <v>3171</v>
      </c>
      <c r="O106" s="3">
        <v>105</v>
      </c>
      <c r="P106">
        <v>60217</v>
      </c>
      <c r="Q106" s="3">
        <v>105</v>
      </c>
      <c r="R106" s="7">
        <f t="shared" si="3"/>
        <v>1.0555867194895348</v>
      </c>
      <c r="S106" s="3">
        <v>105</v>
      </c>
      <c r="T106">
        <f t="shared" si="2"/>
        <v>4.7797191152434975</v>
      </c>
      <c r="U106" s="3">
        <v>105</v>
      </c>
      <c r="V106">
        <f t="shared" si="4"/>
        <v>3171</v>
      </c>
      <c r="W106" s="3">
        <v>105</v>
      </c>
      <c r="X106">
        <f t="shared" si="11"/>
        <v>35587</v>
      </c>
      <c r="Y106">
        <f t="shared" si="13"/>
        <v>1.0511283081285445</v>
      </c>
      <c r="Z106">
        <v>105</v>
      </c>
      <c r="AA106">
        <v>35587</v>
      </c>
      <c r="AB106" s="7">
        <f t="shared" si="14"/>
        <v>1.0511283081285445</v>
      </c>
    </row>
    <row r="107" spans="1:28">
      <c r="A107" s="1">
        <v>44001</v>
      </c>
      <c r="B107" s="3">
        <v>106</v>
      </c>
      <c r="C107">
        <v>2045</v>
      </c>
      <c r="D107" s="3">
        <v>106</v>
      </c>
      <c r="E107" s="5">
        <f t="shared" si="7"/>
        <v>1.0487179487179488</v>
      </c>
      <c r="F107" s="3">
        <v>106</v>
      </c>
      <c r="G107" s="5">
        <f t="shared" si="6"/>
        <v>95</v>
      </c>
      <c r="H107" s="3">
        <v>106</v>
      </c>
      <c r="I107" s="5">
        <v>23988</v>
      </c>
      <c r="J107" s="3">
        <v>106</v>
      </c>
      <c r="K107">
        <f t="shared" si="8"/>
        <v>1.0576719576719578</v>
      </c>
      <c r="L107" s="3">
        <v>106</v>
      </c>
      <c r="M107">
        <f t="shared" si="9"/>
        <v>1308</v>
      </c>
      <c r="N107">
        <f t="shared" si="10"/>
        <v>3059</v>
      </c>
      <c r="O107" s="3">
        <v>106</v>
      </c>
      <c r="P107">
        <v>63276</v>
      </c>
      <c r="Q107" s="3">
        <v>106</v>
      </c>
      <c r="R107" s="7">
        <f t="shared" si="3"/>
        <v>1.0507996080840958</v>
      </c>
      <c r="S107" s="3">
        <v>106</v>
      </c>
      <c r="T107">
        <f t="shared" si="2"/>
        <v>4.8012390173790891</v>
      </c>
      <c r="U107" s="3">
        <v>106</v>
      </c>
      <c r="V107">
        <f t="shared" si="4"/>
        <v>3059</v>
      </c>
      <c r="W107" s="3">
        <v>106</v>
      </c>
      <c r="X107">
        <f t="shared" si="11"/>
        <v>37243</v>
      </c>
      <c r="Y107">
        <f t="shared" si="13"/>
        <v>1.0465338466293872</v>
      </c>
      <c r="Z107" s="3">
        <v>106</v>
      </c>
      <c r="AA107">
        <v>37243</v>
      </c>
      <c r="AB107" s="7">
        <f t="shared" si="14"/>
        <v>1.0465338466293872</v>
      </c>
    </row>
    <row r="108" spans="1:28">
      <c r="A108" s="1">
        <v>44002</v>
      </c>
      <c r="B108" s="3">
        <v>107</v>
      </c>
      <c r="C108">
        <v>2126</v>
      </c>
      <c r="D108" s="3">
        <v>107</v>
      </c>
      <c r="E108" s="5">
        <f t="shared" si="7"/>
        <v>1.0396088019559901</v>
      </c>
      <c r="F108" s="3">
        <v>107</v>
      </c>
      <c r="G108" s="5">
        <f t="shared" si="6"/>
        <v>81</v>
      </c>
      <c r="H108" s="3">
        <v>107</v>
      </c>
      <c r="I108" s="5">
        <v>25499</v>
      </c>
      <c r="J108" s="3">
        <v>107</v>
      </c>
      <c r="K108">
        <f t="shared" si="8"/>
        <v>1.062989828247457</v>
      </c>
      <c r="L108" s="3">
        <v>107</v>
      </c>
      <c r="M108">
        <f t="shared" si="9"/>
        <v>1511</v>
      </c>
      <c r="N108">
        <f t="shared" si="10"/>
        <v>2357</v>
      </c>
      <c r="O108" s="3">
        <v>107</v>
      </c>
      <c r="P108">
        <v>65633</v>
      </c>
      <c r="Q108" s="3">
        <v>107</v>
      </c>
      <c r="R108" s="7">
        <f t="shared" si="3"/>
        <v>1.0372495100828119</v>
      </c>
      <c r="S108" s="3">
        <v>107</v>
      </c>
      <c r="T108">
        <f t="shared" si="2"/>
        <v>4.8171222557527127</v>
      </c>
      <c r="U108" s="3">
        <v>107</v>
      </c>
      <c r="V108">
        <f t="shared" si="4"/>
        <v>2357</v>
      </c>
      <c r="W108" s="3">
        <v>107</v>
      </c>
      <c r="X108">
        <f t="shared" si="11"/>
        <v>38008</v>
      </c>
      <c r="Y108">
        <f t="shared" si="13"/>
        <v>1.0205407727626667</v>
      </c>
      <c r="Z108" s="3">
        <v>107</v>
      </c>
      <c r="AA108">
        <v>38009</v>
      </c>
      <c r="AB108" s="7">
        <f t="shared" si="14"/>
        <v>1.0205676234460166</v>
      </c>
    </row>
    <row r="109" spans="1:28">
      <c r="A109" s="1">
        <v>44003</v>
      </c>
      <c r="B109" s="3">
        <v>108</v>
      </c>
      <c r="C109">
        <v>2237</v>
      </c>
      <c r="D109" s="3">
        <v>108</v>
      </c>
      <c r="E109" s="5">
        <f t="shared" si="7"/>
        <v>1.0522107243650047</v>
      </c>
      <c r="F109" s="3">
        <v>108</v>
      </c>
      <c r="G109" s="5">
        <f t="shared" si="6"/>
        <v>111</v>
      </c>
      <c r="H109" s="3">
        <v>108</v>
      </c>
      <c r="I109">
        <v>27360</v>
      </c>
      <c r="J109" s="3">
        <v>108</v>
      </c>
      <c r="K109">
        <f t="shared" si="8"/>
        <v>1.0729832542452644</v>
      </c>
      <c r="L109" s="3">
        <v>108</v>
      </c>
      <c r="M109">
        <f t="shared" si="9"/>
        <v>1861</v>
      </c>
      <c r="N109">
        <f t="shared" si="10"/>
        <v>3019</v>
      </c>
      <c r="O109" s="3">
        <v>108</v>
      </c>
      <c r="P109">
        <v>68652</v>
      </c>
      <c r="Q109" s="3">
        <v>108</v>
      </c>
      <c r="R109" s="7">
        <f t="shared" si="3"/>
        <v>1.0459982021239316</v>
      </c>
      <c r="S109" s="3">
        <v>108</v>
      </c>
      <c r="T109">
        <f t="shared" si="2"/>
        <v>4.8366531938132926</v>
      </c>
      <c r="U109" s="3">
        <v>108</v>
      </c>
      <c r="V109">
        <f t="shared" si="4"/>
        <v>3019</v>
      </c>
      <c r="W109" s="3">
        <v>108</v>
      </c>
      <c r="X109">
        <f t="shared" si="11"/>
        <v>39055</v>
      </c>
      <c r="Y109">
        <f t="shared" si="13"/>
        <v>1.027546832245843</v>
      </c>
      <c r="Z109" s="3">
        <v>108</v>
      </c>
      <c r="AA109">
        <v>39055</v>
      </c>
      <c r="AB109" s="7">
        <f t="shared" si="14"/>
        <v>1.0275197979425925</v>
      </c>
    </row>
    <row r="110" spans="1:28">
      <c r="A110" s="1">
        <v>44004</v>
      </c>
      <c r="B110" s="3">
        <v>109</v>
      </c>
      <c r="C110">
        <v>2310</v>
      </c>
      <c r="D110" s="3">
        <v>109</v>
      </c>
      <c r="E110" s="5">
        <f t="shared" si="7"/>
        <v>1.0326329906124274</v>
      </c>
      <c r="F110" s="3">
        <v>109</v>
      </c>
      <c r="G110" s="5">
        <f t="shared" si="6"/>
        <v>73</v>
      </c>
      <c r="H110" s="3">
        <v>109</v>
      </c>
      <c r="I110">
        <v>28968</v>
      </c>
      <c r="J110" s="3">
        <v>109</v>
      </c>
      <c r="K110">
        <f t="shared" si="8"/>
        <v>1.0587719298245615</v>
      </c>
      <c r="L110" s="3">
        <v>109</v>
      </c>
      <c r="M110">
        <f t="shared" si="9"/>
        <v>1608</v>
      </c>
      <c r="N110">
        <f t="shared" si="10"/>
        <v>2531</v>
      </c>
      <c r="O110" s="3">
        <v>109</v>
      </c>
      <c r="P110">
        <v>71183</v>
      </c>
      <c r="Q110" s="3">
        <v>109</v>
      </c>
      <c r="R110" s="7">
        <f t="shared" si="3"/>
        <v>1.0368670978267203</v>
      </c>
      <c r="S110" s="3">
        <v>109</v>
      </c>
      <c r="T110">
        <f t="shared" si="2"/>
        <v>4.852376287348501</v>
      </c>
      <c r="U110" s="3">
        <v>109</v>
      </c>
      <c r="V110">
        <f t="shared" si="4"/>
        <v>2531</v>
      </c>
      <c r="W110" s="3">
        <v>109</v>
      </c>
      <c r="X110">
        <f t="shared" si="11"/>
        <v>39905</v>
      </c>
      <c r="Y110">
        <f t="shared" si="13"/>
        <v>1.0217641787223146</v>
      </c>
      <c r="Z110" s="3">
        <v>109</v>
      </c>
      <c r="AA110">
        <v>39786</v>
      </c>
      <c r="AB110" s="7">
        <f t="shared" si="14"/>
        <v>1.0187171937011907</v>
      </c>
    </row>
    <row r="111" spans="1:28">
      <c r="A111" s="1">
        <v>44005</v>
      </c>
      <c r="B111" s="3">
        <v>110</v>
      </c>
      <c r="C111">
        <v>2404</v>
      </c>
      <c r="D111" s="3">
        <v>110</v>
      </c>
      <c r="E111" s="5">
        <f t="shared" si="7"/>
        <v>1.0406926406926407</v>
      </c>
      <c r="F111" s="3">
        <v>110</v>
      </c>
      <c r="G111" s="5">
        <f t="shared" si="6"/>
        <v>94</v>
      </c>
      <c r="H111" s="3">
        <v>110</v>
      </c>
      <c r="I111" s="5">
        <v>30459</v>
      </c>
      <c r="J111" s="3">
        <v>110</v>
      </c>
      <c r="K111">
        <f t="shared" si="8"/>
        <v>1.0514705882352942</v>
      </c>
      <c r="L111" s="3">
        <v>110</v>
      </c>
      <c r="M111">
        <f t="shared" si="9"/>
        <v>1491</v>
      </c>
      <c r="N111">
        <f t="shared" si="10"/>
        <v>2389</v>
      </c>
      <c r="O111" s="3">
        <v>110</v>
      </c>
      <c r="P111">
        <v>73572</v>
      </c>
      <c r="Q111" s="3">
        <v>110</v>
      </c>
      <c r="R111" s="7">
        <f t="shared" si="3"/>
        <v>1.0335613840383238</v>
      </c>
      <c r="S111" s="3">
        <v>110</v>
      </c>
      <c r="T111">
        <f t="shared" si="2"/>
        <v>4.8667125621748593</v>
      </c>
      <c r="U111" s="3">
        <v>110</v>
      </c>
      <c r="V111">
        <f t="shared" si="4"/>
        <v>2389</v>
      </c>
      <c r="W111" s="3">
        <v>110</v>
      </c>
      <c r="X111">
        <f t="shared" si="11"/>
        <v>40709</v>
      </c>
      <c r="Y111">
        <f t="shared" si="13"/>
        <v>1.0201478511464728</v>
      </c>
      <c r="Z111" s="3">
        <v>110</v>
      </c>
      <c r="AA111">
        <v>40586</v>
      </c>
      <c r="AB111" s="7">
        <f t="shared" si="14"/>
        <v>1.0201075755290805</v>
      </c>
    </row>
    <row r="112" spans="1:28">
      <c r="A112" s="1">
        <v>44006</v>
      </c>
      <c r="B112" s="3">
        <v>111</v>
      </c>
      <c r="C112">
        <v>2491</v>
      </c>
      <c r="D112" s="3">
        <v>111</v>
      </c>
      <c r="E112" s="5">
        <f t="shared" si="7"/>
        <v>1.0361896838602329</v>
      </c>
      <c r="F112" s="3">
        <v>111</v>
      </c>
      <c r="G112" s="5">
        <f t="shared" si="6"/>
        <v>87</v>
      </c>
      <c r="H112" s="3">
        <v>111</v>
      </c>
      <c r="I112" s="5">
        <v>31671</v>
      </c>
      <c r="J112" s="3">
        <v>111</v>
      </c>
      <c r="K112">
        <f t="shared" si="8"/>
        <v>1.0397911947207721</v>
      </c>
      <c r="L112" s="3">
        <v>111</v>
      </c>
      <c r="M112">
        <f t="shared" si="9"/>
        <v>1212</v>
      </c>
      <c r="N112">
        <f t="shared" si="10"/>
        <v>3541</v>
      </c>
      <c r="O112" s="3">
        <v>111</v>
      </c>
      <c r="P112">
        <v>77113</v>
      </c>
      <c r="Q112" s="3">
        <v>111</v>
      </c>
      <c r="R112" s="7">
        <f t="shared" si="3"/>
        <v>1.0481297232642852</v>
      </c>
      <c r="S112" s="3">
        <v>111</v>
      </c>
      <c r="T112">
        <f t="shared" si="2"/>
        <v>4.8871275992226888</v>
      </c>
      <c r="U112" s="3">
        <v>111</v>
      </c>
      <c r="V112">
        <f t="shared" si="4"/>
        <v>3541</v>
      </c>
      <c r="W112" s="3">
        <v>111</v>
      </c>
      <c r="X112">
        <f t="shared" si="11"/>
        <v>42951</v>
      </c>
      <c r="Y112">
        <f t="shared" si="13"/>
        <v>1.0550738166007516</v>
      </c>
      <c r="Z112" s="3">
        <v>111</v>
      </c>
      <c r="AA112">
        <v>42828</v>
      </c>
      <c r="AB112" s="7">
        <f t="shared" si="14"/>
        <v>1.0552407234021584</v>
      </c>
    </row>
    <row r="113" spans="1:28">
      <c r="A113" s="1">
        <v>44007</v>
      </c>
      <c r="B113" s="3">
        <v>112</v>
      </c>
      <c r="C113">
        <v>2654</v>
      </c>
      <c r="D113" s="3">
        <v>112</v>
      </c>
      <c r="E113" s="5">
        <f t="shared" si="7"/>
        <v>1.0654355680449619</v>
      </c>
      <c r="F113" s="3">
        <v>112</v>
      </c>
      <c r="G113" s="5">
        <f t="shared" si="6"/>
        <v>163</v>
      </c>
      <c r="H113" s="3">
        <v>112</v>
      </c>
      <c r="I113" s="5">
        <v>33349</v>
      </c>
      <c r="J113" s="3">
        <v>112</v>
      </c>
      <c r="K113">
        <f t="shared" si="8"/>
        <v>1.0529822234852073</v>
      </c>
      <c r="L113" s="3">
        <v>112</v>
      </c>
      <c r="M113">
        <f t="shared" si="9"/>
        <v>1678</v>
      </c>
      <c r="N113">
        <f t="shared" si="10"/>
        <v>3086</v>
      </c>
      <c r="O113" s="3">
        <v>112</v>
      </c>
      <c r="P113">
        <v>80199</v>
      </c>
      <c r="Q113" s="3">
        <v>112</v>
      </c>
      <c r="R113" s="7">
        <f t="shared" si="3"/>
        <v>1.0400191926134374</v>
      </c>
      <c r="S113" s="3">
        <v>112</v>
      </c>
      <c r="T113">
        <f t="shared" si="2"/>
        <v>4.904168953107237</v>
      </c>
      <c r="U113" s="3">
        <v>112</v>
      </c>
      <c r="V113">
        <f t="shared" si="4"/>
        <v>3086</v>
      </c>
      <c r="W113" s="3">
        <v>112</v>
      </c>
      <c r="X113">
        <f t="shared" si="11"/>
        <v>44196</v>
      </c>
      <c r="Y113">
        <f t="shared" si="13"/>
        <v>1.0289865195222463</v>
      </c>
      <c r="Z113" s="3">
        <v>112</v>
      </c>
      <c r="AA113">
        <v>44460</v>
      </c>
      <c r="AB113" s="7">
        <f t="shared" si="14"/>
        <v>1.0381059120201737</v>
      </c>
    </row>
    <row r="114" spans="1:28">
      <c r="A114" s="1">
        <v>44008</v>
      </c>
      <c r="B114" s="3">
        <v>113</v>
      </c>
      <c r="C114">
        <v>2811</v>
      </c>
      <c r="D114" s="3">
        <v>113</v>
      </c>
      <c r="E114" s="5">
        <f t="shared" si="7"/>
        <v>1.059155990957046</v>
      </c>
      <c r="F114" s="3">
        <v>113</v>
      </c>
      <c r="G114" s="5">
        <f t="shared" si="6"/>
        <v>157</v>
      </c>
      <c r="H114" s="3">
        <v>113</v>
      </c>
      <c r="I114" s="5">
        <v>34937</v>
      </c>
      <c r="J114" s="3">
        <v>113</v>
      </c>
      <c r="K114">
        <f t="shared" si="8"/>
        <v>1.0476176197187321</v>
      </c>
      <c r="L114" s="3">
        <v>113</v>
      </c>
      <c r="M114">
        <f t="shared" si="9"/>
        <v>1588</v>
      </c>
      <c r="N114">
        <f t="shared" si="10"/>
        <v>4243</v>
      </c>
      <c r="O114" s="3">
        <v>113</v>
      </c>
      <c r="P114">
        <v>84442</v>
      </c>
      <c r="Q114" s="3">
        <v>113</v>
      </c>
      <c r="R114" s="7">
        <f t="shared" si="3"/>
        <v>1.0529058965822518</v>
      </c>
      <c r="S114" s="3">
        <v>113</v>
      </c>
      <c r="T114">
        <f t="shared" si="2"/>
        <v>4.9265585109771335</v>
      </c>
      <c r="U114" s="3">
        <v>113</v>
      </c>
      <c r="V114">
        <f t="shared" si="4"/>
        <v>4243</v>
      </c>
      <c r="W114" s="3">
        <v>113</v>
      </c>
      <c r="X114">
        <f t="shared" si="11"/>
        <v>46694</v>
      </c>
      <c r="Y114">
        <f t="shared" si="13"/>
        <v>1.056520952122364</v>
      </c>
      <c r="Z114" s="3">
        <v>113</v>
      </c>
      <c r="AA114">
        <v>46556</v>
      </c>
      <c r="AB114" s="7">
        <f t="shared" si="14"/>
        <v>1.0471434997750788</v>
      </c>
    </row>
    <row r="115" spans="1:28">
      <c r="A115" s="1">
        <v>44009</v>
      </c>
      <c r="B115" s="3">
        <v>114</v>
      </c>
      <c r="C115">
        <v>2939</v>
      </c>
      <c r="D115" s="3">
        <v>114</v>
      </c>
      <c r="E115" s="5">
        <f t="shared" si="7"/>
        <v>1.0455353966559944</v>
      </c>
      <c r="F115" s="3">
        <v>114</v>
      </c>
      <c r="G115" s="5">
        <f t="shared" si="6"/>
        <v>128</v>
      </c>
      <c r="H115" s="3">
        <v>114</v>
      </c>
      <c r="I115">
        <v>36273</v>
      </c>
      <c r="J115" s="3">
        <v>114</v>
      </c>
      <c r="K115">
        <f t="shared" si="8"/>
        <v>1.0382402610413028</v>
      </c>
      <c r="L115" s="3">
        <v>114</v>
      </c>
      <c r="M115">
        <f t="shared" si="9"/>
        <v>1336</v>
      </c>
      <c r="N115">
        <f t="shared" si="10"/>
        <v>4149</v>
      </c>
      <c r="O115" s="3">
        <v>114</v>
      </c>
      <c r="P115">
        <f>P114+4149</f>
        <v>88591</v>
      </c>
      <c r="Q115" s="3">
        <v>114</v>
      </c>
      <c r="R115" s="7">
        <f t="shared" ref="R115:R181" si="15">P115/P114</f>
        <v>1.0491343170460197</v>
      </c>
      <c r="S115" s="3">
        <v>114</v>
      </c>
      <c r="T115">
        <f t="shared" ref="T115:T181" si="16">LOG10(P115)</f>
        <v>4.9473896039539671</v>
      </c>
      <c r="U115" s="3">
        <v>114</v>
      </c>
      <c r="V115">
        <f t="shared" ref="V115:V181" si="17">P115-P114</f>
        <v>4149</v>
      </c>
      <c r="W115" s="3">
        <v>114</v>
      </c>
      <c r="X115">
        <f t="shared" si="11"/>
        <v>49379</v>
      </c>
      <c r="Y115">
        <f t="shared" si="13"/>
        <v>1.0575020345226367</v>
      </c>
      <c r="Z115" s="3">
        <v>114</v>
      </c>
      <c r="AA115">
        <v>49238</v>
      </c>
      <c r="AB115" s="7">
        <f t="shared" si="14"/>
        <v>1.0576080419280007</v>
      </c>
    </row>
    <row r="116" spans="1:28">
      <c r="A116" s="1">
        <v>44010</v>
      </c>
      <c r="B116" s="3">
        <v>115</v>
      </c>
      <c r="C116">
        <v>3106</v>
      </c>
      <c r="D116" s="3">
        <v>115</v>
      </c>
      <c r="E116" s="5">
        <f t="shared" si="7"/>
        <v>1.0568220483157535</v>
      </c>
      <c r="F116" s="3">
        <v>115</v>
      </c>
      <c r="G116" s="5">
        <f t="shared" si="6"/>
        <v>167</v>
      </c>
      <c r="H116" s="3">
        <v>115</v>
      </c>
      <c r="I116">
        <v>38280</v>
      </c>
      <c r="J116" s="3">
        <v>115</v>
      </c>
      <c r="K116">
        <f t="shared" si="8"/>
        <v>1.055330411049541</v>
      </c>
      <c r="L116" s="3">
        <v>115</v>
      </c>
      <c r="M116">
        <f t="shared" si="9"/>
        <v>2007</v>
      </c>
      <c r="N116">
        <f t="shared" si="10"/>
        <v>3178</v>
      </c>
      <c r="O116" s="3">
        <v>115</v>
      </c>
      <c r="P116">
        <f>P115+3178</f>
        <v>91769</v>
      </c>
      <c r="Q116" s="3">
        <v>115</v>
      </c>
      <c r="R116" s="7">
        <f t="shared" si="15"/>
        <v>1.0358727184476979</v>
      </c>
      <c r="S116" s="3">
        <v>115</v>
      </c>
      <c r="T116">
        <f t="shared" si="16"/>
        <v>4.9626959992553044</v>
      </c>
      <c r="U116" s="3">
        <v>115</v>
      </c>
      <c r="V116">
        <f t="shared" si="17"/>
        <v>3178</v>
      </c>
      <c r="W116" s="3">
        <v>115</v>
      </c>
      <c r="X116">
        <f t="shared" si="11"/>
        <v>50383</v>
      </c>
      <c r="Y116">
        <f t="shared" si="13"/>
        <v>1.0203325300228843</v>
      </c>
      <c r="Z116" s="3">
        <v>115</v>
      </c>
      <c r="AA116">
        <v>50228</v>
      </c>
      <c r="AB116" s="7">
        <f t="shared" si="14"/>
        <v>1.0201064218692879</v>
      </c>
    </row>
    <row r="117" spans="1:28">
      <c r="A117" s="1">
        <v>44011</v>
      </c>
      <c r="B117" s="3">
        <v>116</v>
      </c>
      <c r="C117">
        <v>3223</v>
      </c>
      <c r="D117" s="3">
        <v>116</v>
      </c>
      <c r="E117" s="5">
        <f t="shared" si="7"/>
        <v>1.0376690276883451</v>
      </c>
      <c r="F117" s="3">
        <v>116</v>
      </c>
      <c r="G117" s="5">
        <f t="shared" si="6"/>
        <v>117</v>
      </c>
      <c r="H117" s="3">
        <v>116</v>
      </c>
      <c r="I117" s="5">
        <v>39954</v>
      </c>
      <c r="J117" s="3">
        <v>116</v>
      </c>
      <c r="K117">
        <f t="shared" si="8"/>
        <v>1.043730407523511</v>
      </c>
      <c r="L117" s="3">
        <v>116</v>
      </c>
      <c r="M117">
        <f t="shared" si="9"/>
        <v>1674</v>
      </c>
      <c r="N117">
        <f t="shared" si="10"/>
        <v>3274</v>
      </c>
      <c r="O117" s="3">
        <v>116</v>
      </c>
      <c r="P117">
        <f>P116+3274</f>
        <v>95043</v>
      </c>
      <c r="Q117" s="3">
        <v>116</v>
      </c>
      <c r="R117" s="7">
        <f t="shared" si="15"/>
        <v>1.0356765356492934</v>
      </c>
      <c r="S117" s="3">
        <v>116</v>
      </c>
      <c r="T117">
        <f t="shared" si="16"/>
        <v>4.9779201362112238</v>
      </c>
      <c r="U117" s="3">
        <v>116</v>
      </c>
      <c r="V117">
        <f t="shared" si="17"/>
        <v>3274</v>
      </c>
      <c r="W117" s="3">
        <v>116</v>
      </c>
      <c r="X117">
        <f t="shared" si="11"/>
        <v>51866</v>
      </c>
      <c r="Y117">
        <f t="shared" si="13"/>
        <v>1.0294345314887958</v>
      </c>
      <c r="Z117" s="3">
        <v>116</v>
      </c>
      <c r="AA117">
        <v>51707</v>
      </c>
      <c r="AB117" s="7">
        <f t="shared" si="14"/>
        <v>1.0294457274826789</v>
      </c>
    </row>
    <row r="118" spans="1:28">
      <c r="A118" s="1">
        <v>44012</v>
      </c>
      <c r="B118" s="3">
        <v>116</v>
      </c>
      <c r="C118">
        <v>3334</v>
      </c>
      <c r="D118" s="3">
        <v>117</v>
      </c>
      <c r="E118" s="5">
        <f t="shared" si="7"/>
        <v>1.0344399627676077</v>
      </c>
      <c r="F118" s="3">
        <v>117</v>
      </c>
      <c r="G118" s="5">
        <f t="shared" si="6"/>
        <v>111</v>
      </c>
      <c r="H118" s="3">
        <v>117</v>
      </c>
      <c r="I118">
        <v>42073</v>
      </c>
      <c r="J118" s="3">
        <v>117</v>
      </c>
      <c r="K118">
        <f t="shared" si="8"/>
        <v>1.0530359913900986</v>
      </c>
      <c r="L118" s="3">
        <v>117</v>
      </c>
      <c r="M118">
        <f t="shared" si="9"/>
        <v>2119</v>
      </c>
      <c r="N118">
        <f t="shared" si="10"/>
        <v>2803</v>
      </c>
      <c r="O118" s="3">
        <v>117</v>
      </c>
      <c r="P118">
        <f>P117+2803</f>
        <v>97846</v>
      </c>
      <c r="Q118" s="3">
        <v>117</v>
      </c>
      <c r="R118" s="7">
        <f t="shared" si="15"/>
        <v>1.0294919141862104</v>
      </c>
      <c r="S118" s="3">
        <v>117</v>
      </c>
      <c r="T118">
        <f t="shared" si="16"/>
        <v>4.9905430761520622</v>
      </c>
      <c r="U118" s="3">
        <v>117</v>
      </c>
      <c r="V118">
        <f t="shared" si="17"/>
        <v>2803</v>
      </c>
      <c r="W118" s="3">
        <v>117</v>
      </c>
      <c r="X118">
        <f t="shared" si="11"/>
        <v>52439</v>
      </c>
      <c r="Y118">
        <f t="shared" si="13"/>
        <v>1.0110476998419002</v>
      </c>
      <c r="Z118" s="3">
        <v>117</v>
      </c>
      <c r="AA118">
        <v>52279</v>
      </c>
      <c r="AB118" s="7">
        <f t="shared" si="14"/>
        <v>1.0110623319859979</v>
      </c>
    </row>
    <row r="119" spans="1:28">
      <c r="A119" s="1">
        <v>44013</v>
      </c>
      <c r="B119" s="3">
        <v>117</v>
      </c>
      <c r="C119">
        <v>3470</v>
      </c>
      <c r="D119" s="3">
        <v>118</v>
      </c>
      <c r="E119" s="5">
        <f t="shared" si="7"/>
        <v>1.0407918416316737</v>
      </c>
      <c r="F119" s="3">
        <v>118</v>
      </c>
      <c r="G119" s="5">
        <f t="shared" si="6"/>
        <v>136</v>
      </c>
      <c r="H119" s="3">
        <v>118</v>
      </c>
      <c r="I119">
        <v>43407</v>
      </c>
      <c r="J119" s="3">
        <v>118</v>
      </c>
      <c r="K119">
        <f t="shared" si="8"/>
        <v>1.031706795331923</v>
      </c>
      <c r="L119" s="3">
        <v>118</v>
      </c>
      <c r="M119">
        <f t="shared" si="9"/>
        <v>1334</v>
      </c>
      <c r="N119">
        <f t="shared" si="10"/>
        <v>4163</v>
      </c>
      <c r="O119" s="3">
        <v>118</v>
      </c>
      <c r="P119">
        <v>102009</v>
      </c>
      <c r="Q119" s="3">
        <v>118</v>
      </c>
      <c r="R119" s="7">
        <f t="shared" si="15"/>
        <v>1.0425464505447335</v>
      </c>
      <c r="S119" s="3">
        <v>118</v>
      </c>
      <c r="T119">
        <f t="shared" si="16"/>
        <v>5.0086384901727685</v>
      </c>
      <c r="U119" s="3">
        <v>118</v>
      </c>
      <c r="V119">
        <f t="shared" si="17"/>
        <v>4163</v>
      </c>
      <c r="W119" s="3">
        <v>118</v>
      </c>
      <c r="X119">
        <f t="shared" si="11"/>
        <v>55132</v>
      </c>
      <c r="Y119">
        <f t="shared" si="13"/>
        <v>1.0513549076069337</v>
      </c>
      <c r="Z119" s="3">
        <v>118</v>
      </c>
      <c r="AA119">
        <v>54941</v>
      </c>
      <c r="AB119" s="7">
        <f t="shared" si="14"/>
        <v>1.0509191070984525</v>
      </c>
    </row>
    <row r="120" spans="1:28">
      <c r="A120" s="1">
        <v>44014</v>
      </c>
      <c r="B120" s="3">
        <v>118</v>
      </c>
      <c r="C120">
        <v>3641</v>
      </c>
      <c r="D120" s="3">
        <v>118</v>
      </c>
      <c r="E120" s="5">
        <f t="shared" si="7"/>
        <v>1.0492795389048992</v>
      </c>
      <c r="F120" s="3">
        <v>118</v>
      </c>
      <c r="G120" s="5">
        <f t="shared" si="6"/>
        <v>171</v>
      </c>
      <c r="H120" s="3">
        <v>118</v>
      </c>
      <c r="I120">
        <v>44531</v>
      </c>
      <c r="J120" s="3">
        <v>118</v>
      </c>
      <c r="K120">
        <f t="shared" si="8"/>
        <v>1.0258944409887807</v>
      </c>
      <c r="L120" s="3">
        <v>118</v>
      </c>
      <c r="M120">
        <f t="shared" si="9"/>
        <v>1124</v>
      </c>
      <c r="N120">
        <f t="shared" si="10"/>
        <v>4101</v>
      </c>
      <c r="O120" s="3">
        <v>118</v>
      </c>
      <c r="P120">
        <v>106110</v>
      </c>
      <c r="Q120" s="3">
        <v>118</v>
      </c>
      <c r="R120" s="7">
        <f t="shared" si="15"/>
        <v>1.0402023350880805</v>
      </c>
      <c r="S120" s="3">
        <v>118</v>
      </c>
      <c r="T120">
        <f t="shared" si="16"/>
        <v>5.025756314534414</v>
      </c>
      <c r="U120" s="3">
        <v>118</v>
      </c>
      <c r="V120">
        <f t="shared" si="17"/>
        <v>4101</v>
      </c>
      <c r="W120" s="3">
        <v>118</v>
      </c>
      <c r="X120">
        <f t="shared" si="11"/>
        <v>57938</v>
      </c>
      <c r="Y120">
        <f t="shared" si="13"/>
        <v>1.0508960313429587</v>
      </c>
      <c r="Z120" s="3">
        <v>118</v>
      </c>
      <c r="AA120">
        <v>54941</v>
      </c>
      <c r="AB120" s="7">
        <f t="shared" si="14"/>
        <v>1</v>
      </c>
    </row>
    <row r="121" spans="1:28">
      <c r="A121" s="1">
        <v>44015</v>
      </c>
      <c r="B121" s="3">
        <v>119</v>
      </c>
      <c r="C121">
        <v>3777</v>
      </c>
      <c r="D121" s="3">
        <v>119</v>
      </c>
      <c r="E121" s="5">
        <f t="shared" si="7"/>
        <v>1.0373523757209557</v>
      </c>
      <c r="F121" s="3">
        <v>119</v>
      </c>
      <c r="G121" s="5">
        <f t="shared" si="6"/>
        <v>136</v>
      </c>
      <c r="H121" s="3">
        <v>119</v>
      </c>
      <c r="I121" s="5">
        <v>45334</v>
      </c>
      <c r="J121" s="3">
        <v>119</v>
      </c>
      <c r="K121">
        <f t="shared" si="8"/>
        <v>1.0180323819361794</v>
      </c>
      <c r="L121" s="3">
        <v>119</v>
      </c>
      <c r="M121">
        <f t="shared" si="9"/>
        <v>803</v>
      </c>
      <c r="N121">
        <f t="shared" si="10"/>
        <v>3395</v>
      </c>
      <c r="O121" s="3">
        <v>119</v>
      </c>
      <c r="P121">
        <v>109505</v>
      </c>
      <c r="Q121" s="3">
        <v>119</v>
      </c>
      <c r="R121" s="7">
        <f t="shared" si="15"/>
        <v>1.0319950994251248</v>
      </c>
      <c r="S121" s="3">
        <v>119</v>
      </c>
      <c r="T121">
        <f t="shared" si="16"/>
        <v>5.0394339495216531</v>
      </c>
      <c r="U121" s="3">
        <v>119</v>
      </c>
      <c r="V121">
        <f t="shared" si="17"/>
        <v>3395</v>
      </c>
      <c r="W121" s="3">
        <v>119</v>
      </c>
      <c r="X121">
        <f t="shared" si="11"/>
        <v>60394</v>
      </c>
      <c r="Y121">
        <f t="shared" si="13"/>
        <v>1.0423901411854051</v>
      </c>
      <c r="Z121" s="3">
        <v>119</v>
      </c>
      <c r="AA121">
        <v>60156</v>
      </c>
      <c r="AB121" s="7">
        <f t="shared" si="14"/>
        <v>1.0949200050963761</v>
      </c>
    </row>
    <row r="122" spans="1:28">
      <c r="A122" s="1">
        <v>44016</v>
      </c>
      <c r="B122" s="3">
        <v>120</v>
      </c>
      <c r="C122">
        <v>3942</v>
      </c>
      <c r="D122" s="3">
        <v>120</v>
      </c>
      <c r="E122" s="5">
        <f t="shared" si="7"/>
        <v>1.0436854646544877</v>
      </c>
      <c r="F122" s="3">
        <v>120</v>
      </c>
      <c r="G122" s="5">
        <f t="shared" si="6"/>
        <v>165</v>
      </c>
      <c r="H122" s="3">
        <v>120</v>
      </c>
      <c r="I122">
        <v>46563</v>
      </c>
      <c r="J122" s="3">
        <v>120</v>
      </c>
      <c r="K122">
        <f t="shared" si="8"/>
        <v>1.027109895442714</v>
      </c>
      <c r="L122" s="3">
        <v>120</v>
      </c>
      <c r="M122">
        <f t="shared" si="9"/>
        <v>1229</v>
      </c>
      <c r="N122">
        <f t="shared" si="10"/>
        <v>3884</v>
      </c>
      <c r="O122" s="3">
        <v>120</v>
      </c>
      <c r="P122">
        <v>113389</v>
      </c>
      <c r="Q122" s="3">
        <v>120</v>
      </c>
      <c r="R122" s="7">
        <f t="shared" si="15"/>
        <v>1.0354687000593581</v>
      </c>
      <c r="S122" s="3">
        <v>120</v>
      </c>
      <c r="T122">
        <f t="shared" si="16"/>
        <v>5.0545709251828468</v>
      </c>
      <c r="U122" s="3">
        <v>120</v>
      </c>
      <c r="V122">
        <f t="shared" si="17"/>
        <v>3884</v>
      </c>
      <c r="W122" s="3">
        <v>120</v>
      </c>
      <c r="X122">
        <f t="shared" si="11"/>
        <v>62884</v>
      </c>
      <c r="Y122">
        <f t="shared" ref="Y122:Y181" si="18">X122/X121</f>
        <v>1.0412292611848859</v>
      </c>
      <c r="Z122" s="3">
        <v>120</v>
      </c>
      <c r="AA122">
        <v>62632</v>
      </c>
      <c r="AB122" s="7">
        <f t="shared" si="14"/>
        <v>1.0411596515725781</v>
      </c>
    </row>
    <row r="123" spans="1:28">
      <c r="A123" s="1">
        <v>44017</v>
      </c>
      <c r="B123" s="3">
        <v>121</v>
      </c>
      <c r="C123">
        <v>4064</v>
      </c>
      <c r="D123" s="3">
        <v>121</v>
      </c>
      <c r="E123" s="5">
        <f t="shared" si="7"/>
        <v>1.0309487569761542</v>
      </c>
      <c r="F123" s="3">
        <v>121</v>
      </c>
      <c r="G123" s="5">
        <f t="shared" si="6"/>
        <v>122</v>
      </c>
      <c r="H123" s="3">
        <v>121</v>
      </c>
      <c r="I123">
        <v>47881</v>
      </c>
      <c r="J123" s="3">
        <v>121</v>
      </c>
      <c r="K123">
        <f t="shared" si="8"/>
        <v>1.0283057363142409</v>
      </c>
      <c r="L123" s="3">
        <v>121</v>
      </c>
      <c r="M123">
        <f t="shared" si="9"/>
        <v>1318</v>
      </c>
      <c r="N123">
        <f t="shared" si="10"/>
        <v>3721</v>
      </c>
      <c r="O123" s="3">
        <v>121</v>
      </c>
      <c r="P123">
        <v>117110</v>
      </c>
      <c r="Q123" s="3">
        <v>121</v>
      </c>
      <c r="R123" s="7">
        <f t="shared" si="15"/>
        <v>1.0328162343789962</v>
      </c>
      <c r="S123" s="3">
        <v>121</v>
      </c>
      <c r="T123">
        <f t="shared" si="16"/>
        <v>5.0685939809766509</v>
      </c>
      <c r="U123" s="3">
        <v>121</v>
      </c>
      <c r="V123">
        <f t="shared" si="17"/>
        <v>3721</v>
      </c>
      <c r="W123" s="3">
        <v>121</v>
      </c>
      <c r="X123">
        <f t="shared" si="11"/>
        <v>65165</v>
      </c>
      <c r="Y123">
        <f t="shared" si="18"/>
        <v>1.0362731378411043</v>
      </c>
      <c r="Z123" s="3">
        <v>121</v>
      </c>
      <c r="AA123">
        <v>64907</v>
      </c>
      <c r="AB123" s="7">
        <f t="shared" ref="AB123:AB181" si="19">AA123/AA122</f>
        <v>1.036323285221612</v>
      </c>
    </row>
    <row r="124" spans="1:28">
      <c r="A124" s="1">
        <v>44018</v>
      </c>
      <c r="B124" s="3">
        <v>122</v>
      </c>
      <c r="C124">
        <v>4210</v>
      </c>
      <c r="D124" s="3">
        <v>122</v>
      </c>
      <c r="E124" s="5">
        <f t="shared" si="7"/>
        <v>1.0359251968503937</v>
      </c>
      <c r="F124" s="3">
        <v>122</v>
      </c>
      <c r="G124" s="5">
        <f t="shared" si="6"/>
        <v>146</v>
      </c>
      <c r="H124" s="3">
        <v>122</v>
      </c>
      <c r="I124">
        <v>50370</v>
      </c>
      <c r="J124" s="3">
        <v>122</v>
      </c>
      <c r="K124">
        <f t="shared" si="8"/>
        <v>1.0519830412898645</v>
      </c>
      <c r="L124" s="3">
        <v>122</v>
      </c>
      <c r="M124">
        <f t="shared" si="9"/>
        <v>2489</v>
      </c>
      <c r="N124">
        <f t="shared" si="10"/>
        <v>3171</v>
      </c>
      <c r="O124" s="3">
        <v>122</v>
      </c>
      <c r="P124">
        <v>120281</v>
      </c>
      <c r="Q124" s="3">
        <v>122</v>
      </c>
      <c r="R124" s="7">
        <f t="shared" si="15"/>
        <v>1.027077106993425</v>
      </c>
      <c r="S124" s="3">
        <v>122</v>
      </c>
      <c r="T124">
        <f t="shared" si="16"/>
        <v>5.0801970301091961</v>
      </c>
      <c r="U124" s="3">
        <v>122</v>
      </c>
      <c r="V124">
        <f t="shared" si="17"/>
        <v>3171</v>
      </c>
      <c r="W124" s="3">
        <v>122</v>
      </c>
      <c r="X124">
        <f t="shared" si="11"/>
        <v>65701</v>
      </c>
      <c r="Y124">
        <f t="shared" si="18"/>
        <v>1.0082252743036906</v>
      </c>
      <c r="Z124" s="3">
        <v>122</v>
      </c>
      <c r="AA124">
        <v>65458</v>
      </c>
      <c r="AB124" s="7">
        <f t="shared" si="19"/>
        <v>1.0084890689756112</v>
      </c>
    </row>
    <row r="125" spans="1:28">
      <c r="A125" s="1">
        <v>44019</v>
      </c>
      <c r="B125" s="3">
        <v>123</v>
      </c>
      <c r="C125">
        <v>4359</v>
      </c>
      <c r="D125" s="3">
        <v>123</v>
      </c>
      <c r="E125" s="5">
        <f t="shared" si="7"/>
        <v>1.0353919239904987</v>
      </c>
      <c r="F125" s="3">
        <v>123</v>
      </c>
      <c r="G125" s="5">
        <f t="shared" si="6"/>
        <v>149</v>
      </c>
      <c r="H125" s="3">
        <v>123</v>
      </c>
      <c r="I125" s="5">
        <v>51861</v>
      </c>
      <c r="J125" s="3">
        <v>123</v>
      </c>
      <c r="K125">
        <f t="shared" si="8"/>
        <v>1.0296009529481835</v>
      </c>
      <c r="L125" s="3">
        <v>123</v>
      </c>
      <c r="M125">
        <f t="shared" si="9"/>
        <v>1491</v>
      </c>
      <c r="N125">
        <f t="shared" si="10"/>
        <v>4213</v>
      </c>
      <c r="O125" s="3">
        <v>123</v>
      </c>
      <c r="P125">
        <v>124494</v>
      </c>
      <c r="Q125" s="3">
        <v>123</v>
      </c>
      <c r="R125" s="7">
        <f t="shared" si="15"/>
        <v>1.0350263133828286</v>
      </c>
      <c r="S125" s="3">
        <v>123</v>
      </c>
      <c r="T125">
        <f t="shared" si="16"/>
        <v>5.0951484210728557</v>
      </c>
      <c r="U125" s="3">
        <v>123</v>
      </c>
      <c r="V125">
        <f t="shared" si="17"/>
        <v>4213</v>
      </c>
      <c r="W125" s="3">
        <v>123</v>
      </c>
      <c r="X125">
        <f t="shared" si="11"/>
        <v>68274</v>
      </c>
      <c r="Y125">
        <f t="shared" si="18"/>
        <v>1.0391622654145294</v>
      </c>
      <c r="Z125" s="3">
        <v>123</v>
      </c>
      <c r="AA125">
        <v>68027</v>
      </c>
      <c r="AB125" s="7">
        <f t="shared" si="19"/>
        <v>1.0392465397659567</v>
      </c>
    </row>
    <row r="126" spans="1:28">
      <c r="A126" s="1">
        <v>44020</v>
      </c>
      <c r="B126" s="3">
        <v>124</v>
      </c>
      <c r="C126">
        <v>4527</v>
      </c>
      <c r="D126" s="3">
        <v>124</v>
      </c>
      <c r="E126" s="5">
        <f t="shared" si="7"/>
        <v>1.0385409497591191</v>
      </c>
      <c r="F126" s="3">
        <v>124</v>
      </c>
      <c r="G126" s="5">
        <f t="shared" si="6"/>
        <v>168</v>
      </c>
      <c r="H126" s="3">
        <v>124</v>
      </c>
      <c r="I126" s="5">
        <v>53634</v>
      </c>
      <c r="J126" s="3">
        <v>124</v>
      </c>
      <c r="K126">
        <f t="shared" si="8"/>
        <v>1.0341875397697693</v>
      </c>
      <c r="L126" s="3">
        <v>124</v>
      </c>
      <c r="M126">
        <f t="shared" si="9"/>
        <v>1773</v>
      </c>
      <c r="N126">
        <f t="shared" si="10"/>
        <v>4144</v>
      </c>
      <c r="O126" s="3">
        <v>124</v>
      </c>
      <c r="P126">
        <v>128638</v>
      </c>
      <c r="Q126" s="3">
        <v>124</v>
      </c>
      <c r="R126" s="7">
        <f t="shared" si="15"/>
        <v>1.0332867447427185</v>
      </c>
      <c r="S126" s="3">
        <v>124</v>
      </c>
      <c r="T126">
        <f t="shared" si="16"/>
        <v>5.1093692792610614</v>
      </c>
      <c r="U126" s="3">
        <v>124</v>
      </c>
      <c r="V126">
        <f t="shared" si="17"/>
        <v>4144</v>
      </c>
      <c r="W126" s="3">
        <v>124</v>
      </c>
      <c r="X126">
        <f t="shared" si="11"/>
        <v>70477</v>
      </c>
      <c r="Y126">
        <f t="shared" si="18"/>
        <v>1.0322670416263877</v>
      </c>
      <c r="Z126" s="3">
        <v>124</v>
      </c>
      <c r="AA126">
        <v>70213</v>
      </c>
      <c r="AB126" s="7">
        <f t="shared" si="19"/>
        <v>1.0321342996163287</v>
      </c>
    </row>
    <row r="127" spans="1:28">
      <c r="A127" s="1">
        <v>44021</v>
      </c>
      <c r="B127" s="3">
        <v>125</v>
      </c>
      <c r="C127">
        <v>4714</v>
      </c>
      <c r="D127" s="3">
        <v>125</v>
      </c>
      <c r="E127" s="5">
        <f t="shared" si="7"/>
        <v>1.0413077092997569</v>
      </c>
      <c r="F127" s="3">
        <v>125</v>
      </c>
      <c r="G127" s="5">
        <f t="shared" si="6"/>
        <v>187</v>
      </c>
      <c r="H127" s="3">
        <v>125</v>
      </c>
      <c r="I127" s="5">
        <v>56272</v>
      </c>
      <c r="J127" s="3">
        <v>125</v>
      </c>
      <c r="K127">
        <f t="shared" si="8"/>
        <v>1.0491852183316552</v>
      </c>
      <c r="L127" s="3">
        <v>125</v>
      </c>
      <c r="M127">
        <f t="shared" si="9"/>
        <v>2638</v>
      </c>
      <c r="N127">
        <f t="shared" si="10"/>
        <v>5335</v>
      </c>
      <c r="O127" s="3">
        <v>125</v>
      </c>
      <c r="P127">
        <v>133973</v>
      </c>
      <c r="Q127" s="3">
        <v>125</v>
      </c>
      <c r="R127" s="7">
        <f t="shared" si="15"/>
        <v>1.0414729706618573</v>
      </c>
      <c r="S127" s="3">
        <v>125</v>
      </c>
      <c r="T127">
        <f t="shared" si="16"/>
        <v>5.1270172824505096</v>
      </c>
      <c r="U127" s="3">
        <v>125</v>
      </c>
      <c r="V127">
        <f t="shared" si="17"/>
        <v>5335</v>
      </c>
      <c r="W127" s="3">
        <v>125</v>
      </c>
      <c r="X127">
        <f t="shared" si="11"/>
        <v>72987</v>
      </c>
      <c r="Y127">
        <f t="shared" si="18"/>
        <v>1.0356144557798999</v>
      </c>
      <c r="Z127" s="3">
        <v>125</v>
      </c>
      <c r="AA127">
        <v>72716</v>
      </c>
      <c r="AB127" s="7">
        <f t="shared" si="19"/>
        <v>1.0356486690498909</v>
      </c>
    </row>
    <row r="128" spans="1:28">
      <c r="A128" s="1">
        <v>44022</v>
      </c>
      <c r="B128" s="3">
        <v>126</v>
      </c>
      <c r="C128">
        <v>4925</v>
      </c>
      <c r="D128" s="3">
        <v>126</v>
      </c>
      <c r="E128" s="5">
        <f t="shared" si="7"/>
        <v>1.0447602885023335</v>
      </c>
      <c r="F128" s="3">
        <v>126</v>
      </c>
      <c r="G128" s="5">
        <f t="shared" si="6"/>
        <v>211</v>
      </c>
      <c r="H128" s="3">
        <v>126</v>
      </c>
      <c r="I128" s="5">
        <v>58800</v>
      </c>
      <c r="J128" s="3">
        <v>126</v>
      </c>
      <c r="K128">
        <f t="shared" si="8"/>
        <v>1.0449246516917827</v>
      </c>
      <c r="L128" s="3">
        <v>126</v>
      </c>
      <c r="M128">
        <f t="shared" si="9"/>
        <v>2528</v>
      </c>
      <c r="N128">
        <f t="shared" si="10"/>
        <v>6803</v>
      </c>
      <c r="O128" s="3">
        <v>126</v>
      </c>
      <c r="P128">
        <v>140776</v>
      </c>
      <c r="Q128" s="3">
        <v>126</v>
      </c>
      <c r="R128" s="7">
        <f t="shared" si="15"/>
        <v>1.0507788882834601</v>
      </c>
      <c r="S128" s="3">
        <v>126</v>
      </c>
      <c r="T128">
        <f t="shared" si="16"/>
        <v>5.1485286210277108</v>
      </c>
      <c r="U128" s="3">
        <v>126</v>
      </c>
      <c r="V128">
        <f t="shared" si="17"/>
        <v>6803</v>
      </c>
      <c r="W128" s="3">
        <v>126</v>
      </c>
      <c r="X128">
        <f t="shared" si="11"/>
        <v>77051</v>
      </c>
      <c r="Y128">
        <f t="shared" si="18"/>
        <v>1.0556811486977133</v>
      </c>
      <c r="Z128" s="3">
        <v>126</v>
      </c>
      <c r="AA128">
        <v>76774</v>
      </c>
      <c r="AB128" s="7">
        <f t="shared" si="19"/>
        <v>1.0558061499532427</v>
      </c>
    </row>
    <row r="129" spans="1:28">
      <c r="A129" s="1">
        <v>44023</v>
      </c>
      <c r="B129" s="3">
        <v>127</v>
      </c>
      <c r="C129">
        <v>5119</v>
      </c>
      <c r="D129" s="3">
        <v>127</v>
      </c>
      <c r="E129" s="5">
        <f t="shared" si="7"/>
        <v>1.0393908629441624</v>
      </c>
      <c r="F129" s="3">
        <v>127</v>
      </c>
      <c r="G129" s="5">
        <f t="shared" si="6"/>
        <v>194</v>
      </c>
      <c r="H129" s="3">
        <v>127</v>
      </c>
      <c r="I129" s="5">
        <v>61186</v>
      </c>
      <c r="J129" s="3">
        <v>127</v>
      </c>
      <c r="K129">
        <f t="shared" si="8"/>
        <v>1.0405782312925169</v>
      </c>
      <c r="L129" s="3">
        <v>127</v>
      </c>
      <c r="M129">
        <f t="shared" si="9"/>
        <v>2386</v>
      </c>
      <c r="N129">
        <f t="shared" si="10"/>
        <v>4586</v>
      </c>
      <c r="O129" s="3">
        <v>127</v>
      </c>
      <c r="P129">
        <v>145362</v>
      </c>
      <c r="Q129" s="3">
        <v>127</v>
      </c>
      <c r="R129" s="7">
        <f t="shared" si="15"/>
        <v>1.032576575552651</v>
      </c>
      <c r="S129" s="3">
        <v>127</v>
      </c>
      <c r="T129">
        <f t="shared" si="16"/>
        <v>5.1624508896920283</v>
      </c>
      <c r="U129" s="3">
        <v>127</v>
      </c>
      <c r="V129">
        <f t="shared" si="17"/>
        <v>4586</v>
      </c>
      <c r="W129" s="3">
        <v>127</v>
      </c>
      <c r="X129">
        <f t="shared" si="11"/>
        <v>79057</v>
      </c>
      <c r="Y129">
        <f t="shared" si="18"/>
        <v>1.026034704286771</v>
      </c>
      <c r="Z129" s="3">
        <v>127</v>
      </c>
      <c r="AA129">
        <v>78750</v>
      </c>
      <c r="AB129" s="7">
        <f t="shared" si="19"/>
        <v>1.0257378800114623</v>
      </c>
    </row>
    <row r="130" spans="1:28">
      <c r="A130" s="1">
        <v>44024</v>
      </c>
      <c r="B130" s="3">
        <v>128</v>
      </c>
      <c r="C130">
        <v>5307</v>
      </c>
      <c r="D130" s="3">
        <v>128</v>
      </c>
      <c r="E130" s="5">
        <f t="shared" si="7"/>
        <v>1.0367259230318422</v>
      </c>
      <c r="F130" s="3">
        <v>128</v>
      </c>
      <c r="G130" s="5">
        <f t="shared" si="6"/>
        <v>188</v>
      </c>
      <c r="H130" s="3">
        <v>128</v>
      </c>
      <c r="I130" s="5">
        <v>63451</v>
      </c>
      <c r="J130" s="3">
        <v>128</v>
      </c>
      <c r="K130">
        <f t="shared" si="8"/>
        <v>1.0370182721537606</v>
      </c>
      <c r="L130" s="3">
        <v>128</v>
      </c>
      <c r="M130">
        <f t="shared" si="9"/>
        <v>2265</v>
      </c>
      <c r="N130">
        <f t="shared" si="10"/>
        <v>5083</v>
      </c>
      <c r="O130" s="3">
        <v>128</v>
      </c>
      <c r="P130">
        <v>150445</v>
      </c>
      <c r="Q130" s="3">
        <v>128</v>
      </c>
      <c r="R130" s="7">
        <f t="shared" si="15"/>
        <v>1.034967873309393</v>
      </c>
      <c r="S130" s="3">
        <v>128</v>
      </c>
      <c r="T130">
        <f t="shared" si="16"/>
        <v>5.1773777586530798</v>
      </c>
      <c r="U130" s="3">
        <v>128</v>
      </c>
      <c r="V130">
        <f t="shared" si="17"/>
        <v>5083</v>
      </c>
      <c r="W130" s="3">
        <v>128</v>
      </c>
      <c r="X130">
        <f t="shared" ref="X130:X138" si="20">P130-I130-C130</f>
        <v>81687</v>
      </c>
      <c r="Y130">
        <f t="shared" si="18"/>
        <v>1.0332671363699608</v>
      </c>
      <c r="Z130" s="3">
        <v>128</v>
      </c>
      <c r="AA130">
        <v>81360</v>
      </c>
      <c r="AB130" s="7">
        <f t="shared" si="19"/>
        <v>1.0331428571428571</v>
      </c>
    </row>
    <row r="131" spans="1:28">
      <c r="A131" s="1">
        <v>44025</v>
      </c>
      <c r="B131" s="3">
        <v>129</v>
      </c>
      <c r="C131">
        <v>5455</v>
      </c>
      <c r="D131" s="3">
        <v>129</v>
      </c>
      <c r="E131" s="5">
        <f t="shared" si="7"/>
        <v>1.0278876954965139</v>
      </c>
      <c r="F131" s="3">
        <v>129</v>
      </c>
      <c r="G131" s="5">
        <f t="shared" si="6"/>
        <v>148</v>
      </c>
      <c r="H131" s="3">
        <v>129</v>
      </c>
      <c r="I131" s="5">
        <v>65809</v>
      </c>
      <c r="J131" s="3">
        <v>129</v>
      </c>
      <c r="K131">
        <f t="shared" si="8"/>
        <v>1.0371625348694269</v>
      </c>
      <c r="L131" s="3">
        <v>129</v>
      </c>
      <c r="M131">
        <f t="shared" si="9"/>
        <v>2358</v>
      </c>
      <c r="N131">
        <f t="shared" si="10"/>
        <v>3832</v>
      </c>
      <c r="O131" s="3">
        <v>129</v>
      </c>
      <c r="P131">
        <v>154277</v>
      </c>
      <c r="Q131" s="3">
        <v>129</v>
      </c>
      <c r="R131" s="7">
        <f t="shared" si="15"/>
        <v>1.0254711023962246</v>
      </c>
      <c r="S131" s="3">
        <v>129</v>
      </c>
      <c r="T131">
        <f t="shared" si="16"/>
        <v>5.188301185184196</v>
      </c>
      <c r="U131" s="3">
        <v>129</v>
      </c>
      <c r="V131">
        <f t="shared" si="17"/>
        <v>3832</v>
      </c>
      <c r="W131" s="3">
        <v>129</v>
      </c>
      <c r="X131">
        <f t="shared" si="20"/>
        <v>83013</v>
      </c>
      <c r="Y131">
        <f t="shared" si="18"/>
        <v>1.0162326930845789</v>
      </c>
      <c r="Z131" s="3">
        <v>129</v>
      </c>
      <c r="AA131">
        <v>82681</v>
      </c>
      <c r="AB131" s="7">
        <f t="shared" si="19"/>
        <v>1.0162364798426746</v>
      </c>
    </row>
    <row r="132" spans="1:28">
      <c r="A132" s="1">
        <v>44026</v>
      </c>
      <c r="B132" s="3">
        <v>130</v>
      </c>
      <c r="C132">
        <v>5625</v>
      </c>
      <c r="D132" s="3">
        <v>130</v>
      </c>
      <c r="E132" s="5">
        <f t="shared" si="7"/>
        <v>1.0311640696608615</v>
      </c>
      <c r="F132" s="3">
        <v>130</v>
      </c>
      <c r="G132" s="5">
        <f t="shared" si="6"/>
        <v>170</v>
      </c>
      <c r="H132" s="3">
        <v>130</v>
      </c>
      <c r="I132" s="5">
        <v>68806</v>
      </c>
      <c r="J132" s="3">
        <v>130</v>
      </c>
      <c r="K132">
        <f t="shared" si="8"/>
        <v>1.0455408834657873</v>
      </c>
      <c r="L132" s="3">
        <v>130</v>
      </c>
      <c r="M132">
        <f t="shared" si="9"/>
        <v>2997</v>
      </c>
      <c r="N132">
        <f t="shared" si="10"/>
        <v>5621</v>
      </c>
      <c r="O132" s="3">
        <v>130</v>
      </c>
      <c r="P132">
        <v>159898</v>
      </c>
      <c r="Q132" s="3">
        <v>130</v>
      </c>
      <c r="R132" s="7">
        <f t="shared" si="15"/>
        <v>1.0364344652799835</v>
      </c>
      <c r="S132" s="3">
        <v>130</v>
      </c>
      <c r="T132">
        <f t="shared" si="16"/>
        <v>5.2038430316361914</v>
      </c>
      <c r="U132" s="3">
        <v>130</v>
      </c>
      <c r="V132">
        <f t="shared" si="17"/>
        <v>5621</v>
      </c>
      <c r="W132" s="3">
        <v>130</v>
      </c>
      <c r="X132">
        <f t="shared" si="20"/>
        <v>85467</v>
      </c>
      <c r="Y132">
        <f t="shared" si="18"/>
        <v>1.0295616349246504</v>
      </c>
      <c r="Z132" s="3">
        <v>130</v>
      </c>
      <c r="AA132">
        <v>85123</v>
      </c>
      <c r="AB132" s="7">
        <f t="shared" si="19"/>
        <v>1.0295352015577943</v>
      </c>
    </row>
    <row r="133" spans="1:28">
      <c r="A133" s="1">
        <v>44027</v>
      </c>
      <c r="B133" s="3">
        <v>131</v>
      </c>
      <c r="C133">
        <v>5814</v>
      </c>
      <c r="D133" s="3">
        <v>131</v>
      </c>
      <c r="E133" s="5">
        <f t="shared" si="7"/>
        <v>1.0336000000000001</v>
      </c>
      <c r="F133" s="3">
        <v>131</v>
      </c>
      <c r="G133" s="5">
        <f t="shared" si="6"/>
        <v>189</v>
      </c>
      <c r="H133" s="3">
        <v>131</v>
      </c>
      <c r="I133" s="5">
        <v>71736</v>
      </c>
      <c r="J133" s="3">
        <v>131</v>
      </c>
      <c r="K133">
        <f t="shared" si="8"/>
        <v>1.0425834956253814</v>
      </c>
      <c r="L133" s="3">
        <v>131</v>
      </c>
      <c r="M133">
        <f t="shared" si="9"/>
        <v>2930</v>
      </c>
      <c r="N133">
        <f t="shared" si="10"/>
        <v>5271</v>
      </c>
      <c r="O133" s="3">
        <v>131</v>
      </c>
      <c r="P133">
        <v>165169</v>
      </c>
      <c r="Q133" s="3">
        <v>131</v>
      </c>
      <c r="R133" s="7">
        <f t="shared" si="15"/>
        <v>1.0329647650377116</v>
      </c>
      <c r="S133" s="3">
        <v>131</v>
      </c>
      <c r="T133">
        <f t="shared" si="16"/>
        <v>5.2179285393991091</v>
      </c>
      <c r="U133" s="3">
        <v>131</v>
      </c>
      <c r="V133">
        <f t="shared" si="17"/>
        <v>5271</v>
      </c>
      <c r="W133" s="3">
        <v>131</v>
      </c>
      <c r="X133">
        <f t="shared" si="20"/>
        <v>87619</v>
      </c>
      <c r="Y133">
        <f t="shared" si="18"/>
        <v>1.0251793089730539</v>
      </c>
      <c r="Z133" s="3">
        <v>131</v>
      </c>
      <c r="AA133">
        <v>87269</v>
      </c>
      <c r="AB133" s="7">
        <f t="shared" si="19"/>
        <v>1.0252105776347169</v>
      </c>
    </row>
    <row r="134" spans="1:28">
      <c r="A134" s="1">
        <v>44028</v>
      </c>
      <c r="B134" s="3">
        <v>132</v>
      </c>
      <c r="C134">
        <v>6029</v>
      </c>
      <c r="D134" s="3">
        <v>132</v>
      </c>
      <c r="E134" s="5">
        <f t="shared" si="7"/>
        <v>1.0369797041623667</v>
      </c>
      <c r="F134" s="3">
        <v>132</v>
      </c>
      <c r="G134" s="5">
        <f t="shared" si="6"/>
        <v>215</v>
      </c>
      <c r="H134" s="3">
        <v>132</v>
      </c>
      <c r="I134" s="5">
        <v>76164</v>
      </c>
      <c r="J134" s="3">
        <v>132</v>
      </c>
      <c r="K134">
        <f t="shared" si="8"/>
        <v>1.0617263298762127</v>
      </c>
      <c r="L134" s="3">
        <v>132</v>
      </c>
      <c r="M134">
        <f t="shared" si="9"/>
        <v>4428</v>
      </c>
      <c r="N134">
        <f t="shared" si="10"/>
        <v>8037</v>
      </c>
      <c r="O134" s="3">
        <v>132</v>
      </c>
      <c r="P134">
        <v>173206</v>
      </c>
      <c r="Q134" s="3">
        <v>132</v>
      </c>
      <c r="R134" s="7">
        <f t="shared" si="15"/>
        <v>1.0486592520388209</v>
      </c>
      <c r="S134" s="3">
        <v>132</v>
      </c>
      <c r="T134">
        <f t="shared" si="16"/>
        <v>5.2385629322642258</v>
      </c>
      <c r="U134" s="3">
        <v>132</v>
      </c>
      <c r="V134">
        <f t="shared" si="17"/>
        <v>8037</v>
      </c>
      <c r="W134" s="3">
        <v>132</v>
      </c>
      <c r="X134">
        <f t="shared" si="20"/>
        <v>91013</v>
      </c>
      <c r="Y134">
        <f t="shared" si="18"/>
        <v>1.0387358906173318</v>
      </c>
      <c r="Z134" s="3">
        <v>132</v>
      </c>
      <c r="AA134">
        <v>90648</v>
      </c>
      <c r="AB134" s="7">
        <f t="shared" si="19"/>
        <v>1.0387193619727508</v>
      </c>
    </row>
    <row r="135" spans="1:28">
      <c r="A135" s="1">
        <v>44029</v>
      </c>
      <c r="B135" s="3">
        <v>133</v>
      </c>
      <c r="C135">
        <v>6288</v>
      </c>
      <c r="D135" s="3">
        <v>133</v>
      </c>
      <c r="E135" s="5">
        <f t="shared" si="7"/>
        <v>1.0429590313484824</v>
      </c>
      <c r="F135" s="3">
        <v>133</v>
      </c>
      <c r="G135" s="5">
        <f t="shared" si="6"/>
        <v>259</v>
      </c>
      <c r="H135" s="3">
        <v>133</v>
      </c>
      <c r="I135" s="5">
        <v>80637</v>
      </c>
      <c r="J135" s="3">
        <v>133</v>
      </c>
      <c r="K135">
        <f t="shared" si="8"/>
        <v>1.0587285331652749</v>
      </c>
      <c r="L135" s="3">
        <v>133</v>
      </c>
      <c r="M135">
        <f t="shared" si="9"/>
        <v>4473</v>
      </c>
      <c r="N135">
        <f t="shared" si="10"/>
        <v>8934</v>
      </c>
      <c r="O135" s="3">
        <v>133</v>
      </c>
      <c r="P135">
        <v>182140</v>
      </c>
      <c r="Q135" s="3">
        <v>133</v>
      </c>
      <c r="R135" s="7">
        <f t="shared" si="15"/>
        <v>1.0515801993002551</v>
      </c>
      <c r="S135" s="3">
        <v>133</v>
      </c>
      <c r="T135">
        <f t="shared" si="16"/>
        <v>5.2604053322398245</v>
      </c>
      <c r="U135" s="3">
        <v>133</v>
      </c>
      <c r="V135">
        <f t="shared" si="17"/>
        <v>8934</v>
      </c>
      <c r="W135" s="3">
        <v>133</v>
      </c>
      <c r="X135">
        <f t="shared" si="20"/>
        <v>95215</v>
      </c>
      <c r="Y135">
        <f t="shared" si="18"/>
        <v>1.0461692285717425</v>
      </c>
      <c r="Z135" s="3">
        <v>133</v>
      </c>
      <c r="AA135">
        <v>94835</v>
      </c>
      <c r="AB135" s="7">
        <f t="shared" si="19"/>
        <v>1.0461896566940252</v>
      </c>
    </row>
    <row r="136" spans="1:28">
      <c r="A136" s="1">
        <v>44030</v>
      </c>
      <c r="B136" s="3">
        <v>134</v>
      </c>
      <c r="C136">
        <v>6516</v>
      </c>
      <c r="D136" s="3">
        <v>134</v>
      </c>
      <c r="E136" s="5">
        <f t="shared" si="7"/>
        <v>1.0362595419847329</v>
      </c>
      <c r="F136" s="3">
        <v>134</v>
      </c>
      <c r="G136" s="5">
        <f t="shared" si="6"/>
        <v>228</v>
      </c>
      <c r="H136" s="3">
        <v>134</v>
      </c>
      <c r="I136" s="5">
        <v>85836</v>
      </c>
      <c r="J136" s="3">
        <v>134</v>
      </c>
      <c r="K136">
        <f t="shared" si="8"/>
        <v>1.0644741247814278</v>
      </c>
      <c r="L136" s="3">
        <v>134</v>
      </c>
      <c r="M136">
        <f t="shared" si="9"/>
        <v>5199</v>
      </c>
      <c r="N136">
        <f t="shared" si="10"/>
        <v>8560</v>
      </c>
      <c r="O136" s="3">
        <v>134</v>
      </c>
      <c r="P136">
        <v>190700</v>
      </c>
      <c r="Q136" s="3">
        <v>134</v>
      </c>
      <c r="R136" s="7">
        <f t="shared" si="15"/>
        <v>1.0469968156363236</v>
      </c>
      <c r="S136" s="3">
        <v>134</v>
      </c>
      <c r="T136">
        <f t="shared" si="16"/>
        <v>5.2803506930460058</v>
      </c>
      <c r="U136" s="3">
        <v>134</v>
      </c>
      <c r="V136">
        <f t="shared" si="17"/>
        <v>8560</v>
      </c>
      <c r="W136" s="3">
        <v>134</v>
      </c>
      <c r="X136">
        <f t="shared" si="20"/>
        <v>98348</v>
      </c>
      <c r="Y136">
        <f t="shared" si="18"/>
        <v>1.032904479336239</v>
      </c>
      <c r="Z136" s="3">
        <v>134</v>
      </c>
      <c r="AA136">
        <v>97958</v>
      </c>
      <c r="AB136" s="7">
        <f t="shared" si="19"/>
        <v>1.0329308799493857</v>
      </c>
    </row>
    <row r="137" spans="1:28">
      <c r="A137" s="1">
        <v>44031</v>
      </c>
      <c r="B137" s="3">
        <v>135</v>
      </c>
      <c r="C137">
        <v>6736</v>
      </c>
      <c r="D137" s="3">
        <v>135</v>
      </c>
      <c r="E137" s="5">
        <f t="shared" si="7"/>
        <v>1.0337630448127686</v>
      </c>
      <c r="F137" s="3">
        <v>135</v>
      </c>
      <c r="G137" s="5">
        <f t="shared" si="6"/>
        <v>220</v>
      </c>
      <c r="H137" s="3">
        <v>135</v>
      </c>
      <c r="I137">
        <v>91793</v>
      </c>
      <c r="J137" s="3">
        <v>135</v>
      </c>
      <c r="K137">
        <f t="shared" si="8"/>
        <v>1.0693997856377278</v>
      </c>
      <c r="L137" s="3">
        <v>135</v>
      </c>
      <c r="M137">
        <f t="shared" si="9"/>
        <v>5957</v>
      </c>
      <c r="N137">
        <f t="shared" si="10"/>
        <v>6578</v>
      </c>
      <c r="O137" s="3">
        <v>135</v>
      </c>
      <c r="P137">
        <v>197278</v>
      </c>
      <c r="Q137" s="3">
        <v>135</v>
      </c>
      <c r="R137" s="7">
        <f t="shared" si="15"/>
        <v>1.0344939695857367</v>
      </c>
      <c r="S137" s="3">
        <v>135</v>
      </c>
      <c r="T137">
        <f t="shared" si="16"/>
        <v>5.2950786564061243</v>
      </c>
      <c r="U137" s="3">
        <v>135</v>
      </c>
      <c r="V137">
        <f t="shared" si="17"/>
        <v>6578</v>
      </c>
      <c r="W137" s="3">
        <v>135</v>
      </c>
      <c r="X137">
        <f t="shared" si="20"/>
        <v>98749</v>
      </c>
      <c r="Y137">
        <f t="shared" si="18"/>
        <v>1.0040773579533899</v>
      </c>
      <c r="Z137" s="3">
        <v>135</v>
      </c>
      <c r="AA137">
        <v>98355</v>
      </c>
      <c r="AB137" s="7">
        <f t="shared" si="19"/>
        <v>1.0040527573041507</v>
      </c>
    </row>
    <row r="138" spans="1:28">
      <c r="A138" s="1">
        <v>44032</v>
      </c>
      <c r="B138" s="3">
        <v>136</v>
      </c>
      <c r="C138">
        <v>6929</v>
      </c>
      <c r="D138" s="3">
        <v>136</v>
      </c>
      <c r="E138" s="5">
        <f t="shared" si="7"/>
        <v>1.0286520190023754</v>
      </c>
      <c r="F138" s="3">
        <v>136</v>
      </c>
      <c r="G138" s="5">
        <f t="shared" si="6"/>
        <v>193</v>
      </c>
      <c r="H138" s="3">
        <v>136</v>
      </c>
      <c r="I138">
        <v>95804</v>
      </c>
      <c r="J138" s="3">
        <v>136</v>
      </c>
      <c r="K138">
        <f t="shared" si="8"/>
        <v>1.0436961424073732</v>
      </c>
      <c r="L138" s="3">
        <v>136</v>
      </c>
      <c r="M138">
        <f t="shared" si="9"/>
        <v>4011</v>
      </c>
      <c r="N138">
        <f t="shared" si="10"/>
        <v>6727</v>
      </c>
      <c r="O138" s="3">
        <v>136</v>
      </c>
      <c r="P138">
        <v>204005</v>
      </c>
      <c r="Q138" s="3">
        <v>136</v>
      </c>
      <c r="R138" s="7">
        <f t="shared" si="15"/>
        <v>1.0340990885957886</v>
      </c>
      <c r="S138" s="3">
        <v>136</v>
      </c>
      <c r="T138">
        <f t="shared" si="16"/>
        <v>5.30964081176805</v>
      </c>
      <c r="U138" s="3">
        <v>136</v>
      </c>
      <c r="V138">
        <f t="shared" si="17"/>
        <v>6727</v>
      </c>
      <c r="W138" s="3">
        <v>136</v>
      </c>
      <c r="X138">
        <f t="shared" si="20"/>
        <v>101272</v>
      </c>
      <c r="Y138">
        <f t="shared" si="18"/>
        <v>1.0255496258189956</v>
      </c>
      <c r="Z138" s="3">
        <v>136</v>
      </c>
      <c r="AA138">
        <v>100870</v>
      </c>
      <c r="AB138" s="7">
        <f t="shared" si="19"/>
        <v>1.0255706369782929</v>
      </c>
    </row>
    <row r="139" spans="1:28">
      <c r="A139" s="1">
        <v>44033</v>
      </c>
      <c r="B139" s="3">
        <v>137</v>
      </c>
      <c r="C139">
        <v>7166</v>
      </c>
      <c r="D139" s="3">
        <v>137</v>
      </c>
      <c r="E139" s="5">
        <f t="shared" si="7"/>
        <v>1.0342040698513495</v>
      </c>
      <c r="F139" s="3">
        <v>137</v>
      </c>
      <c r="G139" s="5">
        <f t="shared" si="6"/>
        <v>237</v>
      </c>
      <c r="H139" s="3">
        <v>137</v>
      </c>
      <c r="I139">
        <v>98840</v>
      </c>
      <c r="J139" s="3">
        <v>137</v>
      </c>
      <c r="K139">
        <f t="shared" si="8"/>
        <v>1.0316896998037661</v>
      </c>
      <c r="L139" s="3">
        <v>137</v>
      </c>
      <c r="M139">
        <f t="shared" si="9"/>
        <v>3036</v>
      </c>
      <c r="N139">
        <f t="shared" si="10"/>
        <v>7033</v>
      </c>
      <c r="O139" s="3">
        <v>137</v>
      </c>
      <c r="P139">
        <v>211038</v>
      </c>
      <c r="Q139" s="3">
        <v>137</v>
      </c>
      <c r="R139" s="7">
        <f t="shared" si="15"/>
        <v>1.0344746452292837</v>
      </c>
      <c r="S139" s="3">
        <v>137</v>
      </c>
      <c r="T139">
        <f t="shared" si="16"/>
        <v>5.3243606624276518</v>
      </c>
      <c r="U139" s="3">
        <v>137</v>
      </c>
      <c r="V139">
        <f t="shared" si="17"/>
        <v>7033</v>
      </c>
      <c r="W139" s="3">
        <v>137</v>
      </c>
      <c r="X139">
        <f t="shared" ref="X139:X181" si="21">P139-I139-C139</f>
        <v>105032</v>
      </c>
      <c r="Y139">
        <f t="shared" si="18"/>
        <v>1.0371277352081523</v>
      </c>
      <c r="Z139" s="3">
        <v>137</v>
      </c>
      <c r="AA139">
        <v>104624</v>
      </c>
      <c r="AB139" s="7">
        <f t="shared" si="19"/>
        <v>1.0372162188956082</v>
      </c>
    </row>
    <row r="140" spans="1:28">
      <c r="A140" s="1">
        <v>44034</v>
      </c>
      <c r="B140" s="3">
        <v>138</v>
      </c>
      <c r="C140">
        <v>7373</v>
      </c>
      <c r="D140" s="3">
        <v>138</v>
      </c>
      <c r="E140" s="5">
        <f t="shared" si="7"/>
        <v>1.0288864080379569</v>
      </c>
      <c r="F140" s="3">
        <v>138</v>
      </c>
      <c r="G140" s="5">
        <f t="shared" si="6"/>
        <v>207</v>
      </c>
      <c r="H140" s="3">
        <v>138</v>
      </c>
      <c r="I140">
        <v>101613</v>
      </c>
      <c r="J140" s="3">
        <v>138</v>
      </c>
      <c r="K140">
        <f t="shared" si="8"/>
        <v>1.028055443140429</v>
      </c>
      <c r="L140" s="3">
        <v>138</v>
      </c>
      <c r="M140">
        <f t="shared" si="9"/>
        <v>2773</v>
      </c>
      <c r="N140">
        <f t="shared" si="10"/>
        <v>7390</v>
      </c>
      <c r="O140" s="3">
        <v>138</v>
      </c>
      <c r="P140">
        <v>218428</v>
      </c>
      <c r="Q140" s="3">
        <v>138</v>
      </c>
      <c r="R140" s="7">
        <f t="shared" si="15"/>
        <v>1.0350173902330386</v>
      </c>
      <c r="S140" s="3">
        <v>138</v>
      </c>
      <c r="T140">
        <f t="shared" si="16"/>
        <v>5.3393083092435836</v>
      </c>
      <c r="U140" s="3">
        <v>138</v>
      </c>
      <c r="V140">
        <f t="shared" si="17"/>
        <v>7390</v>
      </c>
      <c r="W140" s="3">
        <v>138</v>
      </c>
      <c r="X140">
        <f t="shared" si="21"/>
        <v>109442</v>
      </c>
      <c r="Y140">
        <f t="shared" si="18"/>
        <v>1.041987203899764</v>
      </c>
      <c r="Z140" s="3">
        <v>138</v>
      </c>
      <c r="AA140">
        <v>108005</v>
      </c>
      <c r="AB140" s="7">
        <f t="shared" si="19"/>
        <v>1.0323157210582659</v>
      </c>
    </row>
    <row r="141" spans="1:28">
      <c r="A141" s="1">
        <v>44035</v>
      </c>
      <c r="B141" s="3">
        <v>139</v>
      </c>
      <c r="C141">
        <v>7688</v>
      </c>
      <c r="D141" s="3">
        <v>139</v>
      </c>
      <c r="E141" s="5">
        <f t="shared" si="7"/>
        <v>1.0427234504272345</v>
      </c>
      <c r="F141" s="3">
        <v>139</v>
      </c>
      <c r="G141" s="5">
        <f t="shared" si="6"/>
        <v>315</v>
      </c>
      <c r="H141" s="3">
        <v>139</v>
      </c>
      <c r="I141" s="5">
        <v>107951</v>
      </c>
      <c r="J141" s="3">
        <v>139</v>
      </c>
      <c r="K141">
        <f t="shared" si="8"/>
        <v>1.0623739088502455</v>
      </c>
      <c r="L141" s="3">
        <v>139</v>
      </c>
      <c r="M141">
        <f t="shared" si="9"/>
        <v>6338</v>
      </c>
      <c r="N141">
        <f t="shared" si="10"/>
        <v>7945</v>
      </c>
      <c r="O141" s="3">
        <v>139</v>
      </c>
      <c r="P141">
        <v>226373</v>
      </c>
      <c r="Q141" s="3">
        <v>139</v>
      </c>
      <c r="R141" s="7">
        <f t="shared" si="15"/>
        <v>1.0363735418536084</v>
      </c>
      <c r="S141" s="3">
        <v>139</v>
      </c>
      <c r="T141">
        <f t="shared" si="16"/>
        <v>5.3548246263577823</v>
      </c>
      <c r="U141" s="3">
        <v>139</v>
      </c>
      <c r="V141">
        <f t="shared" si="17"/>
        <v>7945</v>
      </c>
      <c r="W141" s="3">
        <v>139</v>
      </c>
      <c r="X141">
        <f t="shared" si="21"/>
        <v>110734</v>
      </c>
      <c r="Y141">
        <f t="shared" si="18"/>
        <v>1.0118053398146964</v>
      </c>
      <c r="Z141" s="3">
        <v>139</v>
      </c>
      <c r="AA141">
        <v>109005</v>
      </c>
      <c r="AB141" s="7">
        <f t="shared" si="19"/>
        <v>1.0092588306096939</v>
      </c>
    </row>
    <row r="142" spans="1:28">
      <c r="A142" s="1">
        <v>44036</v>
      </c>
      <c r="B142" s="3">
        <v>140</v>
      </c>
      <c r="C142">
        <v>7975</v>
      </c>
      <c r="D142" s="3">
        <v>140</v>
      </c>
      <c r="E142" s="5">
        <f t="shared" si="7"/>
        <v>1.0373309053069719</v>
      </c>
      <c r="F142" s="3">
        <v>140</v>
      </c>
      <c r="G142" s="5">
        <f t="shared" si="6"/>
        <v>287</v>
      </c>
      <c r="H142" s="3">
        <v>140</v>
      </c>
      <c r="I142" s="5">
        <v>113864</v>
      </c>
      <c r="J142" s="3">
        <v>140</v>
      </c>
      <c r="K142">
        <f t="shared" si="8"/>
        <v>1.0547748515530195</v>
      </c>
      <c r="L142" s="3">
        <v>140</v>
      </c>
      <c r="M142">
        <f t="shared" si="9"/>
        <v>5913</v>
      </c>
      <c r="N142">
        <f t="shared" si="10"/>
        <v>7168</v>
      </c>
      <c r="O142" s="3">
        <v>140</v>
      </c>
      <c r="P142">
        <v>233541</v>
      </c>
      <c r="Q142" s="3">
        <v>140</v>
      </c>
      <c r="R142" s="7">
        <f t="shared" si="15"/>
        <v>1.03166455363493</v>
      </c>
      <c r="S142" s="3">
        <v>140</v>
      </c>
      <c r="T142">
        <f t="shared" si="16"/>
        <v>5.3683631354831451</v>
      </c>
      <c r="U142" s="3">
        <v>140</v>
      </c>
      <c r="V142">
        <f t="shared" si="17"/>
        <v>7168</v>
      </c>
      <c r="W142" s="3">
        <v>140</v>
      </c>
      <c r="X142">
        <f t="shared" si="21"/>
        <v>111702</v>
      </c>
      <c r="Y142">
        <f t="shared" si="18"/>
        <v>1.0087416692253508</v>
      </c>
      <c r="Z142" s="3">
        <v>140</v>
      </c>
      <c r="AA142">
        <v>114857</v>
      </c>
      <c r="AB142" s="7">
        <f t="shared" si="19"/>
        <v>1.0536856107518004</v>
      </c>
    </row>
    <row r="143" spans="1:28">
      <c r="A143" s="1">
        <v>44037</v>
      </c>
      <c r="B143" s="3">
        <v>141</v>
      </c>
      <c r="C143">
        <v>8269</v>
      </c>
      <c r="D143" s="3">
        <v>141</v>
      </c>
      <c r="E143" s="5">
        <f t="shared" si="7"/>
        <v>1.0368652037617554</v>
      </c>
      <c r="F143" s="3">
        <v>141</v>
      </c>
      <c r="G143" s="5">
        <f t="shared" si="6"/>
        <v>294</v>
      </c>
      <c r="H143" s="3">
        <v>141</v>
      </c>
      <c r="I143" s="5">
        <v>119667</v>
      </c>
      <c r="J143" s="3">
        <v>141</v>
      </c>
      <c r="K143">
        <f t="shared" si="8"/>
        <v>1.0509643082976181</v>
      </c>
      <c r="L143" s="3">
        <v>141</v>
      </c>
      <c r="M143">
        <f t="shared" si="9"/>
        <v>5803</v>
      </c>
      <c r="N143">
        <f t="shared" si="10"/>
        <v>7254</v>
      </c>
      <c r="O143" s="3">
        <v>141</v>
      </c>
      <c r="P143">
        <v>240795</v>
      </c>
      <c r="Q143" s="3">
        <v>141</v>
      </c>
      <c r="R143" s="7">
        <f t="shared" si="15"/>
        <v>1.0310609272033604</v>
      </c>
      <c r="S143" s="3">
        <v>141</v>
      </c>
      <c r="T143">
        <f t="shared" si="16"/>
        <v>5.3816474647495989</v>
      </c>
      <c r="U143" s="3">
        <v>141</v>
      </c>
      <c r="V143">
        <f t="shared" si="17"/>
        <v>7254</v>
      </c>
      <c r="W143" s="3">
        <v>141</v>
      </c>
      <c r="X143">
        <f t="shared" si="21"/>
        <v>112859</v>
      </c>
      <c r="Y143">
        <f t="shared" si="18"/>
        <v>1.0103579165995238</v>
      </c>
      <c r="Z143" s="3">
        <v>141</v>
      </c>
      <c r="AA143">
        <v>112371</v>
      </c>
      <c r="AB143" s="7">
        <f t="shared" si="19"/>
        <v>0.97835569447225679</v>
      </c>
    </row>
    <row r="144" spans="1:28">
      <c r="A144" s="1">
        <v>44038</v>
      </c>
      <c r="B144" s="3">
        <v>142</v>
      </c>
      <c r="C144">
        <v>8525</v>
      </c>
      <c r="D144" s="3">
        <v>142</v>
      </c>
      <c r="E144" s="5">
        <f t="shared" si="7"/>
        <v>1.0309590035070746</v>
      </c>
      <c r="F144" s="3">
        <v>142</v>
      </c>
      <c r="G144" s="5">
        <f t="shared" si="6"/>
        <v>256</v>
      </c>
      <c r="H144" s="3">
        <v>142</v>
      </c>
      <c r="I144" s="5">
        <v>125037</v>
      </c>
      <c r="J144" s="3">
        <v>142</v>
      </c>
      <c r="K144">
        <f t="shared" si="8"/>
        <v>1.0448745268119031</v>
      </c>
      <c r="L144" s="3">
        <v>142</v>
      </c>
      <c r="M144">
        <f t="shared" si="9"/>
        <v>5370</v>
      </c>
      <c r="N144">
        <f t="shared" si="10"/>
        <v>8181</v>
      </c>
      <c r="O144" s="3">
        <v>142</v>
      </c>
      <c r="P144">
        <v>248976</v>
      </c>
      <c r="Q144" s="3">
        <v>142</v>
      </c>
      <c r="R144" s="7">
        <f t="shared" si="15"/>
        <v>1.0339749579517847</v>
      </c>
      <c r="S144" s="3">
        <v>142</v>
      </c>
      <c r="T144">
        <f t="shared" si="16"/>
        <v>5.3961574853691721</v>
      </c>
      <c r="U144" s="3">
        <v>142</v>
      </c>
      <c r="V144">
        <f t="shared" si="17"/>
        <v>8181</v>
      </c>
      <c r="W144" s="3">
        <v>142</v>
      </c>
      <c r="X144">
        <f t="shared" si="21"/>
        <v>115414</v>
      </c>
      <c r="Y144">
        <f t="shared" si="18"/>
        <v>1.0226388679679954</v>
      </c>
      <c r="Z144" s="3">
        <v>142</v>
      </c>
      <c r="AA144">
        <v>114857</v>
      </c>
      <c r="AB144" s="7">
        <f t="shared" si="19"/>
        <v>1.0221231456514581</v>
      </c>
    </row>
    <row r="145" spans="1:28">
      <c r="A145" s="1">
        <v>44039</v>
      </c>
      <c r="B145" s="3">
        <v>143</v>
      </c>
      <c r="C145">
        <v>8777</v>
      </c>
      <c r="D145" s="3">
        <v>143</v>
      </c>
      <c r="E145" s="5">
        <f t="shared" si="7"/>
        <v>1.0295601173020528</v>
      </c>
      <c r="F145" s="3">
        <v>143</v>
      </c>
      <c r="G145" s="5">
        <f t="shared" si="6"/>
        <v>252</v>
      </c>
      <c r="H145" s="3">
        <v>143</v>
      </c>
      <c r="I145" s="5">
        <v>131161</v>
      </c>
      <c r="J145" s="3">
        <v>143</v>
      </c>
      <c r="K145">
        <f t="shared" si="8"/>
        <v>1.048977502659213</v>
      </c>
      <c r="L145" s="3">
        <v>143</v>
      </c>
      <c r="M145">
        <f t="shared" si="9"/>
        <v>6124</v>
      </c>
      <c r="N145">
        <f t="shared" si="10"/>
        <v>8125</v>
      </c>
      <c r="O145" s="3">
        <v>143</v>
      </c>
      <c r="P145">
        <v>257101</v>
      </c>
      <c r="Q145" s="3">
        <v>143</v>
      </c>
      <c r="R145" s="7">
        <f t="shared" si="15"/>
        <v>1.0326336675020886</v>
      </c>
      <c r="S145" s="3">
        <v>143</v>
      </c>
      <c r="T145">
        <f t="shared" si="16"/>
        <v>5.4101037658440951</v>
      </c>
      <c r="U145" s="3">
        <v>143</v>
      </c>
      <c r="V145">
        <f t="shared" si="17"/>
        <v>8125</v>
      </c>
      <c r="W145" s="3">
        <v>143</v>
      </c>
      <c r="X145">
        <f t="shared" si="21"/>
        <v>117163</v>
      </c>
      <c r="Y145">
        <f t="shared" si="18"/>
        <v>1.01515414074549</v>
      </c>
      <c r="Z145" s="3">
        <v>143</v>
      </c>
      <c r="AA145">
        <v>116652</v>
      </c>
      <c r="AB145" s="7">
        <f t="shared" si="19"/>
        <v>1.0156281288907076</v>
      </c>
    </row>
    <row r="146" spans="1:28">
      <c r="A146" s="1">
        <v>44040</v>
      </c>
      <c r="B146" s="3">
        <v>144</v>
      </c>
      <c r="C146">
        <v>9074</v>
      </c>
      <c r="D146" s="3">
        <v>144</v>
      </c>
      <c r="E146" s="5">
        <f t="shared" si="7"/>
        <v>1.0338384413808819</v>
      </c>
      <c r="F146" s="3">
        <v>144</v>
      </c>
      <c r="G146" s="5">
        <f t="shared" si="6"/>
        <v>297</v>
      </c>
      <c r="H146" s="3">
        <v>144</v>
      </c>
      <c r="I146" s="5">
        <v>136690</v>
      </c>
      <c r="J146" s="3">
        <v>144</v>
      </c>
      <c r="K146">
        <f t="shared" si="8"/>
        <v>1.0421542989150738</v>
      </c>
      <c r="L146" s="3">
        <v>144</v>
      </c>
      <c r="M146">
        <f t="shared" si="9"/>
        <v>5529</v>
      </c>
      <c r="N146">
        <f t="shared" si="10"/>
        <v>10284</v>
      </c>
      <c r="O146" s="3">
        <v>144</v>
      </c>
      <c r="P146">
        <v>267385</v>
      </c>
      <c r="Q146" s="3">
        <v>144</v>
      </c>
      <c r="R146" s="7">
        <f t="shared" si="15"/>
        <v>1.0399998444191194</v>
      </c>
      <c r="S146" s="3">
        <v>144</v>
      </c>
      <c r="T146">
        <f t="shared" si="16"/>
        <v>5.4271370401737187</v>
      </c>
      <c r="U146" s="3">
        <v>144</v>
      </c>
      <c r="V146">
        <f t="shared" si="17"/>
        <v>10284</v>
      </c>
      <c r="W146" s="3">
        <v>144</v>
      </c>
      <c r="X146">
        <f t="shared" si="21"/>
        <v>121621</v>
      </c>
      <c r="Y146">
        <f t="shared" si="18"/>
        <v>1.0380495548936097</v>
      </c>
      <c r="Z146" s="3">
        <v>144</v>
      </c>
      <c r="AA146">
        <v>121032</v>
      </c>
      <c r="AB146" s="7">
        <f t="shared" si="19"/>
        <v>1.0375475774097316</v>
      </c>
    </row>
    <row r="147" spans="1:28">
      <c r="A147" s="1">
        <v>44041</v>
      </c>
      <c r="B147" s="3">
        <v>145</v>
      </c>
      <c r="C147">
        <v>9454</v>
      </c>
      <c r="D147" s="3">
        <v>145</v>
      </c>
      <c r="E147" s="5">
        <f t="shared" si="7"/>
        <v>1.0418778928807582</v>
      </c>
      <c r="F147" s="3">
        <v>145</v>
      </c>
      <c r="G147" s="5">
        <f t="shared" si="6"/>
        <v>380</v>
      </c>
      <c r="H147" s="3">
        <v>145</v>
      </c>
      <c r="I147" s="5">
        <v>142777</v>
      </c>
      <c r="J147" s="3">
        <v>145</v>
      </c>
      <c r="K147">
        <f t="shared" si="8"/>
        <v>1.044531421464628</v>
      </c>
      <c r="L147" s="3">
        <v>145</v>
      </c>
      <c r="M147">
        <f t="shared" si="9"/>
        <v>6087</v>
      </c>
      <c r="N147">
        <f t="shared" si="10"/>
        <v>8670</v>
      </c>
      <c r="O147" s="3">
        <v>145</v>
      </c>
      <c r="P147">
        <v>276055</v>
      </c>
      <c r="Q147" s="3">
        <v>145</v>
      </c>
      <c r="R147" s="7">
        <f t="shared" si="15"/>
        <v>1.0324251547394208</v>
      </c>
      <c r="S147" s="3">
        <v>145</v>
      </c>
      <c r="T147">
        <f t="shared" si="16"/>
        <v>5.4409956176335355</v>
      </c>
      <c r="U147" s="3">
        <v>145</v>
      </c>
      <c r="V147">
        <f t="shared" si="17"/>
        <v>8670</v>
      </c>
      <c r="W147" s="3">
        <v>145</v>
      </c>
      <c r="X147">
        <f t="shared" si="21"/>
        <v>123824</v>
      </c>
      <c r="Y147">
        <f t="shared" si="18"/>
        <v>1.0181136481364239</v>
      </c>
      <c r="Z147" s="3">
        <v>145</v>
      </c>
      <c r="AA147">
        <v>123258</v>
      </c>
      <c r="AB147" s="7">
        <f t="shared" si="19"/>
        <v>1.0183918302597661</v>
      </c>
    </row>
    <row r="148" spans="1:28">
      <c r="A148" s="1">
        <v>44042</v>
      </c>
      <c r="B148" s="3">
        <v>146</v>
      </c>
      <c r="C148">
        <v>9810</v>
      </c>
      <c r="D148" s="3">
        <v>146</v>
      </c>
      <c r="E148" s="5">
        <f t="shared" si="7"/>
        <v>1.0376560186164587</v>
      </c>
      <c r="F148" s="3">
        <v>146</v>
      </c>
      <c r="G148" s="5">
        <f t="shared" si="6"/>
        <v>356</v>
      </c>
      <c r="H148" s="3">
        <v>146</v>
      </c>
      <c r="I148" s="5">
        <v>148695</v>
      </c>
      <c r="J148" s="3">
        <v>146</v>
      </c>
      <c r="K148">
        <f t="shared" si="8"/>
        <v>1.0414492530309503</v>
      </c>
      <c r="L148" s="3">
        <v>146</v>
      </c>
      <c r="M148">
        <f t="shared" si="9"/>
        <v>5918</v>
      </c>
      <c r="N148">
        <f t="shared" si="10"/>
        <v>9965</v>
      </c>
      <c r="O148" s="3">
        <v>146</v>
      </c>
      <c r="P148">
        <v>286020</v>
      </c>
      <c r="Q148" s="3">
        <v>146</v>
      </c>
      <c r="R148" s="7">
        <f t="shared" si="15"/>
        <v>1.0360978790458424</v>
      </c>
      <c r="S148" s="3">
        <v>146</v>
      </c>
      <c r="T148">
        <f t="shared" si="16"/>
        <v>5.4563964023106859</v>
      </c>
      <c r="U148" s="3">
        <v>146</v>
      </c>
      <c r="V148">
        <f t="shared" si="17"/>
        <v>9965</v>
      </c>
      <c r="W148" s="3">
        <v>146</v>
      </c>
      <c r="X148">
        <f t="shared" si="21"/>
        <v>127515</v>
      </c>
      <c r="Y148">
        <f t="shared" si="18"/>
        <v>1.0298084377826593</v>
      </c>
      <c r="Z148" s="3">
        <v>146</v>
      </c>
      <c r="AA148">
        <v>126917</v>
      </c>
      <c r="AB148" s="7">
        <f t="shared" si="19"/>
        <v>1.0296856999140016</v>
      </c>
    </row>
    <row r="149" spans="1:28">
      <c r="A149" s="1">
        <v>44043</v>
      </c>
      <c r="B149" s="3">
        <v>147</v>
      </c>
      <c r="C149">
        <v>10105</v>
      </c>
      <c r="D149" s="3">
        <v>147</v>
      </c>
      <c r="E149" s="5">
        <f t="shared" si="7"/>
        <v>1.0300713557594292</v>
      </c>
      <c r="F149" s="3">
        <v>147</v>
      </c>
      <c r="G149" s="5">
        <f t="shared" si="6"/>
        <v>295</v>
      </c>
      <c r="H149" s="3">
        <v>147</v>
      </c>
      <c r="I149" s="5">
        <v>154387</v>
      </c>
      <c r="J149" s="3">
        <v>147</v>
      </c>
      <c r="K149">
        <f t="shared" si="8"/>
        <v>1.038279700057164</v>
      </c>
      <c r="L149" s="3">
        <v>147</v>
      </c>
      <c r="M149">
        <f t="shared" si="9"/>
        <v>5692</v>
      </c>
      <c r="N149">
        <f t="shared" si="10"/>
        <v>9488</v>
      </c>
      <c r="O149" s="3">
        <v>147</v>
      </c>
      <c r="P149">
        <v>295508</v>
      </c>
      <c r="Q149" s="3">
        <v>147</v>
      </c>
      <c r="R149" s="7">
        <f t="shared" si="15"/>
        <v>1.0331725054192014</v>
      </c>
      <c r="S149" s="3">
        <v>147</v>
      </c>
      <c r="T149">
        <f t="shared" si="16"/>
        <v>5.4705692426075476</v>
      </c>
      <c r="U149" s="3">
        <v>147</v>
      </c>
      <c r="V149">
        <f t="shared" si="17"/>
        <v>9488</v>
      </c>
      <c r="W149" s="3">
        <v>147</v>
      </c>
      <c r="X149">
        <f t="shared" si="21"/>
        <v>131016</v>
      </c>
      <c r="Y149">
        <f t="shared" si="18"/>
        <v>1.027455593459593</v>
      </c>
      <c r="Z149" s="3">
        <v>147</v>
      </c>
      <c r="AA149">
        <v>130403</v>
      </c>
      <c r="AB149" s="7">
        <f t="shared" si="19"/>
        <v>1.0274667696210908</v>
      </c>
    </row>
    <row r="150" spans="1:28">
      <c r="A150" s="1">
        <v>44044</v>
      </c>
      <c r="B150" s="3">
        <v>148</v>
      </c>
      <c r="C150">
        <v>10330</v>
      </c>
      <c r="D150" s="3">
        <v>148</v>
      </c>
      <c r="E150" s="5">
        <f t="shared" si="7"/>
        <v>1.0222662048490847</v>
      </c>
      <c r="F150" s="3">
        <v>148</v>
      </c>
      <c r="G150" s="5">
        <f t="shared" si="6"/>
        <v>225</v>
      </c>
      <c r="H150" s="3">
        <v>148</v>
      </c>
      <c r="I150">
        <v>160708</v>
      </c>
      <c r="J150" s="3">
        <v>148</v>
      </c>
      <c r="K150">
        <f t="shared" si="8"/>
        <v>1.0409425664077934</v>
      </c>
      <c r="L150" s="3">
        <v>148</v>
      </c>
      <c r="M150">
        <f t="shared" si="9"/>
        <v>6321</v>
      </c>
      <c r="N150">
        <f t="shared" si="10"/>
        <v>10673</v>
      </c>
      <c r="O150" s="3">
        <v>148</v>
      </c>
      <c r="P150">
        <v>306181</v>
      </c>
      <c r="Q150" s="3">
        <v>148</v>
      </c>
      <c r="R150" s="7">
        <f t="shared" si="15"/>
        <v>1.036117465517008</v>
      </c>
      <c r="S150" s="3">
        <v>148</v>
      </c>
      <c r="T150">
        <f t="shared" si="16"/>
        <v>5.4859782371422021</v>
      </c>
      <c r="U150" s="3">
        <v>148</v>
      </c>
      <c r="V150">
        <f t="shared" si="17"/>
        <v>10673</v>
      </c>
      <c r="W150" s="3">
        <v>148</v>
      </c>
      <c r="X150">
        <f t="shared" si="21"/>
        <v>135143</v>
      </c>
      <c r="Y150">
        <f t="shared" si="18"/>
        <v>1.0314999694693778</v>
      </c>
      <c r="Z150" s="3">
        <v>148</v>
      </c>
      <c r="AA150">
        <v>134498</v>
      </c>
      <c r="AB150" s="7">
        <f t="shared" si="19"/>
        <v>1.0314026517794836</v>
      </c>
    </row>
    <row r="151" spans="1:28">
      <c r="A151" s="1">
        <v>44045</v>
      </c>
      <c r="B151" s="3">
        <v>149</v>
      </c>
      <c r="C151">
        <v>10650</v>
      </c>
      <c r="D151" s="3">
        <v>149</v>
      </c>
      <c r="E151" s="5">
        <f t="shared" si="7"/>
        <v>1.0309777347531461</v>
      </c>
      <c r="F151" s="3">
        <v>149</v>
      </c>
      <c r="G151" s="5">
        <f t="shared" si="6"/>
        <v>320</v>
      </c>
      <c r="H151" s="3">
        <v>149</v>
      </c>
      <c r="I151">
        <v>167239</v>
      </c>
      <c r="J151" s="3">
        <v>149</v>
      </c>
      <c r="K151">
        <f t="shared" si="8"/>
        <v>1.0406389227667572</v>
      </c>
      <c r="L151" s="3">
        <v>149</v>
      </c>
      <c r="M151">
        <f t="shared" si="9"/>
        <v>6531</v>
      </c>
      <c r="N151">
        <f t="shared" si="10"/>
        <v>11470</v>
      </c>
      <c r="O151" s="3">
        <v>149</v>
      </c>
      <c r="P151">
        <v>317651</v>
      </c>
      <c r="Q151" s="3">
        <v>149</v>
      </c>
      <c r="R151" s="7">
        <f t="shared" si="15"/>
        <v>1.0374615015301407</v>
      </c>
      <c r="S151" s="3">
        <v>149</v>
      </c>
      <c r="T151">
        <f t="shared" si="16"/>
        <v>5.5019502268798384</v>
      </c>
      <c r="U151" s="3">
        <v>149</v>
      </c>
      <c r="V151">
        <f t="shared" si="17"/>
        <v>11470</v>
      </c>
      <c r="W151" s="3">
        <v>149</v>
      </c>
      <c r="X151">
        <f t="shared" si="21"/>
        <v>139762</v>
      </c>
      <c r="Y151">
        <f t="shared" si="18"/>
        <v>1.0341786108048512</v>
      </c>
      <c r="Z151" s="3">
        <v>149</v>
      </c>
      <c r="AA151">
        <v>139097</v>
      </c>
      <c r="AB151" s="7">
        <f t="shared" si="19"/>
        <v>1.0341938170084313</v>
      </c>
    </row>
    <row r="152" spans="1:28">
      <c r="A152" s="1">
        <v>44046</v>
      </c>
      <c r="B152" s="3">
        <v>150</v>
      </c>
      <c r="C152">
        <v>11017</v>
      </c>
      <c r="D152" s="3">
        <v>150</v>
      </c>
      <c r="E152" s="5">
        <f t="shared" si="7"/>
        <v>1.0344600938967137</v>
      </c>
      <c r="F152" s="3">
        <v>150</v>
      </c>
      <c r="G152" s="5">
        <f t="shared" si="6"/>
        <v>367</v>
      </c>
      <c r="H152" s="3">
        <v>150</v>
      </c>
      <c r="I152" s="5">
        <v>173727</v>
      </c>
      <c r="J152" s="3">
        <v>150</v>
      </c>
      <c r="K152">
        <f t="shared" si="8"/>
        <v>1.0387947787298417</v>
      </c>
      <c r="L152" s="3">
        <v>150</v>
      </c>
      <c r="M152">
        <f t="shared" si="9"/>
        <v>6488</v>
      </c>
      <c r="N152">
        <f t="shared" si="10"/>
        <v>10199</v>
      </c>
      <c r="O152" s="3">
        <v>150</v>
      </c>
      <c r="P152">
        <v>327850</v>
      </c>
      <c r="Q152" s="3">
        <v>150</v>
      </c>
      <c r="R152" s="7">
        <f t="shared" si="15"/>
        <v>1.0321075645913282</v>
      </c>
      <c r="S152" s="3">
        <v>150</v>
      </c>
      <c r="T152">
        <f t="shared" si="16"/>
        <v>5.5156751880025343</v>
      </c>
      <c r="U152" s="3">
        <v>150</v>
      </c>
      <c r="V152">
        <f t="shared" si="17"/>
        <v>10199</v>
      </c>
      <c r="W152" s="3">
        <v>150</v>
      </c>
      <c r="X152">
        <f t="shared" si="21"/>
        <v>143106</v>
      </c>
      <c r="Y152">
        <f t="shared" si="18"/>
        <v>1.0239263891472645</v>
      </c>
      <c r="Z152" s="3">
        <v>150</v>
      </c>
      <c r="AA152">
        <v>142430</v>
      </c>
      <c r="AB152" s="7">
        <f t="shared" si="19"/>
        <v>1.0239616957950208</v>
      </c>
    </row>
    <row r="153" spans="1:28">
      <c r="A153" s="1">
        <v>44047</v>
      </c>
      <c r="B153" s="3">
        <v>151</v>
      </c>
      <c r="C153">
        <v>11315</v>
      </c>
      <c r="D153" s="3">
        <v>151</v>
      </c>
      <c r="E153" s="5">
        <f t="shared" si="7"/>
        <v>1.0270491059272033</v>
      </c>
      <c r="F153" s="3">
        <v>151</v>
      </c>
      <c r="G153" s="5">
        <f t="shared" si="6"/>
        <v>298</v>
      </c>
      <c r="H153" s="3">
        <v>151</v>
      </c>
      <c r="I153" s="5">
        <v>180258</v>
      </c>
      <c r="J153" s="3">
        <v>151</v>
      </c>
      <c r="K153">
        <f t="shared" si="8"/>
        <v>1.0375934656098362</v>
      </c>
      <c r="L153" s="3">
        <v>151</v>
      </c>
      <c r="M153">
        <f t="shared" si="9"/>
        <v>6531</v>
      </c>
      <c r="N153">
        <f t="shared" si="10"/>
        <v>7129</v>
      </c>
      <c r="O153" s="3">
        <v>151</v>
      </c>
      <c r="P153">
        <v>334979</v>
      </c>
      <c r="Q153" s="3">
        <v>151</v>
      </c>
      <c r="R153" s="7">
        <f t="shared" si="15"/>
        <v>1.0217447003202684</v>
      </c>
      <c r="S153" s="3">
        <v>151</v>
      </c>
      <c r="T153">
        <f t="shared" si="16"/>
        <v>5.525017581753298</v>
      </c>
      <c r="U153" s="3">
        <v>151</v>
      </c>
      <c r="V153">
        <f t="shared" si="17"/>
        <v>7129</v>
      </c>
      <c r="W153" s="3">
        <v>151</v>
      </c>
      <c r="X153">
        <f t="shared" si="21"/>
        <v>143406</v>
      </c>
      <c r="Y153">
        <f t="shared" si="18"/>
        <v>1.0020963481615026</v>
      </c>
      <c r="Z153" s="3">
        <v>151</v>
      </c>
      <c r="AA153">
        <v>142716</v>
      </c>
      <c r="AB153" s="7">
        <f t="shared" si="19"/>
        <v>1.002008003931756</v>
      </c>
    </row>
    <row r="154" spans="1:28">
      <c r="A154" s="1">
        <v>44048</v>
      </c>
      <c r="B154" s="3">
        <v>152</v>
      </c>
      <c r="C154">
        <v>11624</v>
      </c>
      <c r="D154" s="3">
        <v>152</v>
      </c>
      <c r="E154" s="5">
        <f t="shared" si="7"/>
        <v>1.0273088820150242</v>
      </c>
      <c r="F154" s="3">
        <v>152</v>
      </c>
      <c r="G154" s="5">
        <f t="shared" si="6"/>
        <v>309</v>
      </c>
      <c r="H154" s="3">
        <v>152</v>
      </c>
      <c r="I154" s="5">
        <v>186317</v>
      </c>
      <c r="J154" s="3">
        <v>152</v>
      </c>
      <c r="K154">
        <f t="shared" si="8"/>
        <v>1.0336129325744212</v>
      </c>
      <c r="L154" s="3">
        <v>152</v>
      </c>
      <c r="M154">
        <f t="shared" si="9"/>
        <v>6059</v>
      </c>
      <c r="N154">
        <f t="shared" si="10"/>
        <v>10735</v>
      </c>
      <c r="O154" s="3">
        <v>152</v>
      </c>
      <c r="P154">
        <v>345714</v>
      </c>
      <c r="Q154" s="3">
        <v>152</v>
      </c>
      <c r="R154" s="7">
        <f t="shared" si="15"/>
        <v>1.0320467850223447</v>
      </c>
      <c r="S154" s="3">
        <v>152</v>
      </c>
      <c r="T154">
        <f t="shared" si="16"/>
        <v>5.5387169670449667</v>
      </c>
      <c r="U154" s="3">
        <v>152</v>
      </c>
      <c r="V154">
        <f t="shared" si="17"/>
        <v>10735</v>
      </c>
      <c r="W154" s="3">
        <v>152</v>
      </c>
      <c r="X154">
        <f t="shared" si="21"/>
        <v>147773</v>
      </c>
      <c r="Y154">
        <f t="shared" si="18"/>
        <v>1.0304520034029259</v>
      </c>
      <c r="Z154" s="3">
        <v>152</v>
      </c>
      <c r="AA154">
        <v>152671</v>
      </c>
      <c r="AB154" s="7">
        <f t="shared" si="19"/>
        <v>1.0697539168698675</v>
      </c>
    </row>
    <row r="155" spans="1:28">
      <c r="A155" s="1">
        <v>44049</v>
      </c>
      <c r="B155" s="3">
        <v>153</v>
      </c>
      <c r="C155">
        <v>11939</v>
      </c>
      <c r="D155" s="3">
        <v>153</v>
      </c>
      <c r="E155" s="5">
        <f t="shared" si="7"/>
        <v>1.0270991052993805</v>
      </c>
      <c r="F155" s="3">
        <v>153</v>
      </c>
      <c r="G155" s="5">
        <f t="shared" si="6"/>
        <v>315</v>
      </c>
      <c r="H155" s="3">
        <v>153</v>
      </c>
      <c r="I155" s="5">
        <v>192355</v>
      </c>
      <c r="J155" s="3">
        <v>153</v>
      </c>
      <c r="K155">
        <f t="shared" si="8"/>
        <v>1.0324071340779424</v>
      </c>
      <c r="L155" s="3">
        <v>153</v>
      </c>
      <c r="M155">
        <f t="shared" si="9"/>
        <v>6038</v>
      </c>
      <c r="N155">
        <f t="shared" si="10"/>
        <v>11996</v>
      </c>
      <c r="O155" s="3">
        <v>153</v>
      </c>
      <c r="P155">
        <v>357710</v>
      </c>
      <c r="Q155" s="3">
        <v>153</v>
      </c>
      <c r="R155" s="7">
        <f t="shared" si="15"/>
        <v>1.0346992022307457</v>
      </c>
      <c r="S155" s="3">
        <v>153</v>
      </c>
      <c r="T155">
        <f t="shared" si="16"/>
        <v>5.5535310812843166</v>
      </c>
      <c r="U155" s="3">
        <v>153</v>
      </c>
      <c r="V155">
        <f t="shared" si="17"/>
        <v>11996</v>
      </c>
      <c r="W155" s="3">
        <v>153</v>
      </c>
      <c r="X155">
        <f t="shared" si="21"/>
        <v>153416</v>
      </c>
      <c r="Y155">
        <f t="shared" si="18"/>
        <v>1.0381869489013555</v>
      </c>
      <c r="Z155" s="3">
        <v>153</v>
      </c>
      <c r="AA155">
        <v>152671</v>
      </c>
      <c r="AB155" s="7">
        <f t="shared" si="19"/>
        <v>1</v>
      </c>
    </row>
    <row r="156" spans="1:28">
      <c r="A156" s="1">
        <v>44050</v>
      </c>
      <c r="B156" s="3">
        <v>154</v>
      </c>
      <c r="C156">
        <v>12250</v>
      </c>
      <c r="D156" s="3">
        <v>154</v>
      </c>
      <c r="E156" s="5">
        <f t="shared" si="7"/>
        <v>1.0260490828377586</v>
      </c>
      <c r="F156" s="3">
        <v>154</v>
      </c>
      <c r="G156" s="5">
        <f t="shared" si="6"/>
        <v>311</v>
      </c>
      <c r="H156" s="3">
        <v>154</v>
      </c>
      <c r="I156" s="5">
        <v>198465</v>
      </c>
      <c r="J156" s="3">
        <v>154</v>
      </c>
      <c r="K156">
        <f t="shared" si="8"/>
        <v>1.0317641860102416</v>
      </c>
      <c r="L156" s="3">
        <v>154</v>
      </c>
      <c r="M156">
        <f t="shared" si="9"/>
        <v>6110</v>
      </c>
      <c r="N156">
        <f t="shared" si="10"/>
        <v>9486</v>
      </c>
      <c r="O156" s="3">
        <v>154</v>
      </c>
      <c r="P156">
        <v>367196</v>
      </c>
      <c r="Q156" s="3">
        <v>154</v>
      </c>
      <c r="R156" s="7">
        <f t="shared" si="15"/>
        <v>1.0265186883229431</v>
      </c>
      <c r="S156" s="3">
        <v>154</v>
      </c>
      <c r="T156">
        <f t="shared" si="16"/>
        <v>5.5648979416267279</v>
      </c>
      <c r="U156" s="3">
        <v>154</v>
      </c>
      <c r="V156">
        <f t="shared" si="17"/>
        <v>9486</v>
      </c>
      <c r="W156" s="3">
        <v>154</v>
      </c>
      <c r="X156">
        <f t="shared" si="21"/>
        <v>156481</v>
      </c>
      <c r="Y156">
        <f t="shared" si="18"/>
        <v>1.0199783594931429</v>
      </c>
      <c r="Z156" s="3">
        <v>154</v>
      </c>
      <c r="AA156">
        <v>155684</v>
      </c>
      <c r="AB156" s="7">
        <f t="shared" si="19"/>
        <v>1.0197352476894761</v>
      </c>
    </row>
    <row r="157" spans="1:28">
      <c r="A157" s="1">
        <v>44051</v>
      </c>
      <c r="B157" s="3">
        <v>155</v>
      </c>
      <c r="C157">
        <v>12540</v>
      </c>
      <c r="D157" s="3">
        <v>155</v>
      </c>
      <c r="E157" s="5">
        <f t="shared" si="7"/>
        <v>1.0236734693877552</v>
      </c>
      <c r="F157" s="3">
        <v>155</v>
      </c>
      <c r="G157" s="5">
        <f t="shared" si="6"/>
        <v>290</v>
      </c>
      <c r="H157" s="3">
        <v>155</v>
      </c>
      <c r="I157">
        <v>204591</v>
      </c>
      <c r="J157" s="3">
        <v>155</v>
      </c>
      <c r="K157">
        <f t="shared" si="8"/>
        <v>1.0308669034842415</v>
      </c>
      <c r="L157" s="3">
        <v>155</v>
      </c>
      <c r="M157">
        <f t="shared" si="9"/>
        <v>6126</v>
      </c>
      <c r="N157">
        <f t="shared" si="10"/>
        <v>9674</v>
      </c>
      <c r="O157" s="3">
        <v>155</v>
      </c>
      <c r="P157">
        <v>376870</v>
      </c>
      <c r="Q157" s="3">
        <v>155</v>
      </c>
      <c r="R157" s="7">
        <f t="shared" si="15"/>
        <v>1.0263456028932778</v>
      </c>
      <c r="S157" s="3">
        <v>155</v>
      </c>
      <c r="T157">
        <f t="shared" si="16"/>
        <v>5.5761915676618345</v>
      </c>
      <c r="U157" s="3">
        <v>155</v>
      </c>
      <c r="V157">
        <f t="shared" si="17"/>
        <v>9674</v>
      </c>
      <c r="W157" s="3">
        <v>155</v>
      </c>
      <c r="X157">
        <f t="shared" si="21"/>
        <v>159739</v>
      </c>
      <c r="Y157">
        <f t="shared" si="18"/>
        <v>1.0208204190924137</v>
      </c>
      <c r="Z157" s="3">
        <v>155</v>
      </c>
      <c r="AA157">
        <v>158949</v>
      </c>
      <c r="AB157" s="7">
        <f t="shared" si="19"/>
        <v>1.0209719688599985</v>
      </c>
    </row>
    <row r="158" spans="1:28">
      <c r="A158" s="1">
        <v>44052</v>
      </c>
      <c r="B158" s="3">
        <v>156</v>
      </c>
      <c r="C158">
        <v>12842</v>
      </c>
      <c r="D158" s="3">
        <v>156</v>
      </c>
      <c r="E158" s="5">
        <f t="shared" si="7"/>
        <v>1.0240829346092504</v>
      </c>
      <c r="F158" s="3">
        <v>156</v>
      </c>
      <c r="G158" s="5">
        <f t="shared" si="6"/>
        <v>302</v>
      </c>
      <c r="H158" s="3">
        <v>156</v>
      </c>
      <c r="I158">
        <v>212688</v>
      </c>
      <c r="J158" s="3">
        <v>156</v>
      </c>
      <c r="K158">
        <f t="shared" si="8"/>
        <v>1.0395765209613326</v>
      </c>
      <c r="L158" s="3">
        <v>156</v>
      </c>
      <c r="M158">
        <f t="shared" si="9"/>
        <v>8097</v>
      </c>
      <c r="N158">
        <f t="shared" si="10"/>
        <v>10611</v>
      </c>
      <c r="O158" s="3">
        <v>156</v>
      </c>
      <c r="P158">
        <v>387481</v>
      </c>
      <c r="Q158" s="3">
        <v>156</v>
      </c>
      <c r="R158" s="7">
        <f t="shared" si="15"/>
        <v>1.0281555974208614</v>
      </c>
      <c r="S158" s="3">
        <v>156</v>
      </c>
      <c r="T158">
        <f t="shared" si="16"/>
        <v>5.588250411881142</v>
      </c>
      <c r="U158" s="3">
        <v>156</v>
      </c>
      <c r="V158">
        <f t="shared" si="17"/>
        <v>10611</v>
      </c>
      <c r="W158" s="3">
        <v>156</v>
      </c>
      <c r="X158">
        <f t="shared" si="21"/>
        <v>161951</v>
      </c>
      <c r="Y158">
        <f t="shared" si="18"/>
        <v>1.0138475888793594</v>
      </c>
      <c r="Z158" s="3">
        <v>156</v>
      </c>
      <c r="AA158">
        <v>161141</v>
      </c>
      <c r="AB158" s="7">
        <f t="shared" si="19"/>
        <v>1.0137905869178163</v>
      </c>
    </row>
    <row r="159" spans="1:28">
      <c r="A159" s="1">
        <v>44053</v>
      </c>
      <c r="B159" s="3">
        <v>157</v>
      </c>
      <c r="C159">
        <v>13154</v>
      </c>
      <c r="D159" s="3">
        <v>157</v>
      </c>
      <c r="E159" s="5">
        <f t="shared" si="7"/>
        <v>1.0242952811088615</v>
      </c>
      <c r="F159" s="3">
        <v>157</v>
      </c>
      <c r="G159" s="5">
        <f t="shared" si="6"/>
        <v>312</v>
      </c>
      <c r="H159" s="3">
        <v>157</v>
      </c>
      <c r="I159" s="5">
        <v>221485</v>
      </c>
      <c r="J159" s="3">
        <v>157</v>
      </c>
      <c r="K159">
        <f t="shared" si="8"/>
        <v>1.0413610546904386</v>
      </c>
      <c r="L159" s="3">
        <v>157</v>
      </c>
      <c r="M159">
        <f t="shared" si="9"/>
        <v>8797</v>
      </c>
      <c r="N159">
        <f t="shared" si="10"/>
        <v>10142</v>
      </c>
      <c r="O159" s="3">
        <v>157</v>
      </c>
      <c r="P159">
        <v>397623</v>
      </c>
      <c r="Q159" s="3">
        <v>157</v>
      </c>
      <c r="R159" s="7">
        <f t="shared" si="15"/>
        <v>1.0261741866052787</v>
      </c>
      <c r="S159" s="3">
        <v>157</v>
      </c>
      <c r="T159">
        <f t="shared" si="16"/>
        <v>5.5994714976673894</v>
      </c>
      <c r="U159" s="3">
        <v>157</v>
      </c>
      <c r="V159">
        <f t="shared" si="17"/>
        <v>10142</v>
      </c>
      <c r="W159" s="3">
        <v>157</v>
      </c>
      <c r="X159">
        <f t="shared" si="21"/>
        <v>162984</v>
      </c>
      <c r="Y159">
        <f t="shared" si="18"/>
        <v>1.0063784725009417</v>
      </c>
      <c r="Z159" s="3">
        <v>157</v>
      </c>
      <c r="AA159">
        <v>162155</v>
      </c>
      <c r="AB159" s="7">
        <f t="shared" si="19"/>
        <v>1.006292625712885</v>
      </c>
    </row>
    <row r="160" spans="1:28">
      <c r="A160" s="1">
        <v>44054</v>
      </c>
      <c r="B160" s="3">
        <v>158</v>
      </c>
      <c r="C160">
        <v>13475</v>
      </c>
      <c r="D160" s="3">
        <v>158</v>
      </c>
      <c r="E160" s="5">
        <f t="shared" si="7"/>
        <v>1.0244032233541127</v>
      </c>
      <c r="F160" s="3">
        <v>158</v>
      </c>
      <c r="G160" s="5">
        <f t="shared" si="6"/>
        <v>321</v>
      </c>
      <c r="H160" s="3">
        <v>158</v>
      </c>
      <c r="I160" s="5">
        <v>230427</v>
      </c>
      <c r="J160" s="3">
        <v>158</v>
      </c>
      <c r="K160">
        <f t="shared" si="8"/>
        <v>1.0403729372192247</v>
      </c>
      <c r="L160" s="3">
        <v>158</v>
      </c>
      <c r="M160">
        <f t="shared" si="9"/>
        <v>8942</v>
      </c>
      <c r="N160">
        <f t="shared" si="10"/>
        <v>12830</v>
      </c>
      <c r="O160" s="3">
        <v>158</v>
      </c>
      <c r="P160">
        <v>410453</v>
      </c>
      <c r="Q160" s="3">
        <v>158</v>
      </c>
      <c r="R160" s="7">
        <f t="shared" si="15"/>
        <v>1.0322667451329526</v>
      </c>
      <c r="S160" s="3">
        <v>158</v>
      </c>
      <c r="T160">
        <f t="shared" si="16"/>
        <v>5.6132634342709027</v>
      </c>
      <c r="U160" s="3">
        <v>158</v>
      </c>
      <c r="V160">
        <f t="shared" si="17"/>
        <v>12830</v>
      </c>
      <c r="W160" s="3">
        <v>158</v>
      </c>
      <c r="X160">
        <f t="shared" si="21"/>
        <v>166551</v>
      </c>
      <c r="Y160">
        <f t="shared" si="18"/>
        <v>1.0218855838609926</v>
      </c>
      <c r="Z160" s="3">
        <v>158</v>
      </c>
      <c r="AA160">
        <v>165698</v>
      </c>
      <c r="AB160" s="7">
        <f t="shared" si="19"/>
        <v>1.0218494650180383</v>
      </c>
    </row>
    <row r="161" spans="1:28">
      <c r="A161" s="1">
        <v>44055</v>
      </c>
      <c r="B161" s="3">
        <v>159</v>
      </c>
      <c r="C161">
        <v>13837</v>
      </c>
      <c r="D161" s="3">
        <v>159</v>
      </c>
      <c r="E161" s="5">
        <f t="shared" si="7"/>
        <v>1.0268645640074212</v>
      </c>
      <c r="F161" s="3">
        <v>159</v>
      </c>
      <c r="G161" s="5">
        <f t="shared" si="6"/>
        <v>362</v>
      </c>
      <c r="H161" s="3">
        <v>159</v>
      </c>
      <c r="I161">
        <v>239785</v>
      </c>
      <c r="J161" s="3">
        <v>159</v>
      </c>
      <c r="K161">
        <f t="shared" si="8"/>
        <v>1.0406115602772246</v>
      </c>
      <c r="L161" s="3">
        <v>159</v>
      </c>
      <c r="M161">
        <f t="shared" si="9"/>
        <v>9358</v>
      </c>
      <c r="N161">
        <f t="shared" si="10"/>
        <v>12066</v>
      </c>
      <c r="O161" s="3">
        <v>159</v>
      </c>
      <c r="P161">
        <v>422519</v>
      </c>
      <c r="Q161" s="3">
        <v>159</v>
      </c>
      <c r="R161" s="7">
        <f t="shared" si="15"/>
        <v>1.0293967884264459</v>
      </c>
      <c r="S161" s="3">
        <v>159</v>
      </c>
      <c r="T161">
        <f t="shared" si="16"/>
        <v>5.6258462432493159</v>
      </c>
      <c r="U161" s="3">
        <v>159</v>
      </c>
      <c r="V161">
        <f t="shared" si="17"/>
        <v>12066</v>
      </c>
      <c r="W161" s="3">
        <v>159</v>
      </c>
      <c r="X161">
        <f t="shared" si="21"/>
        <v>168897</v>
      </c>
      <c r="Y161">
        <f t="shared" si="18"/>
        <v>1.0140857755282167</v>
      </c>
      <c r="Z161" s="3">
        <v>159</v>
      </c>
      <c r="AA161">
        <v>168015</v>
      </c>
      <c r="AB161" s="7">
        <f t="shared" si="19"/>
        <v>1.0139832707697136</v>
      </c>
    </row>
    <row r="162" spans="1:28">
      <c r="A162" s="1">
        <v>44056</v>
      </c>
      <c r="B162" s="3">
        <v>160</v>
      </c>
      <c r="C162">
        <v>14145</v>
      </c>
      <c r="D162" s="3">
        <v>160</v>
      </c>
      <c r="E162" s="5">
        <f t="shared" si="7"/>
        <v>1.0222591602225917</v>
      </c>
      <c r="F162" s="3">
        <v>160</v>
      </c>
      <c r="G162" s="5">
        <f t="shared" si="6"/>
        <v>308</v>
      </c>
      <c r="H162" s="3">
        <v>160</v>
      </c>
      <c r="I162">
        <v>250494</v>
      </c>
      <c r="J162" s="3">
        <v>160</v>
      </c>
      <c r="K162">
        <f t="shared" si="8"/>
        <v>1.0446608420042955</v>
      </c>
      <c r="L162" s="3">
        <v>160</v>
      </c>
      <c r="M162">
        <f t="shared" si="9"/>
        <v>10709</v>
      </c>
      <c r="N162">
        <f t="shared" si="10"/>
        <v>11286</v>
      </c>
      <c r="O162" s="3">
        <v>160</v>
      </c>
      <c r="P162">
        <v>433805</v>
      </c>
      <c r="Q162" s="3">
        <v>160</v>
      </c>
      <c r="R162" s="7">
        <f t="shared" si="15"/>
        <v>1.0267112248206589</v>
      </c>
      <c r="S162" s="3">
        <v>160</v>
      </c>
      <c r="T162">
        <f t="shared" si="16"/>
        <v>5.6372945533487488</v>
      </c>
      <c r="U162" s="3">
        <v>160</v>
      </c>
      <c r="V162">
        <f t="shared" si="17"/>
        <v>11286</v>
      </c>
      <c r="W162" s="3">
        <v>160</v>
      </c>
      <c r="X162">
        <f t="shared" si="21"/>
        <v>169166</v>
      </c>
      <c r="Y162">
        <f t="shared" si="18"/>
        <v>1.0015926866670219</v>
      </c>
      <c r="Z162" s="3">
        <v>160</v>
      </c>
      <c r="AA162">
        <v>168256</v>
      </c>
      <c r="AB162" s="7">
        <f t="shared" si="19"/>
        <v>1.0014343957384757</v>
      </c>
    </row>
    <row r="163" spans="1:28">
      <c r="A163" s="1">
        <v>44057</v>
      </c>
      <c r="B163" s="3">
        <v>161</v>
      </c>
      <c r="C163">
        <v>14492</v>
      </c>
      <c r="D163" s="3">
        <v>161</v>
      </c>
      <c r="E163" s="5">
        <f t="shared" si="7"/>
        <v>1.024531636620714</v>
      </c>
      <c r="F163" s="3">
        <v>161</v>
      </c>
      <c r="G163" s="5">
        <f t="shared" si="6"/>
        <v>347</v>
      </c>
      <c r="H163" s="3">
        <v>161</v>
      </c>
      <c r="I163">
        <v>261296</v>
      </c>
      <c r="J163" s="3">
        <v>161</v>
      </c>
      <c r="K163">
        <f t="shared" si="8"/>
        <v>1.0431227893682085</v>
      </c>
      <c r="L163" s="3">
        <v>161</v>
      </c>
      <c r="M163">
        <f t="shared" si="9"/>
        <v>10802</v>
      </c>
      <c r="N163">
        <f t="shared" si="10"/>
        <v>11306</v>
      </c>
      <c r="O163" s="3">
        <v>161</v>
      </c>
      <c r="P163">
        <v>445111</v>
      </c>
      <c r="Q163" s="3">
        <v>161</v>
      </c>
      <c r="R163" s="7">
        <f t="shared" si="15"/>
        <v>1.026062401309344</v>
      </c>
      <c r="S163" s="3">
        <v>161</v>
      </c>
      <c r="T163">
        <f t="shared" si="16"/>
        <v>5.6484683271072154</v>
      </c>
      <c r="U163" s="3">
        <v>161</v>
      </c>
      <c r="V163">
        <f t="shared" si="17"/>
        <v>11306</v>
      </c>
      <c r="W163" s="3">
        <v>161</v>
      </c>
      <c r="X163">
        <f t="shared" si="21"/>
        <v>169323</v>
      </c>
      <c r="Y163">
        <f t="shared" si="18"/>
        <v>1.0009280824752018</v>
      </c>
      <c r="Z163" s="3">
        <v>161</v>
      </c>
      <c r="AA163">
        <v>168394</v>
      </c>
      <c r="AB163" s="7">
        <f t="shared" si="19"/>
        <v>1.0008201787751998</v>
      </c>
    </row>
    <row r="164" spans="1:28">
      <c r="A164" s="1">
        <v>44058</v>
      </c>
      <c r="B164" s="3">
        <v>162</v>
      </c>
      <c r="C164">
        <v>14810</v>
      </c>
      <c r="D164" s="3">
        <v>162</v>
      </c>
      <c r="E164" s="5">
        <f t="shared" si="7"/>
        <v>1.0219431410433342</v>
      </c>
      <c r="F164" s="3">
        <v>162</v>
      </c>
      <c r="G164" s="5">
        <f t="shared" si="6"/>
        <v>318</v>
      </c>
      <c r="H164" s="3">
        <v>162</v>
      </c>
      <c r="I164">
        <v>274420</v>
      </c>
      <c r="J164" s="3">
        <v>162</v>
      </c>
      <c r="K164">
        <f t="shared" si="8"/>
        <v>1.0502265629783847</v>
      </c>
      <c r="L164" s="3">
        <v>162</v>
      </c>
      <c r="M164">
        <f t="shared" si="9"/>
        <v>13124</v>
      </c>
      <c r="N164">
        <f t="shared" si="10"/>
        <v>11578</v>
      </c>
      <c r="O164" s="3">
        <v>162</v>
      </c>
      <c r="P164">
        <v>456689</v>
      </c>
      <c r="Q164" s="3">
        <v>162</v>
      </c>
      <c r="R164" s="7">
        <f t="shared" si="15"/>
        <v>1.0260114892689689</v>
      </c>
      <c r="S164" s="3">
        <v>162</v>
      </c>
      <c r="T164">
        <f t="shared" si="16"/>
        <v>5.6596205511365962</v>
      </c>
      <c r="U164" s="3">
        <v>162</v>
      </c>
      <c r="V164">
        <f t="shared" si="17"/>
        <v>11578</v>
      </c>
      <c r="W164" s="3">
        <v>162</v>
      </c>
      <c r="X164">
        <f t="shared" si="21"/>
        <v>167459</v>
      </c>
      <c r="Y164">
        <f t="shared" si="18"/>
        <v>0.98899145420291401</v>
      </c>
      <c r="Z164" s="3">
        <v>162</v>
      </c>
      <c r="AA164">
        <v>166514</v>
      </c>
      <c r="AB164" s="7">
        <f t="shared" si="19"/>
        <v>0.98883570673539434</v>
      </c>
    </row>
    <row r="165" spans="1:28">
      <c r="A165" s="1">
        <v>44059</v>
      </c>
      <c r="B165" s="3">
        <v>163</v>
      </c>
      <c r="C165">
        <v>15097</v>
      </c>
      <c r="D165" s="3">
        <v>163</v>
      </c>
      <c r="E165" s="5">
        <f t="shared" si="7"/>
        <v>1.0193787981093856</v>
      </c>
      <c r="F165" s="3">
        <v>163</v>
      </c>
      <c r="G165" s="5">
        <f t="shared" si="6"/>
        <v>287</v>
      </c>
      <c r="H165" s="3">
        <v>163</v>
      </c>
      <c r="I165" s="5">
        <v>287436</v>
      </c>
      <c r="J165" s="3">
        <v>163</v>
      </c>
      <c r="K165">
        <f t="shared" si="8"/>
        <v>1.0474309452663799</v>
      </c>
      <c r="L165" s="3">
        <v>163</v>
      </c>
      <c r="M165">
        <f t="shared" si="9"/>
        <v>13016</v>
      </c>
      <c r="N165">
        <f t="shared" si="10"/>
        <v>11643</v>
      </c>
      <c r="O165" s="3">
        <v>163</v>
      </c>
      <c r="P165">
        <v>468332</v>
      </c>
      <c r="Q165" s="3">
        <v>163</v>
      </c>
      <c r="R165" s="7">
        <f t="shared" si="15"/>
        <v>1.0254943736328224</v>
      </c>
      <c r="S165" s="3">
        <v>163</v>
      </c>
      <c r="T165">
        <f t="shared" si="16"/>
        <v>5.6705538330941048</v>
      </c>
      <c r="U165" s="3">
        <v>163</v>
      </c>
      <c r="V165">
        <f t="shared" si="17"/>
        <v>11643</v>
      </c>
      <c r="W165" s="3">
        <v>163</v>
      </c>
      <c r="X165">
        <f t="shared" si="21"/>
        <v>165799</v>
      </c>
      <c r="Y165">
        <f t="shared" si="18"/>
        <v>0.9900871258039281</v>
      </c>
      <c r="Z165" s="3">
        <v>163</v>
      </c>
      <c r="AA165">
        <v>164832</v>
      </c>
      <c r="AB165" s="7">
        <f t="shared" si="19"/>
        <v>0.98989874725248328</v>
      </c>
    </row>
    <row r="166" spans="1:28">
      <c r="A166" s="1">
        <v>44060</v>
      </c>
      <c r="B166" s="3">
        <v>164</v>
      </c>
      <c r="C166">
        <v>15372</v>
      </c>
      <c r="D166" s="3">
        <v>164</v>
      </c>
      <c r="E166" s="5">
        <f t="shared" si="7"/>
        <v>1.0182155395111612</v>
      </c>
      <c r="F166" s="3">
        <v>164</v>
      </c>
      <c r="G166" s="5">
        <f t="shared" si="6"/>
        <v>275</v>
      </c>
      <c r="H166" s="3">
        <v>164</v>
      </c>
      <c r="I166" s="5">
        <v>301525</v>
      </c>
      <c r="J166" s="3">
        <v>164</v>
      </c>
      <c r="K166">
        <f t="shared" si="8"/>
        <v>1.0490161288078041</v>
      </c>
      <c r="L166" s="3">
        <v>164</v>
      </c>
      <c r="M166">
        <f t="shared" si="9"/>
        <v>14089</v>
      </c>
      <c r="N166">
        <f t="shared" si="10"/>
        <v>8328</v>
      </c>
      <c r="O166" s="3">
        <v>164</v>
      </c>
      <c r="P166">
        <v>476660</v>
      </c>
      <c r="Q166" s="3">
        <v>164</v>
      </c>
      <c r="R166" s="7">
        <f t="shared" si="15"/>
        <v>1.0177822570313368</v>
      </c>
      <c r="S166" s="3">
        <v>164</v>
      </c>
      <c r="T166">
        <f t="shared" si="16"/>
        <v>5.6782087086542248</v>
      </c>
      <c r="U166" s="3">
        <v>164</v>
      </c>
      <c r="V166">
        <f t="shared" si="17"/>
        <v>8328</v>
      </c>
      <c r="W166" s="3">
        <v>164</v>
      </c>
      <c r="X166">
        <f t="shared" si="21"/>
        <v>159763</v>
      </c>
      <c r="Y166">
        <f t="shared" si="18"/>
        <v>0.96359447282552968</v>
      </c>
      <c r="Z166" s="3">
        <v>164</v>
      </c>
      <c r="AA166">
        <v>158778</v>
      </c>
      <c r="AB166" s="7">
        <f t="shared" si="19"/>
        <v>0.96327169481654051</v>
      </c>
    </row>
    <row r="167" spans="1:28">
      <c r="A167" s="1">
        <v>44061</v>
      </c>
      <c r="B167" s="3">
        <v>165</v>
      </c>
      <c r="C167">
        <v>15619</v>
      </c>
      <c r="D167" s="3">
        <v>165</v>
      </c>
      <c r="E167" s="5">
        <f t="shared" si="7"/>
        <v>1.0160681759042416</v>
      </c>
      <c r="F167" s="3">
        <v>165</v>
      </c>
      <c r="G167" s="5">
        <f t="shared" si="6"/>
        <v>247</v>
      </c>
      <c r="H167" s="3">
        <v>165</v>
      </c>
      <c r="I167" s="5">
        <v>321323</v>
      </c>
      <c r="J167" s="3">
        <v>165</v>
      </c>
      <c r="K167">
        <f t="shared" si="8"/>
        <v>1.0656595638835917</v>
      </c>
      <c r="L167" s="3">
        <v>165</v>
      </c>
      <c r="M167">
        <f t="shared" si="9"/>
        <v>19798</v>
      </c>
      <c r="N167">
        <f t="shared" si="10"/>
        <v>12462</v>
      </c>
      <c r="O167" s="3">
        <v>165</v>
      </c>
      <c r="P167">
        <v>489122</v>
      </c>
      <c r="Q167" s="3">
        <v>165</v>
      </c>
      <c r="R167" s="7">
        <f t="shared" si="15"/>
        <v>1.0261444216003022</v>
      </c>
      <c r="S167" s="3">
        <v>165</v>
      </c>
      <c r="T167">
        <f t="shared" si="16"/>
        <v>5.6894171971981491</v>
      </c>
      <c r="U167" s="3">
        <v>165</v>
      </c>
      <c r="V167">
        <f t="shared" si="17"/>
        <v>12462</v>
      </c>
      <c r="W167" s="3">
        <v>165</v>
      </c>
      <c r="X167">
        <f t="shared" si="21"/>
        <v>152180</v>
      </c>
      <c r="Y167">
        <f t="shared" si="18"/>
        <v>0.95253594386685281</v>
      </c>
      <c r="Z167" s="3">
        <v>165</v>
      </c>
      <c r="AA167">
        <v>160189</v>
      </c>
      <c r="AB167" s="7">
        <f t="shared" si="19"/>
        <v>1.0088866215722581</v>
      </c>
    </row>
    <row r="168" spans="1:28">
      <c r="A168" s="1">
        <v>44062</v>
      </c>
      <c r="B168" s="3">
        <v>166</v>
      </c>
      <c r="C168">
        <v>15979</v>
      </c>
      <c r="D168" s="3">
        <v>166</v>
      </c>
      <c r="E168" s="5">
        <f t="shared" si="7"/>
        <v>1.0230488507586912</v>
      </c>
      <c r="F168" s="3">
        <v>166</v>
      </c>
      <c r="G168" s="5">
        <f t="shared" si="6"/>
        <v>360</v>
      </c>
      <c r="H168" s="3">
        <v>166</v>
      </c>
      <c r="I168" s="5">
        <v>326298</v>
      </c>
      <c r="J168" s="3">
        <v>166</v>
      </c>
      <c r="K168">
        <f t="shared" si="8"/>
        <v>1.0154828630381267</v>
      </c>
      <c r="L168" s="3">
        <v>166</v>
      </c>
      <c r="M168">
        <f t="shared" si="9"/>
        <v>4975</v>
      </c>
      <c r="N168">
        <f t="shared" si="10"/>
        <v>13056</v>
      </c>
      <c r="O168" s="3">
        <v>166</v>
      </c>
      <c r="P168">
        <v>502178</v>
      </c>
      <c r="Q168" s="3">
        <v>166</v>
      </c>
      <c r="R168" s="7">
        <f t="shared" si="15"/>
        <v>1.026692726967914</v>
      </c>
      <c r="S168" s="3">
        <v>166</v>
      </c>
      <c r="T168">
        <f t="shared" si="16"/>
        <v>5.7008576827140489</v>
      </c>
      <c r="U168" s="3">
        <v>166</v>
      </c>
      <c r="V168">
        <f t="shared" si="17"/>
        <v>13056</v>
      </c>
      <c r="W168" s="3">
        <v>166</v>
      </c>
      <c r="X168">
        <f t="shared" si="21"/>
        <v>159901</v>
      </c>
      <c r="Y168">
        <f t="shared" si="18"/>
        <v>1.0507359705611776</v>
      </c>
      <c r="Z168" s="3">
        <v>166</v>
      </c>
      <c r="AA168">
        <v>158893</v>
      </c>
      <c r="AB168" s="7">
        <f t="shared" si="19"/>
        <v>0.99190955683598747</v>
      </c>
    </row>
    <row r="169" spans="1:28">
      <c r="A169" s="1">
        <v>44063</v>
      </c>
      <c r="B169" s="3">
        <v>167</v>
      </c>
      <c r="C169">
        <v>16183</v>
      </c>
      <c r="D169" s="3">
        <v>167</v>
      </c>
      <c r="E169" s="5">
        <f t="shared" si="7"/>
        <v>1.0127667563677327</v>
      </c>
      <c r="F169" s="3">
        <v>167</v>
      </c>
      <c r="G169" s="5">
        <f t="shared" si="6"/>
        <v>204</v>
      </c>
      <c r="H169" s="3">
        <v>167</v>
      </c>
      <c r="I169" s="5">
        <v>339124</v>
      </c>
      <c r="J169" s="3">
        <v>167</v>
      </c>
      <c r="K169">
        <f t="shared" si="8"/>
        <v>1.0393076267706207</v>
      </c>
      <c r="L169" s="3">
        <v>167</v>
      </c>
      <c r="M169">
        <f t="shared" si="9"/>
        <v>12826</v>
      </c>
      <c r="N169">
        <f t="shared" si="10"/>
        <v>11541</v>
      </c>
      <c r="O169" s="3">
        <v>167</v>
      </c>
      <c r="P169">
        <v>513719</v>
      </c>
      <c r="Q169" s="3">
        <v>167</v>
      </c>
      <c r="R169" s="7">
        <f t="shared" si="15"/>
        <v>1.0229818908833124</v>
      </c>
      <c r="S169" s="3">
        <v>167</v>
      </c>
      <c r="T169">
        <f t="shared" si="16"/>
        <v>5.7107256284896879</v>
      </c>
      <c r="U169" s="3">
        <v>167</v>
      </c>
      <c r="V169">
        <f t="shared" si="17"/>
        <v>11541</v>
      </c>
      <c r="W169" s="3">
        <v>167</v>
      </c>
      <c r="X169">
        <f t="shared" si="21"/>
        <v>158412</v>
      </c>
      <c r="Y169">
        <f t="shared" si="18"/>
        <v>0.99068798819269421</v>
      </c>
      <c r="Z169" s="3">
        <v>167</v>
      </c>
      <c r="AA169">
        <v>157391</v>
      </c>
      <c r="AB169" s="7">
        <f t="shared" si="19"/>
        <v>0.99054709773243632</v>
      </c>
    </row>
    <row r="170" spans="1:28">
      <c r="A170" s="1">
        <v>44064</v>
      </c>
      <c r="B170" s="3">
        <v>168</v>
      </c>
      <c r="C170">
        <v>16568</v>
      </c>
      <c r="D170" s="3">
        <v>168</v>
      </c>
      <c r="E170" s="5">
        <f t="shared" si="7"/>
        <v>1.023790397330532</v>
      </c>
      <c r="F170" s="3">
        <v>168</v>
      </c>
      <c r="G170" s="5">
        <f t="shared" si="6"/>
        <v>385</v>
      </c>
      <c r="H170" s="3">
        <v>168</v>
      </c>
      <c r="I170" s="5">
        <v>348940</v>
      </c>
      <c r="J170" s="3">
        <v>168</v>
      </c>
      <c r="K170">
        <f t="shared" si="8"/>
        <v>1.0289451646005592</v>
      </c>
      <c r="L170" s="3">
        <v>168</v>
      </c>
      <c r="M170">
        <f t="shared" si="9"/>
        <v>9816</v>
      </c>
      <c r="N170">
        <f t="shared" si="10"/>
        <v>8419</v>
      </c>
      <c r="O170" s="3">
        <v>168</v>
      </c>
      <c r="P170">
        <v>522138</v>
      </c>
      <c r="Q170" s="3">
        <v>168</v>
      </c>
      <c r="R170" s="7">
        <f t="shared" si="15"/>
        <v>1.0163883368144842</v>
      </c>
      <c r="S170" s="3">
        <v>168</v>
      </c>
      <c r="T170">
        <f t="shared" si="16"/>
        <v>5.7177853013121629</v>
      </c>
      <c r="U170" s="3">
        <v>168</v>
      </c>
      <c r="V170">
        <f t="shared" si="17"/>
        <v>8419</v>
      </c>
      <c r="W170" s="3">
        <v>168</v>
      </c>
      <c r="X170">
        <f t="shared" si="21"/>
        <v>156630</v>
      </c>
      <c r="Y170">
        <f t="shared" si="18"/>
        <v>0.98875085220816605</v>
      </c>
      <c r="Z170" s="3">
        <v>168</v>
      </c>
      <c r="AA170">
        <v>155576</v>
      </c>
      <c r="AB170" s="7">
        <f t="shared" si="19"/>
        <v>0.98846820974515692</v>
      </c>
    </row>
    <row r="171" spans="1:28">
      <c r="A171" s="1">
        <v>44065</v>
      </c>
      <c r="B171" s="3">
        <v>169</v>
      </c>
      <c r="C171">
        <v>16968</v>
      </c>
      <c r="D171" s="3">
        <v>169</v>
      </c>
      <c r="E171" s="5">
        <f t="shared" si="7"/>
        <v>1.024142926122646</v>
      </c>
      <c r="F171" s="3">
        <v>169</v>
      </c>
      <c r="G171" s="5">
        <f t="shared" si="6"/>
        <v>400</v>
      </c>
      <c r="H171" s="3">
        <v>169</v>
      </c>
      <c r="I171" s="5">
        <v>359792</v>
      </c>
      <c r="J171" s="3">
        <v>169</v>
      </c>
      <c r="K171">
        <f t="shared" si="8"/>
        <v>1.0310999025620451</v>
      </c>
      <c r="L171" s="3">
        <v>169</v>
      </c>
      <c r="M171">
        <f t="shared" si="9"/>
        <v>10852</v>
      </c>
      <c r="N171">
        <f t="shared" si="10"/>
        <v>10965</v>
      </c>
      <c r="O171" s="3">
        <v>169</v>
      </c>
      <c r="P171">
        <v>533103</v>
      </c>
      <c r="Q171" s="3">
        <v>169</v>
      </c>
      <c r="R171" s="7">
        <f t="shared" si="15"/>
        <v>1.0210001953506544</v>
      </c>
      <c r="S171" s="3">
        <v>169</v>
      </c>
      <c r="T171">
        <f t="shared" si="16"/>
        <v>5.7268111264937875</v>
      </c>
      <c r="U171" s="3">
        <v>169</v>
      </c>
      <c r="V171">
        <f t="shared" si="17"/>
        <v>10965</v>
      </c>
      <c r="W171" s="3">
        <v>169</v>
      </c>
      <c r="X171">
        <f t="shared" si="21"/>
        <v>156343</v>
      </c>
      <c r="Y171">
        <f t="shared" si="18"/>
        <v>0.99816765625997572</v>
      </c>
      <c r="Z171" s="3">
        <v>169</v>
      </c>
      <c r="AA171">
        <v>155267</v>
      </c>
      <c r="AB171" s="7">
        <f t="shared" si="19"/>
        <v>0.99801383246773279</v>
      </c>
    </row>
    <row r="172" spans="1:28">
      <c r="A172" s="1">
        <v>44066</v>
      </c>
      <c r="B172" s="3">
        <v>170</v>
      </c>
      <c r="C172">
        <v>17316</v>
      </c>
      <c r="D172" s="3">
        <v>170</v>
      </c>
      <c r="E172" s="5">
        <f t="shared" si="7"/>
        <v>1.0205091937765205</v>
      </c>
      <c r="F172" s="3">
        <v>170</v>
      </c>
      <c r="G172" s="5">
        <f t="shared" si="6"/>
        <v>348</v>
      </c>
      <c r="H172" s="3">
        <v>170</v>
      </c>
      <c r="I172" s="5">
        <v>374030</v>
      </c>
      <c r="J172" s="3">
        <v>170</v>
      </c>
      <c r="K172">
        <f t="shared" si="8"/>
        <v>1.039572864321608</v>
      </c>
      <c r="L172" s="3">
        <v>170</v>
      </c>
      <c r="M172">
        <f t="shared" si="9"/>
        <v>14238</v>
      </c>
      <c r="N172">
        <f t="shared" si="10"/>
        <v>8044</v>
      </c>
      <c r="O172" s="3">
        <v>170</v>
      </c>
      <c r="P172">
        <v>541147</v>
      </c>
      <c r="Q172" s="3">
        <v>170</v>
      </c>
      <c r="R172" s="7">
        <f t="shared" si="15"/>
        <v>1.0150890165690307</v>
      </c>
      <c r="S172" s="3">
        <v>170</v>
      </c>
      <c r="T172">
        <f t="shared" si="16"/>
        <v>5.7333152551564099</v>
      </c>
      <c r="U172" s="3">
        <v>170</v>
      </c>
      <c r="V172">
        <f t="shared" si="17"/>
        <v>8044</v>
      </c>
      <c r="W172" s="3">
        <v>170</v>
      </c>
      <c r="X172">
        <f t="shared" si="21"/>
        <v>149801</v>
      </c>
      <c r="Y172">
        <f t="shared" si="18"/>
        <v>0.95815610548601471</v>
      </c>
      <c r="Z172" s="3">
        <v>170</v>
      </c>
      <c r="AA172">
        <v>148708</v>
      </c>
      <c r="AB172" s="7">
        <f t="shared" si="19"/>
        <v>0.95775663856453719</v>
      </c>
    </row>
    <row r="173" spans="1:28">
      <c r="A173" s="1">
        <v>44067</v>
      </c>
      <c r="B173" s="3">
        <v>171</v>
      </c>
      <c r="C173">
        <v>17612</v>
      </c>
      <c r="D173" s="3">
        <v>171</v>
      </c>
      <c r="E173" s="5">
        <f t="shared" si="7"/>
        <v>1.017094017094017</v>
      </c>
      <c r="F173" s="3">
        <v>171</v>
      </c>
      <c r="G173" s="5">
        <f t="shared" si="6"/>
        <v>296</v>
      </c>
      <c r="H173" s="3">
        <v>171</v>
      </c>
      <c r="I173" s="5">
        <v>384171</v>
      </c>
      <c r="J173" s="3">
        <v>171</v>
      </c>
      <c r="K173">
        <f t="shared" si="8"/>
        <v>1.0271127984386279</v>
      </c>
      <c r="L173" s="3">
        <v>171</v>
      </c>
      <c r="M173">
        <f t="shared" si="9"/>
        <v>10141</v>
      </c>
      <c r="N173">
        <f t="shared" si="10"/>
        <v>10549</v>
      </c>
      <c r="O173" s="3">
        <v>171</v>
      </c>
      <c r="P173">
        <v>551696</v>
      </c>
      <c r="Q173" s="3">
        <v>171</v>
      </c>
      <c r="R173" s="7">
        <f t="shared" si="15"/>
        <v>1.0194937789547018</v>
      </c>
      <c r="S173" s="3">
        <v>171</v>
      </c>
      <c r="T173">
        <f t="shared" si="16"/>
        <v>5.7416998351735726</v>
      </c>
      <c r="U173" s="3">
        <v>171</v>
      </c>
      <c r="V173">
        <f t="shared" si="17"/>
        <v>10549</v>
      </c>
      <c r="W173" s="3">
        <v>171</v>
      </c>
      <c r="X173">
        <f t="shared" si="21"/>
        <v>149913</v>
      </c>
      <c r="Y173">
        <f t="shared" si="18"/>
        <v>1.0007476585603567</v>
      </c>
      <c r="Z173" s="3">
        <v>171</v>
      </c>
      <c r="AA173">
        <v>148807</v>
      </c>
      <c r="AB173" s="7">
        <f t="shared" si="19"/>
        <v>1.0006657341904941</v>
      </c>
    </row>
    <row r="174" spans="1:28">
      <c r="A174" s="1">
        <v>44068</v>
      </c>
      <c r="B174" s="3">
        <v>172</v>
      </c>
      <c r="C174">
        <v>17889</v>
      </c>
      <c r="D174" s="3">
        <v>172</v>
      </c>
      <c r="E174" s="5">
        <f t="shared" si="7"/>
        <v>1.0157279127867362</v>
      </c>
      <c r="F174" s="3">
        <v>172</v>
      </c>
      <c r="G174" s="5">
        <f t="shared" si="6"/>
        <v>277</v>
      </c>
      <c r="H174" s="3">
        <v>172</v>
      </c>
      <c r="I174" s="5">
        <v>395470</v>
      </c>
      <c r="J174" s="3">
        <v>172</v>
      </c>
      <c r="K174">
        <f t="shared" si="8"/>
        <v>1.0294113819106596</v>
      </c>
      <c r="L174" s="3">
        <v>172</v>
      </c>
      <c r="M174">
        <f t="shared" si="9"/>
        <v>11299</v>
      </c>
      <c r="N174">
        <f t="shared" si="10"/>
        <v>10432</v>
      </c>
      <c r="O174" s="3">
        <v>172</v>
      </c>
      <c r="P174">
        <v>562128</v>
      </c>
      <c r="Q174" s="3">
        <v>172</v>
      </c>
      <c r="R174" s="7">
        <f t="shared" si="15"/>
        <v>1.0189089643571823</v>
      </c>
      <c r="S174" s="3">
        <v>172</v>
      </c>
      <c r="T174">
        <f t="shared" si="16"/>
        <v>5.7498352183522385</v>
      </c>
      <c r="U174" s="3">
        <v>172</v>
      </c>
      <c r="V174">
        <f t="shared" si="17"/>
        <v>10432</v>
      </c>
      <c r="W174" s="3">
        <v>172</v>
      </c>
      <c r="X174">
        <f t="shared" si="21"/>
        <v>148769</v>
      </c>
      <c r="Y174">
        <f t="shared" si="18"/>
        <v>0.99236890729956706</v>
      </c>
      <c r="Z174" s="3">
        <v>172</v>
      </c>
      <c r="AA174">
        <v>147631</v>
      </c>
      <c r="AB174" s="7">
        <f t="shared" si="19"/>
        <v>0.99209714596759557</v>
      </c>
    </row>
    <row r="175" spans="1:28">
      <c r="A175" s="1">
        <v>44069</v>
      </c>
      <c r="B175" s="3">
        <v>173</v>
      </c>
      <c r="C175">
        <v>18184</v>
      </c>
      <c r="D175" s="3">
        <v>173</v>
      </c>
      <c r="E175" s="5">
        <f t="shared" si="7"/>
        <v>1.016490580803846</v>
      </c>
      <c r="F175" s="3">
        <v>173</v>
      </c>
      <c r="G175" s="5">
        <f t="shared" si="6"/>
        <v>295</v>
      </c>
      <c r="H175" s="3">
        <v>173</v>
      </c>
      <c r="I175" s="5">
        <v>407121</v>
      </c>
      <c r="J175" s="3">
        <v>173</v>
      </c>
      <c r="K175">
        <f t="shared" si="8"/>
        <v>1.0294611474953852</v>
      </c>
      <c r="L175" s="3">
        <v>173</v>
      </c>
      <c r="M175">
        <f t="shared" si="9"/>
        <v>11651</v>
      </c>
      <c r="N175">
        <f t="shared" si="10"/>
        <v>10142</v>
      </c>
      <c r="O175" s="3">
        <v>173</v>
      </c>
      <c r="P175">
        <v>572270</v>
      </c>
      <c r="Q175" s="3">
        <v>173</v>
      </c>
      <c r="R175" s="7">
        <f t="shared" si="15"/>
        <v>1.0180421541001339</v>
      </c>
      <c r="S175" s="3">
        <v>173</v>
      </c>
      <c r="T175">
        <f t="shared" si="16"/>
        <v>5.7576009795691352</v>
      </c>
      <c r="U175" s="3">
        <v>173</v>
      </c>
      <c r="V175">
        <f t="shared" si="17"/>
        <v>10142</v>
      </c>
      <c r="W175" s="3">
        <v>173</v>
      </c>
      <c r="X175">
        <f t="shared" si="21"/>
        <v>146965</v>
      </c>
      <c r="Y175">
        <f t="shared" si="18"/>
        <v>0.98787381779806271</v>
      </c>
      <c r="Z175" s="3">
        <v>173</v>
      </c>
      <c r="AA175">
        <v>145794</v>
      </c>
      <c r="AB175" s="7">
        <f t="shared" si="19"/>
        <v>0.98755681394828998</v>
      </c>
    </row>
    <row r="176" spans="1:28">
      <c r="A176" s="1">
        <v>44070</v>
      </c>
      <c r="B176" s="3">
        <v>174</v>
      </c>
      <c r="C176">
        <v>18468</v>
      </c>
      <c r="D176" s="3">
        <v>174</v>
      </c>
      <c r="E176" s="5">
        <f t="shared" si="7"/>
        <v>1.0156181258249011</v>
      </c>
      <c r="F176" s="3">
        <v>174</v>
      </c>
      <c r="G176" s="5">
        <f t="shared" si="6"/>
        <v>284</v>
      </c>
      <c r="H176" s="3">
        <v>174</v>
      </c>
      <c r="I176" s="5">
        <v>417793</v>
      </c>
      <c r="J176" s="3">
        <v>174</v>
      </c>
      <c r="K176">
        <f t="shared" si="8"/>
        <v>1.0262133370668671</v>
      </c>
      <c r="L176" s="3">
        <v>174</v>
      </c>
      <c r="M176">
        <f t="shared" si="9"/>
        <v>10672</v>
      </c>
      <c r="N176">
        <f t="shared" si="10"/>
        <v>9752</v>
      </c>
      <c r="O176" s="3">
        <v>174</v>
      </c>
      <c r="P176">
        <v>582022</v>
      </c>
      <c r="Q176" s="3">
        <v>174</v>
      </c>
      <c r="R176" s="7">
        <f t="shared" si="15"/>
        <v>1.0170409072640536</v>
      </c>
      <c r="S176" s="3">
        <v>174</v>
      </c>
      <c r="T176">
        <f t="shared" si="16"/>
        <v>5.7649394009695163</v>
      </c>
      <c r="U176" s="3">
        <v>174</v>
      </c>
      <c r="V176">
        <f t="shared" si="17"/>
        <v>9752</v>
      </c>
      <c r="W176" s="3">
        <v>174</v>
      </c>
      <c r="X176">
        <f t="shared" si="21"/>
        <v>145761</v>
      </c>
      <c r="Y176">
        <f t="shared" si="18"/>
        <v>0.99180757323172186</v>
      </c>
      <c r="Z176" s="3">
        <v>174</v>
      </c>
      <c r="AA176">
        <v>144577</v>
      </c>
      <c r="AB176" s="7">
        <f t="shared" si="19"/>
        <v>0.99165260573137437</v>
      </c>
    </row>
    <row r="177" spans="1:28">
      <c r="A177" s="1">
        <v>44071</v>
      </c>
      <c r="B177" s="3">
        <v>175</v>
      </c>
      <c r="C177">
        <v>18767</v>
      </c>
      <c r="D177" s="3">
        <v>175</v>
      </c>
      <c r="E177" s="5">
        <f t="shared" si="7"/>
        <v>1.016190166774962</v>
      </c>
      <c r="F177" s="3">
        <v>175</v>
      </c>
      <c r="G177" s="5">
        <f t="shared" si="6"/>
        <v>299</v>
      </c>
      <c r="H177" s="3">
        <v>175</v>
      </c>
      <c r="I177">
        <v>429620</v>
      </c>
      <c r="J177" s="3">
        <v>175</v>
      </c>
      <c r="K177">
        <f t="shared" si="8"/>
        <v>1.0283082770654368</v>
      </c>
      <c r="L177" s="3">
        <v>175</v>
      </c>
      <c r="M177">
        <f t="shared" si="9"/>
        <v>11827</v>
      </c>
      <c r="N177">
        <f t="shared" si="10"/>
        <v>8498</v>
      </c>
      <c r="O177" s="3">
        <v>175</v>
      </c>
      <c r="P177">
        <v>590520</v>
      </c>
      <c r="Q177" s="3">
        <v>175</v>
      </c>
      <c r="R177" s="7">
        <f t="shared" si="15"/>
        <v>1.0146008226493157</v>
      </c>
      <c r="S177" s="3">
        <v>175</v>
      </c>
      <c r="T177">
        <f t="shared" si="16"/>
        <v>5.7712346110817059</v>
      </c>
      <c r="U177" s="3">
        <v>175</v>
      </c>
      <c r="V177">
        <f t="shared" si="17"/>
        <v>8498</v>
      </c>
      <c r="W177" s="3">
        <v>175</v>
      </c>
      <c r="X177">
        <f t="shared" si="21"/>
        <v>142133</v>
      </c>
      <c r="Y177">
        <f t="shared" si="18"/>
        <v>0.97510994024464703</v>
      </c>
      <c r="Z177" s="3">
        <v>175</v>
      </c>
      <c r="AA177">
        <v>140926</v>
      </c>
      <c r="AB177" s="7">
        <f t="shared" si="19"/>
        <v>0.97474702061877061</v>
      </c>
    </row>
    <row r="178" spans="1:28">
      <c r="A178" s="1">
        <v>44072</v>
      </c>
      <c r="B178" s="3">
        <v>176</v>
      </c>
      <c r="C178">
        <v>19064</v>
      </c>
      <c r="D178" s="3">
        <v>176</v>
      </c>
      <c r="E178" s="5">
        <f t="shared" si="7"/>
        <v>1.0158256514093889</v>
      </c>
      <c r="F178" s="3">
        <v>176</v>
      </c>
      <c r="G178" s="5">
        <f t="shared" si="6"/>
        <v>297</v>
      </c>
      <c r="H178" s="3">
        <v>176</v>
      </c>
      <c r="I178">
        <v>440574</v>
      </c>
      <c r="J178" s="3">
        <v>176</v>
      </c>
      <c r="K178">
        <f t="shared" si="8"/>
        <v>1.0254969507937246</v>
      </c>
      <c r="L178" s="3">
        <v>176</v>
      </c>
      <c r="M178">
        <f t="shared" si="9"/>
        <v>10954</v>
      </c>
      <c r="N178">
        <f t="shared" si="10"/>
        <v>9394</v>
      </c>
      <c r="O178" s="3">
        <v>176</v>
      </c>
      <c r="P178">
        <v>599914</v>
      </c>
      <c r="Q178" s="3">
        <v>176</v>
      </c>
      <c r="R178" s="7">
        <f t="shared" si="15"/>
        <v>1.0159080132764344</v>
      </c>
      <c r="S178" s="3">
        <v>176</v>
      </c>
      <c r="T178">
        <f t="shared" si="16"/>
        <v>5.7780889970463081</v>
      </c>
      <c r="U178" s="3">
        <v>176</v>
      </c>
      <c r="V178">
        <f t="shared" si="17"/>
        <v>9394</v>
      </c>
      <c r="W178" s="3">
        <v>176</v>
      </c>
      <c r="X178">
        <f t="shared" si="21"/>
        <v>140276</v>
      </c>
      <c r="Y178">
        <f t="shared" si="18"/>
        <v>0.98693477236109839</v>
      </c>
      <c r="Z178" s="3">
        <v>176</v>
      </c>
      <c r="AA178">
        <v>139041</v>
      </c>
      <c r="AB178" s="7">
        <f t="shared" si="19"/>
        <v>0.98662418574287214</v>
      </c>
    </row>
    <row r="179" spans="1:28">
      <c r="A179" s="1">
        <v>44073</v>
      </c>
      <c r="B179" s="3">
        <v>177</v>
      </c>
      <c r="C179">
        <v>19364</v>
      </c>
      <c r="D179" s="3">
        <v>177</v>
      </c>
      <c r="E179" s="5">
        <f t="shared" si="7"/>
        <v>1.0157364666386908</v>
      </c>
      <c r="F179" s="3">
        <v>177</v>
      </c>
      <c r="G179" s="5">
        <f t="shared" si="6"/>
        <v>300</v>
      </c>
      <c r="H179" s="3">
        <v>177</v>
      </c>
      <c r="I179" s="5">
        <v>450621</v>
      </c>
      <c r="J179" s="3">
        <v>177</v>
      </c>
      <c r="K179">
        <f t="shared" si="8"/>
        <v>1.0228043416089012</v>
      </c>
      <c r="L179" s="3">
        <v>177</v>
      </c>
      <c r="M179">
        <f t="shared" si="9"/>
        <v>10047</v>
      </c>
      <c r="N179">
        <f t="shared" si="10"/>
        <v>8024</v>
      </c>
      <c r="O179" s="3">
        <v>177</v>
      </c>
      <c r="P179">
        <v>607938</v>
      </c>
      <c r="Q179" s="3">
        <v>177</v>
      </c>
      <c r="R179" s="7">
        <f t="shared" si="15"/>
        <v>1.0133752504525648</v>
      </c>
      <c r="S179" s="3">
        <v>177</v>
      </c>
      <c r="T179">
        <f t="shared" si="16"/>
        <v>5.7838592904061947</v>
      </c>
      <c r="U179" s="3">
        <v>177</v>
      </c>
      <c r="V179">
        <f t="shared" si="17"/>
        <v>8024</v>
      </c>
      <c r="W179" s="3">
        <v>177</v>
      </c>
      <c r="X179">
        <f t="shared" si="21"/>
        <v>137953</v>
      </c>
      <c r="Y179">
        <f t="shared" si="18"/>
        <v>0.98343979012803329</v>
      </c>
      <c r="Z179" s="3">
        <v>177</v>
      </c>
      <c r="AA179">
        <v>136702</v>
      </c>
      <c r="AB179" s="7">
        <f t="shared" si="19"/>
        <v>0.98317762386634155</v>
      </c>
    </row>
    <row r="180" spans="1:28">
      <c r="A180" s="1">
        <v>44074</v>
      </c>
      <c r="B180" s="3">
        <v>178</v>
      </c>
      <c r="C180">
        <v>19663</v>
      </c>
      <c r="D180" s="3">
        <v>178</v>
      </c>
      <c r="E180" s="5">
        <f t="shared" si="7"/>
        <v>1.015441024581698</v>
      </c>
      <c r="F180" s="3">
        <v>178</v>
      </c>
      <c r="G180" s="5">
        <f t="shared" si="6"/>
        <v>299</v>
      </c>
      <c r="H180" s="3">
        <v>178</v>
      </c>
      <c r="I180" s="5">
        <v>459475</v>
      </c>
      <c r="J180" s="3">
        <v>178</v>
      </c>
      <c r="K180">
        <f t="shared" si="8"/>
        <v>1.0196484407073794</v>
      </c>
      <c r="L180" s="3">
        <v>178</v>
      </c>
      <c r="M180">
        <f t="shared" si="9"/>
        <v>8854</v>
      </c>
      <c r="N180">
        <f t="shared" si="10"/>
        <v>7230</v>
      </c>
      <c r="O180" s="3">
        <v>178</v>
      </c>
      <c r="P180">
        <v>615168</v>
      </c>
      <c r="Q180" s="3">
        <v>178</v>
      </c>
      <c r="R180" s="7">
        <f t="shared" si="15"/>
        <v>1.0118926601067872</v>
      </c>
      <c r="S180" s="3">
        <v>178</v>
      </c>
      <c r="T180">
        <f t="shared" si="16"/>
        <v>5.7889937361157493</v>
      </c>
      <c r="U180" s="3">
        <v>178</v>
      </c>
      <c r="V180">
        <f t="shared" si="17"/>
        <v>7230</v>
      </c>
      <c r="W180" s="3">
        <v>178</v>
      </c>
      <c r="X180">
        <f t="shared" si="21"/>
        <v>136030</v>
      </c>
      <c r="Y180">
        <f t="shared" si="18"/>
        <v>0.98606046987017315</v>
      </c>
      <c r="Z180" s="3">
        <v>178</v>
      </c>
      <c r="AA180">
        <v>134741</v>
      </c>
      <c r="AB180" s="7">
        <f t="shared" si="19"/>
        <v>0.98565492823806533</v>
      </c>
    </row>
    <row r="181" spans="1:28">
      <c r="A181" s="1">
        <v>44075</v>
      </c>
      <c r="B181" s="3">
        <v>179</v>
      </c>
      <c r="C181">
        <v>20052</v>
      </c>
      <c r="D181" s="3">
        <v>179</v>
      </c>
      <c r="E181" s="5">
        <f t="shared" si="7"/>
        <v>1.0197833494380308</v>
      </c>
      <c r="F181" s="3">
        <v>179</v>
      </c>
      <c r="G181" s="5">
        <f t="shared" si="6"/>
        <v>389</v>
      </c>
      <c r="H181" s="3">
        <v>179</v>
      </c>
      <c r="I181" s="5">
        <v>469557</v>
      </c>
      <c r="J181" s="3">
        <v>179</v>
      </c>
      <c r="K181">
        <f t="shared" si="8"/>
        <v>1.0219424343000163</v>
      </c>
      <c r="L181" s="3">
        <v>179</v>
      </c>
      <c r="M181">
        <f t="shared" si="9"/>
        <v>10082</v>
      </c>
      <c r="N181">
        <f t="shared" si="10"/>
        <v>8901</v>
      </c>
      <c r="O181" s="3">
        <v>179</v>
      </c>
      <c r="P181">
        <v>624069</v>
      </c>
      <c r="Q181" s="3">
        <v>179</v>
      </c>
      <c r="R181" s="7">
        <f t="shared" si="15"/>
        <v>1.0144692181647941</v>
      </c>
      <c r="S181" s="3">
        <v>179</v>
      </c>
      <c r="T181">
        <f t="shared" si="16"/>
        <v>5.7952326099750229</v>
      </c>
      <c r="U181" s="3">
        <v>179</v>
      </c>
      <c r="V181">
        <f t="shared" si="17"/>
        <v>8901</v>
      </c>
      <c r="W181" s="3">
        <v>179</v>
      </c>
      <c r="X181">
        <f t="shared" si="21"/>
        <v>134460</v>
      </c>
      <c r="Y181">
        <f t="shared" si="18"/>
        <v>0.98845842828787767</v>
      </c>
      <c r="Z181" s="3">
        <v>179</v>
      </c>
      <c r="AA181">
        <v>133155</v>
      </c>
      <c r="AB181" s="7">
        <f t="shared" si="19"/>
        <v>0.98822926948738687</v>
      </c>
    </row>
    <row r="1048576" spans="14:14">
      <c r="N1048576">
        <f t="shared" ref="N1048576" si="22">V1048576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5"/>
  <sheetViews>
    <sheetView topLeftCell="I1" zoomScale="125" zoomScaleNormal="125" zoomScalePageLayoutView="125" workbookViewId="0">
      <pane ySplit="1840" topLeftCell="A14" activePane="bottomLeft"/>
      <selection activeCell="D1" sqref="D1:D1048576"/>
      <selection pane="bottomLeft" activeCell="E2" sqref="E2"/>
    </sheetView>
  </sheetViews>
  <sheetFormatPr baseColWidth="10" defaultRowHeight="15" x14ac:dyDescent="0.75"/>
  <cols>
    <col min="11" max="11" width="11.5" customWidth="1"/>
    <col min="13" max="13" width="13.83203125" customWidth="1"/>
    <col min="19" max="19" width="11.5" bestFit="1" customWidth="1"/>
  </cols>
  <sheetData>
    <row r="1" spans="1:32" ht="60">
      <c r="A1" s="2" t="s">
        <v>1</v>
      </c>
      <c r="B1" s="2" t="s">
        <v>2</v>
      </c>
      <c r="C1" s="2" t="s">
        <v>21</v>
      </c>
      <c r="D1" s="2" t="s">
        <v>2</v>
      </c>
      <c r="E1" s="4" t="s">
        <v>22</v>
      </c>
      <c r="F1" s="2" t="s">
        <v>2</v>
      </c>
      <c r="G1" s="2" t="s">
        <v>7</v>
      </c>
      <c r="H1" s="2" t="s">
        <v>2</v>
      </c>
      <c r="I1" s="4" t="s">
        <v>11</v>
      </c>
      <c r="J1" s="2" t="s">
        <v>2</v>
      </c>
      <c r="K1" s="4" t="s">
        <v>12</v>
      </c>
      <c r="L1" s="2" t="s">
        <v>2</v>
      </c>
      <c r="M1" s="2" t="s">
        <v>8</v>
      </c>
      <c r="N1" s="2" t="s">
        <v>2</v>
      </c>
      <c r="O1" s="2" t="s">
        <v>9</v>
      </c>
      <c r="P1" s="2" t="s">
        <v>2</v>
      </c>
      <c r="Q1" s="2" t="s">
        <v>10</v>
      </c>
      <c r="R1" s="2" t="s">
        <v>2</v>
      </c>
      <c r="S1" s="2" t="s">
        <v>0</v>
      </c>
      <c r="T1" s="2" t="s">
        <v>2</v>
      </c>
      <c r="U1" s="4" t="s">
        <v>4</v>
      </c>
      <c r="V1" s="2" t="s">
        <v>2</v>
      </c>
      <c r="W1" s="4" t="s">
        <v>15</v>
      </c>
      <c r="X1" s="2" t="s">
        <v>2</v>
      </c>
      <c r="Y1" s="4" t="s">
        <v>16</v>
      </c>
      <c r="Z1" s="2" t="s">
        <v>2</v>
      </c>
      <c r="AA1" s="4" t="s">
        <v>20</v>
      </c>
      <c r="AB1" s="4" t="s">
        <v>19</v>
      </c>
      <c r="AC1" s="2" t="s">
        <v>2</v>
      </c>
      <c r="AD1" s="4" t="s">
        <v>17</v>
      </c>
      <c r="AF1" s="4" t="s">
        <v>3</v>
      </c>
    </row>
    <row r="2" spans="1:32">
      <c r="A2" s="1">
        <v>43896</v>
      </c>
      <c r="B2" s="3">
        <v>1</v>
      </c>
      <c r="C2" s="5">
        <v>0</v>
      </c>
      <c r="D2" s="3">
        <v>1</v>
      </c>
      <c r="E2" s="5"/>
      <c r="F2" s="3">
        <v>1</v>
      </c>
      <c r="G2" s="5">
        <v>0</v>
      </c>
      <c r="H2" s="3">
        <v>1</v>
      </c>
      <c r="I2" s="5"/>
      <c r="J2" s="3">
        <v>1</v>
      </c>
      <c r="K2" s="5"/>
      <c r="L2" s="3">
        <v>1</v>
      </c>
      <c r="M2" s="3"/>
      <c r="N2" s="3">
        <v>1</v>
      </c>
      <c r="O2" s="3"/>
      <c r="P2" s="3">
        <v>1</v>
      </c>
      <c r="Q2" s="3"/>
      <c r="R2" s="3">
        <v>1</v>
      </c>
      <c r="S2">
        <v>1</v>
      </c>
      <c r="T2" s="3">
        <v>1</v>
      </c>
      <c r="U2">
        <f>LOG10(S2)</f>
        <v>0</v>
      </c>
      <c r="V2" s="3">
        <f>L2</f>
        <v>1</v>
      </c>
      <c r="X2" s="3">
        <f>L2</f>
        <v>1</v>
      </c>
      <c r="Y2">
        <v>1</v>
      </c>
      <c r="Z2" s="3">
        <f>N2</f>
        <v>1</v>
      </c>
      <c r="AA2">
        <f>S2-G2-C2</f>
        <v>1</v>
      </c>
      <c r="AC2" s="3">
        <f>Z2</f>
        <v>1</v>
      </c>
      <c r="AF2">
        <f>0.4024*EXP(0.3397*L2)</f>
        <v>0.56518133060790432</v>
      </c>
    </row>
    <row r="3" spans="1:32">
      <c r="A3" s="1">
        <v>43897</v>
      </c>
      <c r="B3" s="3">
        <v>2</v>
      </c>
      <c r="C3" s="5">
        <v>0</v>
      </c>
      <c r="D3" s="3">
        <v>2</v>
      </c>
      <c r="E3" s="5"/>
      <c r="F3" s="3">
        <v>2</v>
      </c>
      <c r="G3" s="5">
        <v>0</v>
      </c>
      <c r="H3" s="3">
        <v>2</v>
      </c>
      <c r="I3" s="5"/>
      <c r="J3" s="3">
        <v>2</v>
      </c>
      <c r="K3" s="5"/>
      <c r="L3" s="3">
        <v>2</v>
      </c>
      <c r="M3" s="3"/>
      <c r="N3" s="3">
        <v>2</v>
      </c>
      <c r="O3" s="3"/>
      <c r="P3" s="3">
        <v>2</v>
      </c>
      <c r="Q3" s="3"/>
      <c r="R3" s="3">
        <v>2</v>
      </c>
      <c r="S3">
        <v>1</v>
      </c>
      <c r="T3" s="3">
        <v>2</v>
      </c>
      <c r="U3">
        <f t="shared" ref="U3:U74" si="0">LOG10(S3)</f>
        <v>0</v>
      </c>
      <c r="V3" s="3">
        <f>L3</f>
        <v>2</v>
      </c>
      <c r="W3" s="7">
        <f>S3/S2</f>
        <v>1</v>
      </c>
      <c r="X3" s="3">
        <f>L3</f>
        <v>2</v>
      </c>
      <c r="Y3">
        <f t="shared" ref="Y3:Y68" si="1">S3-S2</f>
        <v>0</v>
      </c>
      <c r="Z3" s="3">
        <f>N3</f>
        <v>2</v>
      </c>
      <c r="AA3">
        <f>S3-G3-C3</f>
        <v>1</v>
      </c>
      <c r="AB3">
        <f>AA3/AA2</f>
        <v>1</v>
      </c>
      <c r="AC3" s="3">
        <f t="shared" ref="AC3:AC66" si="2">Z3</f>
        <v>2</v>
      </c>
      <c r="AD3">
        <f>AVERAGE(AA2:AA4)</f>
        <v>1</v>
      </c>
      <c r="AF3">
        <f>0.4024*EXP(0.3397*L3)</f>
        <v>0.7938119693531841</v>
      </c>
    </row>
    <row r="4" spans="1:32">
      <c r="A4" s="1">
        <v>43898</v>
      </c>
      <c r="B4" s="3">
        <v>3</v>
      </c>
      <c r="C4" s="5">
        <v>0</v>
      </c>
      <c r="D4" s="3">
        <v>3</v>
      </c>
      <c r="E4" s="5"/>
      <c r="F4" s="3">
        <v>3</v>
      </c>
      <c r="G4" s="5">
        <v>0</v>
      </c>
      <c r="H4" s="3">
        <v>3</v>
      </c>
      <c r="I4" s="5"/>
      <c r="J4" s="3">
        <v>3</v>
      </c>
      <c r="K4" s="5"/>
      <c r="L4" s="3">
        <v>3</v>
      </c>
      <c r="M4" s="3"/>
      <c r="N4" s="3">
        <v>3</v>
      </c>
      <c r="O4" s="3"/>
      <c r="P4" s="3">
        <v>3</v>
      </c>
      <c r="Q4" s="3"/>
      <c r="R4" s="3">
        <v>3</v>
      </c>
      <c r="S4">
        <v>1</v>
      </c>
      <c r="T4" s="3">
        <v>3</v>
      </c>
      <c r="U4">
        <f t="shared" si="0"/>
        <v>0</v>
      </c>
      <c r="V4" s="3">
        <f>L4</f>
        <v>3</v>
      </c>
      <c r="W4" s="7">
        <f t="shared" ref="W4:W75" si="3">S4/S3</f>
        <v>1</v>
      </c>
      <c r="X4" s="3">
        <f>L4</f>
        <v>3</v>
      </c>
      <c r="Y4">
        <f t="shared" si="1"/>
        <v>0</v>
      </c>
      <c r="Z4" s="3">
        <f>N4</f>
        <v>3</v>
      </c>
      <c r="AA4">
        <f>S4-G4-C4</f>
        <v>1</v>
      </c>
      <c r="AB4">
        <f t="shared" ref="AB4:AB67" si="4">AA4/AA3</f>
        <v>1</v>
      </c>
      <c r="AC4" s="3">
        <f t="shared" si="2"/>
        <v>3</v>
      </c>
      <c r="AD4">
        <f t="shared" ref="AD4:AD67" si="5">AVERAGE(AA3:AA5)</f>
        <v>1</v>
      </c>
      <c r="AF4">
        <f>0.4024*EXP(0.3397*L4)</f>
        <v>1.1149296846210577</v>
      </c>
    </row>
    <row r="5" spans="1:32">
      <c r="A5" s="1">
        <v>43899</v>
      </c>
      <c r="B5" s="3">
        <v>4</v>
      </c>
      <c r="C5" s="5">
        <v>0</v>
      </c>
      <c r="D5" s="3">
        <v>4</v>
      </c>
      <c r="E5" s="5"/>
      <c r="F5" s="3">
        <v>4</v>
      </c>
      <c r="G5" s="5">
        <v>0</v>
      </c>
      <c r="H5" s="3">
        <v>4</v>
      </c>
      <c r="I5" s="5"/>
      <c r="J5" s="3">
        <v>4</v>
      </c>
      <c r="K5" s="5"/>
      <c r="L5" s="3">
        <v>4</v>
      </c>
      <c r="M5" s="3"/>
      <c r="N5" s="3">
        <v>4</v>
      </c>
      <c r="O5" s="3"/>
      <c r="P5" s="3">
        <v>4</v>
      </c>
      <c r="Q5" s="3"/>
      <c r="R5" s="3">
        <v>4</v>
      </c>
      <c r="S5">
        <v>1</v>
      </c>
      <c r="T5" s="3">
        <v>4</v>
      </c>
      <c r="U5">
        <f t="shared" si="0"/>
        <v>0</v>
      </c>
      <c r="V5" s="3">
        <f>L5</f>
        <v>4</v>
      </c>
      <c r="W5" s="7">
        <f t="shared" si="3"/>
        <v>1</v>
      </c>
      <c r="X5" s="3">
        <f>L5</f>
        <v>4</v>
      </c>
      <c r="Y5">
        <f t="shared" si="1"/>
        <v>0</v>
      </c>
      <c r="Z5" s="3">
        <f>N5</f>
        <v>4</v>
      </c>
      <c r="AA5">
        <f>S5-G5-C5</f>
        <v>1</v>
      </c>
      <c r="AB5">
        <f t="shared" si="4"/>
        <v>1</v>
      </c>
      <c r="AC5" s="3">
        <f t="shared" si="2"/>
        <v>4</v>
      </c>
      <c r="AD5">
        <f t="shared" si="5"/>
        <v>1</v>
      </c>
      <c r="AF5">
        <f>0.4024*EXP(0.3397*L5)</f>
        <v>1.5659479192057173</v>
      </c>
    </row>
    <row r="6" spans="1:32">
      <c r="A6" s="1">
        <v>43900</v>
      </c>
      <c r="B6" s="3">
        <v>5</v>
      </c>
      <c r="C6" s="5">
        <v>0</v>
      </c>
      <c r="D6" s="3">
        <v>5</v>
      </c>
      <c r="E6" s="5"/>
      <c r="F6" s="3">
        <v>5</v>
      </c>
      <c r="G6" s="5">
        <v>0</v>
      </c>
      <c r="H6" s="3">
        <v>5</v>
      </c>
      <c r="I6" s="5"/>
      <c r="J6" s="3">
        <v>5</v>
      </c>
      <c r="K6" s="5"/>
      <c r="L6" s="3">
        <v>5</v>
      </c>
      <c r="M6" s="3"/>
      <c r="N6" s="3">
        <v>5</v>
      </c>
      <c r="O6" s="3"/>
      <c r="P6" s="3">
        <v>5</v>
      </c>
      <c r="Q6" s="3"/>
      <c r="R6" s="3">
        <v>5</v>
      </c>
      <c r="S6">
        <v>1</v>
      </c>
      <c r="T6" s="3">
        <v>5</v>
      </c>
      <c r="U6">
        <f t="shared" si="0"/>
        <v>0</v>
      </c>
      <c r="V6" s="3">
        <f>L6</f>
        <v>5</v>
      </c>
      <c r="W6" s="7">
        <f t="shared" si="3"/>
        <v>1</v>
      </c>
      <c r="X6" s="3">
        <f>L6</f>
        <v>5</v>
      </c>
      <c r="Y6">
        <f t="shared" si="1"/>
        <v>0</v>
      </c>
      <c r="Z6" s="3">
        <f>N6</f>
        <v>5</v>
      </c>
      <c r="AA6">
        <f>S6-G6-C6</f>
        <v>1</v>
      </c>
      <c r="AB6">
        <f t="shared" si="4"/>
        <v>1</v>
      </c>
      <c r="AC6" s="3">
        <f t="shared" si="2"/>
        <v>5</v>
      </c>
      <c r="AD6">
        <f t="shared" si="5"/>
        <v>1.6666666666666667</v>
      </c>
      <c r="AF6">
        <f>0.4024*EXP(0.3397*L6)</f>
        <v>2.1994148326027996</v>
      </c>
    </row>
    <row r="7" spans="1:32">
      <c r="A7" s="1">
        <v>43901</v>
      </c>
      <c r="B7" s="3">
        <v>6</v>
      </c>
      <c r="C7" s="5">
        <v>0</v>
      </c>
      <c r="D7" s="3">
        <v>6</v>
      </c>
      <c r="E7" s="5"/>
      <c r="F7" s="3">
        <v>6</v>
      </c>
      <c r="G7" s="5">
        <v>0</v>
      </c>
      <c r="H7" s="3">
        <v>6</v>
      </c>
      <c r="I7" s="5"/>
      <c r="J7" s="3">
        <v>6</v>
      </c>
      <c r="K7" s="5"/>
      <c r="L7" s="3">
        <v>6</v>
      </c>
      <c r="M7" s="3"/>
      <c r="N7" s="3">
        <v>6</v>
      </c>
      <c r="O7" s="3"/>
      <c r="P7" s="3">
        <v>6</v>
      </c>
      <c r="Q7" s="3"/>
      <c r="R7" s="3">
        <v>6</v>
      </c>
      <c r="S7">
        <v>3</v>
      </c>
      <c r="T7" s="3">
        <v>6</v>
      </c>
      <c r="U7">
        <f t="shared" si="0"/>
        <v>0.47712125471966244</v>
      </c>
      <c r="V7" s="3">
        <f>L7</f>
        <v>6</v>
      </c>
      <c r="W7" s="7">
        <f t="shared" si="3"/>
        <v>3</v>
      </c>
      <c r="X7" s="3">
        <f>L7</f>
        <v>6</v>
      </c>
      <c r="Y7">
        <f t="shared" si="1"/>
        <v>2</v>
      </c>
      <c r="Z7" s="3">
        <f>N7</f>
        <v>6</v>
      </c>
      <c r="AA7">
        <f>S7-G7-C7</f>
        <v>3</v>
      </c>
      <c r="AB7">
        <f t="shared" si="4"/>
        <v>3</v>
      </c>
      <c r="AC7" s="3">
        <f t="shared" si="2"/>
        <v>6</v>
      </c>
      <c r="AD7">
        <f t="shared" si="5"/>
        <v>3</v>
      </c>
      <c r="AF7">
        <f>0.4024*EXP(0.3397*L7)</f>
        <v>3.089135689983129</v>
      </c>
    </row>
    <row r="8" spans="1:32">
      <c r="A8" s="1">
        <v>43902</v>
      </c>
      <c r="B8" s="3">
        <v>7</v>
      </c>
      <c r="C8" s="5">
        <v>0</v>
      </c>
      <c r="D8" s="3">
        <v>7</v>
      </c>
      <c r="E8" s="5"/>
      <c r="F8" s="3">
        <v>7</v>
      </c>
      <c r="G8" s="5">
        <v>0</v>
      </c>
      <c r="H8" s="3">
        <v>7</v>
      </c>
      <c r="I8" s="5"/>
      <c r="J8" s="3">
        <v>7</v>
      </c>
      <c r="K8" s="5"/>
      <c r="L8" s="3">
        <v>7</v>
      </c>
      <c r="M8" s="3"/>
      <c r="N8" s="3">
        <v>7</v>
      </c>
      <c r="O8" s="3"/>
      <c r="P8" s="3">
        <v>7</v>
      </c>
      <c r="Q8" s="3"/>
      <c r="R8" s="3">
        <v>7</v>
      </c>
      <c r="S8">
        <v>5</v>
      </c>
      <c r="T8" s="3">
        <v>7</v>
      </c>
      <c r="U8">
        <f t="shared" si="0"/>
        <v>0.69897000433601886</v>
      </c>
      <c r="V8" s="3">
        <f>L8</f>
        <v>7</v>
      </c>
      <c r="W8" s="7">
        <f t="shared" si="3"/>
        <v>1.6666666666666667</v>
      </c>
      <c r="X8" s="3">
        <f>L8</f>
        <v>7</v>
      </c>
      <c r="Y8">
        <f t="shared" si="1"/>
        <v>2</v>
      </c>
      <c r="Z8" s="3">
        <f>N8</f>
        <v>7</v>
      </c>
      <c r="AA8">
        <f>S8-G8-C8</f>
        <v>5</v>
      </c>
      <c r="AB8">
        <f t="shared" si="4"/>
        <v>1.6666666666666667</v>
      </c>
      <c r="AC8" s="3">
        <f t="shared" si="2"/>
        <v>7</v>
      </c>
      <c r="AD8">
        <f t="shared" si="5"/>
        <v>4.666666666666667</v>
      </c>
      <c r="AF8">
        <f>0.4024*EXP(0.3397*L8)</f>
        <v>4.3387719177262225</v>
      </c>
    </row>
    <row r="9" spans="1:32">
      <c r="A9" s="1">
        <v>43903</v>
      </c>
      <c r="B9" s="3">
        <v>8</v>
      </c>
      <c r="C9" s="5">
        <v>0</v>
      </c>
      <c r="D9" s="3">
        <v>8</v>
      </c>
      <c r="E9" s="5"/>
      <c r="F9" s="3">
        <v>8</v>
      </c>
      <c r="G9" s="5">
        <v>0</v>
      </c>
      <c r="H9" s="3">
        <v>8</v>
      </c>
      <c r="I9" s="5"/>
      <c r="J9" s="3">
        <v>8</v>
      </c>
      <c r="K9" s="5"/>
      <c r="L9" s="3">
        <v>8</v>
      </c>
      <c r="M9" s="3"/>
      <c r="N9" s="3">
        <v>8</v>
      </c>
      <c r="O9" s="3"/>
      <c r="P9" s="3">
        <v>8</v>
      </c>
      <c r="Q9" s="3"/>
      <c r="R9" s="3">
        <v>8</v>
      </c>
      <c r="S9">
        <v>6</v>
      </c>
      <c r="T9" s="3">
        <v>8</v>
      </c>
      <c r="U9">
        <f t="shared" si="0"/>
        <v>0.77815125038364363</v>
      </c>
      <c r="V9" s="3">
        <f>L9</f>
        <v>8</v>
      </c>
      <c r="W9" s="7">
        <f t="shared" si="3"/>
        <v>1.2</v>
      </c>
      <c r="X9" s="3">
        <f>L9</f>
        <v>8</v>
      </c>
      <c r="Y9">
        <f t="shared" si="1"/>
        <v>1</v>
      </c>
      <c r="Z9" s="3">
        <f>N9</f>
        <v>8</v>
      </c>
      <c r="AA9">
        <f>S9-G9-C9</f>
        <v>6</v>
      </c>
      <c r="AB9">
        <f t="shared" si="4"/>
        <v>1.2</v>
      </c>
      <c r="AC9" s="3">
        <f t="shared" si="2"/>
        <v>8</v>
      </c>
      <c r="AD9">
        <f t="shared" si="5"/>
        <v>7.333333333333333</v>
      </c>
      <c r="AF9">
        <f>0.4024*EXP(0.3397*L9)</f>
        <v>6.0939187019500887</v>
      </c>
    </row>
    <row r="10" spans="1:32">
      <c r="A10" s="1">
        <v>43904</v>
      </c>
      <c r="B10" s="3">
        <v>9</v>
      </c>
      <c r="C10" s="5">
        <v>0</v>
      </c>
      <c r="D10" s="3">
        <v>9</v>
      </c>
      <c r="E10" s="5"/>
      <c r="F10" s="3">
        <v>9</v>
      </c>
      <c r="G10" s="5">
        <v>0</v>
      </c>
      <c r="H10" s="3">
        <v>9</v>
      </c>
      <c r="I10" s="5"/>
      <c r="J10" s="3">
        <v>9</v>
      </c>
      <c r="K10" s="5"/>
      <c r="L10" s="3">
        <v>9</v>
      </c>
      <c r="M10" s="3"/>
      <c r="N10" s="3">
        <v>9</v>
      </c>
      <c r="O10" s="3"/>
      <c r="P10" s="3">
        <v>9</v>
      </c>
      <c r="Q10" s="3"/>
      <c r="R10" s="3">
        <v>9</v>
      </c>
      <c r="S10">
        <v>11</v>
      </c>
      <c r="T10" s="3">
        <v>9</v>
      </c>
      <c r="U10">
        <f t="shared" si="0"/>
        <v>1.0413926851582251</v>
      </c>
      <c r="V10" s="3">
        <f>L10</f>
        <v>9</v>
      </c>
      <c r="W10" s="7">
        <f t="shared" si="3"/>
        <v>1.8333333333333333</v>
      </c>
      <c r="X10" s="3">
        <f>L10</f>
        <v>9</v>
      </c>
      <c r="Y10">
        <f t="shared" si="1"/>
        <v>5</v>
      </c>
      <c r="Z10" s="3">
        <f>N10</f>
        <v>9</v>
      </c>
      <c r="AA10">
        <f>S10-G10-C10</f>
        <v>11</v>
      </c>
      <c r="AB10">
        <f t="shared" si="4"/>
        <v>1.8333333333333333</v>
      </c>
      <c r="AC10" s="3">
        <f t="shared" si="2"/>
        <v>9</v>
      </c>
      <c r="AD10">
        <f t="shared" si="5"/>
        <v>10</v>
      </c>
      <c r="AF10">
        <f>0.4024*EXP(0.3397*L10)</f>
        <v>8.5590682917110961</v>
      </c>
    </row>
    <row r="11" spans="1:32">
      <c r="A11" s="1">
        <v>43905</v>
      </c>
      <c r="B11" s="3">
        <v>10</v>
      </c>
      <c r="C11" s="5">
        <v>0</v>
      </c>
      <c r="D11" s="3">
        <v>10</v>
      </c>
      <c r="E11" s="5"/>
      <c r="F11" s="3">
        <v>10</v>
      </c>
      <c r="G11" s="5">
        <v>0</v>
      </c>
      <c r="H11" s="3">
        <v>10</v>
      </c>
      <c r="I11" s="5"/>
      <c r="J11" s="3">
        <v>10</v>
      </c>
      <c r="K11" s="5"/>
      <c r="L11" s="3">
        <v>10</v>
      </c>
      <c r="M11" s="3"/>
      <c r="N11" s="3">
        <v>10</v>
      </c>
      <c r="O11" s="3"/>
      <c r="P11" s="3">
        <v>10</v>
      </c>
      <c r="Q11" s="3"/>
      <c r="R11" s="3">
        <v>10</v>
      </c>
      <c r="S11">
        <v>13</v>
      </c>
      <c r="T11" s="3">
        <v>10</v>
      </c>
      <c r="U11">
        <f t="shared" si="0"/>
        <v>1.1139433523068367</v>
      </c>
      <c r="V11" s="3">
        <f>L11</f>
        <v>10</v>
      </c>
      <c r="W11" s="7">
        <f t="shared" si="3"/>
        <v>1.1818181818181819</v>
      </c>
      <c r="X11" s="3">
        <f>L11</f>
        <v>10</v>
      </c>
      <c r="Y11">
        <f t="shared" si="1"/>
        <v>2</v>
      </c>
      <c r="Z11" s="3">
        <f>N11</f>
        <v>10</v>
      </c>
      <c r="AA11">
        <f>S11-G11-C11</f>
        <v>13</v>
      </c>
      <c r="AB11">
        <f t="shared" si="4"/>
        <v>1.1818181818181819</v>
      </c>
      <c r="AC11" s="3">
        <f t="shared" si="2"/>
        <v>10</v>
      </c>
      <c r="AD11">
        <f t="shared" si="5"/>
        <v>14.333333333333334</v>
      </c>
      <c r="AF11">
        <f>0.4024*EXP(0.3397*L11)</f>
        <v>12.021435402269386</v>
      </c>
    </row>
    <row r="12" spans="1:32">
      <c r="A12" s="1">
        <v>43906</v>
      </c>
      <c r="B12" s="3">
        <v>11</v>
      </c>
      <c r="C12" s="5">
        <v>0</v>
      </c>
      <c r="D12" s="3">
        <v>11</v>
      </c>
      <c r="E12" s="5"/>
      <c r="F12" s="3">
        <v>11</v>
      </c>
      <c r="G12" s="5">
        <v>0</v>
      </c>
      <c r="H12" s="3">
        <v>11</v>
      </c>
      <c r="I12" s="5"/>
      <c r="J12" s="3">
        <v>11</v>
      </c>
      <c r="K12" s="5"/>
      <c r="L12" s="3">
        <v>11</v>
      </c>
      <c r="M12" s="3"/>
      <c r="N12" s="3">
        <v>11</v>
      </c>
      <c r="O12" s="3"/>
      <c r="P12" s="3">
        <v>11</v>
      </c>
      <c r="Q12" s="3"/>
      <c r="R12" s="3">
        <v>11</v>
      </c>
      <c r="S12">
        <v>19</v>
      </c>
      <c r="T12" s="3">
        <v>11</v>
      </c>
      <c r="U12">
        <f t="shared" si="0"/>
        <v>1.2787536009528289</v>
      </c>
      <c r="V12" s="3">
        <f>L12</f>
        <v>11</v>
      </c>
      <c r="W12" s="7">
        <f t="shared" si="3"/>
        <v>1.4615384615384615</v>
      </c>
      <c r="X12" s="3">
        <f>L12</f>
        <v>11</v>
      </c>
      <c r="Y12">
        <f t="shared" si="1"/>
        <v>6</v>
      </c>
      <c r="Z12" s="3">
        <f>N12</f>
        <v>11</v>
      </c>
      <c r="AA12">
        <f>S12-G12-C12</f>
        <v>19</v>
      </c>
      <c r="AB12">
        <f t="shared" si="4"/>
        <v>1.4615384615384615</v>
      </c>
      <c r="AC12" s="3">
        <f t="shared" si="2"/>
        <v>11</v>
      </c>
      <c r="AD12">
        <f t="shared" si="5"/>
        <v>17.666666666666668</v>
      </c>
      <c r="AF12">
        <f>0.4024*EXP(0.3397*L12)</f>
        <v>16.884420617474099</v>
      </c>
    </row>
    <row r="13" spans="1:32">
      <c r="A13" s="1">
        <v>43907</v>
      </c>
      <c r="B13" s="3">
        <v>12</v>
      </c>
      <c r="C13" s="5">
        <v>0</v>
      </c>
      <c r="D13" s="3">
        <v>12</v>
      </c>
      <c r="E13" s="5"/>
      <c r="F13" s="3">
        <v>12</v>
      </c>
      <c r="G13" s="5">
        <v>0</v>
      </c>
      <c r="H13" s="3">
        <v>12</v>
      </c>
      <c r="I13" s="5"/>
      <c r="J13" s="3">
        <v>12</v>
      </c>
      <c r="K13" s="5"/>
      <c r="L13" s="3">
        <v>12</v>
      </c>
      <c r="M13" s="3"/>
      <c r="N13" s="3">
        <v>12</v>
      </c>
      <c r="O13" s="3"/>
      <c r="P13" s="3">
        <v>12</v>
      </c>
      <c r="Q13" s="3"/>
      <c r="R13" s="3">
        <v>12</v>
      </c>
      <c r="S13">
        <v>21</v>
      </c>
      <c r="T13" s="3">
        <v>12</v>
      </c>
      <c r="U13">
        <f t="shared" si="0"/>
        <v>1.3222192947339193</v>
      </c>
      <c r="V13" s="3">
        <f>L13</f>
        <v>12</v>
      </c>
      <c r="W13" s="7">
        <f t="shared" si="3"/>
        <v>1.1052631578947369</v>
      </c>
      <c r="X13" s="3">
        <f>L13</f>
        <v>12</v>
      </c>
      <c r="Y13">
        <f t="shared" si="1"/>
        <v>2</v>
      </c>
      <c r="Z13" s="3">
        <f>N13</f>
        <v>12</v>
      </c>
      <c r="AA13">
        <f>S13-G13-C13</f>
        <v>21</v>
      </c>
      <c r="AB13">
        <f t="shared" si="4"/>
        <v>1.1052631578947369</v>
      </c>
      <c r="AC13" s="3">
        <f t="shared" si="2"/>
        <v>12</v>
      </c>
      <c r="AD13">
        <f t="shared" si="5"/>
        <v>27.333333333333332</v>
      </c>
      <c r="AF13">
        <f>0.4024*EXP(0.3397*L13)</f>
        <v>23.714610614134052</v>
      </c>
    </row>
    <row r="14" spans="1:32">
      <c r="A14" s="1">
        <v>43908</v>
      </c>
      <c r="B14" s="3">
        <v>13</v>
      </c>
      <c r="C14" s="5">
        <v>0</v>
      </c>
      <c r="D14" s="3">
        <v>13</v>
      </c>
      <c r="E14" s="5"/>
      <c r="F14" s="3">
        <v>13</v>
      </c>
      <c r="G14" s="5">
        <v>0</v>
      </c>
      <c r="H14" s="3">
        <v>13</v>
      </c>
      <c r="I14" s="5"/>
      <c r="J14" s="3">
        <v>13</v>
      </c>
      <c r="K14" s="5"/>
      <c r="L14" s="3">
        <v>13</v>
      </c>
      <c r="M14" s="3"/>
      <c r="N14" s="3">
        <v>13</v>
      </c>
      <c r="O14" s="3"/>
      <c r="P14" s="3">
        <v>13</v>
      </c>
      <c r="Q14" s="3"/>
      <c r="R14" s="3">
        <v>13</v>
      </c>
      <c r="S14">
        <v>42</v>
      </c>
      <c r="T14" s="3">
        <v>13</v>
      </c>
      <c r="U14">
        <f>LOG10(S14)</f>
        <v>1.6232492903979006</v>
      </c>
      <c r="V14" s="3">
        <f>L14</f>
        <v>13</v>
      </c>
      <c r="W14" s="7">
        <f t="shared" si="3"/>
        <v>2</v>
      </c>
      <c r="X14" s="3">
        <f>L14</f>
        <v>13</v>
      </c>
      <c r="Y14">
        <f t="shared" si="1"/>
        <v>21</v>
      </c>
      <c r="Z14" s="3">
        <f>N14</f>
        <v>13</v>
      </c>
      <c r="AA14">
        <f>S14-G14-C14</f>
        <v>42</v>
      </c>
      <c r="AB14">
        <f t="shared" si="4"/>
        <v>2</v>
      </c>
      <c r="AC14" s="3">
        <f t="shared" si="2"/>
        <v>13</v>
      </c>
      <c r="AD14">
        <f t="shared" si="5"/>
        <v>36</v>
      </c>
      <c r="AF14">
        <f>0.4024*EXP(0.3397*L14)</f>
        <v>33.307791207118846</v>
      </c>
    </row>
    <row r="15" spans="1:32">
      <c r="A15" s="1">
        <v>43909</v>
      </c>
      <c r="B15" s="3">
        <v>14</v>
      </c>
      <c r="C15" s="5">
        <v>0</v>
      </c>
      <c r="D15" s="3">
        <v>14</v>
      </c>
      <c r="E15" s="5"/>
      <c r="F15" s="3">
        <v>14</v>
      </c>
      <c r="G15" s="5">
        <v>0</v>
      </c>
      <c r="H15" s="3">
        <v>14</v>
      </c>
      <c r="I15" s="5"/>
      <c r="J15" s="3">
        <v>14</v>
      </c>
      <c r="K15" s="5"/>
      <c r="L15" s="3">
        <v>14</v>
      </c>
      <c r="M15" s="3"/>
      <c r="N15" s="3">
        <v>14</v>
      </c>
      <c r="O15" s="3"/>
      <c r="P15" s="3">
        <v>14</v>
      </c>
      <c r="Q15" s="3"/>
      <c r="R15" s="3">
        <v>14</v>
      </c>
      <c r="S15">
        <v>45</v>
      </c>
      <c r="T15" s="3">
        <v>14</v>
      </c>
      <c r="U15">
        <f t="shared" si="0"/>
        <v>1.6532125137753437</v>
      </c>
      <c r="V15" s="3">
        <f>L15</f>
        <v>14</v>
      </c>
      <c r="W15" s="7">
        <f t="shared" si="3"/>
        <v>1.0714285714285714</v>
      </c>
      <c r="X15" s="3">
        <f>L15</f>
        <v>14</v>
      </c>
      <c r="Y15">
        <f t="shared" si="1"/>
        <v>3</v>
      </c>
      <c r="Z15" s="3">
        <f>N15</f>
        <v>14</v>
      </c>
      <c r="AA15">
        <f>S15-G15-C15</f>
        <v>45</v>
      </c>
      <c r="AB15">
        <f t="shared" si="4"/>
        <v>1.0714285714285714</v>
      </c>
      <c r="AC15" s="3">
        <f t="shared" si="2"/>
        <v>14</v>
      </c>
      <c r="AD15">
        <f t="shared" si="5"/>
        <v>50.666666666666664</v>
      </c>
      <c r="AF15">
        <f>0.4024*EXP(0.3397*L15)</f>
        <v>46.78166439873182</v>
      </c>
    </row>
    <row r="16" spans="1:32">
      <c r="A16" s="1">
        <v>43910</v>
      </c>
      <c r="B16" s="3">
        <v>15</v>
      </c>
      <c r="C16" s="5">
        <v>0</v>
      </c>
      <c r="D16" s="3">
        <v>15</v>
      </c>
      <c r="E16" s="5"/>
      <c r="F16" s="3">
        <v>15</v>
      </c>
      <c r="G16" s="5">
        <v>0</v>
      </c>
      <c r="H16" s="3">
        <v>15</v>
      </c>
      <c r="I16" s="5"/>
      <c r="J16" s="3">
        <v>15</v>
      </c>
      <c r="K16" s="5"/>
      <c r="L16" s="3">
        <v>15</v>
      </c>
      <c r="M16" s="3"/>
      <c r="N16" s="3">
        <v>15</v>
      </c>
      <c r="O16" s="3"/>
      <c r="P16" s="3">
        <v>15</v>
      </c>
      <c r="Q16" s="3"/>
      <c r="R16" s="3">
        <v>15</v>
      </c>
      <c r="S16">
        <v>65</v>
      </c>
      <c r="T16" s="3">
        <v>15</v>
      </c>
      <c r="U16">
        <f t="shared" si="0"/>
        <v>1.8129133566428555</v>
      </c>
      <c r="V16" s="3">
        <f>L16</f>
        <v>15</v>
      </c>
      <c r="W16" s="7">
        <f t="shared" si="3"/>
        <v>1.4444444444444444</v>
      </c>
      <c r="X16" s="3">
        <f>L16</f>
        <v>15</v>
      </c>
      <c r="Y16">
        <f t="shared" si="1"/>
        <v>20</v>
      </c>
      <c r="Z16" s="3">
        <f>N16</f>
        <v>15</v>
      </c>
      <c r="AA16">
        <f>S16-G16-C16</f>
        <v>65</v>
      </c>
      <c r="AB16">
        <f t="shared" si="4"/>
        <v>1.4444444444444444</v>
      </c>
      <c r="AC16" s="3">
        <f t="shared" si="2"/>
        <v>15</v>
      </c>
      <c r="AD16">
        <f t="shared" si="5"/>
        <v>63.666666666666664</v>
      </c>
      <c r="AF16">
        <f>0.4024*EXP(0.3397*L16)</f>
        <v>65.706071900913742</v>
      </c>
    </row>
    <row r="17" spans="1:32">
      <c r="A17" s="1">
        <v>43911</v>
      </c>
      <c r="B17" s="3">
        <v>16</v>
      </c>
      <c r="C17" s="5">
        <v>0</v>
      </c>
      <c r="D17" s="3">
        <v>16</v>
      </c>
      <c r="E17" s="5"/>
      <c r="F17" s="3">
        <v>16</v>
      </c>
      <c r="G17" s="5">
        <v>0</v>
      </c>
      <c r="H17" s="3">
        <v>16</v>
      </c>
      <c r="I17" s="5"/>
      <c r="J17" s="3">
        <v>16</v>
      </c>
      <c r="K17" s="5"/>
      <c r="L17" s="3">
        <v>16</v>
      </c>
      <c r="M17" s="3"/>
      <c r="N17" s="3">
        <v>16</v>
      </c>
      <c r="O17" s="3"/>
      <c r="P17" s="3">
        <v>16</v>
      </c>
      <c r="Q17" s="3"/>
      <c r="R17" s="3">
        <v>16</v>
      </c>
      <c r="S17">
        <v>81</v>
      </c>
      <c r="T17" s="3">
        <v>16</v>
      </c>
      <c r="U17">
        <f t="shared" si="0"/>
        <v>1.9084850188786497</v>
      </c>
      <c r="V17" s="3">
        <f>L17</f>
        <v>16</v>
      </c>
      <c r="W17" s="7">
        <f t="shared" si="3"/>
        <v>1.2461538461538462</v>
      </c>
      <c r="X17" s="3">
        <f>L17</f>
        <v>16</v>
      </c>
      <c r="Y17">
        <f t="shared" si="1"/>
        <v>16</v>
      </c>
      <c r="Z17" s="3">
        <f>N17</f>
        <v>16</v>
      </c>
      <c r="AA17">
        <f>S17-G17-C17</f>
        <v>81</v>
      </c>
      <c r="AB17">
        <f t="shared" si="4"/>
        <v>1.2461538461538462</v>
      </c>
      <c r="AC17" s="3">
        <f t="shared" si="2"/>
        <v>16</v>
      </c>
      <c r="AD17">
        <f t="shared" si="5"/>
        <v>79.333333333333329</v>
      </c>
      <c r="AF17">
        <f>0.4024*EXP(0.3397*L17)</f>
        <v>92.28589748006226</v>
      </c>
    </row>
    <row r="18" spans="1:32">
      <c r="A18" s="1">
        <v>43912</v>
      </c>
      <c r="B18" s="3">
        <v>17</v>
      </c>
      <c r="C18" s="5">
        <v>0</v>
      </c>
      <c r="D18" s="3">
        <v>17</v>
      </c>
      <c r="E18" s="5"/>
      <c r="F18" s="3">
        <v>17</v>
      </c>
      <c r="G18" s="5">
        <v>0</v>
      </c>
      <c r="H18" s="3">
        <v>17</v>
      </c>
      <c r="I18" s="5"/>
      <c r="J18" s="3">
        <v>17</v>
      </c>
      <c r="K18" s="5"/>
      <c r="L18" s="3">
        <v>17</v>
      </c>
      <c r="M18" s="3"/>
      <c r="N18" s="3">
        <v>17</v>
      </c>
      <c r="O18" s="3"/>
      <c r="P18" s="3">
        <v>17</v>
      </c>
      <c r="Q18" s="3"/>
      <c r="R18" s="3">
        <v>17</v>
      </c>
      <c r="S18">
        <v>92</v>
      </c>
      <c r="T18" s="3">
        <v>17</v>
      </c>
      <c r="U18">
        <f t="shared" si="0"/>
        <v>1.9637878273455553</v>
      </c>
      <c r="V18" s="3">
        <f>L18</f>
        <v>17</v>
      </c>
      <c r="W18" s="7">
        <f t="shared" si="3"/>
        <v>1.1358024691358024</v>
      </c>
      <c r="X18" s="3">
        <f>L18</f>
        <v>17</v>
      </c>
      <c r="Y18">
        <f t="shared" si="1"/>
        <v>11</v>
      </c>
      <c r="Z18" s="3">
        <f>N18</f>
        <v>17</v>
      </c>
      <c r="AA18">
        <f>S18-G18-C18</f>
        <v>92</v>
      </c>
      <c r="AB18">
        <f t="shared" si="4"/>
        <v>1.1358024691358024</v>
      </c>
      <c r="AC18" s="3">
        <f t="shared" si="2"/>
        <v>17</v>
      </c>
      <c r="AD18">
        <f t="shared" si="5"/>
        <v>95.666666666666671</v>
      </c>
      <c r="AF18">
        <f>0.4024*EXP(0.3397*L18)</f>
        <v>129.6179580867948</v>
      </c>
    </row>
    <row r="19" spans="1:32">
      <c r="A19" s="1">
        <v>43913</v>
      </c>
      <c r="B19" s="3">
        <v>18</v>
      </c>
      <c r="C19" s="5">
        <v>0</v>
      </c>
      <c r="D19" s="3">
        <v>18</v>
      </c>
      <c r="E19" s="5"/>
      <c r="F19" s="3">
        <v>18</v>
      </c>
      <c r="G19" s="5">
        <v>0</v>
      </c>
      <c r="H19" s="3">
        <v>18</v>
      </c>
      <c r="I19" s="5"/>
      <c r="J19" s="3">
        <v>18</v>
      </c>
      <c r="K19" s="5"/>
      <c r="L19" s="3">
        <v>18</v>
      </c>
      <c r="M19" s="3"/>
      <c r="N19" s="3">
        <v>18</v>
      </c>
      <c r="O19" s="3"/>
      <c r="P19" s="3">
        <v>18</v>
      </c>
      <c r="Q19" s="3"/>
      <c r="R19" s="3">
        <v>18</v>
      </c>
      <c r="S19">
        <v>114</v>
      </c>
      <c r="T19" s="3">
        <v>18</v>
      </c>
      <c r="U19">
        <f t="shared" si="0"/>
        <v>2.0569048513364727</v>
      </c>
      <c r="V19" s="3">
        <f>L19</f>
        <v>18</v>
      </c>
      <c r="W19" s="7">
        <f t="shared" si="3"/>
        <v>1.2391304347826086</v>
      </c>
      <c r="X19" s="3">
        <f>L19</f>
        <v>18</v>
      </c>
      <c r="Y19">
        <f t="shared" si="1"/>
        <v>22</v>
      </c>
      <c r="Z19" s="3">
        <f>N19</f>
        <v>18</v>
      </c>
      <c r="AA19">
        <f>S19-G19-C19</f>
        <v>114</v>
      </c>
      <c r="AB19">
        <f t="shared" si="4"/>
        <v>1.2391304347826086</v>
      </c>
      <c r="AC19" s="3">
        <f t="shared" si="2"/>
        <v>18</v>
      </c>
      <c r="AD19">
        <f t="shared" si="5"/>
        <v>108.66666666666667</v>
      </c>
      <c r="AF19">
        <f>0.4024*EXP(0.3397*L19)</f>
        <v>182.05181417041328</v>
      </c>
    </row>
    <row r="20" spans="1:32">
      <c r="A20" s="1">
        <v>43914</v>
      </c>
      <c r="B20" s="3">
        <v>19</v>
      </c>
      <c r="C20" s="5">
        <v>0</v>
      </c>
      <c r="D20" s="3">
        <v>19</v>
      </c>
      <c r="E20" s="5"/>
      <c r="F20" s="3">
        <v>19</v>
      </c>
      <c r="G20" s="5">
        <v>0</v>
      </c>
      <c r="H20" s="3">
        <v>19</v>
      </c>
      <c r="I20" s="5"/>
      <c r="J20" s="3">
        <v>19</v>
      </c>
      <c r="K20" s="5"/>
      <c r="L20" s="3">
        <v>19</v>
      </c>
      <c r="M20" s="3"/>
      <c r="N20" s="3">
        <v>19</v>
      </c>
      <c r="O20" s="3"/>
      <c r="P20" s="3">
        <v>19</v>
      </c>
      <c r="Q20" s="3"/>
      <c r="R20" s="3">
        <v>19</v>
      </c>
      <c r="S20">
        <v>120</v>
      </c>
      <c r="T20" s="3">
        <v>19</v>
      </c>
      <c r="U20">
        <f t="shared" si="0"/>
        <v>2.0791812460476247</v>
      </c>
      <c r="V20" s="3">
        <f>L20</f>
        <v>19</v>
      </c>
      <c r="W20" s="7">
        <f t="shared" si="3"/>
        <v>1.0526315789473684</v>
      </c>
      <c r="X20" s="3">
        <f>L20</f>
        <v>19</v>
      </c>
      <c r="Y20">
        <f t="shared" si="1"/>
        <v>6</v>
      </c>
      <c r="Z20" s="3">
        <f>N20</f>
        <v>19</v>
      </c>
      <c r="AA20">
        <f>S20-G20-C20</f>
        <v>120</v>
      </c>
      <c r="AB20">
        <f t="shared" si="4"/>
        <v>1.0526315789473684</v>
      </c>
      <c r="AC20" s="3">
        <f t="shared" si="2"/>
        <v>19</v>
      </c>
      <c r="AD20">
        <f t="shared" si="5"/>
        <v>134.33333333333334</v>
      </c>
      <c r="AF20">
        <f>0.4024*EXP(0.3397*L20)</f>
        <v>255.69653720779593</v>
      </c>
    </row>
    <row r="21" spans="1:32">
      <c r="A21" s="1">
        <v>43915</v>
      </c>
      <c r="B21" s="3">
        <v>20</v>
      </c>
      <c r="C21" s="5">
        <v>1</v>
      </c>
      <c r="D21" s="3">
        <v>20</v>
      </c>
      <c r="E21" s="5">
        <f>C21-C20</f>
        <v>1</v>
      </c>
      <c r="F21" s="3">
        <v>20</v>
      </c>
      <c r="G21" s="5">
        <v>0</v>
      </c>
      <c r="H21" s="3">
        <v>20</v>
      </c>
      <c r="I21" s="5"/>
      <c r="J21" s="3">
        <v>20</v>
      </c>
      <c r="K21" s="5"/>
      <c r="L21" s="3">
        <v>20</v>
      </c>
      <c r="M21" s="3"/>
      <c r="N21" s="3">
        <v>20</v>
      </c>
      <c r="O21" s="3"/>
      <c r="P21" s="3">
        <v>20</v>
      </c>
      <c r="Q21" s="3"/>
      <c r="R21" s="3">
        <v>20</v>
      </c>
      <c r="S21">
        <v>170</v>
      </c>
      <c r="T21" s="3">
        <v>20</v>
      </c>
      <c r="U21">
        <f t="shared" si="0"/>
        <v>2.2304489213782741</v>
      </c>
      <c r="V21" s="3">
        <f>L21</f>
        <v>20</v>
      </c>
      <c r="W21" s="7">
        <f t="shared" si="3"/>
        <v>1.4166666666666667</v>
      </c>
      <c r="X21" s="3">
        <f>L21</f>
        <v>20</v>
      </c>
      <c r="Y21">
        <f t="shared" si="1"/>
        <v>50</v>
      </c>
      <c r="Z21" s="3">
        <f>N21</f>
        <v>20</v>
      </c>
      <c r="AA21">
        <f>S21-G21-C21</f>
        <v>169</v>
      </c>
      <c r="AB21">
        <f t="shared" si="4"/>
        <v>1.4083333333333334</v>
      </c>
      <c r="AC21" s="3">
        <f t="shared" si="2"/>
        <v>20</v>
      </c>
      <c r="AD21">
        <f t="shared" si="5"/>
        <v>157.66666666666666</v>
      </c>
      <c r="AF21">
        <f>0.4024*EXP(0.3397*L21)</f>
        <v>359.13247795958182</v>
      </c>
    </row>
    <row r="22" spans="1:32">
      <c r="A22" s="1">
        <v>43916</v>
      </c>
      <c r="B22" s="3">
        <v>21</v>
      </c>
      <c r="C22" s="5">
        <v>3</v>
      </c>
      <c r="D22" s="3">
        <v>21</v>
      </c>
      <c r="E22" s="5">
        <f>C22-C21</f>
        <v>2</v>
      </c>
      <c r="F22" s="3">
        <v>21</v>
      </c>
      <c r="G22" s="5">
        <v>0</v>
      </c>
      <c r="H22" s="3">
        <v>21</v>
      </c>
      <c r="I22" s="5"/>
      <c r="J22" s="3">
        <v>21</v>
      </c>
      <c r="K22" s="5"/>
      <c r="L22" s="3">
        <v>21</v>
      </c>
      <c r="M22" s="3"/>
      <c r="N22" s="3">
        <v>21</v>
      </c>
      <c r="O22" s="3"/>
      <c r="P22" s="3">
        <v>21</v>
      </c>
      <c r="Q22" s="3"/>
      <c r="R22" s="3">
        <v>21</v>
      </c>
      <c r="S22">
        <v>187</v>
      </c>
      <c r="T22" s="3">
        <v>21</v>
      </c>
      <c r="U22">
        <f t="shared" si="0"/>
        <v>2.271841606536499</v>
      </c>
      <c r="V22" s="3">
        <v>21</v>
      </c>
      <c r="W22" s="7">
        <f t="shared" si="3"/>
        <v>1.1000000000000001</v>
      </c>
      <c r="X22" s="3">
        <v>21</v>
      </c>
      <c r="Y22">
        <f t="shared" si="1"/>
        <v>17</v>
      </c>
      <c r="Z22" s="3">
        <v>21</v>
      </c>
      <c r="AA22">
        <f>S22-G22-C22</f>
        <v>184</v>
      </c>
      <c r="AB22">
        <f t="shared" si="4"/>
        <v>1.0887573964497042</v>
      </c>
      <c r="AC22" s="3">
        <f t="shared" si="2"/>
        <v>21</v>
      </c>
      <c r="AD22">
        <f t="shared" si="5"/>
        <v>191</v>
      </c>
      <c r="AF22">
        <f>0.4024*EXP(0.3397*L22)</f>
        <v>504.41096361260003</v>
      </c>
    </row>
    <row r="23" spans="1:32">
      <c r="A23" s="1">
        <v>43917</v>
      </c>
      <c r="B23" s="3">
        <v>22</v>
      </c>
      <c r="C23" s="5">
        <v>3</v>
      </c>
      <c r="D23" s="3">
        <v>22</v>
      </c>
      <c r="E23" s="5">
        <f>C23-C22</f>
        <v>0</v>
      </c>
      <c r="F23" s="3">
        <v>22</v>
      </c>
      <c r="G23" s="5">
        <v>0</v>
      </c>
      <c r="H23" s="3">
        <v>22</v>
      </c>
      <c r="I23" s="5"/>
      <c r="J23" s="3">
        <v>22</v>
      </c>
      <c r="K23" s="5"/>
      <c r="L23" s="3">
        <v>22</v>
      </c>
      <c r="M23" s="3"/>
      <c r="N23" s="3">
        <v>22</v>
      </c>
      <c r="O23" s="3"/>
      <c r="P23" s="3">
        <v>22</v>
      </c>
      <c r="Q23" s="3"/>
      <c r="R23" s="3">
        <v>22</v>
      </c>
      <c r="S23">
        <v>223</v>
      </c>
      <c r="T23" s="3">
        <v>22</v>
      </c>
      <c r="U23">
        <f t="shared" si="0"/>
        <v>2.3483048630481607</v>
      </c>
      <c r="V23" s="3">
        <f>L23</f>
        <v>22</v>
      </c>
      <c r="W23" s="7">
        <f t="shared" si="3"/>
        <v>1.1925133689839573</v>
      </c>
      <c r="X23" s="3">
        <f>L23</f>
        <v>22</v>
      </c>
      <c r="Y23">
        <f t="shared" si="1"/>
        <v>36</v>
      </c>
      <c r="Z23" s="3">
        <f>N23</f>
        <v>22</v>
      </c>
      <c r="AA23">
        <f>S23-G23-C23</f>
        <v>220</v>
      </c>
      <c r="AB23">
        <f t="shared" si="4"/>
        <v>1.1956521739130435</v>
      </c>
      <c r="AC23" s="3">
        <f t="shared" si="2"/>
        <v>22</v>
      </c>
      <c r="AD23">
        <f t="shared" si="5"/>
        <v>221.66666666666666</v>
      </c>
      <c r="AF23">
        <f>0.4024*EXP(0.3397*L23)</f>
        <v>708.45839857799319</v>
      </c>
    </row>
    <row r="24" spans="1:32">
      <c r="A24" s="1">
        <v>43918</v>
      </c>
      <c r="B24" s="3">
        <v>23</v>
      </c>
      <c r="C24" s="5">
        <v>3</v>
      </c>
      <c r="D24" s="3">
        <v>23</v>
      </c>
      <c r="E24" s="5">
        <f>C24-C23</f>
        <v>0</v>
      </c>
      <c r="F24" s="3">
        <v>23</v>
      </c>
      <c r="G24" s="5">
        <v>0</v>
      </c>
      <c r="H24" s="3">
        <v>23</v>
      </c>
      <c r="I24" s="5"/>
      <c r="J24" s="3">
        <v>23</v>
      </c>
      <c r="K24" s="5"/>
      <c r="L24" s="3">
        <v>23</v>
      </c>
      <c r="M24" s="3"/>
      <c r="N24" s="3">
        <v>23</v>
      </c>
      <c r="O24" s="3"/>
      <c r="P24" s="3">
        <v>23</v>
      </c>
      <c r="Q24" s="3"/>
      <c r="R24" s="3">
        <v>23</v>
      </c>
      <c r="S24">
        <v>264</v>
      </c>
      <c r="T24" s="3">
        <v>23</v>
      </c>
      <c r="U24">
        <f t="shared" si="0"/>
        <v>2.4216039268698313</v>
      </c>
      <c r="V24" s="3">
        <v>23</v>
      </c>
      <c r="W24" s="7">
        <f t="shared" si="3"/>
        <v>1.1838565022421526</v>
      </c>
      <c r="X24">
        <v>23</v>
      </c>
      <c r="Y24">
        <f t="shared" si="1"/>
        <v>41</v>
      </c>
      <c r="Z24">
        <v>23</v>
      </c>
      <c r="AA24">
        <f>S24-G24-C24</f>
        <v>261</v>
      </c>
      <c r="AB24">
        <f t="shared" si="4"/>
        <v>1.1863636363636363</v>
      </c>
      <c r="AC24" s="3">
        <f t="shared" si="2"/>
        <v>23</v>
      </c>
      <c r="AD24">
        <f t="shared" si="5"/>
        <v>257.66666666666669</v>
      </c>
      <c r="AF24">
        <f>0.4024*EXP(0.3397*L24)</f>
        <v>995.04836080679809</v>
      </c>
    </row>
    <row r="25" spans="1:32">
      <c r="A25" s="1">
        <v>43919</v>
      </c>
      <c r="B25" s="3">
        <v>24</v>
      </c>
      <c r="C25" s="5">
        <v>5</v>
      </c>
      <c r="D25" s="3">
        <v>24</v>
      </c>
      <c r="E25" s="5">
        <f>C25-C24</f>
        <v>2</v>
      </c>
      <c r="F25" s="3">
        <v>24</v>
      </c>
      <c r="G25" s="5">
        <v>0</v>
      </c>
      <c r="H25" s="3">
        <v>24</v>
      </c>
      <c r="I25" s="5"/>
      <c r="J25" s="3">
        <v>24</v>
      </c>
      <c r="K25" s="5"/>
      <c r="L25" s="3">
        <v>24</v>
      </c>
      <c r="M25" s="3"/>
      <c r="N25" s="3">
        <v>24</v>
      </c>
      <c r="O25" s="3"/>
      <c r="P25" s="3">
        <v>24</v>
      </c>
      <c r="Q25" s="3"/>
      <c r="R25" s="3">
        <v>24</v>
      </c>
      <c r="S25">
        <v>297</v>
      </c>
      <c r="T25" s="3">
        <v>24</v>
      </c>
      <c r="U25">
        <f t="shared" si="0"/>
        <v>2.4727564493172123</v>
      </c>
      <c r="V25" s="3">
        <f>L25</f>
        <v>24</v>
      </c>
      <c r="W25" s="7">
        <f t="shared" si="3"/>
        <v>1.125</v>
      </c>
      <c r="X25" s="3">
        <f>L25</f>
        <v>24</v>
      </c>
      <c r="Y25">
        <f t="shared" si="1"/>
        <v>33</v>
      </c>
      <c r="Z25" s="3">
        <f>N25</f>
        <v>24</v>
      </c>
      <c r="AA25">
        <f>S25-G25-C25</f>
        <v>292</v>
      </c>
      <c r="AB25">
        <f t="shared" si="4"/>
        <v>1.1187739463601531</v>
      </c>
      <c r="AC25" s="3">
        <f t="shared" si="2"/>
        <v>24</v>
      </c>
      <c r="AD25">
        <f t="shared" si="5"/>
        <v>299.33333333333331</v>
      </c>
    </row>
    <row r="26" spans="1:32">
      <c r="A26" s="1">
        <v>43920</v>
      </c>
      <c r="B26" s="3">
        <v>25</v>
      </c>
      <c r="C26" s="5">
        <v>5</v>
      </c>
      <c r="D26" s="3">
        <v>25</v>
      </c>
      <c r="E26" s="5">
        <f>C26-C25</f>
        <v>0</v>
      </c>
      <c r="F26" s="3">
        <v>25</v>
      </c>
      <c r="G26" s="5">
        <v>0</v>
      </c>
      <c r="H26" s="3">
        <v>25</v>
      </c>
      <c r="I26" s="5"/>
      <c r="J26" s="3">
        <v>25</v>
      </c>
      <c r="K26" s="5"/>
      <c r="L26" s="3">
        <v>25</v>
      </c>
      <c r="M26" s="3"/>
      <c r="N26" s="3">
        <v>25</v>
      </c>
      <c r="O26" s="3"/>
      <c r="P26" s="3">
        <v>25</v>
      </c>
      <c r="Q26" s="3"/>
      <c r="R26" s="3">
        <v>25</v>
      </c>
      <c r="S26">
        <v>350</v>
      </c>
      <c r="T26" s="3">
        <v>25</v>
      </c>
      <c r="U26">
        <f t="shared" si="0"/>
        <v>2.5440680443502757</v>
      </c>
      <c r="V26" s="3">
        <v>24</v>
      </c>
      <c r="W26" s="7">
        <f t="shared" si="3"/>
        <v>1.1784511784511784</v>
      </c>
      <c r="X26">
        <v>24</v>
      </c>
      <c r="Y26">
        <f t="shared" si="1"/>
        <v>53</v>
      </c>
      <c r="Z26">
        <v>24</v>
      </c>
      <c r="AA26">
        <f>S26-G26-C26</f>
        <v>345</v>
      </c>
      <c r="AB26">
        <f t="shared" si="4"/>
        <v>1.1815068493150684</v>
      </c>
      <c r="AC26" s="3">
        <f t="shared" si="2"/>
        <v>24</v>
      </c>
      <c r="AD26">
        <f t="shared" si="5"/>
        <v>340.66666666666669</v>
      </c>
    </row>
    <row r="27" spans="1:32">
      <c r="A27" s="1">
        <v>43921</v>
      </c>
      <c r="B27" s="3">
        <v>26</v>
      </c>
      <c r="C27" s="5">
        <v>5</v>
      </c>
      <c r="D27" s="3">
        <v>26</v>
      </c>
      <c r="E27" s="5">
        <f>C27-C26</f>
        <v>0</v>
      </c>
      <c r="F27" s="3">
        <v>26</v>
      </c>
      <c r="G27" s="5">
        <v>0</v>
      </c>
      <c r="H27" s="3">
        <v>26</v>
      </c>
      <c r="I27" s="5"/>
      <c r="J27" s="3">
        <v>26</v>
      </c>
      <c r="K27" s="5"/>
      <c r="L27" s="3">
        <v>26</v>
      </c>
      <c r="M27" s="3"/>
      <c r="N27" s="3">
        <v>26</v>
      </c>
      <c r="O27" s="3"/>
      <c r="P27" s="3">
        <v>26</v>
      </c>
      <c r="Q27" s="3"/>
      <c r="R27" s="3">
        <v>26</v>
      </c>
      <c r="S27">
        <v>390</v>
      </c>
      <c r="T27" s="3">
        <v>26</v>
      </c>
      <c r="U27">
        <f t="shared" si="0"/>
        <v>2.5910646070264991</v>
      </c>
      <c r="V27" s="3">
        <v>26</v>
      </c>
      <c r="W27" s="7">
        <f t="shared" si="3"/>
        <v>1.1142857142857143</v>
      </c>
      <c r="X27" s="3">
        <v>26</v>
      </c>
      <c r="Y27">
        <f t="shared" si="1"/>
        <v>40</v>
      </c>
      <c r="Z27" s="3">
        <v>26</v>
      </c>
      <c r="AA27">
        <f>S27-G27-C27</f>
        <v>385</v>
      </c>
      <c r="AB27">
        <f t="shared" si="4"/>
        <v>1.1159420289855073</v>
      </c>
      <c r="AC27" s="3">
        <f t="shared" si="2"/>
        <v>26</v>
      </c>
      <c r="AD27">
        <f t="shared" si="5"/>
        <v>399</v>
      </c>
    </row>
    <row r="28" spans="1:32">
      <c r="A28" s="1">
        <v>43922</v>
      </c>
      <c r="B28" s="3">
        <v>27</v>
      </c>
      <c r="C28" s="5">
        <v>5</v>
      </c>
      <c r="D28" s="3">
        <v>27</v>
      </c>
      <c r="E28" s="5">
        <f>C28-C27</f>
        <v>0</v>
      </c>
      <c r="F28" s="3">
        <v>27</v>
      </c>
      <c r="G28" s="5">
        <v>0</v>
      </c>
      <c r="H28" s="3">
        <v>27</v>
      </c>
      <c r="I28" s="5"/>
      <c r="J28" s="3">
        <v>27</v>
      </c>
      <c r="K28" s="5"/>
      <c r="L28" s="3">
        <v>27</v>
      </c>
      <c r="M28" s="3"/>
      <c r="N28" s="3">
        <v>27</v>
      </c>
      <c r="O28" s="3"/>
      <c r="P28" s="3">
        <v>27</v>
      </c>
      <c r="Q28" s="3"/>
      <c r="R28" s="3">
        <v>27</v>
      </c>
      <c r="S28">
        <v>472</v>
      </c>
      <c r="T28" s="3">
        <v>27</v>
      </c>
      <c r="U28">
        <f t="shared" si="0"/>
        <v>2.673941998634088</v>
      </c>
      <c r="V28" s="3">
        <v>27</v>
      </c>
      <c r="W28" s="7">
        <f t="shared" si="3"/>
        <v>1.2102564102564102</v>
      </c>
      <c r="X28" s="3">
        <v>27</v>
      </c>
      <c r="Y28">
        <f t="shared" si="1"/>
        <v>82</v>
      </c>
      <c r="Z28" s="3">
        <v>27</v>
      </c>
      <c r="AA28">
        <f>S28-G28-C28</f>
        <v>467</v>
      </c>
      <c r="AB28">
        <f t="shared" si="4"/>
        <v>1.2129870129870131</v>
      </c>
      <c r="AC28" s="3">
        <f t="shared" si="2"/>
        <v>27</v>
      </c>
      <c r="AD28">
        <f t="shared" si="5"/>
        <v>462.66666666666669</v>
      </c>
    </row>
    <row r="29" spans="1:32">
      <c r="A29" s="1">
        <v>43923</v>
      </c>
      <c r="B29" s="3">
        <v>28</v>
      </c>
      <c r="C29" s="5">
        <v>6</v>
      </c>
      <c r="D29" s="3">
        <v>28</v>
      </c>
      <c r="E29" s="5">
        <f>C29-C28</f>
        <v>1</v>
      </c>
      <c r="F29" s="3">
        <v>28</v>
      </c>
      <c r="G29" s="5">
        <v>0</v>
      </c>
      <c r="H29" s="3">
        <v>28</v>
      </c>
      <c r="I29" s="5"/>
      <c r="J29" s="3">
        <v>28</v>
      </c>
      <c r="K29" s="5"/>
      <c r="L29" s="3">
        <v>28</v>
      </c>
      <c r="M29" s="3"/>
      <c r="N29" s="3">
        <v>28</v>
      </c>
      <c r="O29" s="3"/>
      <c r="P29" s="3">
        <v>28</v>
      </c>
      <c r="Q29" s="3"/>
      <c r="R29" s="3">
        <v>28</v>
      </c>
      <c r="S29">
        <v>542</v>
      </c>
      <c r="T29" s="3">
        <v>28</v>
      </c>
      <c r="U29">
        <f t="shared" si="0"/>
        <v>2.7339992865383871</v>
      </c>
      <c r="V29" s="3">
        <v>28</v>
      </c>
      <c r="W29" s="7">
        <f t="shared" si="3"/>
        <v>1.1483050847457628</v>
      </c>
      <c r="X29" s="3">
        <v>28</v>
      </c>
      <c r="Y29">
        <f t="shared" si="1"/>
        <v>70</v>
      </c>
      <c r="Z29" s="3">
        <v>28</v>
      </c>
      <c r="AA29">
        <f>S29-G29-C29</f>
        <v>536</v>
      </c>
      <c r="AB29">
        <f t="shared" si="4"/>
        <v>1.1477516059957173</v>
      </c>
      <c r="AC29" s="3">
        <f t="shared" si="2"/>
        <v>28</v>
      </c>
      <c r="AD29">
        <f t="shared" si="5"/>
        <v>527.33333333333337</v>
      </c>
    </row>
    <row r="30" spans="1:32">
      <c r="A30" s="1">
        <v>43924</v>
      </c>
      <c r="B30" s="3">
        <v>29</v>
      </c>
      <c r="C30" s="5">
        <v>8</v>
      </c>
      <c r="D30" s="3">
        <v>29</v>
      </c>
      <c r="E30" s="5">
        <f>C30-C29</f>
        <v>2</v>
      </c>
      <c r="F30" s="3">
        <v>29</v>
      </c>
      <c r="G30" s="5">
        <v>0</v>
      </c>
      <c r="H30" s="3">
        <v>29</v>
      </c>
      <c r="I30" s="5"/>
      <c r="J30" s="3">
        <v>29</v>
      </c>
      <c r="L30" s="3">
        <v>29</v>
      </c>
      <c r="M30" s="3"/>
      <c r="N30" s="3">
        <v>29</v>
      </c>
      <c r="O30" s="3"/>
      <c r="P30" s="3">
        <v>29</v>
      </c>
      <c r="Q30" s="3"/>
      <c r="R30" s="3">
        <v>29</v>
      </c>
      <c r="S30">
        <v>587</v>
      </c>
      <c r="T30" s="3">
        <v>29</v>
      </c>
      <c r="U30">
        <f t="shared" si="0"/>
        <v>2.7686381012476144</v>
      </c>
      <c r="V30" s="3">
        <v>29</v>
      </c>
      <c r="W30" s="7">
        <f t="shared" si="3"/>
        <v>1.0830258302583027</v>
      </c>
      <c r="X30" s="3">
        <v>29</v>
      </c>
      <c r="Y30">
        <f t="shared" si="1"/>
        <v>45</v>
      </c>
      <c r="Z30" s="3">
        <v>29</v>
      </c>
      <c r="AA30">
        <f>S30-G30-C30</f>
        <v>579</v>
      </c>
      <c r="AB30">
        <f t="shared" si="4"/>
        <v>1.080223880597015</v>
      </c>
      <c r="AC30" s="3">
        <f t="shared" si="2"/>
        <v>29</v>
      </c>
      <c r="AD30">
        <f t="shared" si="5"/>
        <v>599.66666666666663</v>
      </c>
    </row>
    <row r="31" spans="1:32">
      <c r="A31" s="1">
        <v>43925</v>
      </c>
      <c r="B31" s="3">
        <v>30</v>
      </c>
      <c r="C31">
        <v>11</v>
      </c>
      <c r="D31" s="3">
        <v>30</v>
      </c>
      <c r="E31" s="5">
        <f>C31-C30</f>
        <v>3</v>
      </c>
      <c r="F31" s="3">
        <v>30</v>
      </c>
      <c r="G31" s="5">
        <v>0</v>
      </c>
      <c r="H31" s="3">
        <v>30</v>
      </c>
      <c r="I31" s="5"/>
      <c r="J31" s="3">
        <v>30</v>
      </c>
      <c r="L31" s="3">
        <v>30</v>
      </c>
      <c r="M31" s="3"/>
      <c r="N31" s="3">
        <v>30</v>
      </c>
      <c r="O31" s="3"/>
      <c r="P31" s="3">
        <v>30</v>
      </c>
      <c r="Q31" s="3"/>
      <c r="R31" s="3">
        <v>30</v>
      </c>
      <c r="S31">
        <v>695</v>
      </c>
      <c r="T31" s="3">
        <v>30</v>
      </c>
      <c r="U31">
        <f t="shared" si="0"/>
        <v>2.8419848045901137</v>
      </c>
      <c r="V31" s="3">
        <v>30</v>
      </c>
      <c r="W31" s="7">
        <f t="shared" si="3"/>
        <v>1.1839863713798977</v>
      </c>
      <c r="X31" s="3">
        <v>30</v>
      </c>
      <c r="Y31">
        <f t="shared" si="1"/>
        <v>108</v>
      </c>
      <c r="Z31" s="3">
        <v>30</v>
      </c>
      <c r="AA31">
        <f>S31-G31-C31</f>
        <v>684</v>
      </c>
      <c r="AB31">
        <f t="shared" si="4"/>
        <v>1.1813471502590673</v>
      </c>
      <c r="AC31" s="3">
        <f t="shared" si="2"/>
        <v>30</v>
      </c>
      <c r="AD31">
        <f t="shared" si="5"/>
        <v>658.33333333333337</v>
      </c>
    </row>
    <row r="32" spans="1:32">
      <c r="A32" s="1">
        <v>43926</v>
      </c>
      <c r="B32" s="3">
        <v>31</v>
      </c>
      <c r="C32">
        <v>13</v>
      </c>
      <c r="D32" s="3">
        <v>31</v>
      </c>
      <c r="E32" s="5">
        <f>C32-C31</f>
        <v>2</v>
      </c>
      <c r="F32" s="3">
        <v>31</v>
      </c>
      <c r="G32" s="5">
        <v>0</v>
      </c>
      <c r="H32" s="3">
        <v>31</v>
      </c>
      <c r="I32" s="5"/>
      <c r="J32" s="3">
        <v>31</v>
      </c>
      <c r="L32" s="3">
        <v>31</v>
      </c>
      <c r="M32" s="3"/>
      <c r="N32" s="3">
        <v>31</v>
      </c>
      <c r="O32" s="3"/>
      <c r="P32" s="3">
        <v>31</v>
      </c>
      <c r="Q32" s="3"/>
      <c r="R32" s="3">
        <v>31</v>
      </c>
      <c r="S32">
        <v>725</v>
      </c>
      <c r="T32" s="3">
        <v>31</v>
      </c>
      <c r="U32">
        <f t="shared" si="0"/>
        <v>2.8603380065709936</v>
      </c>
      <c r="V32" s="3">
        <v>31</v>
      </c>
      <c r="W32" s="7">
        <f t="shared" si="3"/>
        <v>1.0431654676258992</v>
      </c>
      <c r="X32" s="3">
        <v>31</v>
      </c>
      <c r="Y32">
        <f t="shared" si="1"/>
        <v>30</v>
      </c>
      <c r="Z32" s="3">
        <v>31</v>
      </c>
      <c r="AA32">
        <f>S32-G32-C32</f>
        <v>712</v>
      </c>
      <c r="AB32">
        <f t="shared" si="4"/>
        <v>1.0409356725146199</v>
      </c>
      <c r="AC32" s="3">
        <f t="shared" si="2"/>
        <v>31</v>
      </c>
      <c r="AD32">
        <f t="shared" si="5"/>
        <v>702.33333333333337</v>
      </c>
    </row>
    <row r="33" spans="1:30">
      <c r="A33" s="1">
        <v>43927</v>
      </c>
      <c r="B33" s="3">
        <v>32</v>
      </c>
      <c r="C33">
        <v>22</v>
      </c>
      <c r="D33" s="3">
        <v>32</v>
      </c>
      <c r="E33" s="5">
        <f>C33-C32</f>
        <v>9</v>
      </c>
      <c r="F33" s="3">
        <v>32</v>
      </c>
      <c r="G33">
        <v>46</v>
      </c>
      <c r="H33" s="3">
        <v>32</v>
      </c>
      <c r="J33" s="3">
        <v>32</v>
      </c>
      <c r="L33" s="3">
        <v>32</v>
      </c>
      <c r="M33" s="3"/>
      <c r="N33" s="3">
        <v>32</v>
      </c>
      <c r="O33" s="3"/>
      <c r="P33" s="3">
        <v>32</v>
      </c>
      <c r="Q33" s="3"/>
      <c r="R33" s="3">
        <v>32</v>
      </c>
      <c r="S33">
        <v>779</v>
      </c>
      <c r="T33" s="3">
        <v>32</v>
      </c>
      <c r="U33">
        <f t="shared" si="0"/>
        <v>2.8915374576725643</v>
      </c>
      <c r="V33" s="3">
        <v>32</v>
      </c>
      <c r="W33" s="7">
        <f t="shared" si="3"/>
        <v>1.0744827586206898</v>
      </c>
      <c r="X33" s="3">
        <v>32</v>
      </c>
      <c r="Y33">
        <f t="shared" si="1"/>
        <v>54</v>
      </c>
      <c r="Z33" s="3">
        <v>32</v>
      </c>
      <c r="AA33">
        <f>S33-G33-C33</f>
        <v>711</v>
      </c>
      <c r="AB33">
        <f t="shared" si="4"/>
        <v>0.9985955056179775</v>
      </c>
      <c r="AC33" s="3">
        <f t="shared" si="2"/>
        <v>32</v>
      </c>
      <c r="AD33">
        <f t="shared" si="5"/>
        <v>738.33333333333337</v>
      </c>
    </row>
    <row r="34" spans="1:30">
      <c r="A34" s="1">
        <v>43928</v>
      </c>
      <c r="B34" s="3">
        <v>33</v>
      </c>
      <c r="C34">
        <v>24</v>
      </c>
      <c r="D34" s="3">
        <v>33</v>
      </c>
      <c r="E34" s="5">
        <f>C34-C33</f>
        <v>2</v>
      </c>
      <c r="F34" s="3">
        <v>33</v>
      </c>
      <c r="G34">
        <v>45</v>
      </c>
      <c r="H34" s="3">
        <v>33</v>
      </c>
      <c r="I34">
        <f>G34/G33</f>
        <v>0.97826086956521741</v>
      </c>
      <c r="J34" s="3">
        <v>33</v>
      </c>
      <c r="L34" s="3">
        <v>33</v>
      </c>
      <c r="M34" s="3"/>
      <c r="N34" s="3">
        <v>33</v>
      </c>
      <c r="O34" s="3"/>
      <c r="P34" s="3">
        <v>33</v>
      </c>
      <c r="Q34" s="3"/>
      <c r="R34" s="3">
        <v>33</v>
      </c>
      <c r="S34">
        <v>861</v>
      </c>
      <c r="T34" s="3">
        <v>33</v>
      </c>
      <c r="U34">
        <f t="shared" si="0"/>
        <v>2.935003151453655</v>
      </c>
      <c r="V34" s="3">
        <v>33</v>
      </c>
      <c r="W34" s="7">
        <f t="shared" si="3"/>
        <v>1.1052631578947369</v>
      </c>
      <c r="X34" s="3">
        <v>33</v>
      </c>
      <c r="Y34">
        <f t="shared" si="1"/>
        <v>82</v>
      </c>
      <c r="Z34" s="3">
        <v>33</v>
      </c>
      <c r="AA34">
        <f>S34-G34-C34</f>
        <v>792</v>
      </c>
      <c r="AB34">
        <f t="shared" si="4"/>
        <v>1.1139240506329113</v>
      </c>
      <c r="AC34" s="3">
        <f t="shared" si="2"/>
        <v>33</v>
      </c>
      <c r="AD34">
        <f t="shared" si="5"/>
        <v>808.33333333333337</v>
      </c>
    </row>
    <row r="35" spans="1:30">
      <c r="A35" s="1">
        <v>43929</v>
      </c>
      <c r="B35" s="3">
        <v>34</v>
      </c>
      <c r="C35">
        <v>25</v>
      </c>
      <c r="D35" s="3">
        <v>34</v>
      </c>
      <c r="E35" s="5">
        <f>C35-C34</f>
        <v>1</v>
      </c>
      <c r="F35" s="3">
        <v>34</v>
      </c>
      <c r="G35">
        <v>45</v>
      </c>
      <c r="H35" s="3">
        <v>34</v>
      </c>
      <c r="I35">
        <f>G35/G34</f>
        <v>1</v>
      </c>
      <c r="J35" s="3">
        <v>34</v>
      </c>
      <c r="L35" s="3">
        <v>34</v>
      </c>
      <c r="M35" s="3"/>
      <c r="N35" s="3">
        <v>34</v>
      </c>
      <c r="O35" s="3"/>
      <c r="P35" s="3">
        <v>34</v>
      </c>
      <c r="Q35" s="3"/>
      <c r="R35" s="3">
        <v>34</v>
      </c>
      <c r="S35">
        <v>992</v>
      </c>
      <c r="T35" s="3">
        <v>34</v>
      </c>
      <c r="U35">
        <f t="shared" si="0"/>
        <v>2.9965116721541785</v>
      </c>
      <c r="V35" s="3">
        <v>34</v>
      </c>
      <c r="W35" s="7">
        <f t="shared" si="3"/>
        <v>1.1521486643437864</v>
      </c>
      <c r="X35" s="3">
        <v>34</v>
      </c>
      <c r="Y35">
        <f t="shared" si="1"/>
        <v>131</v>
      </c>
      <c r="Z35" s="3">
        <v>34</v>
      </c>
      <c r="AA35">
        <f>S35-G35-C35</f>
        <v>922</v>
      </c>
      <c r="AB35">
        <f t="shared" si="4"/>
        <v>1.1641414141414141</v>
      </c>
      <c r="AC35" s="3">
        <f t="shared" si="2"/>
        <v>34</v>
      </c>
      <c r="AD35">
        <f t="shared" si="5"/>
        <v>890</v>
      </c>
    </row>
    <row r="36" spans="1:30">
      <c r="A36" s="1">
        <v>43930</v>
      </c>
      <c r="B36" s="3">
        <v>35</v>
      </c>
      <c r="C36">
        <v>28</v>
      </c>
      <c r="D36" s="3">
        <v>35</v>
      </c>
      <c r="E36" s="5">
        <f>C36-C35</f>
        <v>3</v>
      </c>
      <c r="F36" s="3">
        <v>35</v>
      </c>
      <c r="G36">
        <v>45</v>
      </c>
      <c r="H36" s="3">
        <v>35</v>
      </c>
      <c r="I36">
        <f>G36/G35</f>
        <v>1</v>
      </c>
      <c r="J36" s="3">
        <v>35</v>
      </c>
      <c r="L36" s="3">
        <v>35</v>
      </c>
      <c r="M36" s="3"/>
      <c r="N36" s="3">
        <v>35</v>
      </c>
      <c r="O36" s="3"/>
      <c r="P36" s="3">
        <v>35</v>
      </c>
      <c r="Q36" s="3"/>
      <c r="R36" s="3">
        <v>35</v>
      </c>
      <c r="S36">
        <v>1029</v>
      </c>
      <c r="T36" s="3">
        <v>35</v>
      </c>
      <c r="U36">
        <f t="shared" si="0"/>
        <v>3.0124153747624329</v>
      </c>
      <c r="V36" s="3">
        <v>35</v>
      </c>
      <c r="W36" s="7">
        <f t="shared" si="3"/>
        <v>1.0372983870967742</v>
      </c>
      <c r="X36" s="3">
        <v>35</v>
      </c>
      <c r="Y36">
        <f t="shared" si="1"/>
        <v>37</v>
      </c>
      <c r="Z36" s="3">
        <v>35</v>
      </c>
      <c r="AA36">
        <f>S36-G36-C36</f>
        <v>956</v>
      </c>
      <c r="AB36">
        <f t="shared" si="4"/>
        <v>1.0368763557483731</v>
      </c>
      <c r="AC36" s="3">
        <f t="shared" si="2"/>
        <v>35</v>
      </c>
      <c r="AD36">
        <f t="shared" si="5"/>
        <v>973.33333333333337</v>
      </c>
    </row>
    <row r="37" spans="1:30">
      <c r="A37" s="1">
        <v>43931</v>
      </c>
      <c r="B37" s="3">
        <v>36</v>
      </c>
      <c r="C37">
        <v>34</v>
      </c>
      <c r="D37" s="3">
        <v>36</v>
      </c>
      <c r="E37" s="5">
        <f>C37-C36</f>
        <v>6</v>
      </c>
      <c r="F37" s="3">
        <v>36</v>
      </c>
      <c r="G37">
        <v>45</v>
      </c>
      <c r="H37" s="3">
        <v>36</v>
      </c>
      <c r="I37">
        <f>G37/G36</f>
        <v>1</v>
      </c>
      <c r="J37" s="3">
        <v>36</v>
      </c>
      <c r="L37" s="3">
        <v>36</v>
      </c>
      <c r="M37" s="3"/>
      <c r="N37" s="3">
        <v>36</v>
      </c>
      <c r="O37" s="3"/>
      <c r="P37" s="3">
        <v>36</v>
      </c>
      <c r="Q37" s="3"/>
      <c r="R37" s="3">
        <v>36</v>
      </c>
      <c r="S37">
        <v>1121</v>
      </c>
      <c r="T37" s="3">
        <v>36</v>
      </c>
      <c r="U37">
        <f t="shared" si="0"/>
        <v>3.0496056125949731</v>
      </c>
      <c r="V37" s="3">
        <v>36</v>
      </c>
      <c r="W37" s="7">
        <f t="shared" si="3"/>
        <v>1.0894071914480077</v>
      </c>
      <c r="X37" s="3">
        <v>36</v>
      </c>
      <c r="Y37">
        <f t="shared" si="1"/>
        <v>92</v>
      </c>
      <c r="Z37" s="3">
        <v>36</v>
      </c>
      <c r="AA37">
        <f>S37-G37-C37</f>
        <v>1042</v>
      </c>
      <c r="AB37">
        <f t="shared" si="4"/>
        <v>1.0899581589958158</v>
      </c>
      <c r="AC37" s="3">
        <f t="shared" si="2"/>
        <v>36</v>
      </c>
      <c r="AD37">
        <f t="shared" si="5"/>
        <v>1021</v>
      </c>
    </row>
    <row r="38" spans="1:30">
      <c r="A38" s="1">
        <v>43932</v>
      </c>
      <c r="B38" s="3">
        <v>37</v>
      </c>
      <c r="C38">
        <v>44</v>
      </c>
      <c r="D38" s="3">
        <v>37</v>
      </c>
      <c r="E38" s="5">
        <f>C38-C37</f>
        <v>10</v>
      </c>
      <c r="F38" s="3">
        <v>37</v>
      </c>
      <c r="G38">
        <v>45</v>
      </c>
      <c r="H38" s="3">
        <v>37</v>
      </c>
      <c r="I38">
        <f>G38/G37</f>
        <v>1</v>
      </c>
      <c r="J38" s="3">
        <v>37</v>
      </c>
      <c r="L38" s="3">
        <v>37</v>
      </c>
      <c r="M38" s="3"/>
      <c r="N38" s="3">
        <v>37</v>
      </c>
      <c r="O38" s="3"/>
      <c r="P38" s="3">
        <v>37</v>
      </c>
      <c r="Q38" s="3"/>
      <c r="R38" s="3">
        <v>37</v>
      </c>
      <c r="S38">
        <v>1154</v>
      </c>
      <c r="T38" s="3">
        <v>37</v>
      </c>
      <c r="U38">
        <f t="shared" si="0"/>
        <v>3.0622058088197126</v>
      </c>
      <c r="V38" s="3">
        <v>37</v>
      </c>
      <c r="W38" s="7">
        <f t="shared" si="3"/>
        <v>1.0294380017841214</v>
      </c>
      <c r="X38" s="3">
        <v>37</v>
      </c>
      <c r="Y38">
        <f t="shared" si="1"/>
        <v>33</v>
      </c>
      <c r="Z38" s="3">
        <v>37</v>
      </c>
      <c r="AA38">
        <f>S38-G38-C38</f>
        <v>1065</v>
      </c>
      <c r="AB38">
        <f t="shared" si="4"/>
        <v>1.0220729366602688</v>
      </c>
      <c r="AC38" s="3">
        <f t="shared" si="2"/>
        <v>37</v>
      </c>
      <c r="AD38">
        <f t="shared" si="5"/>
        <v>1067.3333333333333</v>
      </c>
    </row>
    <row r="39" spans="1:30">
      <c r="A39" s="1">
        <v>43933</v>
      </c>
      <c r="B39" s="3">
        <v>38</v>
      </c>
      <c r="C39">
        <v>46</v>
      </c>
      <c r="D39" s="3">
        <v>38</v>
      </c>
      <c r="E39" s="5">
        <f>C39-C38</f>
        <v>2</v>
      </c>
      <c r="F39" s="3">
        <v>38</v>
      </c>
      <c r="G39">
        <v>45</v>
      </c>
      <c r="H39" s="3">
        <v>38</v>
      </c>
      <c r="I39">
        <f>G39/G38</f>
        <v>1</v>
      </c>
      <c r="J39" s="3">
        <v>38</v>
      </c>
      <c r="L39" s="3">
        <v>38</v>
      </c>
      <c r="M39" s="3"/>
      <c r="N39" s="3">
        <v>38</v>
      </c>
      <c r="O39" s="3"/>
      <c r="P39" s="3">
        <v>38</v>
      </c>
      <c r="Q39" s="3"/>
      <c r="R39" s="3">
        <v>38</v>
      </c>
      <c r="S39">
        <v>1186</v>
      </c>
      <c r="T39" s="3">
        <v>38</v>
      </c>
      <c r="U39">
        <f t="shared" si="0"/>
        <v>3.0740846890282438</v>
      </c>
      <c r="V39" s="3">
        <v>38</v>
      </c>
      <c r="W39" s="7">
        <f t="shared" si="3"/>
        <v>1.0277296360485269</v>
      </c>
      <c r="X39" s="3">
        <v>38</v>
      </c>
      <c r="Y39">
        <f t="shared" si="1"/>
        <v>32</v>
      </c>
      <c r="Z39" s="3">
        <v>38</v>
      </c>
      <c r="AA39">
        <f>S39-G39-C39</f>
        <v>1095</v>
      </c>
      <c r="AB39">
        <f t="shared" si="4"/>
        <v>1.028169014084507</v>
      </c>
      <c r="AC39" s="3">
        <f t="shared" si="2"/>
        <v>38</v>
      </c>
      <c r="AD39">
        <f t="shared" si="5"/>
        <v>1091</v>
      </c>
    </row>
    <row r="40" spans="1:30">
      <c r="A40" s="1">
        <v>43934</v>
      </c>
      <c r="B40" s="3">
        <v>39</v>
      </c>
      <c r="C40">
        <v>47</v>
      </c>
      <c r="D40" s="3">
        <v>39</v>
      </c>
      <c r="E40" s="5">
        <f>C40-C39</f>
        <v>1</v>
      </c>
      <c r="F40" s="3">
        <v>39</v>
      </c>
      <c r="G40">
        <v>45</v>
      </c>
      <c r="H40" s="3">
        <v>39</v>
      </c>
      <c r="I40">
        <f>G40/G39</f>
        <v>1</v>
      </c>
      <c r="J40" s="3">
        <v>39</v>
      </c>
      <c r="L40" s="3">
        <v>39</v>
      </c>
      <c r="M40" s="3"/>
      <c r="N40" s="3">
        <v>39</v>
      </c>
      <c r="O40" s="3"/>
      <c r="P40" s="3">
        <v>39</v>
      </c>
      <c r="Q40" s="3"/>
      <c r="R40" s="3">
        <v>39</v>
      </c>
      <c r="S40">
        <v>1205</v>
      </c>
      <c r="T40" s="3">
        <v>39</v>
      </c>
      <c r="U40">
        <f t="shared" si="0"/>
        <v>3.0809870469108871</v>
      </c>
      <c r="V40" s="3">
        <v>39</v>
      </c>
      <c r="W40" s="7">
        <f t="shared" si="3"/>
        <v>1.0160202360876898</v>
      </c>
      <c r="X40" s="3">
        <v>39</v>
      </c>
      <c r="Y40">
        <f t="shared" si="1"/>
        <v>19</v>
      </c>
      <c r="Z40" s="3">
        <v>39</v>
      </c>
      <c r="AA40">
        <f>S40-G40-C40</f>
        <v>1113</v>
      </c>
      <c r="AB40">
        <f t="shared" si="4"/>
        <v>1.0164383561643835</v>
      </c>
      <c r="AC40" s="3">
        <f t="shared" si="2"/>
        <v>39</v>
      </c>
      <c r="AD40">
        <f t="shared" si="5"/>
        <v>1117</v>
      </c>
    </row>
    <row r="41" spans="1:30">
      <c r="A41" s="1">
        <v>43935</v>
      </c>
      <c r="B41" s="3">
        <v>40</v>
      </c>
      <c r="C41">
        <v>54</v>
      </c>
      <c r="D41" s="3">
        <v>40</v>
      </c>
      <c r="E41" s="5">
        <f>C41-C40</f>
        <v>7</v>
      </c>
      <c r="F41" s="3">
        <v>40</v>
      </c>
      <c r="G41">
        <v>45</v>
      </c>
      <c r="H41" s="3">
        <v>40</v>
      </c>
      <c r="I41">
        <f>G41/G40</f>
        <v>1</v>
      </c>
      <c r="J41" s="3">
        <v>40</v>
      </c>
      <c r="L41" s="3">
        <v>40</v>
      </c>
      <c r="M41" s="3"/>
      <c r="N41" s="3">
        <v>40</v>
      </c>
      <c r="O41" s="3"/>
      <c r="P41" s="3">
        <v>40</v>
      </c>
      <c r="Q41" s="3"/>
      <c r="R41" s="3">
        <v>40</v>
      </c>
      <c r="S41">
        <v>1242</v>
      </c>
      <c r="T41" s="3">
        <v>40</v>
      </c>
      <c r="U41">
        <f t="shared" si="0"/>
        <v>3.0941215958405612</v>
      </c>
      <c r="V41" s="3">
        <v>40</v>
      </c>
      <c r="W41" s="7">
        <f t="shared" si="3"/>
        <v>1.0307053941908713</v>
      </c>
      <c r="X41" s="3">
        <v>40</v>
      </c>
      <c r="Y41">
        <f t="shared" si="1"/>
        <v>37</v>
      </c>
      <c r="Z41" s="3">
        <v>40</v>
      </c>
      <c r="AA41">
        <f>S41-G41-C41</f>
        <v>1143</v>
      </c>
      <c r="AB41">
        <f t="shared" si="4"/>
        <v>1.0269541778975741</v>
      </c>
      <c r="AC41" s="3">
        <f t="shared" si="2"/>
        <v>40</v>
      </c>
      <c r="AD41">
        <f t="shared" si="5"/>
        <v>1149</v>
      </c>
    </row>
    <row r="42" spans="1:30">
      <c r="A42" s="1">
        <v>43936</v>
      </c>
      <c r="B42" s="3">
        <v>41</v>
      </c>
      <c r="C42">
        <v>55</v>
      </c>
      <c r="D42" s="3">
        <v>41</v>
      </c>
      <c r="E42" s="5">
        <f>C42-C41</f>
        <v>1</v>
      </c>
      <c r="F42" s="3">
        <v>41</v>
      </c>
      <c r="G42">
        <v>45</v>
      </c>
      <c r="H42" s="3">
        <v>41</v>
      </c>
      <c r="I42">
        <f>G42/G41</f>
        <v>1</v>
      </c>
      <c r="J42" s="3">
        <v>41</v>
      </c>
      <c r="L42" s="3">
        <v>41</v>
      </c>
      <c r="M42" s="3"/>
      <c r="N42" s="3">
        <v>41</v>
      </c>
      <c r="O42" s="3"/>
      <c r="P42" s="3">
        <v>41</v>
      </c>
      <c r="Q42" s="3"/>
      <c r="R42" s="3">
        <v>41</v>
      </c>
      <c r="S42" s="3">
        <v>1291</v>
      </c>
      <c r="T42" s="3">
        <v>41</v>
      </c>
      <c r="U42">
        <f t="shared" si="0"/>
        <v>3.1109262422664203</v>
      </c>
      <c r="V42" s="3">
        <v>41</v>
      </c>
      <c r="W42" s="7">
        <f t="shared" si="3"/>
        <v>1.0394524959742351</v>
      </c>
      <c r="X42" s="3">
        <v>41</v>
      </c>
      <c r="Y42">
        <f t="shared" si="1"/>
        <v>49</v>
      </c>
      <c r="Z42" s="3">
        <v>41</v>
      </c>
      <c r="AA42">
        <f>S42-G42-C42</f>
        <v>1191</v>
      </c>
      <c r="AB42">
        <f t="shared" si="4"/>
        <v>1.041994750656168</v>
      </c>
      <c r="AC42" s="3">
        <f t="shared" si="2"/>
        <v>41</v>
      </c>
      <c r="AD42">
        <f t="shared" si="5"/>
        <v>1187.3333333333333</v>
      </c>
    </row>
    <row r="43" spans="1:30">
      <c r="A43" s="1">
        <v>43937</v>
      </c>
      <c r="B43" s="3">
        <v>42</v>
      </c>
      <c r="C43">
        <v>60</v>
      </c>
      <c r="D43" s="3">
        <v>42</v>
      </c>
      <c r="E43" s="5">
        <f>C43-C42</f>
        <v>5</v>
      </c>
      <c r="F43" s="3">
        <v>42</v>
      </c>
      <c r="G43">
        <v>45</v>
      </c>
      <c r="H43" s="3">
        <v>42</v>
      </c>
      <c r="I43">
        <f>G43/G42</f>
        <v>1</v>
      </c>
      <c r="J43" s="3">
        <v>42</v>
      </c>
      <c r="L43" s="3">
        <v>42</v>
      </c>
      <c r="M43" s="3"/>
      <c r="N43" s="3">
        <v>42</v>
      </c>
      <c r="O43" s="3"/>
      <c r="P43" s="3">
        <v>42</v>
      </c>
      <c r="Q43" s="3"/>
      <c r="R43" s="3">
        <v>42</v>
      </c>
      <c r="S43">
        <v>1333</v>
      </c>
      <c r="T43" s="3">
        <v>42</v>
      </c>
      <c r="U43">
        <f t="shared" si="0"/>
        <v>3.1248301494138593</v>
      </c>
      <c r="V43" s="3">
        <v>42</v>
      </c>
      <c r="W43" s="7">
        <f t="shared" si="3"/>
        <v>1.032532920216886</v>
      </c>
      <c r="X43" s="3">
        <v>42</v>
      </c>
      <c r="Y43">
        <f t="shared" si="1"/>
        <v>42</v>
      </c>
      <c r="Z43" s="3">
        <v>42</v>
      </c>
      <c r="AA43">
        <f>S43-G43-C43</f>
        <v>1228</v>
      </c>
      <c r="AB43">
        <f t="shared" si="4"/>
        <v>1.0310663308144417</v>
      </c>
      <c r="AC43" s="3">
        <f t="shared" si="2"/>
        <v>42</v>
      </c>
      <c r="AD43">
        <f t="shared" si="5"/>
        <v>1236.3333333333333</v>
      </c>
    </row>
    <row r="44" spans="1:30">
      <c r="A44" s="1">
        <v>43938</v>
      </c>
      <c r="B44" s="3">
        <v>43</v>
      </c>
      <c r="C44">
        <v>61</v>
      </c>
      <c r="D44" s="3">
        <v>43</v>
      </c>
      <c r="E44" s="5">
        <f>C44-C43</f>
        <v>1</v>
      </c>
      <c r="F44" s="3">
        <v>43</v>
      </c>
      <c r="G44">
        <v>45</v>
      </c>
      <c r="H44" s="3">
        <v>43</v>
      </c>
      <c r="I44">
        <f>G44/G43</f>
        <v>1</v>
      </c>
      <c r="J44" s="3">
        <v>43</v>
      </c>
      <c r="L44" s="3">
        <v>43</v>
      </c>
      <c r="M44" s="3"/>
      <c r="N44" s="3">
        <v>43</v>
      </c>
      <c r="O44" s="3"/>
      <c r="P44" s="3">
        <v>43</v>
      </c>
      <c r="Q44" s="3"/>
      <c r="R44" s="3">
        <v>43</v>
      </c>
      <c r="S44">
        <v>1396</v>
      </c>
      <c r="T44" s="3">
        <v>43</v>
      </c>
      <c r="U44">
        <f t="shared" si="0"/>
        <v>3.1448854182871422</v>
      </c>
      <c r="V44" s="3">
        <v>43</v>
      </c>
      <c r="W44" s="7">
        <f t="shared" si="3"/>
        <v>1.0472618154538635</v>
      </c>
      <c r="X44" s="3">
        <v>43</v>
      </c>
      <c r="Y44">
        <f t="shared" si="1"/>
        <v>63</v>
      </c>
      <c r="Z44" s="3">
        <v>43</v>
      </c>
      <c r="AA44">
        <f>S44-G44-C44</f>
        <v>1290</v>
      </c>
      <c r="AB44">
        <f t="shared" si="4"/>
        <v>1.0504885993485342</v>
      </c>
      <c r="AC44" s="3">
        <f t="shared" si="2"/>
        <v>43</v>
      </c>
      <c r="AD44">
        <f t="shared" si="5"/>
        <v>1297</v>
      </c>
    </row>
    <row r="45" spans="1:30">
      <c r="A45" s="1">
        <v>43939</v>
      </c>
      <c r="B45" s="3">
        <v>44</v>
      </c>
      <c r="C45">
        <v>63</v>
      </c>
      <c r="D45" s="3">
        <v>44</v>
      </c>
      <c r="E45" s="5">
        <f>C45-C44</f>
        <v>2</v>
      </c>
      <c r="F45" s="3">
        <v>44</v>
      </c>
      <c r="G45">
        <v>45</v>
      </c>
      <c r="H45" s="3">
        <v>44</v>
      </c>
      <c r="I45">
        <f>G45/G44</f>
        <v>1</v>
      </c>
      <c r="J45" s="3">
        <v>44</v>
      </c>
      <c r="L45" s="3">
        <v>44</v>
      </c>
      <c r="M45" s="3"/>
      <c r="N45" s="3">
        <v>44</v>
      </c>
      <c r="O45" s="3"/>
      <c r="P45" s="3">
        <v>44</v>
      </c>
      <c r="Q45" s="3"/>
      <c r="R45" s="3">
        <v>44</v>
      </c>
      <c r="S45">
        <v>1481</v>
      </c>
      <c r="T45" s="3">
        <v>44</v>
      </c>
      <c r="U45">
        <f t="shared" si="0"/>
        <v>3.1705550585212086</v>
      </c>
      <c r="V45" s="3">
        <v>44</v>
      </c>
      <c r="W45" s="7">
        <f t="shared" si="3"/>
        <v>1.0608882521489971</v>
      </c>
      <c r="X45" s="3">
        <v>44</v>
      </c>
      <c r="Y45">
        <f t="shared" si="1"/>
        <v>85</v>
      </c>
      <c r="Z45" s="3">
        <v>44</v>
      </c>
      <c r="AA45">
        <f>S45-G45-C45</f>
        <v>1373</v>
      </c>
      <c r="AB45">
        <f t="shared" si="4"/>
        <v>1.0643410852713178</v>
      </c>
      <c r="AC45" s="3">
        <f t="shared" si="2"/>
        <v>44</v>
      </c>
      <c r="AD45">
        <f t="shared" si="5"/>
        <v>1335</v>
      </c>
    </row>
    <row r="46" spans="1:30">
      <c r="A46" s="1">
        <v>43940</v>
      </c>
      <c r="B46" s="3">
        <v>45</v>
      </c>
      <c r="C46">
        <v>67</v>
      </c>
      <c r="D46" s="3">
        <v>45</v>
      </c>
      <c r="E46" s="5">
        <f>C46-C45</f>
        <v>4</v>
      </c>
      <c r="F46" s="3">
        <v>45</v>
      </c>
      <c r="G46">
        <v>188</v>
      </c>
      <c r="H46" s="3">
        <v>45</v>
      </c>
      <c r="I46">
        <f>G46/G45</f>
        <v>4.177777777777778</v>
      </c>
      <c r="J46" s="3">
        <v>45</v>
      </c>
      <c r="L46" s="3">
        <v>45</v>
      </c>
      <c r="M46" s="3">
        <v>100</v>
      </c>
      <c r="N46" s="3">
        <v>45</v>
      </c>
      <c r="O46" s="3">
        <v>43</v>
      </c>
      <c r="P46" s="3">
        <v>45</v>
      </c>
      <c r="Q46" s="3">
        <v>1386</v>
      </c>
      <c r="R46" s="3">
        <v>45</v>
      </c>
      <c r="S46">
        <v>1597</v>
      </c>
      <c r="T46" s="3">
        <v>45</v>
      </c>
      <c r="U46">
        <f t="shared" si="0"/>
        <v>3.203304916138483</v>
      </c>
      <c r="V46" s="3">
        <v>45</v>
      </c>
      <c r="W46" s="7">
        <f t="shared" si="3"/>
        <v>1.0783254557731263</v>
      </c>
      <c r="X46" s="3">
        <v>45</v>
      </c>
      <c r="Y46">
        <f t="shared" si="1"/>
        <v>116</v>
      </c>
      <c r="Z46" s="3">
        <v>45</v>
      </c>
      <c r="AA46">
        <f>S46-G46-C46</f>
        <v>1342</v>
      </c>
      <c r="AB46">
        <f t="shared" si="4"/>
        <v>0.97742170429715947</v>
      </c>
      <c r="AC46" s="3">
        <f t="shared" si="2"/>
        <v>45</v>
      </c>
      <c r="AD46">
        <f t="shared" si="5"/>
        <v>1380.3333333333333</v>
      </c>
    </row>
    <row r="47" spans="1:30">
      <c r="A47" s="1">
        <v>43941</v>
      </c>
      <c r="B47" s="3">
        <v>46</v>
      </c>
      <c r="C47">
        <v>70</v>
      </c>
      <c r="D47" s="3">
        <v>46</v>
      </c>
      <c r="E47" s="5">
        <f>C47-C46</f>
        <v>3</v>
      </c>
      <c r="F47" s="3">
        <v>46</v>
      </c>
      <c r="G47">
        <v>188</v>
      </c>
      <c r="H47" s="3">
        <v>46</v>
      </c>
      <c r="I47">
        <f>G47/G46</f>
        <v>1</v>
      </c>
      <c r="J47" s="3">
        <v>46</v>
      </c>
      <c r="K47">
        <f>G47-G46</f>
        <v>0</v>
      </c>
      <c r="L47" s="3">
        <v>46</v>
      </c>
      <c r="M47">
        <v>105</v>
      </c>
      <c r="N47" s="3">
        <v>46</v>
      </c>
      <c r="O47">
        <v>42</v>
      </c>
      <c r="P47" s="3">
        <v>46</v>
      </c>
      <c r="Q47">
        <v>1467</v>
      </c>
      <c r="R47" s="3">
        <v>46</v>
      </c>
      <c r="S47">
        <v>1684</v>
      </c>
      <c r="T47" s="3">
        <v>46</v>
      </c>
      <c r="U47">
        <f t="shared" si="0"/>
        <v>3.2263420871636308</v>
      </c>
      <c r="V47" s="3">
        <v>46</v>
      </c>
      <c r="W47" s="7">
        <f t="shared" si="3"/>
        <v>1.0544771446462116</v>
      </c>
      <c r="X47" s="3">
        <v>46</v>
      </c>
      <c r="Y47">
        <f t="shared" si="1"/>
        <v>87</v>
      </c>
      <c r="Z47" s="3">
        <v>46</v>
      </c>
      <c r="AA47">
        <f>S47-G47-C47</f>
        <v>1426</v>
      </c>
      <c r="AB47">
        <f t="shared" si="4"/>
        <v>1.0625931445603576</v>
      </c>
      <c r="AC47" s="3">
        <f t="shared" si="2"/>
        <v>46</v>
      </c>
      <c r="AD47">
        <f t="shared" si="5"/>
        <v>1419.3333333333333</v>
      </c>
    </row>
    <row r="48" spans="1:30">
      <c r="A48" s="1">
        <v>43942</v>
      </c>
      <c r="B48" s="3">
        <v>47</v>
      </c>
      <c r="C48">
        <v>74</v>
      </c>
      <c r="D48" s="3">
        <v>47</v>
      </c>
      <c r="E48" s="5">
        <f>C48-C47</f>
        <v>4</v>
      </c>
      <c r="F48" s="3">
        <v>47</v>
      </c>
      <c r="G48">
        <v>188</v>
      </c>
      <c r="H48" s="3">
        <v>47</v>
      </c>
      <c r="I48">
        <f>G48/G47</f>
        <v>1</v>
      </c>
      <c r="J48" s="3">
        <v>47</v>
      </c>
      <c r="K48">
        <f>G48-G47</f>
        <v>0</v>
      </c>
      <c r="L48" s="3">
        <v>47</v>
      </c>
      <c r="M48">
        <v>111</v>
      </c>
      <c r="N48" s="3">
        <v>47</v>
      </c>
      <c r="O48">
        <v>41</v>
      </c>
      <c r="P48" s="3">
        <v>47</v>
      </c>
      <c r="Q48">
        <v>1530</v>
      </c>
      <c r="R48" s="3">
        <v>47</v>
      </c>
      <c r="S48">
        <v>1752</v>
      </c>
      <c r="T48" s="3">
        <v>47</v>
      </c>
      <c r="U48">
        <f t="shared" si="0"/>
        <v>3.2435341018320618</v>
      </c>
      <c r="V48" s="3">
        <v>47</v>
      </c>
      <c r="W48" s="7">
        <f t="shared" si="3"/>
        <v>1.0403800475059382</v>
      </c>
      <c r="X48" s="3">
        <v>47</v>
      </c>
      <c r="Y48">
        <f t="shared" si="1"/>
        <v>68</v>
      </c>
      <c r="Z48" s="3">
        <v>47</v>
      </c>
      <c r="AA48">
        <f>S48-G48-C48</f>
        <v>1490</v>
      </c>
      <c r="AB48">
        <f t="shared" si="4"/>
        <v>1.0448807854137447</v>
      </c>
      <c r="AC48" s="3">
        <f t="shared" si="2"/>
        <v>47</v>
      </c>
      <c r="AD48">
        <f t="shared" si="5"/>
        <v>1495.6666666666667</v>
      </c>
    </row>
    <row r="49" spans="1:30">
      <c r="A49" s="1">
        <v>43943</v>
      </c>
      <c r="B49" s="3">
        <v>48</v>
      </c>
      <c r="C49">
        <v>78</v>
      </c>
      <c r="D49" s="3">
        <v>48</v>
      </c>
      <c r="E49" s="5">
        <f>C49-C48</f>
        <v>4</v>
      </c>
      <c r="F49" s="3">
        <v>48</v>
      </c>
      <c r="G49">
        <v>187</v>
      </c>
      <c r="H49" s="3">
        <v>48</v>
      </c>
      <c r="I49">
        <f>G49/G48</f>
        <v>0.99468085106382975</v>
      </c>
      <c r="J49" s="3">
        <v>48</v>
      </c>
      <c r="K49">
        <f>G49-G48</f>
        <v>-1</v>
      </c>
      <c r="L49" s="3">
        <v>48</v>
      </c>
      <c r="M49" s="3">
        <v>114</v>
      </c>
      <c r="N49" s="3">
        <v>48</v>
      </c>
      <c r="O49" s="3">
        <v>37</v>
      </c>
      <c r="P49" s="3">
        <v>48</v>
      </c>
      <c r="Q49" s="3">
        <v>1607</v>
      </c>
      <c r="R49" s="3">
        <v>48</v>
      </c>
      <c r="S49">
        <v>1836</v>
      </c>
      <c r="T49" s="3">
        <v>48</v>
      </c>
      <c r="U49">
        <f t="shared" si="0"/>
        <v>3.2638726768652235</v>
      </c>
      <c r="V49" s="3">
        <v>48</v>
      </c>
      <c r="W49" s="7">
        <f t="shared" si="3"/>
        <v>1.047945205479452</v>
      </c>
      <c r="X49" s="3">
        <v>48</v>
      </c>
      <c r="Y49">
        <f t="shared" si="1"/>
        <v>84</v>
      </c>
      <c r="Z49" s="3">
        <v>48</v>
      </c>
      <c r="AA49">
        <f>S49-G49-C49</f>
        <v>1571</v>
      </c>
      <c r="AB49">
        <f t="shared" si="4"/>
        <v>1.0543624161073826</v>
      </c>
      <c r="AC49" s="3">
        <f t="shared" si="2"/>
        <v>48</v>
      </c>
      <c r="AD49">
        <f t="shared" si="5"/>
        <v>1553</v>
      </c>
    </row>
    <row r="50" spans="1:30">
      <c r="A50" s="1">
        <v>43944</v>
      </c>
      <c r="B50" s="3">
        <v>49</v>
      </c>
      <c r="C50">
        <v>78</v>
      </c>
      <c r="D50" s="3">
        <v>49</v>
      </c>
      <c r="E50" s="5">
        <f>C50-C49</f>
        <v>0</v>
      </c>
      <c r="F50" s="3">
        <v>49</v>
      </c>
      <c r="G50">
        <v>187</v>
      </c>
      <c r="H50" s="3">
        <v>49</v>
      </c>
      <c r="I50">
        <f>G50/G49</f>
        <v>1</v>
      </c>
      <c r="J50" s="3">
        <v>49</v>
      </c>
      <c r="K50">
        <f>G50-G49</f>
        <v>0</v>
      </c>
      <c r="L50" s="3">
        <v>49</v>
      </c>
      <c r="M50" s="3">
        <v>117</v>
      </c>
      <c r="N50" s="3">
        <v>49</v>
      </c>
      <c r="O50" s="3">
        <v>37</v>
      </c>
      <c r="P50" s="3">
        <v>49</v>
      </c>
      <c r="Q50" s="3">
        <v>1641</v>
      </c>
      <c r="R50" s="3">
        <v>49</v>
      </c>
      <c r="S50">
        <v>1863</v>
      </c>
      <c r="T50" s="3">
        <v>49</v>
      </c>
      <c r="U50">
        <f t="shared" si="0"/>
        <v>3.2702128548962426</v>
      </c>
      <c r="V50" s="3">
        <v>49</v>
      </c>
      <c r="W50" s="7">
        <f t="shared" si="3"/>
        <v>1.0147058823529411</v>
      </c>
      <c r="X50" s="3">
        <v>49</v>
      </c>
      <c r="Y50">
        <f t="shared" si="1"/>
        <v>27</v>
      </c>
      <c r="Z50" s="3">
        <v>49</v>
      </c>
      <c r="AA50">
        <f>S50-G50-C50</f>
        <v>1598</v>
      </c>
      <c r="AB50">
        <f t="shared" si="4"/>
        <v>1.0171865054105664</v>
      </c>
      <c r="AC50" s="3">
        <f t="shared" si="2"/>
        <v>49</v>
      </c>
      <c r="AD50">
        <f t="shared" si="5"/>
        <v>1651.6666666666667</v>
      </c>
    </row>
    <row r="51" spans="1:30">
      <c r="A51" s="1">
        <v>43945</v>
      </c>
      <c r="B51" s="3">
        <v>50</v>
      </c>
      <c r="C51">
        <v>81</v>
      </c>
      <c r="D51" s="3">
        <v>50</v>
      </c>
      <c r="E51" s="5">
        <f>C51-C50</f>
        <v>3</v>
      </c>
      <c r="F51" s="3">
        <v>50</v>
      </c>
      <c r="G51">
        <v>198</v>
      </c>
      <c r="H51" s="3">
        <v>50</v>
      </c>
      <c r="I51">
        <f>G51/G50</f>
        <v>1.0588235294117647</v>
      </c>
      <c r="J51" s="3">
        <v>50</v>
      </c>
      <c r="K51">
        <f>G51-G50</f>
        <v>11</v>
      </c>
      <c r="L51" s="3">
        <v>50</v>
      </c>
      <c r="M51" s="3">
        <v>151</v>
      </c>
      <c r="N51" s="3">
        <v>50</v>
      </c>
      <c r="O51" s="3">
        <v>40</v>
      </c>
      <c r="P51" s="3">
        <v>50</v>
      </c>
      <c r="Q51" s="3">
        <v>1798</v>
      </c>
      <c r="R51" s="3">
        <v>50</v>
      </c>
      <c r="S51">
        <v>2065</v>
      </c>
      <c r="T51" s="3">
        <v>50</v>
      </c>
      <c r="U51">
        <f t="shared" si="0"/>
        <v>3.3149200559924199</v>
      </c>
      <c r="V51" s="3">
        <v>50</v>
      </c>
      <c r="W51" s="7">
        <f t="shared" si="3"/>
        <v>1.1084272678475577</v>
      </c>
      <c r="X51" s="3">
        <v>50</v>
      </c>
      <c r="Y51">
        <f t="shared" si="1"/>
        <v>202</v>
      </c>
      <c r="Z51" s="3">
        <v>50</v>
      </c>
      <c r="AA51">
        <f>S51-G51-C51</f>
        <v>1786</v>
      </c>
      <c r="AB51">
        <f t="shared" si="4"/>
        <v>1.1176470588235294</v>
      </c>
      <c r="AC51" s="3">
        <f t="shared" si="2"/>
        <v>50</v>
      </c>
      <c r="AD51">
        <f t="shared" si="5"/>
        <v>1729</v>
      </c>
    </row>
    <row r="52" spans="1:30">
      <c r="A52" s="1">
        <v>43946</v>
      </c>
      <c r="B52" s="3">
        <v>51</v>
      </c>
      <c r="C52">
        <v>84</v>
      </c>
      <c r="D52" s="3">
        <v>51</v>
      </c>
      <c r="E52" s="5">
        <f>C52-C51</f>
        <v>3</v>
      </c>
      <c r="F52" s="3">
        <v>51</v>
      </c>
      <c r="G52">
        <v>265</v>
      </c>
      <c r="H52" s="3">
        <v>51</v>
      </c>
      <c r="I52">
        <f>G52/G51</f>
        <v>1.3383838383838385</v>
      </c>
      <c r="J52" s="3">
        <v>51</v>
      </c>
      <c r="K52">
        <f>G52-G51</f>
        <v>67</v>
      </c>
      <c r="L52" s="3">
        <v>51</v>
      </c>
      <c r="M52" s="3">
        <v>161</v>
      </c>
      <c r="N52" s="3">
        <v>51</v>
      </c>
      <c r="O52" s="3">
        <v>42</v>
      </c>
      <c r="P52" s="3">
        <v>51</v>
      </c>
      <c r="Q52" s="3">
        <v>1865</v>
      </c>
      <c r="R52" s="3">
        <v>51</v>
      </c>
      <c r="S52">
        <v>2152</v>
      </c>
      <c r="T52" s="3">
        <v>51</v>
      </c>
      <c r="U52">
        <f t="shared" si="0"/>
        <v>3.3328422669943514</v>
      </c>
      <c r="V52" s="3">
        <v>51</v>
      </c>
      <c r="W52" s="7">
        <f t="shared" si="3"/>
        <v>1.0421307506053268</v>
      </c>
      <c r="X52" s="3">
        <v>51</v>
      </c>
      <c r="Y52">
        <f t="shared" si="1"/>
        <v>87</v>
      </c>
      <c r="Z52" s="3">
        <v>51</v>
      </c>
      <c r="AA52">
        <f>S52-G52-C52</f>
        <v>1803</v>
      </c>
      <c r="AB52">
        <f t="shared" si="4"/>
        <v>1.0095184770436729</v>
      </c>
      <c r="AC52" s="3">
        <f t="shared" si="2"/>
        <v>51</v>
      </c>
      <c r="AD52">
        <f t="shared" si="5"/>
        <v>1827.3333333333333</v>
      </c>
    </row>
    <row r="53" spans="1:30">
      <c r="A53" s="1">
        <v>43947</v>
      </c>
      <c r="B53" s="3">
        <v>52</v>
      </c>
      <c r="C53">
        <v>86</v>
      </c>
      <c r="D53" s="3">
        <v>52</v>
      </c>
      <c r="E53" s="5">
        <f>C53-C52</f>
        <v>2</v>
      </c>
      <c r="F53" s="3">
        <v>52</v>
      </c>
      <c r="G53">
        <v>266</v>
      </c>
      <c r="H53" s="3">
        <v>52</v>
      </c>
      <c r="I53">
        <f>G53/G52</f>
        <v>1.0037735849056604</v>
      </c>
      <c r="J53" s="3">
        <v>52</v>
      </c>
      <c r="K53">
        <f>G53-G52</f>
        <v>1</v>
      </c>
      <c r="L53" s="3">
        <v>52</v>
      </c>
      <c r="M53" s="3">
        <v>159</v>
      </c>
      <c r="N53" s="3">
        <v>52</v>
      </c>
      <c r="O53" s="3">
        <v>38</v>
      </c>
      <c r="P53" s="3">
        <v>52</v>
      </c>
      <c r="Q53" s="3">
        <v>1962</v>
      </c>
      <c r="R53" s="3">
        <v>52</v>
      </c>
      <c r="S53">
        <v>2245</v>
      </c>
      <c r="T53" s="3">
        <v>52</v>
      </c>
      <c r="U53">
        <f t="shared" si="0"/>
        <v>3.351216345339342</v>
      </c>
      <c r="V53" s="3">
        <v>52</v>
      </c>
      <c r="W53" s="7">
        <f t="shared" si="3"/>
        <v>1.0432156133828996</v>
      </c>
      <c r="X53" s="3">
        <v>52</v>
      </c>
      <c r="Y53">
        <f t="shared" si="1"/>
        <v>93</v>
      </c>
      <c r="Z53" s="3">
        <v>52</v>
      </c>
      <c r="AA53">
        <f>S53-G53-C53</f>
        <v>1893</v>
      </c>
      <c r="AB53">
        <f t="shared" si="4"/>
        <v>1.0499168053244592</v>
      </c>
      <c r="AC53" s="3">
        <f t="shared" si="2"/>
        <v>52</v>
      </c>
      <c r="AD53">
        <f t="shared" si="5"/>
        <v>1896</v>
      </c>
    </row>
    <row r="54" spans="1:30">
      <c r="A54" s="1">
        <v>43948</v>
      </c>
      <c r="B54" s="3">
        <v>53</v>
      </c>
      <c r="C54">
        <v>87</v>
      </c>
      <c r="D54" s="3">
        <v>53</v>
      </c>
      <c r="E54" s="5">
        <f>C54-C53</f>
        <v>1</v>
      </c>
      <c r="F54" s="3">
        <v>53</v>
      </c>
      <c r="G54">
        <v>266</v>
      </c>
      <c r="H54" s="3">
        <v>53</v>
      </c>
      <c r="I54">
        <f>G54/G53</f>
        <v>1</v>
      </c>
      <c r="J54" s="3">
        <v>53</v>
      </c>
      <c r="K54">
        <f>G54-G53</f>
        <v>0</v>
      </c>
      <c r="L54" s="3">
        <v>53</v>
      </c>
      <c r="M54" s="3">
        <v>164</v>
      </c>
      <c r="N54" s="3">
        <v>53</v>
      </c>
      <c r="O54" s="3">
        <v>41</v>
      </c>
      <c r="P54" s="3">
        <v>53</v>
      </c>
      <c r="Q54" s="3">
        <v>2053</v>
      </c>
      <c r="R54" s="3">
        <v>53</v>
      </c>
      <c r="S54">
        <v>2345</v>
      </c>
      <c r="T54" s="3">
        <v>53</v>
      </c>
      <c r="U54">
        <f t="shared" si="0"/>
        <v>3.3701428470511021</v>
      </c>
      <c r="V54" s="3">
        <v>53</v>
      </c>
      <c r="W54" s="7">
        <f t="shared" si="3"/>
        <v>1.0445434298440981</v>
      </c>
      <c r="X54" s="3">
        <v>53</v>
      </c>
      <c r="Y54">
        <f t="shared" si="1"/>
        <v>100</v>
      </c>
      <c r="Z54" s="3">
        <v>53</v>
      </c>
      <c r="AA54">
        <f>S54-G54-C54</f>
        <v>1992</v>
      </c>
      <c r="AB54">
        <f t="shared" si="4"/>
        <v>1.05229793977813</v>
      </c>
      <c r="AC54" s="3">
        <f t="shared" si="2"/>
        <v>53</v>
      </c>
      <c r="AD54">
        <f t="shared" si="5"/>
        <v>1955.6666666666667</v>
      </c>
    </row>
    <row r="55" spans="1:30">
      <c r="A55" s="1">
        <v>43949</v>
      </c>
      <c r="B55" s="3">
        <v>54</v>
      </c>
      <c r="C55">
        <v>90</v>
      </c>
      <c r="D55" s="3">
        <v>54</v>
      </c>
      <c r="E55" s="5">
        <f>C55-C54</f>
        <v>3</v>
      </c>
      <c r="F55" s="3">
        <v>54</v>
      </c>
      <c r="G55">
        <v>335</v>
      </c>
      <c r="H55" s="3">
        <v>54</v>
      </c>
      <c r="I55">
        <f>G55/G54</f>
        <v>1.2593984962406015</v>
      </c>
      <c r="J55" s="3">
        <v>54</v>
      </c>
      <c r="K55">
        <f>G55-G54</f>
        <v>69</v>
      </c>
      <c r="L55" s="3">
        <v>54</v>
      </c>
      <c r="M55" s="3">
        <v>137</v>
      </c>
      <c r="N55" s="3">
        <v>54</v>
      </c>
      <c r="O55" s="3">
        <v>41</v>
      </c>
      <c r="P55" s="3">
        <v>54</v>
      </c>
      <c r="Q55" s="3">
        <v>2139</v>
      </c>
      <c r="R55" s="3">
        <v>54</v>
      </c>
      <c r="S55" s="3">
        <v>2407</v>
      </c>
      <c r="T55" s="3">
        <v>54</v>
      </c>
      <c r="U55">
        <f t="shared" si="0"/>
        <v>3.3814760902750298</v>
      </c>
      <c r="V55" s="3">
        <v>54</v>
      </c>
      <c r="W55" s="7">
        <f t="shared" si="3"/>
        <v>1.0264392324093816</v>
      </c>
      <c r="X55" s="3">
        <v>54</v>
      </c>
      <c r="Y55">
        <f t="shared" si="1"/>
        <v>62</v>
      </c>
      <c r="Z55" s="3">
        <v>54</v>
      </c>
      <c r="AA55">
        <f>S55-G55-C55</f>
        <v>1982</v>
      </c>
      <c r="AB55">
        <f t="shared" si="4"/>
        <v>0.99497991967871491</v>
      </c>
      <c r="AC55" s="3">
        <f t="shared" si="2"/>
        <v>54</v>
      </c>
      <c r="AD55">
        <f t="shared" si="5"/>
        <v>2027.3333333333333</v>
      </c>
    </row>
    <row r="56" spans="1:30">
      <c r="A56" s="1">
        <v>43950</v>
      </c>
      <c r="B56" s="3">
        <v>55</v>
      </c>
      <c r="C56">
        <v>96</v>
      </c>
      <c r="D56" s="3">
        <v>55</v>
      </c>
      <c r="E56" s="5">
        <f>C56-C55</f>
        <v>6</v>
      </c>
      <c r="F56" s="3">
        <v>55</v>
      </c>
      <c r="G56">
        <v>335</v>
      </c>
      <c r="H56" s="3">
        <v>55</v>
      </c>
      <c r="I56">
        <f>G56/G55</f>
        <v>1</v>
      </c>
      <c r="J56" s="3">
        <v>55</v>
      </c>
      <c r="K56">
        <f>G56-G55</f>
        <v>0</v>
      </c>
      <c r="L56" s="3">
        <v>55</v>
      </c>
      <c r="M56" s="3">
        <v>159</v>
      </c>
      <c r="N56" s="3">
        <v>55</v>
      </c>
      <c r="O56" s="3">
        <v>41</v>
      </c>
      <c r="P56" s="3">
        <v>55</v>
      </c>
      <c r="Q56" s="3">
        <v>2243</v>
      </c>
      <c r="R56" s="3">
        <v>55</v>
      </c>
      <c r="S56">
        <v>2539</v>
      </c>
      <c r="T56" s="3">
        <v>55</v>
      </c>
      <c r="U56">
        <f t="shared" si="0"/>
        <v>3.4046627008737222</v>
      </c>
      <c r="V56" s="3">
        <v>55</v>
      </c>
      <c r="W56" s="7">
        <f t="shared" si="3"/>
        <v>1.0548400498545907</v>
      </c>
      <c r="X56" s="3">
        <v>55</v>
      </c>
      <c r="Y56">
        <f t="shared" si="1"/>
        <v>132</v>
      </c>
      <c r="Z56" s="3">
        <v>55</v>
      </c>
      <c r="AA56">
        <f>S56-G56-C56</f>
        <v>2108</v>
      </c>
      <c r="AB56">
        <f t="shared" si="4"/>
        <v>1.0635721493440968</v>
      </c>
      <c r="AC56" s="3">
        <f t="shared" si="2"/>
        <v>55</v>
      </c>
      <c r="AD56">
        <f t="shared" si="5"/>
        <v>2097.3333333333335</v>
      </c>
    </row>
    <row r="57" spans="1:30">
      <c r="A57" s="1">
        <v>43951</v>
      </c>
      <c r="B57" s="3">
        <v>56</v>
      </c>
      <c r="C57">
        <v>96</v>
      </c>
      <c r="D57" s="3">
        <v>56</v>
      </c>
      <c r="E57" s="5">
        <f>C57-C56</f>
        <v>0</v>
      </c>
      <c r="F57" s="3">
        <v>56</v>
      </c>
      <c r="G57">
        <v>335</v>
      </c>
      <c r="H57" s="3">
        <v>56</v>
      </c>
      <c r="I57">
        <f>G57/G56</f>
        <v>1</v>
      </c>
      <c r="J57" s="3">
        <v>56</v>
      </c>
      <c r="K57">
        <f>G57-G56</f>
        <v>0</v>
      </c>
      <c r="L57" s="3">
        <v>56</v>
      </c>
      <c r="M57" s="3">
        <v>159</v>
      </c>
      <c r="N57" s="3">
        <v>56</v>
      </c>
      <c r="O57" s="3">
        <v>39</v>
      </c>
      <c r="P57" s="3">
        <v>56</v>
      </c>
      <c r="Q57" s="3">
        <v>2243</v>
      </c>
      <c r="R57" s="3">
        <v>56</v>
      </c>
      <c r="S57">
        <v>2633</v>
      </c>
      <c r="T57" s="3">
        <v>56</v>
      </c>
      <c r="U57">
        <f t="shared" si="0"/>
        <v>3.4204508591060683</v>
      </c>
      <c r="V57" s="3">
        <v>56</v>
      </c>
      <c r="W57" s="7">
        <f t="shared" si="3"/>
        <v>1.0370224497833793</v>
      </c>
      <c r="X57" s="3">
        <v>56</v>
      </c>
      <c r="Y57">
        <f t="shared" si="1"/>
        <v>94</v>
      </c>
      <c r="Z57" s="3">
        <v>56</v>
      </c>
      <c r="AA57">
        <f>S57-G57-C57</f>
        <v>2202</v>
      </c>
      <c r="AB57">
        <f t="shared" si="4"/>
        <v>1.0445920303605314</v>
      </c>
      <c r="AC57" s="3">
        <f t="shared" si="2"/>
        <v>56</v>
      </c>
      <c r="AD57">
        <f t="shared" si="5"/>
        <v>2098.3333333333335</v>
      </c>
    </row>
    <row r="58" spans="1:30">
      <c r="A58" s="1">
        <v>43952</v>
      </c>
      <c r="B58" s="3">
        <v>57</v>
      </c>
      <c r="C58">
        <v>107</v>
      </c>
      <c r="D58" s="3">
        <v>57</v>
      </c>
      <c r="E58" s="5">
        <f>C58-C57</f>
        <v>11</v>
      </c>
      <c r="F58" s="3">
        <v>57</v>
      </c>
      <c r="G58">
        <v>680</v>
      </c>
      <c r="H58" s="3">
        <v>57</v>
      </c>
      <c r="I58">
        <f>G58/G57</f>
        <v>2.0298507462686568</v>
      </c>
      <c r="J58" s="3">
        <v>57</v>
      </c>
      <c r="K58">
        <f>G58-G57</f>
        <v>345</v>
      </c>
      <c r="L58" s="3">
        <v>57</v>
      </c>
      <c r="M58" s="3">
        <v>164</v>
      </c>
      <c r="N58" s="3">
        <v>57</v>
      </c>
      <c r="O58" s="3">
        <v>39</v>
      </c>
      <c r="P58" s="3">
        <v>57</v>
      </c>
      <c r="Q58" s="3">
        <v>2462</v>
      </c>
      <c r="R58" s="3">
        <v>57</v>
      </c>
      <c r="S58">
        <v>2772</v>
      </c>
      <c r="T58" s="3">
        <v>57</v>
      </c>
      <c r="U58">
        <f t="shared" si="0"/>
        <v>3.4427932259397691</v>
      </c>
      <c r="V58" s="3">
        <v>57</v>
      </c>
      <c r="W58" s="7">
        <f t="shared" si="3"/>
        <v>1.0527914925939992</v>
      </c>
      <c r="X58" s="3">
        <v>57</v>
      </c>
      <c r="Y58">
        <f t="shared" si="1"/>
        <v>139</v>
      </c>
      <c r="Z58" s="3">
        <v>57</v>
      </c>
      <c r="AA58">
        <f>S58-G58-C58</f>
        <v>1985</v>
      </c>
      <c r="AB58">
        <f t="shared" si="4"/>
        <v>0.90145322434150776</v>
      </c>
      <c r="AC58" s="3">
        <f t="shared" si="2"/>
        <v>57</v>
      </c>
      <c r="AD58">
        <f t="shared" si="5"/>
        <v>2080.6666666666665</v>
      </c>
    </row>
    <row r="59" spans="1:30">
      <c r="A59" s="1">
        <v>43953</v>
      </c>
      <c r="B59" s="3">
        <v>58</v>
      </c>
      <c r="C59">
        <v>110</v>
      </c>
      <c r="D59" s="3">
        <v>58</v>
      </c>
      <c r="E59" s="5">
        <f>C59-C58</f>
        <v>3</v>
      </c>
      <c r="F59" s="3">
        <v>58</v>
      </c>
      <c r="G59">
        <v>680</v>
      </c>
      <c r="H59" s="3">
        <v>58</v>
      </c>
      <c r="I59">
        <f>G59/G58</f>
        <v>1</v>
      </c>
      <c r="J59" s="3">
        <v>58</v>
      </c>
      <c r="K59">
        <f>G59-G58</f>
        <v>0</v>
      </c>
      <c r="L59" s="3">
        <v>58</v>
      </c>
      <c r="M59" s="3">
        <v>162</v>
      </c>
      <c r="N59" s="3">
        <v>58</v>
      </c>
      <c r="O59" s="3">
        <v>44</v>
      </c>
      <c r="P59" s="3">
        <v>58</v>
      </c>
      <c r="Q59" s="3">
        <f>S59-O59-M59</f>
        <v>2639</v>
      </c>
      <c r="R59" s="3">
        <v>58</v>
      </c>
      <c r="S59">
        <f>S58+73</f>
        <v>2845</v>
      </c>
      <c r="T59" s="3">
        <v>58</v>
      </c>
      <c r="U59">
        <f t="shared" si="0"/>
        <v>3.4540822707310901</v>
      </c>
      <c r="V59" s="3">
        <v>58</v>
      </c>
      <c r="W59" s="7">
        <f t="shared" si="3"/>
        <v>1.0263347763347763</v>
      </c>
      <c r="X59" s="3">
        <v>58</v>
      </c>
      <c r="Y59">
        <f t="shared" si="1"/>
        <v>73</v>
      </c>
      <c r="Z59" s="3">
        <v>58</v>
      </c>
      <c r="AA59">
        <f>S59-G59-C59</f>
        <v>2055</v>
      </c>
      <c r="AB59">
        <f t="shared" si="4"/>
        <v>1.035264483627204</v>
      </c>
      <c r="AC59" s="3">
        <f t="shared" si="2"/>
        <v>58</v>
      </c>
      <c r="AD59">
        <f t="shared" si="5"/>
        <v>2067.6666666666665</v>
      </c>
    </row>
    <row r="60" spans="1:30">
      <c r="A60" s="1">
        <v>43954</v>
      </c>
      <c r="B60" s="3">
        <v>59</v>
      </c>
      <c r="C60">
        <v>115</v>
      </c>
      <c r="D60" s="3">
        <v>59</v>
      </c>
      <c r="E60" s="5">
        <f>C60-C59</f>
        <v>5</v>
      </c>
      <c r="F60" s="3">
        <v>59</v>
      </c>
      <c r="G60">
        <v>680</v>
      </c>
      <c r="H60" s="3">
        <v>59</v>
      </c>
      <c r="I60">
        <f>G60/G59</f>
        <v>1</v>
      </c>
      <c r="J60" s="3">
        <v>59</v>
      </c>
      <c r="K60">
        <f>G60-G59</f>
        <v>0</v>
      </c>
      <c r="L60" s="3">
        <v>59</v>
      </c>
      <c r="M60" s="3">
        <v>161</v>
      </c>
      <c r="N60" s="3">
        <v>59</v>
      </c>
      <c r="O60" s="3">
        <v>49</v>
      </c>
      <c r="P60" s="3">
        <v>59</v>
      </c>
      <c r="Q60" s="3">
        <v>2633</v>
      </c>
      <c r="R60" s="3">
        <v>59</v>
      </c>
      <c r="S60">
        <v>2958</v>
      </c>
      <c r="T60" s="3">
        <v>59</v>
      </c>
      <c r="U60">
        <f t="shared" si="0"/>
        <v>3.4709981696608736</v>
      </c>
      <c r="V60" s="3">
        <v>59</v>
      </c>
      <c r="W60" s="7">
        <f t="shared" si="3"/>
        <v>1.0397188049209138</v>
      </c>
      <c r="X60" s="3">
        <v>59</v>
      </c>
      <c r="Y60">
        <f t="shared" si="1"/>
        <v>113</v>
      </c>
      <c r="Z60" s="3">
        <v>59</v>
      </c>
      <c r="AA60">
        <f>S60-G60-C60</f>
        <v>2163</v>
      </c>
      <c r="AB60">
        <f t="shared" si="4"/>
        <v>1.0525547445255474</v>
      </c>
      <c r="AC60" s="3">
        <f t="shared" si="2"/>
        <v>59</v>
      </c>
      <c r="AD60">
        <f t="shared" si="5"/>
        <v>2167.6666666666665</v>
      </c>
    </row>
    <row r="61" spans="1:30">
      <c r="A61" s="1">
        <v>43955</v>
      </c>
      <c r="B61" s="3">
        <v>60</v>
      </c>
      <c r="C61">
        <v>119</v>
      </c>
      <c r="D61" s="3">
        <v>60</v>
      </c>
      <c r="E61" s="5">
        <f>C61-C60</f>
        <v>4</v>
      </c>
      <c r="F61" s="3">
        <v>60</v>
      </c>
      <c r="G61">
        <v>680</v>
      </c>
      <c r="H61" s="3">
        <v>60</v>
      </c>
      <c r="I61">
        <f>G61/G60</f>
        <v>1</v>
      </c>
      <c r="J61" s="3">
        <v>60</v>
      </c>
      <c r="K61">
        <f>G61-G60</f>
        <v>0</v>
      </c>
      <c r="L61" s="3">
        <v>60</v>
      </c>
      <c r="M61" s="3">
        <v>155</v>
      </c>
      <c r="N61" s="3">
        <v>60</v>
      </c>
      <c r="O61" s="3">
        <v>45</v>
      </c>
      <c r="P61" s="3">
        <v>60</v>
      </c>
      <c r="Q61" s="3">
        <v>2765</v>
      </c>
      <c r="R61" s="3">
        <v>60</v>
      </c>
      <c r="S61" s="3">
        <v>3084</v>
      </c>
      <c r="T61" s="3">
        <v>60</v>
      </c>
      <c r="U61">
        <f t="shared" si="0"/>
        <v>3.4891143693789193</v>
      </c>
      <c r="V61" s="3">
        <v>60</v>
      </c>
      <c r="W61" s="7">
        <f t="shared" si="3"/>
        <v>1.0425963488843812</v>
      </c>
      <c r="X61" s="3">
        <v>60</v>
      </c>
      <c r="Y61">
        <f t="shared" si="1"/>
        <v>126</v>
      </c>
      <c r="Z61" s="3">
        <v>60</v>
      </c>
      <c r="AA61">
        <f>S61-G61-C61</f>
        <v>2285</v>
      </c>
      <c r="AB61">
        <f t="shared" si="4"/>
        <v>1.0564031437817845</v>
      </c>
      <c r="AC61" s="3">
        <f t="shared" si="2"/>
        <v>60</v>
      </c>
      <c r="AD61">
        <f t="shared" si="5"/>
        <v>2305.6666666666665</v>
      </c>
    </row>
    <row r="62" spans="1:30">
      <c r="A62" s="1">
        <v>43956</v>
      </c>
      <c r="B62" s="3">
        <v>61</v>
      </c>
      <c r="C62">
        <v>123</v>
      </c>
      <c r="D62" s="3">
        <v>61</v>
      </c>
      <c r="E62" s="5">
        <f>C62-C61</f>
        <v>4</v>
      </c>
      <c r="F62" s="3">
        <v>61</v>
      </c>
      <c r="G62">
        <v>680</v>
      </c>
      <c r="H62" s="3">
        <v>61</v>
      </c>
      <c r="I62">
        <f>G62/G61</f>
        <v>1</v>
      </c>
      <c r="J62" s="3">
        <v>61</v>
      </c>
      <c r="K62">
        <f>G62-G61</f>
        <v>0</v>
      </c>
      <c r="L62" s="3">
        <v>61</v>
      </c>
      <c r="M62" s="3">
        <v>163</v>
      </c>
      <c r="N62" s="3">
        <v>61</v>
      </c>
      <c r="O62" s="3">
        <v>46</v>
      </c>
      <c r="P62" s="3">
        <v>61</v>
      </c>
      <c r="Q62" s="3">
        <v>2940</v>
      </c>
      <c r="R62" s="3">
        <v>61</v>
      </c>
      <c r="S62">
        <v>3272</v>
      </c>
      <c r="T62" s="3">
        <v>61</v>
      </c>
      <c r="U62">
        <f t="shared" si="0"/>
        <v>3.5148132949992852</v>
      </c>
      <c r="V62" s="3">
        <v>61</v>
      </c>
      <c r="W62" s="7">
        <f t="shared" si="3"/>
        <v>1.0609597924773022</v>
      </c>
      <c r="X62" s="3">
        <v>61</v>
      </c>
      <c r="Y62">
        <f t="shared" si="1"/>
        <v>188</v>
      </c>
      <c r="Z62" s="3">
        <v>61</v>
      </c>
      <c r="AA62">
        <f>S62-G62-C62</f>
        <v>2469</v>
      </c>
      <c r="AB62">
        <f t="shared" si="4"/>
        <v>1.0805251641137856</v>
      </c>
      <c r="AC62" s="3">
        <f t="shared" si="2"/>
        <v>61</v>
      </c>
      <c r="AD62">
        <f t="shared" si="5"/>
        <v>2471</v>
      </c>
    </row>
    <row r="63" spans="1:30">
      <c r="A63" s="1">
        <v>43957</v>
      </c>
      <c r="B63" s="3">
        <v>62</v>
      </c>
      <c r="C63">
        <v>130</v>
      </c>
      <c r="D63" s="3">
        <v>62</v>
      </c>
      <c r="E63" s="5">
        <f>C63-C62</f>
        <v>7</v>
      </c>
      <c r="F63" s="3">
        <v>62</v>
      </c>
      <c r="G63">
        <v>680</v>
      </c>
      <c r="H63" s="3">
        <v>62</v>
      </c>
      <c r="I63">
        <f>G63/G62</f>
        <v>1</v>
      </c>
      <c r="J63" s="3">
        <v>62</v>
      </c>
      <c r="K63">
        <f>G63-G62</f>
        <v>0</v>
      </c>
      <c r="L63" s="3">
        <v>62</v>
      </c>
      <c r="M63" s="3">
        <v>167</v>
      </c>
      <c r="N63" s="3">
        <v>62</v>
      </c>
      <c r="O63" s="3">
        <v>43</v>
      </c>
      <c r="P63" s="3">
        <v>62</v>
      </c>
      <c r="Q63" s="3">
        <v>3129</v>
      </c>
      <c r="R63" s="3">
        <v>62</v>
      </c>
      <c r="S63">
        <v>3469</v>
      </c>
      <c r="T63" s="3">
        <v>62</v>
      </c>
      <c r="U63">
        <f t="shared" si="0"/>
        <v>3.5402042998420598</v>
      </c>
      <c r="V63" s="3">
        <v>62</v>
      </c>
      <c r="W63" s="7">
        <f t="shared" si="3"/>
        <v>1.0602078239608801</v>
      </c>
      <c r="X63" s="3">
        <v>62</v>
      </c>
      <c r="Y63">
        <f t="shared" si="1"/>
        <v>197</v>
      </c>
      <c r="Z63" s="3">
        <v>62</v>
      </c>
      <c r="AA63">
        <f>S63-G63-C63</f>
        <v>2659</v>
      </c>
      <c r="AB63">
        <f t="shared" si="4"/>
        <v>1.0769542324827865</v>
      </c>
      <c r="AC63" s="3">
        <f t="shared" si="2"/>
        <v>62</v>
      </c>
      <c r="AD63">
        <f t="shared" si="5"/>
        <v>2638.6666666666665</v>
      </c>
    </row>
    <row r="64" spans="1:30">
      <c r="A64" s="1">
        <v>43958</v>
      </c>
      <c r="B64" s="3">
        <v>63</v>
      </c>
      <c r="C64">
        <v>131</v>
      </c>
      <c r="D64" s="3">
        <v>63</v>
      </c>
      <c r="E64" s="5">
        <f>C64-C63</f>
        <v>1</v>
      </c>
      <c r="F64" s="3">
        <v>63</v>
      </c>
      <c r="G64">
        <v>680</v>
      </c>
      <c r="H64" s="3">
        <v>63</v>
      </c>
      <c r="I64">
        <f>G64/G63</f>
        <v>1</v>
      </c>
      <c r="J64" s="3">
        <v>63</v>
      </c>
      <c r="K64">
        <f>G64-G63</f>
        <v>0</v>
      </c>
      <c r="L64" s="3">
        <v>63</v>
      </c>
      <c r="M64" s="3">
        <v>180</v>
      </c>
      <c r="N64" s="3">
        <v>63</v>
      </c>
      <c r="O64" s="3">
        <v>45</v>
      </c>
      <c r="P64" s="3">
        <v>63</v>
      </c>
      <c r="Q64" s="3">
        <v>3241</v>
      </c>
      <c r="R64" s="3">
        <v>63</v>
      </c>
      <c r="S64" s="3">
        <v>3599</v>
      </c>
      <c r="T64" s="3">
        <v>63</v>
      </c>
      <c r="U64">
        <f t="shared" si="0"/>
        <v>3.5561818466529114</v>
      </c>
      <c r="V64" s="3">
        <v>63</v>
      </c>
      <c r="W64" s="7">
        <f t="shared" si="3"/>
        <v>1.0374747765926779</v>
      </c>
      <c r="X64" s="3">
        <v>63</v>
      </c>
      <c r="Y64">
        <f t="shared" si="1"/>
        <v>130</v>
      </c>
      <c r="Z64" s="3">
        <v>63</v>
      </c>
      <c r="AA64">
        <f>S64-G64-C64</f>
        <v>2788</v>
      </c>
      <c r="AB64">
        <f t="shared" si="4"/>
        <v>1.0485144791274916</v>
      </c>
      <c r="AC64" s="3">
        <f t="shared" si="2"/>
        <v>63</v>
      </c>
      <c r="AD64">
        <f t="shared" si="5"/>
        <v>2818.3333333333335</v>
      </c>
    </row>
    <row r="65" spans="1:30">
      <c r="A65" s="1">
        <v>43959</v>
      </c>
      <c r="B65" s="3">
        <v>64</v>
      </c>
      <c r="C65">
        <v>136</v>
      </c>
      <c r="D65" s="3">
        <v>64</v>
      </c>
      <c r="E65" s="5">
        <f>C65-C64</f>
        <v>5</v>
      </c>
      <c r="F65" s="3">
        <v>64</v>
      </c>
      <c r="G65">
        <v>680</v>
      </c>
      <c r="H65" s="3">
        <v>64</v>
      </c>
      <c r="I65">
        <f>G65/G64</f>
        <v>1</v>
      </c>
      <c r="J65" s="3">
        <v>64</v>
      </c>
      <c r="K65">
        <f>G65-G64</f>
        <v>0</v>
      </c>
      <c r="L65" s="3">
        <v>64</v>
      </c>
      <c r="M65" s="3">
        <v>192</v>
      </c>
      <c r="N65" s="3">
        <v>64</v>
      </c>
      <c r="O65" s="3">
        <v>50</v>
      </c>
      <c r="P65" s="3">
        <v>64</v>
      </c>
      <c r="Q65" s="3">
        <v>3444</v>
      </c>
      <c r="R65" s="3">
        <v>64</v>
      </c>
      <c r="S65">
        <v>3824</v>
      </c>
      <c r="T65" s="3">
        <v>64</v>
      </c>
      <c r="U65">
        <f t="shared" si="0"/>
        <v>3.5825178836040625</v>
      </c>
      <c r="V65" s="3">
        <v>64</v>
      </c>
      <c r="W65" s="7">
        <f t="shared" si="3"/>
        <v>1.062517365934982</v>
      </c>
      <c r="X65" s="3">
        <v>64</v>
      </c>
      <c r="Y65">
        <f t="shared" si="1"/>
        <v>225</v>
      </c>
      <c r="Z65" s="3">
        <v>64</v>
      </c>
      <c r="AA65">
        <f>S65-G65-C65</f>
        <v>3008</v>
      </c>
      <c r="AB65">
        <f t="shared" si="4"/>
        <v>1.078909612625538</v>
      </c>
      <c r="AC65" s="3">
        <f t="shared" si="2"/>
        <v>64</v>
      </c>
      <c r="AD65">
        <f t="shared" si="5"/>
        <v>3001.6666666666665</v>
      </c>
    </row>
    <row r="66" spans="1:30">
      <c r="A66" s="1">
        <v>43960</v>
      </c>
      <c r="B66" s="3">
        <v>65</v>
      </c>
      <c r="C66">
        <v>139</v>
      </c>
      <c r="D66" s="3">
        <v>65</v>
      </c>
      <c r="E66" s="5">
        <f>C66-C65</f>
        <v>3</v>
      </c>
      <c r="F66" s="3">
        <v>65</v>
      </c>
      <c r="G66">
        <v>680</v>
      </c>
      <c r="H66" s="3">
        <v>65</v>
      </c>
      <c r="I66">
        <f>G66/G65</f>
        <v>1</v>
      </c>
      <c r="J66" s="3">
        <v>65</v>
      </c>
      <c r="K66">
        <f>G66-G65</f>
        <v>0</v>
      </c>
      <c r="L66" s="3">
        <v>65</v>
      </c>
      <c r="M66" s="3">
        <v>215</v>
      </c>
      <c r="N66" s="3">
        <v>65</v>
      </c>
      <c r="O66" s="3">
        <v>52</v>
      </c>
      <c r="P66" s="3">
        <v>65</v>
      </c>
      <c r="Q66" s="3">
        <v>3620</v>
      </c>
      <c r="R66" s="3">
        <v>65</v>
      </c>
      <c r="S66">
        <v>4028</v>
      </c>
      <c r="T66" s="3">
        <v>65</v>
      </c>
      <c r="U66">
        <f t="shared" si="0"/>
        <v>3.6050894618815805</v>
      </c>
      <c r="V66" s="3">
        <v>65</v>
      </c>
      <c r="W66" s="7">
        <f t="shared" si="3"/>
        <v>1.0533472803347281</v>
      </c>
      <c r="X66" s="3">
        <v>65</v>
      </c>
      <c r="Y66">
        <f t="shared" si="1"/>
        <v>204</v>
      </c>
      <c r="Z66" s="3">
        <v>65</v>
      </c>
      <c r="AA66">
        <f>S66-G66-C66</f>
        <v>3209</v>
      </c>
      <c r="AB66">
        <f t="shared" si="4"/>
        <v>1.0668218085106382</v>
      </c>
      <c r="AC66" s="3">
        <f t="shared" si="2"/>
        <v>65</v>
      </c>
      <c r="AD66">
        <f t="shared" si="5"/>
        <v>3174.3333333333335</v>
      </c>
    </row>
    <row r="67" spans="1:30">
      <c r="A67" s="1">
        <v>43961</v>
      </c>
      <c r="B67" s="3">
        <v>66</v>
      </c>
      <c r="C67">
        <v>144</v>
      </c>
      <c r="D67" s="3">
        <v>66</v>
      </c>
      <c r="E67" s="5">
        <f>C67-C66</f>
        <v>5</v>
      </c>
      <c r="F67" s="3">
        <v>66</v>
      </c>
      <c r="G67">
        <v>728</v>
      </c>
      <c r="H67" s="3">
        <v>66</v>
      </c>
      <c r="I67">
        <f>G67/G66</f>
        <v>1.0705882352941176</v>
      </c>
      <c r="J67" s="3">
        <v>66</v>
      </c>
      <c r="K67">
        <f>G67-G66</f>
        <v>48</v>
      </c>
      <c r="L67" s="3">
        <v>66</v>
      </c>
      <c r="M67" s="3">
        <v>205</v>
      </c>
      <c r="N67" s="3">
        <v>66</v>
      </c>
      <c r="O67" s="3">
        <v>52</v>
      </c>
      <c r="P67" s="3">
        <v>66</v>
      </c>
      <c r="Q67" s="3">
        <f>S67-O67-M67</f>
        <v>3921</v>
      </c>
      <c r="R67" s="3">
        <v>66</v>
      </c>
      <c r="S67">
        <f>S66+150</f>
        <v>4178</v>
      </c>
      <c r="T67" s="3">
        <v>66</v>
      </c>
      <c r="U67">
        <f t="shared" si="0"/>
        <v>3.6209684356442899</v>
      </c>
      <c r="V67" s="3">
        <v>66</v>
      </c>
      <c r="W67" s="7">
        <f t="shared" si="3"/>
        <v>1.0372393247269116</v>
      </c>
      <c r="X67" s="3">
        <v>66</v>
      </c>
      <c r="Y67">
        <f t="shared" si="1"/>
        <v>150</v>
      </c>
      <c r="Z67" s="3">
        <v>66</v>
      </c>
      <c r="AA67">
        <f>S67-G67-C67</f>
        <v>3306</v>
      </c>
      <c r="AB67">
        <f t="shared" si="4"/>
        <v>1.030227485197881</v>
      </c>
      <c r="AC67" s="3">
        <f t="shared" ref="AC67:AC102" si="6">Z67</f>
        <v>66</v>
      </c>
      <c r="AD67">
        <f t="shared" si="5"/>
        <v>3314.3333333333335</v>
      </c>
    </row>
    <row r="68" spans="1:30">
      <c r="A68" s="1">
        <v>43962</v>
      </c>
      <c r="B68" s="3">
        <v>67</v>
      </c>
      <c r="C68">
        <v>149</v>
      </c>
      <c r="D68" s="3">
        <v>67</v>
      </c>
      <c r="E68" s="5">
        <f>C68-C67</f>
        <v>5</v>
      </c>
      <c r="F68" s="3">
        <v>67</v>
      </c>
      <c r="G68">
        <v>728</v>
      </c>
      <c r="H68" s="3">
        <v>67</v>
      </c>
      <c r="I68">
        <f>G68/G67</f>
        <v>1</v>
      </c>
      <c r="J68" s="3">
        <v>67</v>
      </c>
      <c r="K68">
        <f>G68-G67</f>
        <v>0</v>
      </c>
      <c r="L68" s="3">
        <v>67</v>
      </c>
      <c r="M68" s="3">
        <v>197</v>
      </c>
      <c r="N68" s="3">
        <v>67</v>
      </c>
      <c r="O68" s="3">
        <v>52</v>
      </c>
      <c r="P68" s="3">
        <v>67</v>
      </c>
      <c r="Q68" s="3">
        <v>3905</v>
      </c>
      <c r="R68" s="3">
        <v>67</v>
      </c>
      <c r="S68">
        <v>4305</v>
      </c>
      <c r="T68" s="3">
        <v>67</v>
      </c>
      <c r="U68">
        <f t="shared" si="0"/>
        <v>3.6339731557896737</v>
      </c>
      <c r="V68" s="3">
        <v>67</v>
      </c>
      <c r="W68" s="7">
        <f t="shared" si="3"/>
        <v>1.030397319291527</v>
      </c>
      <c r="X68" s="3">
        <v>67</v>
      </c>
      <c r="Y68">
        <f t="shared" si="1"/>
        <v>127</v>
      </c>
      <c r="Z68" s="3">
        <v>67</v>
      </c>
      <c r="AA68">
        <f>S68-G68-C68</f>
        <v>3428</v>
      </c>
      <c r="AB68">
        <f t="shared" ref="AB68:AB162" si="7">AA68/AA67</f>
        <v>1.0369026013309135</v>
      </c>
      <c r="AC68" s="3">
        <f t="shared" si="6"/>
        <v>67</v>
      </c>
      <c r="AD68">
        <f t="shared" ref="AD68:AD178" si="8">AVERAGE(AA67:AA69)</f>
        <v>3471</v>
      </c>
    </row>
    <row r="69" spans="1:30">
      <c r="A69" s="1">
        <v>43963</v>
      </c>
      <c r="B69" s="3">
        <v>68</v>
      </c>
      <c r="C69">
        <v>156</v>
      </c>
      <c r="D69" s="3">
        <v>68</v>
      </c>
      <c r="E69" s="5">
        <f>C69-C68</f>
        <v>7</v>
      </c>
      <c r="F69" s="3">
        <v>68</v>
      </c>
      <c r="G69">
        <v>728</v>
      </c>
      <c r="H69" s="3">
        <v>68</v>
      </c>
      <c r="I69">
        <f>G69/G68</f>
        <v>1</v>
      </c>
      <c r="J69" s="3">
        <v>68</v>
      </c>
      <c r="K69">
        <f>G69-G68</f>
        <v>0</v>
      </c>
      <c r="L69" s="3">
        <v>68</v>
      </c>
      <c r="M69" s="3">
        <v>228</v>
      </c>
      <c r="N69" s="3">
        <v>68</v>
      </c>
      <c r="O69" s="3">
        <v>51</v>
      </c>
      <c r="P69" s="3">
        <v>68</v>
      </c>
      <c r="Q69" s="3">
        <v>4126</v>
      </c>
      <c r="R69" s="3">
        <v>68</v>
      </c>
      <c r="S69">
        <v>4563</v>
      </c>
      <c r="T69" s="3">
        <v>68</v>
      </c>
      <c r="U69">
        <f t="shared" si="0"/>
        <v>3.6592504687726608</v>
      </c>
      <c r="V69" s="3">
        <v>68</v>
      </c>
      <c r="W69" s="7">
        <f t="shared" si="3"/>
        <v>1.0599303135888503</v>
      </c>
      <c r="X69" s="3">
        <v>68</v>
      </c>
      <c r="Y69">
        <f t="shared" ref="Y69:Y103" si="9">S69-S68</f>
        <v>258</v>
      </c>
      <c r="Z69" s="3">
        <v>68</v>
      </c>
      <c r="AA69">
        <f>S69-G69-C69</f>
        <v>3679</v>
      </c>
      <c r="AB69">
        <f t="shared" si="7"/>
        <v>1.0732205367561261</v>
      </c>
      <c r="AC69" s="3">
        <f t="shared" si="6"/>
        <v>68</v>
      </c>
      <c r="AD69">
        <f t="shared" si="8"/>
        <v>3607.6666666666665</v>
      </c>
    </row>
    <row r="70" spans="1:30">
      <c r="A70" s="1">
        <v>43964</v>
      </c>
      <c r="B70" s="3">
        <v>69</v>
      </c>
      <c r="C70">
        <v>160</v>
      </c>
      <c r="D70" s="3">
        <v>69</v>
      </c>
      <c r="E70" s="5">
        <f>C70-C69</f>
        <v>4</v>
      </c>
      <c r="F70" s="3">
        <v>69</v>
      </c>
      <c r="G70">
        <v>809</v>
      </c>
      <c r="H70" s="3">
        <v>69</v>
      </c>
      <c r="I70">
        <f>G70/G69</f>
        <v>1.1112637362637363</v>
      </c>
      <c r="J70" s="3">
        <v>69</v>
      </c>
      <c r="K70">
        <f>G70-G69</f>
        <v>81</v>
      </c>
      <c r="L70" s="3">
        <v>69</v>
      </c>
      <c r="M70" s="3">
        <v>224</v>
      </c>
      <c r="N70" s="3">
        <v>69</v>
      </c>
      <c r="O70" s="3">
        <v>53</v>
      </c>
      <c r="P70" s="3">
        <v>69</v>
      </c>
      <c r="Q70" s="3">
        <v>4245</v>
      </c>
      <c r="R70" s="3">
        <v>69</v>
      </c>
      <c r="S70">
        <v>4685</v>
      </c>
      <c r="T70" s="3">
        <v>69</v>
      </c>
      <c r="U70">
        <f t="shared" si="0"/>
        <v>3.6707095952237969</v>
      </c>
      <c r="V70" s="3">
        <v>69</v>
      </c>
      <c r="W70" s="7">
        <f t="shared" si="3"/>
        <v>1.0267367959675653</v>
      </c>
      <c r="X70" s="3">
        <v>69</v>
      </c>
      <c r="Y70">
        <f t="shared" si="9"/>
        <v>122</v>
      </c>
      <c r="Z70" s="3">
        <v>69</v>
      </c>
      <c r="AA70">
        <f>S70-G70-C70</f>
        <v>3716</v>
      </c>
      <c r="AB70">
        <f t="shared" si="7"/>
        <v>1.0100570807284588</v>
      </c>
      <c r="AC70" s="3">
        <f t="shared" si="6"/>
        <v>69</v>
      </c>
      <c r="AD70">
        <f t="shared" si="8"/>
        <v>3717.3333333333335</v>
      </c>
    </row>
    <row r="71" spans="1:30">
      <c r="A71" s="1">
        <v>43965</v>
      </c>
      <c r="B71" s="3">
        <v>70</v>
      </c>
      <c r="C71">
        <v>160</v>
      </c>
      <c r="D71" s="3">
        <v>70</v>
      </c>
      <c r="E71" s="5">
        <f>C71-C70</f>
        <v>0</v>
      </c>
      <c r="F71" s="3">
        <v>70</v>
      </c>
      <c r="G71" s="5">
        <v>927</v>
      </c>
      <c r="H71" s="3">
        <v>70</v>
      </c>
      <c r="I71">
        <f>G71/G70</f>
        <v>1.145859085290482</v>
      </c>
      <c r="J71" s="3">
        <v>70</v>
      </c>
      <c r="K71">
        <f>G71-G70</f>
        <v>118</v>
      </c>
      <c r="L71" s="3">
        <v>70</v>
      </c>
      <c r="M71" s="3">
        <v>229</v>
      </c>
      <c r="N71" s="3">
        <v>70</v>
      </c>
      <c r="O71" s="3">
        <v>56</v>
      </c>
      <c r="P71" s="3">
        <v>70</v>
      </c>
      <c r="Q71" s="3">
        <f>S71-O71-M71</f>
        <v>4559</v>
      </c>
      <c r="R71" s="3">
        <v>70</v>
      </c>
      <c r="S71" s="3">
        <v>4844</v>
      </c>
      <c r="T71" s="3">
        <v>70</v>
      </c>
      <c r="U71">
        <f t="shared" si="0"/>
        <v>3.6852041344710145</v>
      </c>
      <c r="V71" s="3">
        <v>70</v>
      </c>
      <c r="W71" s="7">
        <f t="shared" si="3"/>
        <v>1.0339381003201709</v>
      </c>
      <c r="X71" s="3">
        <v>70</v>
      </c>
      <c r="Y71">
        <f t="shared" si="9"/>
        <v>159</v>
      </c>
      <c r="Z71" s="3">
        <v>70</v>
      </c>
      <c r="AA71">
        <f>S71-G71-C71</f>
        <v>3757</v>
      </c>
      <c r="AB71">
        <f t="shared" si="7"/>
        <v>1.0110333692142088</v>
      </c>
      <c r="AC71" s="3">
        <f t="shared" si="6"/>
        <v>70</v>
      </c>
      <c r="AD71">
        <f t="shared" si="8"/>
        <v>3752.6666666666665</v>
      </c>
    </row>
    <row r="72" spans="1:30">
      <c r="A72" s="1">
        <v>43966</v>
      </c>
      <c r="B72" s="3">
        <v>71</v>
      </c>
      <c r="C72">
        <v>161</v>
      </c>
      <c r="D72" s="3">
        <v>71</v>
      </c>
      <c r="E72" s="5">
        <f>C72-C71</f>
        <v>1</v>
      </c>
      <c r="F72" s="3">
        <v>71</v>
      </c>
      <c r="G72" s="5">
        <v>1062</v>
      </c>
      <c r="H72" s="3">
        <v>71</v>
      </c>
      <c r="I72">
        <f>G72/G71</f>
        <v>1.145631067961165</v>
      </c>
      <c r="J72" s="3">
        <v>71</v>
      </c>
      <c r="K72">
        <f>G72-G71</f>
        <v>135</v>
      </c>
      <c r="L72" s="3">
        <v>71</v>
      </c>
      <c r="M72" s="3">
        <v>234</v>
      </c>
      <c r="N72" s="3">
        <v>71</v>
      </c>
      <c r="O72" s="3">
        <v>60</v>
      </c>
      <c r="P72" s="3">
        <v>71</v>
      </c>
      <c r="Q72" s="3">
        <v>4466</v>
      </c>
      <c r="R72" s="3">
        <v>71</v>
      </c>
      <c r="S72">
        <v>5008</v>
      </c>
      <c r="T72" s="3">
        <v>71</v>
      </c>
      <c r="U72">
        <f t="shared" si="0"/>
        <v>3.6996643202023733</v>
      </c>
      <c r="V72" s="3">
        <v>71</v>
      </c>
      <c r="W72" s="7">
        <f t="shared" si="3"/>
        <v>1.0338563170933113</v>
      </c>
      <c r="X72" s="3">
        <v>71</v>
      </c>
      <c r="Y72">
        <f t="shared" si="9"/>
        <v>164</v>
      </c>
      <c r="Z72" s="3">
        <v>71</v>
      </c>
      <c r="AA72">
        <f>S72-G72-C72</f>
        <v>3785</v>
      </c>
      <c r="AB72">
        <f t="shared" si="7"/>
        <v>1.0074527548575991</v>
      </c>
      <c r="AC72" s="3">
        <f t="shared" si="6"/>
        <v>71</v>
      </c>
      <c r="AD72">
        <f t="shared" si="8"/>
        <v>3865.3333333333335</v>
      </c>
    </row>
    <row r="73" spans="1:30">
      <c r="A73" s="1">
        <v>43967</v>
      </c>
      <c r="B73" s="3">
        <v>72</v>
      </c>
      <c r="C73">
        <v>167</v>
      </c>
      <c r="D73" s="3">
        <v>72</v>
      </c>
      <c r="E73" s="5">
        <f>C73-C72</f>
        <v>6</v>
      </c>
      <c r="F73" s="3">
        <v>72</v>
      </c>
      <c r="G73" s="5">
        <v>1062</v>
      </c>
      <c r="H73" s="3">
        <v>72</v>
      </c>
      <c r="I73">
        <f>G73/G72</f>
        <v>1</v>
      </c>
      <c r="J73" s="3">
        <v>72</v>
      </c>
      <c r="K73">
        <f>G73-G72</f>
        <v>0</v>
      </c>
      <c r="L73" s="3">
        <v>72</v>
      </c>
      <c r="M73" s="3">
        <v>246</v>
      </c>
      <c r="N73" s="3">
        <v>72</v>
      </c>
      <c r="O73" s="3">
        <v>60</v>
      </c>
      <c r="P73" s="3">
        <v>72</v>
      </c>
      <c r="Q73" s="3">
        <v>4803</v>
      </c>
      <c r="R73" s="3">
        <v>72</v>
      </c>
      <c r="S73">
        <v>5283</v>
      </c>
      <c r="T73" s="3">
        <v>72</v>
      </c>
      <c r="U73">
        <f t="shared" si="0"/>
        <v>3.7228806106869392</v>
      </c>
      <c r="V73" s="3">
        <v>72</v>
      </c>
      <c r="W73" s="7">
        <f t="shared" si="3"/>
        <v>1.0549121405750799</v>
      </c>
      <c r="X73" s="3">
        <v>72</v>
      </c>
      <c r="Y73">
        <f t="shared" si="9"/>
        <v>275</v>
      </c>
      <c r="Z73" s="3">
        <v>72</v>
      </c>
      <c r="AA73">
        <f>S73-G73-C73</f>
        <v>4054</v>
      </c>
      <c r="AB73">
        <f t="shared" si="7"/>
        <v>1.0710700132100397</v>
      </c>
      <c r="AC73" s="3">
        <f t="shared" si="6"/>
        <v>72</v>
      </c>
      <c r="AD73">
        <f t="shared" si="8"/>
        <v>4036.6666666666665</v>
      </c>
    </row>
    <row r="74" spans="1:30">
      <c r="A74" s="1">
        <v>43968</v>
      </c>
      <c r="B74" s="3">
        <v>73</v>
      </c>
      <c r="C74">
        <v>174</v>
      </c>
      <c r="D74" s="3">
        <v>73</v>
      </c>
      <c r="E74">
        <v>7</v>
      </c>
      <c r="F74" s="3">
        <v>73</v>
      </c>
      <c r="G74" s="5">
        <v>1076</v>
      </c>
      <c r="H74" s="3">
        <v>73</v>
      </c>
      <c r="I74">
        <f>G74/G73</f>
        <v>1.0131826741996233</v>
      </c>
      <c r="J74" s="3">
        <v>73</v>
      </c>
      <c r="K74">
        <f>G74-G73</f>
        <v>14</v>
      </c>
      <c r="L74" s="3">
        <v>73</v>
      </c>
      <c r="M74" s="3">
        <v>267</v>
      </c>
      <c r="N74" s="3">
        <v>73</v>
      </c>
      <c r="O74" s="3">
        <v>64</v>
      </c>
      <c r="P74" s="3">
        <v>73</v>
      </c>
      <c r="Q74" s="3">
        <v>4989</v>
      </c>
      <c r="R74" s="3">
        <v>73</v>
      </c>
      <c r="S74">
        <v>5521</v>
      </c>
      <c r="T74" s="3">
        <v>73</v>
      </c>
      <c r="U74">
        <f t="shared" si="0"/>
        <v>3.7420177471401384</v>
      </c>
      <c r="V74" s="3">
        <v>73</v>
      </c>
      <c r="W74" s="7">
        <f t="shared" si="3"/>
        <v>1.0450501608934317</v>
      </c>
      <c r="X74" s="3">
        <v>73</v>
      </c>
      <c r="Y74">
        <f t="shared" si="9"/>
        <v>238</v>
      </c>
      <c r="Z74" s="3">
        <v>73</v>
      </c>
      <c r="AA74">
        <f>S74-G74-C74</f>
        <v>4271</v>
      </c>
      <c r="AB74">
        <f t="shared" si="7"/>
        <v>1.0535273803650715</v>
      </c>
      <c r="AC74" s="3">
        <f t="shared" si="6"/>
        <v>73</v>
      </c>
      <c r="AD74">
        <f t="shared" si="8"/>
        <v>4259</v>
      </c>
    </row>
    <row r="75" spans="1:30">
      <c r="A75" s="1">
        <v>43969</v>
      </c>
      <c r="B75" s="3">
        <v>74</v>
      </c>
      <c r="C75">
        <v>177</v>
      </c>
      <c r="D75" s="3">
        <v>74</v>
      </c>
      <c r="E75">
        <v>3</v>
      </c>
      <c r="F75" s="3">
        <v>74</v>
      </c>
      <c r="G75" s="5">
        <v>1091</v>
      </c>
      <c r="H75" s="3">
        <v>74</v>
      </c>
      <c r="I75">
        <f>G75/G74</f>
        <v>1.0139405204460967</v>
      </c>
      <c r="J75" s="3">
        <v>74</v>
      </c>
      <c r="K75">
        <f>G75-G74</f>
        <v>15</v>
      </c>
      <c r="L75" s="3">
        <v>74</v>
      </c>
      <c r="M75" s="3">
        <v>291</v>
      </c>
      <c r="N75" s="3">
        <v>74</v>
      </c>
      <c r="O75" s="3">
        <v>69</v>
      </c>
      <c r="P75" s="3">
        <v>74</v>
      </c>
      <c r="Q75" s="3">
        <v>5183</v>
      </c>
      <c r="R75" s="3">
        <v>74</v>
      </c>
      <c r="S75">
        <v>5720</v>
      </c>
      <c r="T75" s="3">
        <v>74</v>
      </c>
      <c r="U75">
        <f t="shared" ref="U75:U103" si="10">LOG10(S75)</f>
        <v>3.7573960287930244</v>
      </c>
      <c r="V75" s="3">
        <v>74</v>
      </c>
      <c r="W75" s="7">
        <f t="shared" si="3"/>
        <v>1.0360441948922297</v>
      </c>
      <c r="X75" s="3">
        <v>74</v>
      </c>
      <c r="Y75">
        <f t="shared" si="9"/>
        <v>199</v>
      </c>
      <c r="Z75" s="3">
        <v>74</v>
      </c>
      <c r="AA75">
        <f>S75-G75-C75</f>
        <v>4452</v>
      </c>
      <c r="AB75">
        <f t="shared" si="7"/>
        <v>1.0423788339967222</v>
      </c>
      <c r="AC75" s="3">
        <f t="shared" si="6"/>
        <v>74</v>
      </c>
      <c r="AD75">
        <f t="shared" si="8"/>
        <v>4457.333333333333</v>
      </c>
    </row>
    <row r="76" spans="1:30">
      <c r="A76" s="1">
        <v>43970</v>
      </c>
      <c r="B76" s="3">
        <v>75</v>
      </c>
      <c r="C76">
        <v>180</v>
      </c>
      <c r="D76" s="3">
        <v>75</v>
      </c>
      <c r="E76" s="5">
        <f>C76-C75</f>
        <v>3</v>
      </c>
      <c r="F76" s="3">
        <v>75</v>
      </c>
      <c r="G76" s="5">
        <v>1105</v>
      </c>
      <c r="H76" s="3">
        <v>75</v>
      </c>
      <c r="I76">
        <f>G76/G75</f>
        <v>1.0128322639780019</v>
      </c>
      <c r="J76" s="3">
        <v>75</v>
      </c>
      <c r="K76">
        <f>G76-G75</f>
        <v>14</v>
      </c>
      <c r="L76" s="3">
        <v>75</v>
      </c>
      <c r="M76" s="3">
        <v>316</v>
      </c>
      <c r="N76" s="3">
        <v>75</v>
      </c>
      <c r="O76" s="3">
        <v>74</v>
      </c>
      <c r="P76" s="3">
        <v>75</v>
      </c>
      <c r="Q76" s="3">
        <v>5385</v>
      </c>
      <c r="R76" s="3">
        <v>75</v>
      </c>
      <c r="S76">
        <v>5934</v>
      </c>
      <c r="T76" s="3">
        <v>75</v>
      </c>
      <c r="U76">
        <f t="shared" si="10"/>
        <v>3.7733475419808231</v>
      </c>
      <c r="V76" s="3">
        <v>75</v>
      </c>
      <c r="W76" s="7">
        <f t="shared" ref="W76:W103" si="11">S76/S75</f>
        <v>1.0374125874125875</v>
      </c>
      <c r="X76" s="3">
        <v>75</v>
      </c>
      <c r="Y76">
        <f t="shared" si="9"/>
        <v>214</v>
      </c>
      <c r="Z76" s="3">
        <v>75</v>
      </c>
      <c r="AA76">
        <f>S76-G76-C76</f>
        <v>4649</v>
      </c>
      <c r="AB76">
        <f t="shared" si="7"/>
        <v>1.0442497753818509</v>
      </c>
      <c r="AC76" s="3">
        <f t="shared" si="6"/>
        <v>75</v>
      </c>
      <c r="AD76">
        <f t="shared" si="8"/>
        <v>4662.666666666667</v>
      </c>
    </row>
    <row r="77" spans="1:30">
      <c r="A77" s="1">
        <v>43971</v>
      </c>
      <c r="B77" s="3">
        <v>76</v>
      </c>
      <c r="C77">
        <v>182</v>
      </c>
      <c r="D77" s="3">
        <v>76</v>
      </c>
      <c r="E77" s="5">
        <f>C77-C76</f>
        <v>2</v>
      </c>
      <c r="F77" s="3">
        <v>76</v>
      </c>
      <c r="G77">
        <v>1120</v>
      </c>
      <c r="H77" s="3">
        <v>76</v>
      </c>
      <c r="I77">
        <f>G77/G76</f>
        <v>1.0135746606334841</v>
      </c>
      <c r="J77" s="3">
        <v>76</v>
      </c>
      <c r="K77">
        <f>G77-G76</f>
        <v>15</v>
      </c>
      <c r="L77" s="3">
        <v>76</v>
      </c>
      <c r="M77">
        <v>333</v>
      </c>
      <c r="N77" s="3">
        <v>76</v>
      </c>
      <c r="O77">
        <v>72</v>
      </c>
      <c r="P77" s="3">
        <v>76</v>
      </c>
      <c r="Q77">
        <v>5594</v>
      </c>
      <c r="R77" s="3">
        <v>76</v>
      </c>
      <c r="S77">
        <v>6189</v>
      </c>
      <c r="T77" s="3">
        <v>76</v>
      </c>
      <c r="U77">
        <f t="shared" si="10"/>
        <v>3.7916204826928142</v>
      </c>
      <c r="V77" s="3">
        <v>76</v>
      </c>
      <c r="W77" s="7">
        <f t="shared" si="11"/>
        <v>1.0429726996966633</v>
      </c>
      <c r="X77" s="3">
        <v>76</v>
      </c>
      <c r="Y77">
        <f t="shared" si="9"/>
        <v>255</v>
      </c>
      <c r="Z77" s="3">
        <v>76</v>
      </c>
      <c r="AA77">
        <f>S77-G77-C77</f>
        <v>4887</v>
      </c>
      <c r="AB77">
        <f t="shared" si="7"/>
        <v>1.0511938051193805</v>
      </c>
      <c r="AC77" s="3">
        <f t="shared" si="6"/>
        <v>76</v>
      </c>
      <c r="AD77">
        <f t="shared" si="8"/>
        <v>4849</v>
      </c>
    </row>
    <row r="78" spans="1:30">
      <c r="A78" s="1">
        <v>43972</v>
      </c>
      <c r="B78" s="3">
        <v>77</v>
      </c>
      <c r="C78">
        <v>189</v>
      </c>
      <c r="D78" s="3">
        <v>77</v>
      </c>
      <c r="E78" s="5">
        <f>C78-C77</f>
        <v>7</v>
      </c>
      <c r="F78" s="3">
        <v>77</v>
      </c>
      <c r="G78" s="5">
        <v>1111</v>
      </c>
      <c r="H78" s="3">
        <v>77</v>
      </c>
      <c r="I78">
        <f>G78/G77</f>
        <v>0.99196428571428574</v>
      </c>
      <c r="J78" s="3">
        <v>77</v>
      </c>
      <c r="K78">
        <f>G78-G77</f>
        <v>-9</v>
      </c>
      <c r="L78" s="3">
        <v>77</v>
      </c>
      <c r="M78">
        <v>337</v>
      </c>
      <c r="N78" s="3">
        <v>77</v>
      </c>
      <c r="O78">
        <v>70</v>
      </c>
      <c r="P78" s="3">
        <v>77</v>
      </c>
      <c r="Q78">
        <v>5708</v>
      </c>
      <c r="R78" s="3">
        <v>77</v>
      </c>
      <c r="S78">
        <v>6311</v>
      </c>
      <c r="T78" s="3">
        <v>77</v>
      </c>
      <c r="U78">
        <f t="shared" si="10"/>
        <v>3.8000981801747757</v>
      </c>
      <c r="V78" s="3">
        <v>77</v>
      </c>
      <c r="W78" s="7">
        <f t="shared" si="11"/>
        <v>1.0197123929552432</v>
      </c>
      <c r="X78" s="3">
        <v>77</v>
      </c>
      <c r="Y78">
        <f t="shared" si="9"/>
        <v>122</v>
      </c>
      <c r="Z78" s="3">
        <v>77</v>
      </c>
      <c r="AA78">
        <f>S78-G78-C78</f>
        <v>5011</v>
      </c>
      <c r="AB78">
        <f t="shared" si="7"/>
        <v>1.0253734397380807</v>
      </c>
      <c r="AC78" s="3">
        <f t="shared" si="6"/>
        <v>77</v>
      </c>
      <c r="AD78">
        <f t="shared" si="8"/>
        <v>5057.333333333333</v>
      </c>
    </row>
    <row r="79" spans="1:30">
      <c r="A79" s="1">
        <v>43973</v>
      </c>
      <c r="B79" s="3">
        <v>78</v>
      </c>
      <c r="C79">
        <f>C80-6</f>
        <v>197</v>
      </c>
      <c r="D79" s="3">
        <v>78</v>
      </c>
      <c r="E79" s="5">
        <f>C79-C78</f>
        <v>8</v>
      </c>
      <c r="F79" s="3">
        <v>78</v>
      </c>
      <c r="G79" s="5">
        <v>1119</v>
      </c>
      <c r="H79" s="3">
        <v>78</v>
      </c>
      <c r="I79">
        <f>G79/G78</f>
        <v>1.0072007200720072</v>
      </c>
      <c r="J79" s="3">
        <v>78</v>
      </c>
      <c r="K79">
        <f>G79-G78</f>
        <v>8</v>
      </c>
      <c r="L79" s="3">
        <v>78</v>
      </c>
      <c r="M79">
        <v>351</v>
      </c>
      <c r="N79" s="3">
        <v>78</v>
      </c>
      <c r="O79" s="3">
        <v>71</v>
      </c>
      <c r="P79" s="3">
        <v>78</v>
      </c>
      <c r="Q79">
        <v>6008</v>
      </c>
      <c r="R79" s="3">
        <v>78</v>
      </c>
      <c r="S79">
        <f>S80-382</f>
        <v>6590</v>
      </c>
      <c r="T79" s="3">
        <v>78</v>
      </c>
      <c r="U79">
        <f t="shared" si="10"/>
        <v>3.8188854145940097</v>
      </c>
      <c r="V79" s="3">
        <v>78</v>
      </c>
      <c r="W79" s="7">
        <f t="shared" si="11"/>
        <v>1.0442085247979718</v>
      </c>
      <c r="X79" s="3">
        <v>78</v>
      </c>
      <c r="Y79">
        <f t="shared" si="9"/>
        <v>279</v>
      </c>
      <c r="Z79" s="3">
        <v>78</v>
      </c>
      <c r="AA79">
        <f>S79-G79-C79</f>
        <v>5274</v>
      </c>
      <c r="AB79">
        <f t="shared" si="7"/>
        <v>1.0524845340251447</v>
      </c>
      <c r="AC79" s="3">
        <f t="shared" si="6"/>
        <v>78</v>
      </c>
      <c r="AD79">
        <f t="shared" si="8"/>
        <v>5308.666666666667</v>
      </c>
    </row>
    <row r="80" spans="1:30">
      <c r="A80" s="1">
        <v>43974</v>
      </c>
      <c r="B80" s="3">
        <v>79</v>
      </c>
      <c r="C80">
        <v>203</v>
      </c>
      <c r="D80" s="3">
        <v>79</v>
      </c>
      <c r="E80" s="5">
        <f>C80-C79</f>
        <v>6</v>
      </c>
      <c r="F80" s="3">
        <v>79</v>
      </c>
      <c r="G80" s="5">
        <v>1128</v>
      </c>
      <c r="H80" s="3">
        <v>79</v>
      </c>
      <c r="I80">
        <f>G80/G79</f>
        <v>1.0080428954423593</v>
      </c>
      <c r="J80" s="3">
        <v>79</v>
      </c>
      <c r="K80">
        <f>G80-G79</f>
        <v>9</v>
      </c>
      <c r="L80" s="3">
        <v>79</v>
      </c>
      <c r="M80">
        <v>365</v>
      </c>
      <c r="N80" s="3">
        <v>79</v>
      </c>
      <c r="O80">
        <v>72</v>
      </c>
      <c r="P80" s="3">
        <v>79</v>
      </c>
      <c r="Q80">
        <v>6325</v>
      </c>
      <c r="R80" s="3">
        <v>79</v>
      </c>
      <c r="S80">
        <v>6972</v>
      </c>
      <c r="T80" s="3">
        <v>79</v>
      </c>
      <c r="U80">
        <f t="shared" si="10"/>
        <v>3.8433573784379558</v>
      </c>
      <c r="V80" s="3">
        <v>79</v>
      </c>
      <c r="W80" s="7">
        <f t="shared" si="11"/>
        <v>1.0579666160849772</v>
      </c>
      <c r="X80" s="3">
        <v>79</v>
      </c>
      <c r="Y80">
        <f t="shared" si="9"/>
        <v>382</v>
      </c>
      <c r="Z80" s="3">
        <v>79</v>
      </c>
      <c r="AA80">
        <f>S80-G80-C80</f>
        <v>5641</v>
      </c>
      <c r="AB80">
        <f t="shared" si="7"/>
        <v>1.0695866514979142</v>
      </c>
      <c r="AC80" s="3">
        <f t="shared" si="6"/>
        <v>79</v>
      </c>
      <c r="AD80">
        <f t="shared" si="8"/>
        <v>5596</v>
      </c>
    </row>
    <row r="81" spans="1:30">
      <c r="A81" s="1">
        <v>43975</v>
      </c>
      <c r="B81" s="3">
        <v>80</v>
      </c>
      <c r="C81">
        <v>206</v>
      </c>
      <c r="D81" s="3">
        <v>80</v>
      </c>
      <c r="E81" s="5">
        <f>C81-C80</f>
        <v>3</v>
      </c>
      <c r="F81" s="3">
        <v>80</v>
      </c>
      <c r="G81" s="5">
        <v>1132</v>
      </c>
      <c r="H81" s="3">
        <v>80</v>
      </c>
      <c r="I81">
        <f>G81/G80</f>
        <v>1.0035460992907801</v>
      </c>
      <c r="J81" s="3">
        <v>80</v>
      </c>
      <c r="K81">
        <f>G81-G80</f>
        <v>4</v>
      </c>
      <c r="L81" s="3">
        <v>80</v>
      </c>
      <c r="M81">
        <v>368</v>
      </c>
      <c r="N81" s="3">
        <v>80</v>
      </c>
      <c r="O81">
        <v>79</v>
      </c>
      <c r="P81" s="3">
        <v>80</v>
      </c>
      <c r="Q81">
        <v>6551</v>
      </c>
      <c r="R81" s="3">
        <v>80</v>
      </c>
      <c r="S81">
        <v>7211</v>
      </c>
      <c r="T81" s="3">
        <v>80</v>
      </c>
      <c r="U81">
        <f t="shared" si="10"/>
        <v>3.8579954955609241</v>
      </c>
      <c r="V81" s="3">
        <v>80</v>
      </c>
      <c r="W81" s="7">
        <f t="shared" si="11"/>
        <v>1.0342799770510613</v>
      </c>
      <c r="X81" s="3">
        <v>80</v>
      </c>
      <c r="Y81">
        <f t="shared" si="9"/>
        <v>239</v>
      </c>
      <c r="Z81" s="3">
        <v>80</v>
      </c>
      <c r="AA81">
        <f>S81-G81-C81</f>
        <v>5873</v>
      </c>
      <c r="AB81">
        <f t="shared" si="7"/>
        <v>1.0411274596702713</v>
      </c>
      <c r="AC81" s="3">
        <f t="shared" si="6"/>
        <v>80</v>
      </c>
      <c r="AD81">
        <f t="shared" si="8"/>
        <v>5790</v>
      </c>
    </row>
    <row r="82" spans="1:30">
      <c r="A82" s="1">
        <v>43976</v>
      </c>
      <c r="B82" s="3">
        <v>81</v>
      </c>
      <c r="C82">
        <v>212</v>
      </c>
      <c r="D82" s="3">
        <v>81</v>
      </c>
      <c r="E82" s="5">
        <f>C82-C81</f>
        <v>6</v>
      </c>
      <c r="F82" s="3">
        <v>81</v>
      </c>
      <c r="G82" s="5">
        <v>1318</v>
      </c>
      <c r="H82" s="3">
        <v>81</v>
      </c>
      <c r="I82">
        <f>G82/G81</f>
        <v>1.1643109540636043</v>
      </c>
      <c r="J82" s="3">
        <v>81</v>
      </c>
      <c r="K82">
        <f>G82-G81</f>
        <v>186</v>
      </c>
      <c r="L82" s="3">
        <v>81</v>
      </c>
      <c r="M82">
        <v>362</v>
      </c>
      <c r="N82" s="3">
        <v>81</v>
      </c>
      <c r="O82">
        <v>81</v>
      </c>
      <c r="P82" s="3">
        <v>81</v>
      </c>
      <c r="Q82">
        <v>6723</v>
      </c>
      <c r="R82" s="3">
        <v>81</v>
      </c>
      <c r="S82">
        <v>7386</v>
      </c>
      <c r="T82" s="3">
        <v>81</v>
      </c>
      <c r="U82">
        <f t="shared" si="10"/>
        <v>3.86840930331496</v>
      </c>
      <c r="V82" s="3">
        <v>81</v>
      </c>
      <c r="W82" s="7">
        <f t="shared" si="11"/>
        <v>1.0242684787130771</v>
      </c>
      <c r="X82" s="3">
        <v>81</v>
      </c>
      <c r="Y82">
        <f t="shared" si="9"/>
        <v>175</v>
      </c>
      <c r="Z82" s="3">
        <v>81</v>
      </c>
      <c r="AA82">
        <f>S82-G82-C82</f>
        <v>5856</v>
      </c>
      <c r="AB82">
        <f t="shared" si="7"/>
        <v>0.99710539758215566</v>
      </c>
      <c r="AC82" s="3">
        <f t="shared" si="6"/>
        <v>81</v>
      </c>
      <c r="AD82">
        <f t="shared" si="8"/>
        <v>5978.666666666667</v>
      </c>
    </row>
    <row r="83" spans="1:30">
      <c r="A83" s="1">
        <v>43977</v>
      </c>
      <c r="B83" s="3">
        <v>82</v>
      </c>
      <c r="C83">
        <v>218</v>
      </c>
      <c r="D83" s="3">
        <v>82</v>
      </c>
      <c r="E83" s="5">
        <f>C83-C82</f>
        <v>6</v>
      </c>
      <c r="F83" s="3">
        <v>82</v>
      </c>
      <c r="G83" s="5">
        <v>1318</v>
      </c>
      <c r="H83" s="3">
        <v>82</v>
      </c>
      <c r="I83">
        <f>G83/G82</f>
        <v>1</v>
      </c>
      <c r="J83" s="3">
        <v>82</v>
      </c>
      <c r="K83">
        <f>G83-G82</f>
        <v>0</v>
      </c>
      <c r="L83" s="3">
        <v>82</v>
      </c>
      <c r="M83">
        <v>375</v>
      </c>
      <c r="N83" s="3">
        <v>82</v>
      </c>
      <c r="O83">
        <v>86</v>
      </c>
      <c r="P83" s="3">
        <v>82</v>
      </c>
      <c r="Q83">
        <v>7054</v>
      </c>
      <c r="R83" s="3">
        <v>82</v>
      </c>
      <c r="S83">
        <v>7743</v>
      </c>
      <c r="T83" s="3">
        <v>82</v>
      </c>
      <c r="U83">
        <f t="shared" si="10"/>
        <v>3.8889092592635315</v>
      </c>
      <c r="V83" s="3">
        <v>82</v>
      </c>
      <c r="W83" s="7">
        <f t="shared" si="11"/>
        <v>1.0483346872461414</v>
      </c>
      <c r="X83" s="3">
        <v>82</v>
      </c>
      <c r="Y83">
        <f t="shared" si="9"/>
        <v>357</v>
      </c>
      <c r="Z83" s="3">
        <v>82</v>
      </c>
      <c r="AA83">
        <f>S83-G83-C83</f>
        <v>6207</v>
      </c>
      <c r="AB83">
        <f t="shared" si="7"/>
        <v>1.059938524590164</v>
      </c>
      <c r="AC83" s="3">
        <f t="shared" si="6"/>
        <v>82</v>
      </c>
      <c r="AD83">
        <f t="shared" si="8"/>
        <v>5883.666666666667</v>
      </c>
    </row>
    <row r="84" spans="1:30">
      <c r="A84" s="1">
        <v>43978</v>
      </c>
      <c r="B84" s="3">
        <v>83</v>
      </c>
      <c r="C84">
        <v>225</v>
      </c>
      <c r="D84" s="3">
        <v>83</v>
      </c>
      <c r="E84" s="5">
        <f>C84-C83</f>
        <v>7</v>
      </c>
      <c r="F84" s="3">
        <v>83</v>
      </c>
      <c r="G84" s="5">
        <v>2232</v>
      </c>
      <c r="H84" s="3">
        <v>83</v>
      </c>
      <c r="I84">
        <f>G84/G83</f>
        <v>1.6934749620637328</v>
      </c>
      <c r="J84" s="3">
        <v>83</v>
      </c>
      <c r="K84">
        <f>G84-G83</f>
        <v>914</v>
      </c>
      <c r="L84" s="3">
        <v>83</v>
      </c>
      <c r="M84">
        <v>372</v>
      </c>
      <c r="N84" s="3">
        <v>83</v>
      </c>
      <c r="O84">
        <v>64</v>
      </c>
      <c r="P84" s="3">
        <v>83</v>
      </c>
      <c r="Q84">
        <v>7375</v>
      </c>
      <c r="R84" s="3">
        <v>83</v>
      </c>
      <c r="S84">
        <v>8045</v>
      </c>
      <c r="T84" s="3">
        <v>83</v>
      </c>
      <c r="U84">
        <f t="shared" si="10"/>
        <v>3.9055260484350485</v>
      </c>
      <c r="V84" s="3">
        <v>83</v>
      </c>
      <c r="W84" s="7">
        <f t="shared" si="11"/>
        <v>1.0390029704249</v>
      </c>
      <c r="X84" s="3">
        <v>83</v>
      </c>
      <c r="Y84">
        <f t="shared" si="9"/>
        <v>302</v>
      </c>
      <c r="Z84" s="3">
        <v>83</v>
      </c>
      <c r="AA84">
        <f>S84-G84-C84</f>
        <v>5588</v>
      </c>
      <c r="AB84">
        <f t="shared" si="7"/>
        <v>0.90027388432415012</v>
      </c>
      <c r="AC84" s="3">
        <f t="shared" si="6"/>
        <v>83</v>
      </c>
      <c r="AD84">
        <f t="shared" si="8"/>
        <v>5931.666666666667</v>
      </c>
    </row>
    <row r="85" spans="1:30">
      <c r="A85" s="1">
        <v>43979</v>
      </c>
      <c r="B85" s="3">
        <v>84</v>
      </c>
      <c r="C85">
        <v>229</v>
      </c>
      <c r="D85" s="3">
        <v>84</v>
      </c>
      <c r="E85" s="5">
        <f>C85-C84</f>
        <v>4</v>
      </c>
      <c r="F85" s="3">
        <v>84</v>
      </c>
      <c r="G85" s="5">
        <v>2307</v>
      </c>
      <c r="H85" s="3">
        <v>84</v>
      </c>
      <c r="I85">
        <f>G85/G84</f>
        <v>1.0336021505376345</v>
      </c>
      <c r="J85" s="3">
        <v>84</v>
      </c>
      <c r="K85">
        <f>G85-G84</f>
        <v>75</v>
      </c>
      <c r="L85" s="3">
        <v>84</v>
      </c>
      <c r="M85">
        <v>427</v>
      </c>
      <c r="N85" s="3">
        <v>84</v>
      </c>
      <c r="O85">
        <v>64</v>
      </c>
      <c r="P85" s="3">
        <v>84</v>
      </c>
      <c r="Q85">
        <v>7806</v>
      </c>
      <c r="R85" s="3">
        <v>84</v>
      </c>
      <c r="S85">
        <v>8536</v>
      </c>
      <c r="T85" s="3">
        <v>84</v>
      </c>
      <c r="U85">
        <f t="shared" si="10"/>
        <v>3.9312544064164134</v>
      </c>
      <c r="V85" s="3">
        <v>84</v>
      </c>
      <c r="W85" s="7">
        <f t="shared" si="11"/>
        <v>1.0610316967060285</v>
      </c>
      <c r="X85" s="3">
        <v>84</v>
      </c>
      <c r="Y85">
        <f t="shared" si="9"/>
        <v>491</v>
      </c>
      <c r="Z85" s="3">
        <v>84</v>
      </c>
      <c r="AA85">
        <f>S85-G85-C85</f>
        <v>6000</v>
      </c>
      <c r="AB85">
        <f t="shared" si="7"/>
        <v>1.0737294201861132</v>
      </c>
      <c r="AC85" s="3">
        <f t="shared" si="6"/>
        <v>84</v>
      </c>
      <c r="AD85">
        <f t="shared" si="8"/>
        <v>5909.666666666667</v>
      </c>
    </row>
    <row r="86" spans="1:30">
      <c r="A86" s="1">
        <v>43980</v>
      </c>
      <c r="B86" s="3">
        <v>85</v>
      </c>
      <c r="C86">
        <v>239</v>
      </c>
      <c r="D86" s="3">
        <v>85</v>
      </c>
      <c r="E86" s="5">
        <f>C86-C85</f>
        <v>10</v>
      </c>
      <c r="F86" s="3">
        <v>85</v>
      </c>
      <c r="G86" s="5">
        <v>2782</v>
      </c>
      <c r="H86" s="3">
        <v>85</v>
      </c>
      <c r="I86">
        <f>G86/G85</f>
        <v>1.2058951018638926</v>
      </c>
      <c r="J86" s="3">
        <v>85</v>
      </c>
      <c r="K86">
        <f>G86-G85</f>
        <v>475</v>
      </c>
      <c r="L86" s="3">
        <v>85</v>
      </c>
      <c r="M86">
        <v>466</v>
      </c>
      <c r="N86" s="3">
        <v>85</v>
      </c>
      <c r="O86">
        <v>68</v>
      </c>
      <c r="P86" s="3">
        <v>85</v>
      </c>
      <c r="Q86">
        <v>8377</v>
      </c>
      <c r="R86" s="3">
        <v>85</v>
      </c>
      <c r="S86">
        <v>9162</v>
      </c>
      <c r="T86" s="3">
        <v>85</v>
      </c>
      <c r="U86">
        <f t="shared" si="10"/>
        <v>3.9619902874400648</v>
      </c>
      <c r="V86" s="3">
        <v>85</v>
      </c>
      <c r="W86" s="7">
        <f t="shared" si="11"/>
        <v>1.0733364573570758</v>
      </c>
      <c r="X86" s="3">
        <v>85</v>
      </c>
      <c r="Y86">
        <f t="shared" si="9"/>
        <v>626</v>
      </c>
      <c r="Z86" s="3">
        <v>85</v>
      </c>
      <c r="AA86">
        <f>S86-G86-C86</f>
        <v>6141</v>
      </c>
      <c r="AB86">
        <f t="shared" si="7"/>
        <v>1.0235000000000001</v>
      </c>
      <c r="AC86" s="3">
        <f t="shared" si="6"/>
        <v>85</v>
      </c>
      <c r="AD86">
        <f t="shared" si="8"/>
        <v>6250.666666666667</v>
      </c>
    </row>
    <row r="87" spans="1:30">
      <c r="A87" s="1">
        <v>43981</v>
      </c>
      <c r="B87" s="3">
        <v>86</v>
      </c>
      <c r="C87">
        <v>246</v>
      </c>
      <c r="D87" s="3">
        <v>86</v>
      </c>
      <c r="E87" s="5">
        <f>C87-C86</f>
        <v>7</v>
      </c>
      <c r="F87" s="3">
        <v>86</v>
      </c>
      <c r="G87" s="5">
        <v>2780</v>
      </c>
      <c r="H87" s="3">
        <v>86</v>
      </c>
      <c r="I87">
        <f>G87/G86</f>
        <v>0.99928109273903665</v>
      </c>
      <c r="J87" s="3">
        <v>86</v>
      </c>
      <c r="K87">
        <f>G87-G86</f>
        <v>-2</v>
      </c>
      <c r="L87" s="3">
        <v>86</v>
      </c>
      <c r="M87">
        <v>504</v>
      </c>
      <c r="N87" s="3">
        <v>86</v>
      </c>
      <c r="O87">
        <v>67</v>
      </c>
      <c r="P87" s="3">
        <v>86</v>
      </c>
      <c r="Q87">
        <v>8845</v>
      </c>
      <c r="R87" s="3">
        <v>86</v>
      </c>
      <c r="S87">
        <v>9637</v>
      </c>
      <c r="T87" s="3">
        <v>86</v>
      </c>
      <c r="U87">
        <f t="shared" si="10"/>
        <v>3.9839418589838882</v>
      </c>
      <c r="V87" s="3">
        <v>86</v>
      </c>
      <c r="W87" s="7">
        <f t="shared" si="11"/>
        <v>1.0518445754202139</v>
      </c>
      <c r="X87" s="3">
        <v>86</v>
      </c>
      <c r="Y87">
        <f t="shared" si="9"/>
        <v>475</v>
      </c>
      <c r="Z87" s="3">
        <v>86</v>
      </c>
      <c r="AA87">
        <f>S87-G87-C87</f>
        <v>6611</v>
      </c>
      <c r="AB87">
        <f t="shared" si="7"/>
        <v>1.0765347663247029</v>
      </c>
      <c r="AC87" s="3">
        <f t="shared" si="6"/>
        <v>86</v>
      </c>
      <c r="AD87">
        <f t="shared" si="8"/>
        <v>6571</v>
      </c>
    </row>
    <row r="88" spans="1:30">
      <c r="A88" s="1">
        <v>43982</v>
      </c>
      <c r="B88" s="3">
        <v>87</v>
      </c>
      <c r="C88">
        <v>254</v>
      </c>
      <c r="D88" s="3">
        <v>87</v>
      </c>
      <c r="E88" s="5">
        <f>C88-C87</f>
        <v>8</v>
      </c>
      <c r="F88" s="3">
        <v>87</v>
      </c>
      <c r="G88" s="5">
        <v>2774</v>
      </c>
      <c r="H88" s="3">
        <v>87</v>
      </c>
      <c r="I88">
        <f>G88/G87</f>
        <v>0.99784172661870507</v>
      </c>
      <c r="J88" s="3">
        <v>87</v>
      </c>
      <c r="K88">
        <f>G88-G87</f>
        <v>-6</v>
      </c>
      <c r="L88" s="3">
        <v>87</v>
      </c>
      <c r="M88">
        <v>528</v>
      </c>
      <c r="N88" s="3">
        <v>87</v>
      </c>
      <c r="O88">
        <v>67</v>
      </c>
      <c r="P88" s="3">
        <v>87</v>
      </c>
      <c r="Q88">
        <v>9125</v>
      </c>
      <c r="R88" s="3">
        <v>87</v>
      </c>
      <c r="S88">
        <v>9989</v>
      </c>
      <c r="T88" s="3">
        <v>87</v>
      </c>
      <c r="U88">
        <f t="shared" si="10"/>
        <v>3.999522013128904</v>
      </c>
      <c r="V88" s="3">
        <v>87</v>
      </c>
      <c r="W88" s="7">
        <f t="shared" si="11"/>
        <v>1.0365258897997303</v>
      </c>
      <c r="X88" s="3">
        <v>87</v>
      </c>
      <c r="Y88">
        <f t="shared" si="9"/>
        <v>352</v>
      </c>
      <c r="Z88" s="3">
        <v>87</v>
      </c>
      <c r="AA88">
        <f>S88-G88-C88</f>
        <v>6961</v>
      </c>
      <c r="AB88">
        <f t="shared" si="7"/>
        <v>1.0529420662532143</v>
      </c>
      <c r="AC88" s="3">
        <f t="shared" si="6"/>
        <v>87</v>
      </c>
      <c r="AD88">
        <f t="shared" si="8"/>
        <v>6969</v>
      </c>
    </row>
    <row r="89" spans="1:30">
      <c r="A89" s="1">
        <v>43983</v>
      </c>
      <c r="B89" s="3">
        <v>88</v>
      </c>
      <c r="C89">
        <v>258</v>
      </c>
      <c r="D89" s="3">
        <v>88</v>
      </c>
      <c r="E89" s="5">
        <f>C89-C88</f>
        <v>4</v>
      </c>
      <c r="F89" s="3">
        <v>88</v>
      </c>
      <c r="G89" s="5">
        <v>2777</v>
      </c>
      <c r="H89" s="3">
        <v>88</v>
      </c>
      <c r="I89">
        <f>G89/G88</f>
        <v>1.0010814708002884</v>
      </c>
      <c r="J89" s="3">
        <v>88</v>
      </c>
      <c r="K89">
        <f>G89-G88</f>
        <v>3</v>
      </c>
      <c r="L89" s="3">
        <v>88</v>
      </c>
      <c r="M89">
        <v>486</v>
      </c>
      <c r="N89" s="3">
        <v>88</v>
      </c>
      <c r="O89">
        <v>100</v>
      </c>
      <c r="P89" s="3">
        <v>88</v>
      </c>
      <c r="Q89">
        <v>9510</v>
      </c>
      <c r="R89" s="3">
        <v>88</v>
      </c>
      <c r="S89">
        <v>10370</v>
      </c>
      <c r="T89" s="3">
        <v>88</v>
      </c>
      <c r="U89">
        <f t="shared" si="10"/>
        <v>4.0157787563890412</v>
      </c>
      <c r="V89" s="3">
        <v>88</v>
      </c>
      <c r="W89" s="7">
        <f t="shared" si="11"/>
        <v>1.0381419561517669</v>
      </c>
      <c r="X89" s="3">
        <v>88</v>
      </c>
      <c r="Y89">
        <f t="shared" si="9"/>
        <v>381</v>
      </c>
      <c r="Z89" s="3">
        <v>88</v>
      </c>
      <c r="AA89">
        <f>S89-G89-C89</f>
        <v>7335</v>
      </c>
      <c r="AB89">
        <f t="shared" si="7"/>
        <v>1.0537279126562276</v>
      </c>
      <c r="AC89" s="3">
        <f t="shared" si="6"/>
        <v>88</v>
      </c>
      <c r="AD89">
        <f t="shared" si="8"/>
        <v>7323.333333333333</v>
      </c>
    </row>
    <row r="90" spans="1:30">
      <c r="A90" s="1">
        <v>43984</v>
      </c>
      <c r="B90" s="3">
        <v>89</v>
      </c>
      <c r="C90">
        <v>267</v>
      </c>
      <c r="D90" s="3">
        <v>89</v>
      </c>
      <c r="E90" s="5">
        <f>C90-C89</f>
        <v>9</v>
      </c>
      <c r="F90" s="3">
        <v>89</v>
      </c>
      <c r="G90" s="5">
        <v>2802</v>
      </c>
      <c r="H90" s="3">
        <v>89</v>
      </c>
      <c r="I90">
        <f>G90/G89</f>
        <v>1.0090025207057975</v>
      </c>
      <c r="J90" s="3">
        <v>89</v>
      </c>
      <c r="K90">
        <f>G90-G89</f>
        <v>25</v>
      </c>
      <c r="L90" s="3">
        <v>89</v>
      </c>
      <c r="M90">
        <v>513</v>
      </c>
      <c r="N90" s="3">
        <v>89</v>
      </c>
      <c r="O90">
        <v>101</v>
      </c>
      <c r="P90" s="3">
        <v>89</v>
      </c>
      <c r="Q90">
        <v>9846</v>
      </c>
      <c r="R90" s="3">
        <v>89</v>
      </c>
      <c r="S90">
        <v>10743</v>
      </c>
      <c r="T90" s="3">
        <v>89</v>
      </c>
      <c r="U90">
        <f t="shared" si="10"/>
        <v>4.0311255757315649</v>
      </c>
      <c r="V90" s="3">
        <v>89</v>
      </c>
      <c r="W90" s="7">
        <f t="shared" si="11"/>
        <v>1.0359691417550627</v>
      </c>
      <c r="X90" s="3">
        <v>89</v>
      </c>
      <c r="Y90">
        <f t="shared" si="9"/>
        <v>373</v>
      </c>
      <c r="Z90" s="3">
        <v>89</v>
      </c>
      <c r="AA90">
        <f>S90-G90-C90</f>
        <v>7674</v>
      </c>
      <c r="AB90">
        <f t="shared" si="7"/>
        <v>1.0462167689161554</v>
      </c>
      <c r="AC90" s="3">
        <f t="shared" si="6"/>
        <v>89</v>
      </c>
      <c r="AD90">
        <f t="shared" si="8"/>
        <v>7727.666666666667</v>
      </c>
    </row>
    <row r="91" spans="1:30">
      <c r="A91" s="1">
        <v>43985</v>
      </c>
      <c r="B91" s="3">
        <v>90</v>
      </c>
      <c r="C91">
        <v>274</v>
      </c>
      <c r="D91" s="3">
        <v>90</v>
      </c>
      <c r="E91" s="5">
        <f>C91-C90</f>
        <v>7</v>
      </c>
      <c r="F91" s="3">
        <v>90</v>
      </c>
      <c r="G91" s="5">
        <v>2802</v>
      </c>
      <c r="H91" s="3">
        <v>90</v>
      </c>
      <c r="I91">
        <f>G91/G90</f>
        <v>1</v>
      </c>
      <c r="J91" s="3">
        <v>90</v>
      </c>
      <c r="K91">
        <f>G91-G90</f>
        <v>0</v>
      </c>
      <c r="L91" s="3">
        <v>90</v>
      </c>
      <c r="M91">
        <v>542</v>
      </c>
      <c r="N91" s="3">
        <v>90</v>
      </c>
      <c r="O91">
        <v>109</v>
      </c>
      <c r="P91" s="3">
        <v>90</v>
      </c>
      <c r="Q91">
        <v>10309</v>
      </c>
      <c r="R91" s="3">
        <v>90</v>
      </c>
      <c r="S91">
        <v>11250</v>
      </c>
      <c r="T91" s="3">
        <v>90</v>
      </c>
      <c r="U91">
        <f t="shared" si="10"/>
        <v>4.0511525224473814</v>
      </c>
      <c r="V91" s="3">
        <v>90</v>
      </c>
      <c r="W91" s="7">
        <f t="shared" si="11"/>
        <v>1.0471935213627479</v>
      </c>
      <c r="X91" s="3">
        <v>90</v>
      </c>
      <c r="Y91">
        <f t="shared" si="9"/>
        <v>507</v>
      </c>
      <c r="Z91" s="3">
        <v>90</v>
      </c>
      <c r="AA91">
        <f>S91-G91-C91</f>
        <v>8174</v>
      </c>
      <c r="AB91">
        <f t="shared" si="7"/>
        <v>1.0651550690643732</v>
      </c>
      <c r="AC91" s="3">
        <f t="shared" si="6"/>
        <v>90</v>
      </c>
      <c r="AD91">
        <f t="shared" si="8"/>
        <v>8150.333333333333</v>
      </c>
    </row>
    <row r="92" spans="1:30">
      <c r="A92" s="1">
        <v>43986</v>
      </c>
      <c r="B92" s="3">
        <v>91</v>
      </c>
      <c r="C92">
        <v>283</v>
      </c>
      <c r="D92" s="3">
        <v>91</v>
      </c>
      <c r="E92" s="5">
        <f>C92-C91</f>
        <v>9</v>
      </c>
      <c r="F92" s="3">
        <v>91</v>
      </c>
      <c r="G92" s="5">
        <v>2896</v>
      </c>
      <c r="H92" s="3">
        <v>91</v>
      </c>
      <c r="I92">
        <f>G92/G91</f>
        <v>1.0335474660956461</v>
      </c>
      <c r="J92" s="3">
        <v>91</v>
      </c>
      <c r="K92">
        <f>G92-G91</f>
        <v>94</v>
      </c>
      <c r="L92" s="3">
        <v>91</v>
      </c>
      <c r="M92">
        <v>585</v>
      </c>
      <c r="N92" s="3">
        <v>91</v>
      </c>
      <c r="O92">
        <v>107</v>
      </c>
      <c r="P92" s="3">
        <v>91</v>
      </c>
      <c r="Q92">
        <v>10790</v>
      </c>
      <c r="R92" s="3">
        <v>91</v>
      </c>
      <c r="S92">
        <v>11782</v>
      </c>
      <c r="T92" s="3">
        <v>91</v>
      </c>
      <c r="U92">
        <f t="shared" si="10"/>
        <v>4.0712190183999741</v>
      </c>
      <c r="V92" s="3">
        <v>91</v>
      </c>
      <c r="W92" s="7">
        <f t="shared" si="11"/>
        <v>1.0472888888888889</v>
      </c>
      <c r="X92" s="3">
        <v>91</v>
      </c>
      <c r="Y92">
        <f t="shared" si="9"/>
        <v>532</v>
      </c>
      <c r="Z92" s="3">
        <v>91</v>
      </c>
      <c r="AA92">
        <f>S92-G92-C92</f>
        <v>8603</v>
      </c>
      <c r="AB92">
        <f t="shared" si="7"/>
        <v>1.0524834842182531</v>
      </c>
      <c r="AC92" s="3">
        <f t="shared" si="6"/>
        <v>91</v>
      </c>
      <c r="AD92">
        <f t="shared" si="8"/>
        <v>8381</v>
      </c>
    </row>
    <row r="93" spans="1:30">
      <c r="A93" s="1">
        <v>43987</v>
      </c>
      <c r="B93" s="3">
        <v>92</v>
      </c>
      <c r="C93">
        <v>294</v>
      </c>
      <c r="D93" s="3">
        <v>92</v>
      </c>
      <c r="E93" s="5">
        <f>C93-C92</f>
        <v>11</v>
      </c>
      <c r="F93" s="3">
        <v>92</v>
      </c>
      <c r="G93" s="5">
        <v>3525</v>
      </c>
      <c r="H93" s="3">
        <v>92</v>
      </c>
      <c r="I93">
        <f>G93/G92</f>
        <v>1.2171961325966851</v>
      </c>
      <c r="J93" s="3">
        <v>92</v>
      </c>
      <c r="K93">
        <f>G93-G92</f>
        <v>629</v>
      </c>
      <c r="L93" s="3">
        <v>92</v>
      </c>
      <c r="M93">
        <v>613</v>
      </c>
      <c r="N93" s="3">
        <v>92</v>
      </c>
      <c r="O93">
        <v>107</v>
      </c>
      <c r="P93" s="3">
        <v>92</v>
      </c>
      <c r="Q93">
        <v>11154</v>
      </c>
      <c r="R93" s="3">
        <v>92</v>
      </c>
      <c r="S93">
        <v>12185</v>
      </c>
      <c r="T93" s="3">
        <v>92</v>
      </c>
      <c r="U93">
        <f t="shared" si="10"/>
        <v>4.085825533520743</v>
      </c>
      <c r="V93" s="3">
        <v>92</v>
      </c>
      <c r="W93" s="7">
        <f t="shared" si="11"/>
        <v>1.0342047190629775</v>
      </c>
      <c r="X93" s="3">
        <v>92</v>
      </c>
      <c r="Y93">
        <f t="shared" si="9"/>
        <v>403</v>
      </c>
      <c r="Z93" s="3">
        <v>92</v>
      </c>
      <c r="AA93">
        <f>S93-G93-C93</f>
        <v>8366</v>
      </c>
      <c r="AB93">
        <f t="shared" si="7"/>
        <v>0.97245147041729629</v>
      </c>
      <c r="AC93" s="3">
        <f t="shared" si="6"/>
        <v>92</v>
      </c>
      <c r="AD93">
        <f t="shared" si="8"/>
        <v>8568.3333333333339</v>
      </c>
    </row>
    <row r="94" spans="1:30">
      <c r="A94" s="1">
        <v>43988</v>
      </c>
      <c r="B94" s="3">
        <v>93</v>
      </c>
      <c r="C94">
        <v>304</v>
      </c>
      <c r="D94" s="3">
        <v>93</v>
      </c>
      <c r="E94" s="5">
        <f>C94-C93</f>
        <v>10</v>
      </c>
      <c r="F94" s="3">
        <v>93</v>
      </c>
      <c r="G94" s="5">
        <v>3524</v>
      </c>
      <c r="H94" s="3">
        <v>93</v>
      </c>
      <c r="I94">
        <f>G94/G93</f>
        <v>0.99971631205673761</v>
      </c>
      <c r="J94" s="3">
        <v>93</v>
      </c>
      <c r="K94">
        <f>G94-G93</f>
        <v>-1</v>
      </c>
      <c r="L94" s="3">
        <v>93</v>
      </c>
      <c r="M94">
        <v>619</v>
      </c>
      <c r="N94" s="3">
        <v>93</v>
      </c>
      <c r="O94">
        <v>121</v>
      </c>
      <c r="P94" s="3">
        <v>93</v>
      </c>
      <c r="Q94">
        <v>11503</v>
      </c>
      <c r="R94" s="3">
        <v>93</v>
      </c>
      <c r="S94">
        <v>12564</v>
      </c>
      <c r="T94" s="3">
        <v>93</v>
      </c>
      <c r="U94">
        <f t="shared" si="10"/>
        <v>4.0991279277264674</v>
      </c>
      <c r="V94" s="3">
        <v>93</v>
      </c>
      <c r="W94" s="7">
        <f t="shared" si="11"/>
        <v>1.0311038161674189</v>
      </c>
      <c r="X94" s="3">
        <v>93</v>
      </c>
      <c r="Y94">
        <f t="shared" si="9"/>
        <v>379</v>
      </c>
      <c r="Z94" s="3">
        <v>93</v>
      </c>
      <c r="AA94">
        <f>S94-G94-C94</f>
        <v>8736</v>
      </c>
      <c r="AB94">
        <f t="shared" si="7"/>
        <v>1.0442266316041118</v>
      </c>
      <c r="AC94" s="3">
        <f t="shared" si="6"/>
        <v>93</v>
      </c>
      <c r="AD94">
        <f t="shared" si="8"/>
        <v>8715</v>
      </c>
    </row>
    <row r="95" spans="1:30">
      <c r="A95" s="1">
        <v>43989</v>
      </c>
      <c r="B95" s="3">
        <v>94</v>
      </c>
      <c r="C95">
        <v>313</v>
      </c>
      <c r="D95" s="3">
        <v>94</v>
      </c>
      <c r="E95" s="5">
        <f>C95-C94</f>
        <v>9</v>
      </c>
      <c r="F95" s="3">
        <v>94</v>
      </c>
      <c r="G95" s="5">
        <v>3524</v>
      </c>
      <c r="H95" s="3">
        <v>94</v>
      </c>
      <c r="I95">
        <f>G95/G94</f>
        <v>1</v>
      </c>
      <c r="J95" s="3">
        <v>94</v>
      </c>
      <c r="K95">
        <f>G95-G94</f>
        <v>0</v>
      </c>
      <c r="L95" s="3">
        <v>94</v>
      </c>
      <c r="M95">
        <v>638</v>
      </c>
      <c r="N95" s="3">
        <v>94</v>
      </c>
      <c r="O95">
        <v>135</v>
      </c>
      <c r="P95" s="3">
        <v>94</v>
      </c>
      <c r="Q95">
        <v>11768</v>
      </c>
      <c r="R95" s="3">
        <v>94</v>
      </c>
      <c r="S95">
        <v>12880</v>
      </c>
      <c r="T95" s="3">
        <v>94</v>
      </c>
      <c r="U95">
        <f t="shared" si="10"/>
        <v>4.1099158630237929</v>
      </c>
      <c r="V95" s="3">
        <v>94</v>
      </c>
      <c r="W95" s="7">
        <f t="shared" si="11"/>
        <v>1.0251512257242916</v>
      </c>
      <c r="X95" s="3">
        <v>94</v>
      </c>
      <c r="Y95">
        <f t="shared" si="9"/>
        <v>316</v>
      </c>
      <c r="Z95" s="3">
        <v>94</v>
      </c>
      <c r="AA95">
        <f>S95-G95-C95</f>
        <v>9043</v>
      </c>
      <c r="AB95">
        <f t="shared" si="7"/>
        <v>1.0351419413919414</v>
      </c>
      <c r="AC95" s="3">
        <f t="shared" si="6"/>
        <v>94</v>
      </c>
      <c r="AD95">
        <f t="shared" si="8"/>
        <v>8719.3333333333339</v>
      </c>
    </row>
    <row r="96" spans="1:30">
      <c r="A96" s="1">
        <v>43990</v>
      </c>
      <c r="B96" s="3">
        <v>95</v>
      </c>
      <c r="C96">
        <v>316</v>
      </c>
      <c r="D96" s="3">
        <v>95</v>
      </c>
      <c r="E96" s="5">
        <f>C96-C95</f>
        <v>3</v>
      </c>
      <c r="F96" s="3">
        <v>95</v>
      </c>
      <c r="G96" s="5">
        <v>4634</v>
      </c>
      <c r="H96" s="3">
        <v>95</v>
      </c>
      <c r="I96">
        <f>G96/G95</f>
        <v>1.314982973893303</v>
      </c>
      <c r="J96" s="3">
        <v>95</v>
      </c>
      <c r="K96">
        <f>G96-G95</f>
        <v>1110</v>
      </c>
      <c r="L96" s="3">
        <v>95</v>
      </c>
      <c r="M96">
        <v>676</v>
      </c>
      <c r="N96" s="3">
        <v>95</v>
      </c>
      <c r="O96">
        <v>141</v>
      </c>
      <c r="P96" s="3">
        <v>95</v>
      </c>
      <c r="Q96">
        <v>12177</v>
      </c>
      <c r="R96" s="3">
        <v>95</v>
      </c>
      <c r="S96">
        <v>13329</v>
      </c>
      <c r="T96" s="3">
        <v>95</v>
      </c>
      <c r="U96">
        <f t="shared" si="10"/>
        <v>4.1247975679605338</v>
      </c>
      <c r="V96" s="3">
        <v>95</v>
      </c>
      <c r="W96" s="7">
        <f t="shared" si="11"/>
        <v>1.0348602484472049</v>
      </c>
      <c r="X96" s="3">
        <v>95</v>
      </c>
      <c r="Y96">
        <f t="shared" si="9"/>
        <v>449</v>
      </c>
      <c r="Z96" s="3">
        <v>95</v>
      </c>
      <c r="AA96">
        <f>S96-G96-C96</f>
        <v>8379</v>
      </c>
      <c r="AB96">
        <f t="shared" si="7"/>
        <v>0.92657303992038043</v>
      </c>
      <c r="AC96" s="3">
        <f t="shared" si="6"/>
        <v>95</v>
      </c>
      <c r="AD96">
        <f t="shared" si="8"/>
        <v>8663.3333333333339</v>
      </c>
    </row>
    <row r="97" spans="1:30">
      <c r="A97" s="1">
        <v>43991</v>
      </c>
      <c r="B97" s="3">
        <v>96</v>
      </c>
      <c r="C97">
        <v>325</v>
      </c>
      <c r="D97" s="3">
        <v>96</v>
      </c>
      <c r="E97" s="5">
        <f>C97-C96</f>
        <v>9</v>
      </c>
      <c r="F97" s="3">
        <v>96</v>
      </c>
      <c r="G97" s="5">
        <v>4816</v>
      </c>
      <c r="H97" s="3">
        <v>96</v>
      </c>
      <c r="I97">
        <f>G97/G96</f>
        <v>1.0392749244712991</v>
      </c>
      <c r="J97" s="3">
        <v>96</v>
      </c>
      <c r="K97">
        <f>G97-G96</f>
        <v>182</v>
      </c>
      <c r="L97" s="3">
        <v>96</v>
      </c>
      <c r="M97">
        <v>688</v>
      </c>
      <c r="N97" s="3">
        <v>96</v>
      </c>
      <c r="O97">
        <v>146</v>
      </c>
      <c r="P97" s="3">
        <v>96</v>
      </c>
      <c r="Q97">
        <v>12531</v>
      </c>
      <c r="R97" s="3">
        <v>96</v>
      </c>
      <c r="S97">
        <v>13709</v>
      </c>
      <c r="T97" s="3">
        <v>96</v>
      </c>
      <c r="U97">
        <f t="shared" si="10"/>
        <v>4.1370057764290991</v>
      </c>
      <c r="V97" s="3">
        <v>96</v>
      </c>
      <c r="W97" s="7">
        <f t="shared" si="11"/>
        <v>1.0285092655112911</v>
      </c>
      <c r="X97" s="3">
        <v>96</v>
      </c>
      <c r="Y97">
        <f t="shared" si="9"/>
        <v>380</v>
      </c>
      <c r="Z97" s="3">
        <v>96</v>
      </c>
      <c r="AA97">
        <f>S97-G97-C97</f>
        <v>8568</v>
      </c>
      <c r="AB97">
        <f t="shared" si="7"/>
        <v>1.0225563909774436</v>
      </c>
      <c r="AC97" s="3">
        <f t="shared" si="6"/>
        <v>96</v>
      </c>
      <c r="AD97">
        <f t="shared" si="8"/>
        <v>8642.6666666666661</v>
      </c>
    </row>
    <row r="98" spans="1:30">
      <c r="A98" s="1">
        <v>43992</v>
      </c>
      <c r="B98" s="3">
        <v>97</v>
      </c>
      <c r="C98">
        <v>335</v>
      </c>
      <c r="D98" s="3">
        <v>97</v>
      </c>
      <c r="E98" s="5">
        <f>C98-C97</f>
        <v>10</v>
      </c>
      <c r="F98" s="3">
        <v>97</v>
      </c>
      <c r="G98" s="5">
        <v>4816</v>
      </c>
      <c r="H98" s="3">
        <v>97</v>
      </c>
      <c r="I98">
        <f>G98/G97</f>
        <v>1</v>
      </c>
      <c r="J98" s="3">
        <v>97</v>
      </c>
      <c r="K98">
        <f>G98-G97</f>
        <v>0</v>
      </c>
      <c r="L98" s="3">
        <v>97</v>
      </c>
      <c r="M98">
        <v>731</v>
      </c>
      <c r="N98" s="3">
        <v>97</v>
      </c>
      <c r="O98">
        <v>143</v>
      </c>
      <c r="P98" s="3">
        <v>97</v>
      </c>
      <c r="Q98">
        <v>12902</v>
      </c>
      <c r="R98" s="3">
        <v>97</v>
      </c>
      <c r="S98">
        <v>14132</v>
      </c>
      <c r="T98" s="3">
        <v>97</v>
      </c>
      <c r="U98">
        <f t="shared" si="10"/>
        <v>4.1502036287628075</v>
      </c>
      <c r="V98" s="3">
        <v>97</v>
      </c>
      <c r="W98" s="7">
        <f t="shared" si="11"/>
        <v>1.0308556422787949</v>
      </c>
      <c r="X98" s="3">
        <v>97</v>
      </c>
      <c r="Y98">
        <f t="shared" si="9"/>
        <v>423</v>
      </c>
      <c r="Z98" s="3">
        <v>97</v>
      </c>
      <c r="AA98">
        <f>S98-G98-C98</f>
        <v>8981</v>
      </c>
      <c r="AB98">
        <f t="shared" si="7"/>
        <v>1.048202614379085</v>
      </c>
      <c r="AC98" s="3">
        <f t="shared" si="6"/>
        <v>97</v>
      </c>
      <c r="AD98">
        <f t="shared" si="8"/>
        <v>8977.6666666666661</v>
      </c>
    </row>
    <row r="99" spans="1:30">
      <c r="A99" s="1">
        <v>43993</v>
      </c>
      <c r="B99" s="3">
        <v>98</v>
      </c>
      <c r="C99">
        <v>339</v>
      </c>
      <c r="D99" s="3">
        <v>98</v>
      </c>
      <c r="E99" s="5">
        <f>C99-C98</f>
        <v>4</v>
      </c>
      <c r="F99" s="3">
        <v>98</v>
      </c>
      <c r="G99" s="5">
        <v>4814</v>
      </c>
      <c r="H99" s="3">
        <v>98</v>
      </c>
      <c r="I99">
        <f>G99/G98</f>
        <v>0.99958471760797341</v>
      </c>
      <c r="J99" s="3">
        <v>98</v>
      </c>
      <c r="K99">
        <f>G99-G98</f>
        <v>-2</v>
      </c>
      <c r="L99" s="3">
        <v>98</v>
      </c>
      <c r="M99">
        <v>765</v>
      </c>
      <c r="N99" s="3">
        <v>98</v>
      </c>
      <c r="O99">
        <v>152</v>
      </c>
      <c r="P99" s="3">
        <v>98</v>
      </c>
      <c r="Q99">
        <v>13258</v>
      </c>
      <c r="R99" s="3">
        <v>98</v>
      </c>
      <c r="S99">
        <v>14537</v>
      </c>
      <c r="T99" s="3">
        <v>98</v>
      </c>
      <c r="U99">
        <f t="shared" si="10"/>
        <v>4.1624747904381181</v>
      </c>
      <c r="V99" s="3">
        <v>98</v>
      </c>
      <c r="W99" s="7">
        <f t="shared" si="11"/>
        <v>1.0286583639966034</v>
      </c>
      <c r="X99" s="3">
        <v>98</v>
      </c>
      <c r="Y99">
        <f t="shared" si="9"/>
        <v>405</v>
      </c>
      <c r="Z99" s="3">
        <v>98</v>
      </c>
      <c r="AA99">
        <f>S99-G99-C99</f>
        <v>9384</v>
      </c>
      <c r="AB99">
        <f t="shared" si="7"/>
        <v>1.0448725086293287</v>
      </c>
      <c r="AC99" s="3">
        <f t="shared" si="6"/>
        <v>98</v>
      </c>
      <c r="AD99">
        <f t="shared" si="8"/>
        <v>8909</v>
      </c>
    </row>
    <row r="100" spans="1:30">
      <c r="A100" s="1">
        <v>43994</v>
      </c>
      <c r="B100" s="3">
        <v>99</v>
      </c>
      <c r="C100">
        <v>359</v>
      </c>
      <c r="D100" s="3">
        <v>99</v>
      </c>
      <c r="E100" s="5">
        <f>C100-C99</f>
        <v>20</v>
      </c>
      <c r="F100" s="3">
        <v>99</v>
      </c>
      <c r="G100" s="5">
        <v>6219</v>
      </c>
      <c r="H100" s="3">
        <v>99</v>
      </c>
      <c r="I100">
        <f>G100/G99</f>
        <v>1.2918570835064396</v>
      </c>
      <c r="J100" s="3">
        <v>99</v>
      </c>
      <c r="K100">
        <f>G100-G99</f>
        <v>1405</v>
      </c>
      <c r="L100" s="3">
        <v>99</v>
      </c>
      <c r="M100">
        <v>801</v>
      </c>
      <c r="N100" s="3">
        <v>99</v>
      </c>
      <c r="O100">
        <v>150</v>
      </c>
      <c r="P100" s="3">
        <v>99</v>
      </c>
      <c r="Q100">
        <v>13607</v>
      </c>
      <c r="R100" s="3">
        <v>99</v>
      </c>
      <c r="S100">
        <v>14940</v>
      </c>
      <c r="T100" s="3">
        <v>99</v>
      </c>
      <c r="U100">
        <f t="shared" si="10"/>
        <v>4.1743505974793802</v>
      </c>
      <c r="V100" s="3">
        <v>99</v>
      </c>
      <c r="W100" s="7">
        <f t="shared" si="11"/>
        <v>1.0277223636238564</v>
      </c>
      <c r="X100" s="3">
        <v>99</v>
      </c>
      <c r="Y100">
        <f t="shared" si="9"/>
        <v>403</v>
      </c>
      <c r="Z100" s="3">
        <v>99</v>
      </c>
      <c r="AA100">
        <f>S100-G100-C100</f>
        <v>8362</v>
      </c>
      <c r="AB100">
        <f t="shared" si="7"/>
        <v>0.89109121909633415</v>
      </c>
      <c r="AC100" s="3">
        <f t="shared" si="6"/>
        <v>99</v>
      </c>
      <c r="AD100">
        <f t="shared" si="8"/>
        <v>8871.6666666666661</v>
      </c>
    </row>
    <row r="101" spans="1:30">
      <c r="A101" s="1">
        <v>43995</v>
      </c>
      <c r="B101" s="3">
        <v>100</v>
      </c>
      <c r="C101">
        <v>370</v>
      </c>
      <c r="D101" s="3">
        <v>100</v>
      </c>
      <c r="E101" s="5">
        <f>C101-C100</f>
        <v>11</v>
      </c>
      <c r="F101" s="3">
        <v>100</v>
      </c>
      <c r="G101" s="5">
        <v>6219</v>
      </c>
      <c r="H101" s="3">
        <v>100</v>
      </c>
      <c r="I101">
        <f>G101/G100</f>
        <v>1</v>
      </c>
      <c r="J101" s="3">
        <v>100</v>
      </c>
      <c r="K101">
        <f>G101-G100</f>
        <v>0</v>
      </c>
      <c r="L101" s="3">
        <v>100</v>
      </c>
      <c r="M101">
        <v>862</v>
      </c>
      <c r="N101" s="3">
        <v>100</v>
      </c>
      <c r="O101">
        <v>152</v>
      </c>
      <c r="P101" s="3">
        <v>100</v>
      </c>
      <c r="Q101">
        <v>14070</v>
      </c>
      <c r="R101" s="3">
        <v>100</v>
      </c>
      <c r="S101">
        <v>15458</v>
      </c>
      <c r="T101" s="3">
        <v>100</v>
      </c>
      <c r="U101">
        <f t="shared" si="10"/>
        <v>4.1891533029618895</v>
      </c>
      <c r="V101" s="3">
        <v>100</v>
      </c>
      <c r="W101" s="7">
        <f t="shared" si="11"/>
        <v>1.0346720214190093</v>
      </c>
      <c r="X101" s="3">
        <v>100</v>
      </c>
      <c r="Y101">
        <f t="shared" si="9"/>
        <v>518</v>
      </c>
      <c r="Z101" s="3">
        <v>100</v>
      </c>
      <c r="AA101">
        <f>S101-G101-C101</f>
        <v>8869</v>
      </c>
      <c r="AB101">
        <f t="shared" si="7"/>
        <v>1.0606314278880651</v>
      </c>
      <c r="AC101" s="3">
        <f t="shared" si="6"/>
        <v>100</v>
      </c>
      <c r="AD101">
        <f t="shared" si="8"/>
        <v>8889</v>
      </c>
    </row>
    <row r="102" spans="1:30">
      <c r="A102" s="1">
        <v>43996</v>
      </c>
      <c r="B102" s="3">
        <v>101</v>
      </c>
      <c r="C102">
        <v>382</v>
      </c>
      <c r="D102" s="3">
        <v>101</v>
      </c>
      <c r="E102" s="5">
        <f>C102-C101</f>
        <v>12</v>
      </c>
      <c r="F102" s="3">
        <v>101</v>
      </c>
      <c r="G102" s="5">
        <v>6219</v>
      </c>
      <c r="H102" s="3">
        <v>101</v>
      </c>
      <c r="I102">
        <f>G102/G101</f>
        <v>1</v>
      </c>
      <c r="J102" s="3">
        <v>101</v>
      </c>
      <c r="K102">
        <f>G102-G101</f>
        <v>0</v>
      </c>
      <c r="L102" s="3">
        <v>101</v>
      </c>
      <c r="M102">
        <v>928</v>
      </c>
      <c r="N102" s="3">
        <v>101</v>
      </c>
      <c r="O102">
        <v>155</v>
      </c>
      <c r="P102" s="3">
        <v>101</v>
      </c>
      <c r="Q102">
        <v>14549</v>
      </c>
      <c r="R102" s="3">
        <v>101</v>
      </c>
      <c r="S102">
        <v>16037</v>
      </c>
      <c r="T102" s="3">
        <v>101</v>
      </c>
      <c r="U102">
        <f t="shared" si="10"/>
        <v>4.2051231292036544</v>
      </c>
      <c r="V102" s="3">
        <v>101</v>
      </c>
      <c r="W102" s="7">
        <f t="shared" si="11"/>
        <v>1.0374563332902058</v>
      </c>
      <c r="X102" s="3">
        <v>101</v>
      </c>
      <c r="Y102">
        <f t="shared" si="9"/>
        <v>579</v>
      </c>
      <c r="Z102" s="3">
        <v>101</v>
      </c>
      <c r="AA102">
        <f>S102-G102-C102</f>
        <v>9436</v>
      </c>
      <c r="AB102">
        <f t="shared" si="7"/>
        <v>1.0639305445935281</v>
      </c>
      <c r="AC102" s="3">
        <f t="shared" si="6"/>
        <v>101</v>
      </c>
      <c r="AD102">
        <f t="shared" si="8"/>
        <v>9366</v>
      </c>
    </row>
    <row r="103" spans="1:30">
      <c r="A103" s="1">
        <v>43997</v>
      </c>
      <c r="B103" s="3">
        <v>102</v>
      </c>
      <c r="C103">
        <v>393</v>
      </c>
      <c r="D103" s="3">
        <v>102</v>
      </c>
      <c r="E103" s="5">
        <f>C103-C102</f>
        <v>11</v>
      </c>
      <c r="F103" s="3">
        <v>102</v>
      </c>
      <c r="G103" s="5">
        <v>6218</v>
      </c>
      <c r="H103" s="3">
        <v>102</v>
      </c>
      <c r="I103">
        <f>G103/G102</f>
        <v>0.99983920244412283</v>
      </c>
      <c r="J103" s="3">
        <v>102</v>
      </c>
      <c r="K103">
        <f>G103-G102</f>
        <v>-1</v>
      </c>
      <c r="L103" s="3">
        <v>102</v>
      </c>
      <c r="M103">
        <v>957</v>
      </c>
      <c r="N103" s="3">
        <v>102</v>
      </c>
      <c r="O103">
        <v>153</v>
      </c>
      <c r="P103" s="3">
        <v>102</v>
      </c>
      <c r="Q103">
        <v>14878</v>
      </c>
      <c r="R103" s="3">
        <v>102</v>
      </c>
      <c r="S103">
        <v>16404</v>
      </c>
      <c r="T103" s="3">
        <v>102</v>
      </c>
      <c r="U103">
        <f t="shared" si="10"/>
        <v>4.2149497606154469</v>
      </c>
      <c r="V103" s="3">
        <v>102</v>
      </c>
      <c r="W103" s="7">
        <f t="shared" si="11"/>
        <v>1.022884579410114</v>
      </c>
      <c r="X103" s="3">
        <v>102</v>
      </c>
      <c r="Y103">
        <f t="shared" si="9"/>
        <v>367</v>
      </c>
      <c r="Z103" s="3">
        <v>102</v>
      </c>
      <c r="AA103">
        <f>S103-G103-C103</f>
        <v>9793</v>
      </c>
      <c r="AB103">
        <f t="shared" si="7"/>
        <v>1.0378338278931751</v>
      </c>
      <c r="AC103" s="3">
        <v>102</v>
      </c>
      <c r="AD103">
        <f t="shared" si="8"/>
        <v>9772</v>
      </c>
    </row>
    <row r="104" spans="1:30">
      <c r="A104" s="1">
        <v>43998</v>
      </c>
      <c r="B104" s="3">
        <v>103</v>
      </c>
      <c r="C104">
        <v>407</v>
      </c>
      <c r="D104" s="3">
        <v>103</v>
      </c>
      <c r="E104" s="5">
        <f>C104-C103</f>
        <v>14</v>
      </c>
      <c r="F104" s="3">
        <v>103</v>
      </c>
      <c r="G104">
        <v>6397</v>
      </c>
      <c r="H104" s="3">
        <v>103</v>
      </c>
      <c r="I104">
        <f>G104/G103</f>
        <v>1.0287873914441943</v>
      </c>
      <c r="J104" s="3">
        <v>103</v>
      </c>
      <c r="K104">
        <f>G105-G103</f>
        <v>363</v>
      </c>
      <c r="L104" s="3">
        <v>103</v>
      </c>
      <c r="M104">
        <v>1000</v>
      </c>
      <c r="N104" s="3">
        <v>103</v>
      </c>
      <c r="O104">
        <v>153</v>
      </c>
      <c r="P104" s="3">
        <v>103</v>
      </c>
      <c r="Q104">
        <v>15306</v>
      </c>
      <c r="R104" s="3">
        <v>103</v>
      </c>
      <c r="S104">
        <v>16891</v>
      </c>
      <c r="T104" s="3">
        <v>103</v>
      </c>
      <c r="U104">
        <f>LOG10(S105)</f>
        <v>4.2403495267422189</v>
      </c>
      <c r="V104" s="3">
        <v>103</v>
      </c>
      <c r="W104" s="7">
        <f>S105/S103</f>
        <v>1.0602292123872226</v>
      </c>
      <c r="X104" s="3">
        <v>103</v>
      </c>
      <c r="Y104">
        <f t="shared" ref="Y104:Y180" si="12">S104-S103</f>
        <v>487</v>
      </c>
      <c r="Z104" s="3">
        <v>103</v>
      </c>
      <c r="AA104">
        <f>S104-G104-C104</f>
        <v>10087</v>
      </c>
      <c r="AB104">
        <f t="shared" si="7"/>
        <v>1.0300214438884918</v>
      </c>
      <c r="AC104" s="3">
        <v>103</v>
      </c>
      <c r="AD104">
        <f t="shared" si="8"/>
        <v>10089.666666666666</v>
      </c>
    </row>
    <row r="105" spans="1:30">
      <c r="A105" s="1">
        <v>43999</v>
      </c>
      <c r="B105" s="3">
        <v>104</v>
      </c>
      <c r="C105">
        <v>422</v>
      </c>
      <c r="D105" s="3">
        <v>104</v>
      </c>
      <c r="E105" s="5">
        <f>C105-C104</f>
        <v>15</v>
      </c>
      <c r="F105" s="3">
        <v>104</v>
      </c>
      <c r="G105" s="5">
        <v>6581</v>
      </c>
      <c r="H105" s="3">
        <v>104</v>
      </c>
      <c r="I105">
        <f>G105/G104</f>
        <v>1.0287634828826011</v>
      </c>
      <c r="J105" s="3">
        <v>104</v>
      </c>
      <c r="K105">
        <f>G105-G104</f>
        <v>184</v>
      </c>
      <c r="L105" s="3">
        <v>104</v>
      </c>
      <c r="M105">
        <v>1044</v>
      </c>
      <c r="N105" s="3">
        <v>104</v>
      </c>
      <c r="O105">
        <v>153</v>
      </c>
      <c r="P105" s="3">
        <v>104</v>
      </c>
      <c r="Q105">
        <v>15747</v>
      </c>
      <c r="R105" s="3">
        <v>104</v>
      </c>
      <c r="S105">
        <v>17392</v>
      </c>
      <c r="T105" s="3">
        <v>104</v>
      </c>
      <c r="U105">
        <f>LOG10(S105)</f>
        <v>4.2403495267422189</v>
      </c>
      <c r="V105" s="3">
        <v>104</v>
      </c>
      <c r="W105" s="7">
        <f t="shared" ref="W105:W180" si="13">S105/S104</f>
        <v>1.0296607660884494</v>
      </c>
      <c r="X105" s="3">
        <v>104</v>
      </c>
      <c r="Y105">
        <f t="shared" si="12"/>
        <v>501</v>
      </c>
      <c r="Z105" s="3">
        <v>104</v>
      </c>
      <c r="AA105">
        <f>S105-G105-C105</f>
        <v>10389</v>
      </c>
      <c r="AB105">
        <f t="shared" si="7"/>
        <v>1.0299395261227322</v>
      </c>
      <c r="AC105" s="3">
        <v>104</v>
      </c>
      <c r="AD105">
        <f t="shared" si="8"/>
        <v>10212</v>
      </c>
    </row>
    <row r="106" spans="1:30">
      <c r="A106" s="1">
        <v>44000</v>
      </c>
      <c r="B106" s="3">
        <v>105</v>
      </c>
      <c r="C106">
        <v>437</v>
      </c>
      <c r="D106" s="3">
        <v>105</v>
      </c>
      <c r="E106" s="5">
        <f>C106-C105</f>
        <v>15</v>
      </c>
      <c r="F106" s="3">
        <v>105</v>
      </c>
      <c r="G106" s="5">
        <v>7582</v>
      </c>
      <c r="H106" s="3">
        <v>105</v>
      </c>
      <c r="I106">
        <f>G106/G105</f>
        <v>1.1521045433824646</v>
      </c>
      <c r="J106" s="3">
        <v>105</v>
      </c>
      <c r="K106">
        <f>G106-G105</f>
        <v>1001</v>
      </c>
      <c r="L106" s="3">
        <v>105</v>
      </c>
      <c r="M106">
        <v>1139</v>
      </c>
      <c r="N106" s="3">
        <v>105</v>
      </c>
      <c r="O106">
        <v>153</v>
      </c>
      <c r="P106" s="3">
        <v>105</v>
      </c>
      <c r="Q106">
        <v>16424</v>
      </c>
      <c r="R106" s="3">
        <v>105</v>
      </c>
      <c r="S106">
        <v>18179</v>
      </c>
      <c r="T106" s="3">
        <v>105</v>
      </c>
      <c r="U106">
        <f>LOG10(S106)</f>
        <v>4.2595699896435599</v>
      </c>
      <c r="V106" s="3">
        <v>105</v>
      </c>
      <c r="W106" s="7">
        <f t="shared" si="13"/>
        <v>1.045250689972401</v>
      </c>
      <c r="X106" s="3">
        <v>105</v>
      </c>
      <c r="Y106">
        <f t="shared" si="12"/>
        <v>787</v>
      </c>
      <c r="Z106" s="3">
        <v>105</v>
      </c>
      <c r="AA106">
        <f>S106-G106-C106</f>
        <v>10160</v>
      </c>
      <c r="AB106">
        <f t="shared" si="7"/>
        <v>0.97795745500048126</v>
      </c>
      <c r="AC106" s="3">
        <v>105</v>
      </c>
      <c r="AD106">
        <f t="shared" si="8"/>
        <v>10412</v>
      </c>
    </row>
    <row r="107" spans="1:30">
      <c r="A107" s="1">
        <v>44001</v>
      </c>
      <c r="B107" s="3">
        <v>106</v>
      </c>
      <c r="C107">
        <v>449</v>
      </c>
      <c r="D107" s="3">
        <v>106</v>
      </c>
      <c r="E107" s="5">
        <f>C107-C106</f>
        <v>12</v>
      </c>
      <c r="F107" s="3">
        <v>106</v>
      </c>
      <c r="G107" s="5">
        <v>8105</v>
      </c>
      <c r="H107" s="3">
        <v>106</v>
      </c>
      <c r="I107">
        <f>G107/G106</f>
        <v>1.068979161171195</v>
      </c>
      <c r="J107" s="3">
        <v>106</v>
      </c>
      <c r="K107">
        <f>G107-G106</f>
        <v>523</v>
      </c>
      <c r="L107" s="3">
        <v>106</v>
      </c>
      <c r="M107">
        <v>1177</v>
      </c>
      <c r="N107" s="3">
        <v>106</v>
      </c>
      <c r="O107">
        <v>153</v>
      </c>
      <c r="P107" s="3">
        <v>106</v>
      </c>
      <c r="Q107">
        <v>17436</v>
      </c>
      <c r="R107" s="3">
        <v>106</v>
      </c>
      <c r="S107">
        <v>19241</v>
      </c>
      <c r="T107" s="3">
        <v>106</v>
      </c>
      <c r="U107">
        <f>LOG10(S107)</f>
        <v>4.2842276395934809</v>
      </c>
      <c r="V107" s="3">
        <v>106</v>
      </c>
      <c r="W107" s="7">
        <f t="shared" si="13"/>
        <v>1.0584190549535177</v>
      </c>
      <c r="X107" s="3">
        <v>106</v>
      </c>
      <c r="Y107">
        <f t="shared" si="12"/>
        <v>1062</v>
      </c>
      <c r="Z107" s="3">
        <v>106</v>
      </c>
      <c r="AA107">
        <f>S107-G107-C107</f>
        <v>10687</v>
      </c>
      <c r="AB107">
        <f t="shared" si="7"/>
        <v>1.0518700787401576</v>
      </c>
      <c r="AC107" s="3">
        <v>106</v>
      </c>
      <c r="AD107">
        <f t="shared" si="8"/>
        <v>10682.333333333334</v>
      </c>
    </row>
    <row r="108" spans="1:30">
      <c r="A108" s="1">
        <v>44002</v>
      </c>
      <c r="B108" s="3">
        <v>107</v>
      </c>
      <c r="C108">
        <v>463</v>
      </c>
      <c r="D108" s="3">
        <v>107</v>
      </c>
      <c r="E108" s="5">
        <f>C108-C107</f>
        <v>14</v>
      </c>
      <c r="F108" s="3">
        <v>107</v>
      </c>
      <c r="G108" s="5">
        <v>8104</v>
      </c>
      <c r="H108" s="3">
        <v>107</v>
      </c>
      <c r="I108">
        <f>G108/G107</f>
        <v>0.99987661937075878</v>
      </c>
      <c r="J108" s="3">
        <v>107</v>
      </c>
      <c r="K108">
        <f>G108-G107</f>
        <v>-1</v>
      </c>
      <c r="L108" s="3">
        <v>107</v>
      </c>
      <c r="M108">
        <v>1231</v>
      </c>
      <c r="N108" s="3">
        <v>107</v>
      </c>
      <c r="O108">
        <v>153</v>
      </c>
      <c r="P108" s="3">
        <v>107</v>
      </c>
      <c r="Q108">
        <v>17894</v>
      </c>
      <c r="R108" s="3">
        <v>107</v>
      </c>
      <c r="S108">
        <v>19767</v>
      </c>
      <c r="T108" s="3">
        <v>107</v>
      </c>
      <c r="U108">
        <f>LOG10(S108)</f>
        <v>4.2959407622671986</v>
      </c>
      <c r="V108" s="3">
        <v>107</v>
      </c>
      <c r="W108" s="7">
        <f t="shared" si="13"/>
        <v>1.0273374564731563</v>
      </c>
      <c r="X108" s="3">
        <v>107</v>
      </c>
      <c r="Y108">
        <f t="shared" si="12"/>
        <v>526</v>
      </c>
      <c r="Z108" s="3">
        <v>107</v>
      </c>
      <c r="AA108">
        <f>S108-G108-C108</f>
        <v>11200</v>
      </c>
      <c r="AB108">
        <f t="shared" si="7"/>
        <v>1.0480022457190981</v>
      </c>
      <c r="AC108" s="3">
        <v>107</v>
      </c>
      <c r="AD108">
        <f t="shared" si="8"/>
        <v>11336.666666666666</v>
      </c>
    </row>
    <row r="109" spans="1:30">
      <c r="A109" s="1">
        <v>44003</v>
      </c>
      <c r="B109" s="3">
        <v>108</v>
      </c>
      <c r="C109">
        <v>482</v>
      </c>
      <c r="D109" s="3">
        <v>108</v>
      </c>
      <c r="E109" s="5">
        <f>C109-C108</f>
        <v>19</v>
      </c>
      <c r="F109" s="3">
        <v>108</v>
      </c>
      <c r="G109" s="5">
        <v>8104</v>
      </c>
      <c r="H109" s="3">
        <v>108</v>
      </c>
      <c r="I109">
        <f>G109/G108</f>
        <v>1</v>
      </c>
      <c r="J109" s="3">
        <v>108</v>
      </c>
      <c r="K109">
        <f>G109-G108</f>
        <v>0</v>
      </c>
      <c r="L109" s="3">
        <v>108</v>
      </c>
      <c r="M109">
        <v>1303</v>
      </c>
      <c r="N109" s="3">
        <v>108</v>
      </c>
      <c r="O109">
        <v>148</v>
      </c>
      <c r="P109" s="3">
        <v>108</v>
      </c>
      <c r="Q109">
        <v>18748</v>
      </c>
      <c r="R109" s="3">
        <v>108</v>
      </c>
      <c r="S109">
        <v>20709</v>
      </c>
      <c r="T109" s="3">
        <v>108</v>
      </c>
      <c r="U109">
        <f>LOG10(S110)</f>
        <v>4.3332658607261738</v>
      </c>
      <c r="V109" s="3">
        <v>108</v>
      </c>
      <c r="W109" s="7">
        <f t="shared" si="13"/>
        <v>1.0476551828805585</v>
      </c>
      <c r="X109" s="3">
        <v>108</v>
      </c>
      <c r="Y109">
        <f t="shared" si="12"/>
        <v>942</v>
      </c>
      <c r="Z109" s="3">
        <v>108</v>
      </c>
      <c r="AA109">
        <f>S109-G109-C109</f>
        <v>12123</v>
      </c>
      <c r="AB109">
        <f t="shared" si="7"/>
        <v>1.0824107142857142</v>
      </c>
      <c r="AC109" s="3">
        <v>108</v>
      </c>
      <c r="AD109">
        <f t="shared" si="8"/>
        <v>11845.333333333334</v>
      </c>
    </row>
    <row r="110" spans="1:30">
      <c r="A110" s="1">
        <v>44004</v>
      </c>
      <c r="B110" s="3">
        <v>109</v>
      </c>
      <c r="C110">
        <v>497</v>
      </c>
      <c r="D110" s="3">
        <v>109</v>
      </c>
      <c r="E110" s="5">
        <f>C110-C109</f>
        <v>15</v>
      </c>
      <c r="F110" s="3">
        <v>109</v>
      </c>
      <c r="G110">
        <v>8831</v>
      </c>
      <c r="H110" s="3">
        <v>109</v>
      </c>
      <c r="I110">
        <f>G110/G109</f>
        <v>1.0897087857847976</v>
      </c>
      <c r="J110" s="3">
        <v>109</v>
      </c>
      <c r="K110">
        <f>G110-G109</f>
        <v>727</v>
      </c>
      <c r="L110" s="3">
        <v>109</v>
      </c>
      <c r="M110">
        <v>1358</v>
      </c>
      <c r="N110" s="3">
        <v>109</v>
      </c>
      <c r="O110">
        <v>148</v>
      </c>
      <c r="P110" s="3">
        <v>109</v>
      </c>
      <c r="Q110">
        <v>6178</v>
      </c>
      <c r="R110" s="3">
        <v>109</v>
      </c>
      <c r="S110">
        <v>21541</v>
      </c>
      <c r="T110" s="3">
        <v>109</v>
      </c>
      <c r="U110">
        <f t="shared" ref="U110:U180" si="14">LOG10(S110)</f>
        <v>4.3332658607261738</v>
      </c>
      <c r="V110" s="3">
        <v>109</v>
      </c>
      <c r="W110" s="7">
        <f t="shared" si="13"/>
        <v>1.0401757689893283</v>
      </c>
      <c r="X110" s="3">
        <v>109</v>
      </c>
      <c r="Y110">
        <f t="shared" si="12"/>
        <v>832</v>
      </c>
      <c r="Z110" s="3">
        <v>109</v>
      </c>
      <c r="AA110">
        <f>S110-G110-C110</f>
        <v>12213</v>
      </c>
      <c r="AB110">
        <f t="shared" si="7"/>
        <v>1.0074239049740163</v>
      </c>
      <c r="AC110" s="3">
        <v>109</v>
      </c>
      <c r="AD110">
        <f t="shared" si="8"/>
        <v>12203.333333333334</v>
      </c>
    </row>
    <row r="111" spans="1:30">
      <c r="A111" s="1">
        <v>44005</v>
      </c>
      <c r="B111" s="3">
        <v>110</v>
      </c>
      <c r="C111">
        <v>512</v>
      </c>
      <c r="D111" s="3">
        <v>110</v>
      </c>
      <c r="E111" s="5">
        <f>C111-C110</f>
        <v>15</v>
      </c>
      <c r="F111" s="3">
        <v>110</v>
      </c>
      <c r="G111">
        <v>9623</v>
      </c>
      <c r="H111" s="3">
        <v>110</v>
      </c>
      <c r="I111">
        <f>G111/G110</f>
        <v>1.0896840674895256</v>
      </c>
      <c r="J111" s="3">
        <v>110</v>
      </c>
      <c r="K111">
        <f>G111-G110</f>
        <v>792</v>
      </c>
      <c r="L111" s="3">
        <v>110</v>
      </c>
      <c r="M111">
        <v>1415</v>
      </c>
      <c r="N111" s="3">
        <v>110</v>
      </c>
      <c r="O111">
        <v>147</v>
      </c>
      <c r="P111" s="3">
        <v>110</v>
      </c>
      <c r="Q111">
        <v>2036</v>
      </c>
      <c r="R111" s="3">
        <v>110</v>
      </c>
      <c r="S111">
        <v>22409</v>
      </c>
      <c r="T111" s="3">
        <v>110</v>
      </c>
      <c r="U111">
        <f t="shared" si="14"/>
        <v>4.3504224766077098</v>
      </c>
      <c r="V111" s="3">
        <v>110</v>
      </c>
      <c r="W111" s="7">
        <f t="shared" si="13"/>
        <v>1.0402952509168562</v>
      </c>
      <c r="X111" s="3">
        <v>110</v>
      </c>
      <c r="Y111">
        <f t="shared" si="12"/>
        <v>868</v>
      </c>
      <c r="Z111" s="3">
        <v>110</v>
      </c>
      <c r="AA111">
        <f>S111-G111-C111</f>
        <v>12274</v>
      </c>
      <c r="AB111">
        <f t="shared" si="7"/>
        <v>1.0049946778023418</v>
      </c>
      <c r="AC111" s="3">
        <v>110</v>
      </c>
      <c r="AD111">
        <f t="shared" si="8"/>
        <v>12567.333333333334</v>
      </c>
    </row>
    <row r="112" spans="1:30">
      <c r="A112" s="1">
        <v>44006</v>
      </c>
      <c r="B112" s="3">
        <v>111</v>
      </c>
      <c r="C112">
        <v>530</v>
      </c>
      <c r="D112" s="3">
        <v>111</v>
      </c>
      <c r="E112" s="5">
        <f>C112-C111</f>
        <v>18</v>
      </c>
      <c r="F112" s="3">
        <v>111</v>
      </c>
      <c r="G112">
        <v>9622</v>
      </c>
      <c r="H112" s="3">
        <v>111</v>
      </c>
      <c r="I112">
        <f>G112/G111</f>
        <v>0.99989608230281612</v>
      </c>
      <c r="J112" s="3">
        <v>111</v>
      </c>
      <c r="K112">
        <f>G112-G111</f>
        <v>-1</v>
      </c>
      <c r="L112" s="3">
        <v>111</v>
      </c>
      <c r="M112">
        <v>1468</v>
      </c>
      <c r="N112" s="3">
        <v>111</v>
      </c>
      <c r="O112">
        <v>146</v>
      </c>
      <c r="P112" s="3">
        <v>111</v>
      </c>
      <c r="Q112">
        <v>21194</v>
      </c>
      <c r="R112" s="3">
        <v>111</v>
      </c>
      <c r="S112">
        <v>23367</v>
      </c>
      <c r="T112" s="3">
        <v>111</v>
      </c>
      <c r="U112">
        <f t="shared" si="14"/>
        <v>4.3686029585591823</v>
      </c>
      <c r="V112" s="3">
        <v>111</v>
      </c>
      <c r="W112" s="7">
        <f t="shared" si="13"/>
        <v>1.0427506805301441</v>
      </c>
      <c r="X112" s="3">
        <v>111</v>
      </c>
      <c r="Y112">
        <f t="shared" si="12"/>
        <v>958</v>
      </c>
      <c r="Z112" s="3">
        <v>111</v>
      </c>
      <c r="AA112">
        <f>S112-G112-C112</f>
        <v>13215</v>
      </c>
      <c r="AB112">
        <f t="shared" si="7"/>
        <v>1.0766661235131172</v>
      </c>
      <c r="AC112" s="3">
        <v>111</v>
      </c>
      <c r="AD112">
        <f t="shared" si="8"/>
        <v>13321.333333333334</v>
      </c>
    </row>
    <row r="113" spans="1:30">
      <c r="A113" s="1">
        <v>44007</v>
      </c>
      <c r="B113" s="3">
        <v>112</v>
      </c>
      <c r="C113">
        <v>545</v>
      </c>
      <c r="D113" s="3">
        <v>112</v>
      </c>
      <c r="E113" s="5">
        <f>C113-C112</f>
        <v>15</v>
      </c>
      <c r="F113" s="3">
        <v>112</v>
      </c>
      <c r="G113">
        <v>9616</v>
      </c>
      <c r="H113" s="3">
        <v>112</v>
      </c>
      <c r="I113">
        <f>G113/G112</f>
        <v>0.99937642901683643</v>
      </c>
      <c r="J113" s="3">
        <v>112</v>
      </c>
      <c r="K113">
        <f>G113-G112</f>
        <v>-6</v>
      </c>
      <c r="L113" s="3">
        <v>112</v>
      </c>
      <c r="M113">
        <v>1553</v>
      </c>
      <c r="N113" s="3">
        <v>112</v>
      </c>
      <c r="O113">
        <v>145</v>
      </c>
      <c r="P113" s="3">
        <v>112</v>
      </c>
      <c r="Q113">
        <v>22362</v>
      </c>
      <c r="R113" s="3">
        <v>112</v>
      </c>
      <c r="S113">
        <v>24636</v>
      </c>
      <c r="T113" s="3">
        <v>112</v>
      </c>
      <c r="U113">
        <f t="shared" si="14"/>
        <v>4.3915701954182165</v>
      </c>
      <c r="V113" s="3">
        <v>112</v>
      </c>
      <c r="W113" s="7">
        <f t="shared" si="13"/>
        <v>1.0543073565284375</v>
      </c>
      <c r="X113" s="3">
        <v>112</v>
      </c>
      <c r="Y113">
        <f t="shared" si="12"/>
        <v>1269</v>
      </c>
      <c r="Z113" s="3">
        <v>112</v>
      </c>
      <c r="AA113">
        <f>S113-G113-C113</f>
        <v>14475</v>
      </c>
      <c r="AB113">
        <f t="shared" si="7"/>
        <v>1.0953461975028378</v>
      </c>
      <c r="AC113" s="3">
        <v>112</v>
      </c>
      <c r="AD113">
        <f t="shared" si="8"/>
        <v>14163.666666666666</v>
      </c>
    </row>
    <row r="114" spans="1:30">
      <c r="A114" s="1">
        <v>44008</v>
      </c>
      <c r="B114" s="3">
        <v>113</v>
      </c>
      <c r="C114">
        <f>C113+E114</f>
        <v>564</v>
      </c>
      <c r="D114" s="3">
        <v>113</v>
      </c>
      <c r="E114">
        <v>19</v>
      </c>
      <c r="F114" s="3">
        <v>113</v>
      </c>
      <c r="G114">
        <v>10175</v>
      </c>
      <c r="H114" s="3">
        <v>113</v>
      </c>
      <c r="I114">
        <f>G114/G113</f>
        <v>1.0581322795341097</v>
      </c>
      <c r="J114" s="3">
        <v>113</v>
      </c>
      <c r="K114">
        <f>G114-G113</f>
        <v>559</v>
      </c>
      <c r="L114" s="3">
        <v>113</v>
      </c>
      <c r="M114">
        <v>1616</v>
      </c>
      <c r="N114" s="3">
        <v>113</v>
      </c>
      <c r="O114">
        <v>145</v>
      </c>
      <c r="P114" s="3">
        <v>113</v>
      </c>
      <c r="Q114">
        <v>23265</v>
      </c>
      <c r="R114" s="3">
        <v>113</v>
      </c>
      <c r="S114">
        <v>25540</v>
      </c>
      <c r="T114" s="3">
        <v>113</v>
      </c>
      <c r="U114">
        <f t="shared" si="14"/>
        <v>4.4072208929273966</v>
      </c>
      <c r="V114" s="3">
        <v>113</v>
      </c>
      <c r="W114" s="7">
        <f t="shared" si="13"/>
        <v>1.0366942685500893</v>
      </c>
      <c r="X114" s="3">
        <v>113</v>
      </c>
      <c r="Y114">
        <f t="shared" si="12"/>
        <v>904</v>
      </c>
      <c r="Z114" s="3">
        <v>113</v>
      </c>
      <c r="AA114">
        <f>S114-G114-C114</f>
        <v>14801</v>
      </c>
      <c r="AB114">
        <f t="shared" si="7"/>
        <v>1.0225215889464594</v>
      </c>
      <c r="AC114" s="3">
        <v>113</v>
      </c>
      <c r="AD114">
        <f t="shared" si="8"/>
        <v>15013</v>
      </c>
    </row>
    <row r="115" spans="1:30">
      <c r="A115" s="1">
        <v>44009</v>
      </c>
      <c r="B115" s="3">
        <v>114</v>
      </c>
      <c r="C115">
        <f>C114+E115</f>
        <v>588</v>
      </c>
      <c r="D115" s="3">
        <v>114</v>
      </c>
      <c r="E115">
        <v>24</v>
      </c>
      <c r="F115" s="3">
        <v>114</v>
      </c>
      <c r="G115">
        <v>10767</v>
      </c>
      <c r="H115" s="3">
        <v>114</v>
      </c>
      <c r="I115">
        <f>G115/G114</f>
        <v>1.0581818181818181</v>
      </c>
      <c r="J115" s="3">
        <v>114</v>
      </c>
      <c r="K115">
        <f>G115-G114</f>
        <v>592</v>
      </c>
      <c r="L115" s="3">
        <v>114</v>
      </c>
      <c r="M115">
        <v>1683</v>
      </c>
      <c r="N115" s="3">
        <v>114</v>
      </c>
      <c r="O115">
        <v>145</v>
      </c>
      <c r="P115" s="3">
        <v>114</v>
      </c>
      <c r="Q115">
        <v>24204</v>
      </c>
      <c r="R115" s="3">
        <v>114</v>
      </c>
      <c r="S115">
        <v>27118</v>
      </c>
      <c r="T115" s="3">
        <v>114</v>
      </c>
      <c r="U115">
        <f t="shared" si="14"/>
        <v>4.4332576563973491</v>
      </c>
      <c r="V115" s="3">
        <v>114</v>
      </c>
      <c r="W115" s="7">
        <f t="shared" si="13"/>
        <v>1.0617854346123727</v>
      </c>
      <c r="X115" s="3">
        <v>114</v>
      </c>
      <c r="Y115">
        <f t="shared" si="12"/>
        <v>1578</v>
      </c>
      <c r="Z115" s="3">
        <v>114</v>
      </c>
      <c r="AA115">
        <f>S115-G115-C115</f>
        <v>15763</v>
      </c>
      <c r="AB115">
        <f t="shared" si="7"/>
        <v>1.0649956084048375</v>
      </c>
      <c r="AC115" s="3">
        <v>114</v>
      </c>
      <c r="AD115">
        <f t="shared" si="8"/>
        <v>15493.333333333334</v>
      </c>
    </row>
    <row r="116" spans="1:30">
      <c r="A116" s="1">
        <v>44010</v>
      </c>
      <c r="B116" s="3">
        <v>115</v>
      </c>
      <c r="C116">
        <f>C115+30</f>
        <v>618</v>
      </c>
      <c r="D116" s="3">
        <v>115</v>
      </c>
      <c r="E116">
        <v>30</v>
      </c>
      <c r="F116" s="3">
        <v>115</v>
      </c>
      <c r="G116">
        <v>11393</v>
      </c>
      <c r="H116" s="3">
        <v>115</v>
      </c>
      <c r="I116">
        <f>G116/G115</f>
        <v>1.0581406148416457</v>
      </c>
      <c r="J116" s="3">
        <v>115</v>
      </c>
      <c r="K116">
        <f>G116-G115</f>
        <v>626</v>
      </c>
      <c r="L116" s="3">
        <v>115</v>
      </c>
      <c r="M116">
        <v>1751</v>
      </c>
      <c r="N116" s="3">
        <v>115</v>
      </c>
      <c r="O116">
        <v>145</v>
      </c>
      <c r="P116" s="3">
        <v>115</v>
      </c>
      <c r="Q116">
        <v>25182</v>
      </c>
      <c r="R116" s="3">
        <v>115</v>
      </c>
      <c r="S116">
        <v>27927</v>
      </c>
      <c r="T116" s="3">
        <v>115</v>
      </c>
      <c r="U116">
        <f t="shared" si="14"/>
        <v>4.4460242850234906</v>
      </c>
      <c r="V116" s="3">
        <v>115</v>
      </c>
      <c r="W116" s="7">
        <f t="shared" si="13"/>
        <v>1.0298325835238586</v>
      </c>
      <c r="X116" s="3">
        <v>115</v>
      </c>
      <c r="Y116">
        <f t="shared" si="12"/>
        <v>809</v>
      </c>
      <c r="Z116" s="3">
        <v>115</v>
      </c>
      <c r="AA116">
        <f>S116-G116-C116</f>
        <v>15916</v>
      </c>
      <c r="AB116">
        <f t="shared" si="7"/>
        <v>1.0097062741863858</v>
      </c>
      <c r="AC116" s="3">
        <v>115</v>
      </c>
      <c r="AD116">
        <f t="shared" si="8"/>
        <v>16159.666666666666</v>
      </c>
    </row>
    <row r="117" spans="1:30">
      <c r="A117" s="1">
        <v>44011</v>
      </c>
      <c r="B117" s="3">
        <v>116</v>
      </c>
      <c r="C117">
        <v>648</v>
      </c>
      <c r="D117" s="3">
        <v>116</v>
      </c>
      <c r="E117" s="5">
        <f>C117-C116</f>
        <v>30</v>
      </c>
      <c r="F117" s="3">
        <v>116</v>
      </c>
      <c r="G117">
        <v>12055</v>
      </c>
      <c r="H117" s="3">
        <v>116</v>
      </c>
      <c r="I117">
        <f>G117/G116</f>
        <v>1.0581058544720443</v>
      </c>
      <c r="J117" s="3">
        <v>116</v>
      </c>
      <c r="K117">
        <f>G117-G116</f>
        <v>662</v>
      </c>
      <c r="L117" s="3">
        <v>116</v>
      </c>
      <c r="M117">
        <v>1823</v>
      </c>
      <c r="N117" s="3">
        <v>116</v>
      </c>
      <c r="O117">
        <v>145</v>
      </c>
      <c r="P117" s="3">
        <v>116</v>
      </c>
      <c r="Q117">
        <v>26199</v>
      </c>
      <c r="R117" s="3">
        <v>116</v>
      </c>
      <c r="S117">
        <f>S116+1576</f>
        <v>29503</v>
      </c>
      <c r="T117" s="3">
        <v>116</v>
      </c>
      <c r="U117">
        <f t="shared" si="14"/>
        <v>4.4698661792731427</v>
      </c>
      <c r="V117" s="3">
        <v>116</v>
      </c>
      <c r="W117" s="7">
        <f t="shared" si="13"/>
        <v>1.0564328427686469</v>
      </c>
      <c r="X117" s="3">
        <v>116</v>
      </c>
      <c r="Y117">
        <f t="shared" si="12"/>
        <v>1576</v>
      </c>
      <c r="Z117" s="3">
        <v>116</v>
      </c>
      <c r="AA117">
        <f>S117-G117-C117</f>
        <v>16800</v>
      </c>
      <c r="AB117">
        <f t="shared" si="7"/>
        <v>1.0555415933651671</v>
      </c>
      <c r="AC117" s="3">
        <v>116</v>
      </c>
      <c r="AD117">
        <f t="shared" si="8"/>
        <v>16432.333333333332</v>
      </c>
    </row>
    <row r="118" spans="1:30">
      <c r="A118" s="1">
        <v>44012</v>
      </c>
      <c r="B118" s="3">
        <v>117</v>
      </c>
      <c r="C118">
        <v>680</v>
      </c>
      <c r="D118" s="3">
        <v>117</v>
      </c>
      <c r="E118" s="5">
        <f>C118-C117</f>
        <v>32</v>
      </c>
      <c r="F118" s="3">
        <v>117</v>
      </c>
      <c r="G118">
        <v>12756</v>
      </c>
      <c r="H118" s="3">
        <v>117</v>
      </c>
      <c r="I118">
        <f>G118/G117</f>
        <v>1.05815014516798</v>
      </c>
      <c r="J118" s="3">
        <v>117</v>
      </c>
      <c r="K118">
        <f>G118-G117</f>
        <v>701</v>
      </c>
      <c r="L118" s="3">
        <v>117</v>
      </c>
      <c r="M118">
        <v>1901</v>
      </c>
      <c r="N118" s="3">
        <v>117</v>
      </c>
      <c r="O118">
        <v>145</v>
      </c>
      <c r="P118" s="3">
        <v>117</v>
      </c>
      <c r="Q118">
        <v>27257</v>
      </c>
      <c r="R118" s="3">
        <v>117</v>
      </c>
      <c r="S118">
        <v>30017</v>
      </c>
      <c r="T118" s="3">
        <v>117</v>
      </c>
      <c r="U118">
        <f t="shared" si="14"/>
        <v>4.4773672852240134</v>
      </c>
      <c r="V118" s="3">
        <v>117</v>
      </c>
      <c r="W118" s="7">
        <f t="shared" si="13"/>
        <v>1.0174219570891097</v>
      </c>
      <c r="X118" s="3">
        <v>117</v>
      </c>
      <c r="Y118">
        <f t="shared" si="12"/>
        <v>514</v>
      </c>
      <c r="Z118" s="3">
        <v>117</v>
      </c>
      <c r="AA118">
        <f>S118-G118-C118</f>
        <v>16581</v>
      </c>
      <c r="AB118">
        <f t="shared" si="7"/>
        <v>0.98696428571428574</v>
      </c>
      <c r="AC118" s="3">
        <v>117</v>
      </c>
      <c r="AD118">
        <f t="shared" si="8"/>
        <v>17011</v>
      </c>
    </row>
    <row r="119" spans="1:30">
      <c r="A119" s="1">
        <v>44013</v>
      </c>
      <c r="B119" s="3">
        <v>118</v>
      </c>
      <c r="C119">
        <v>699</v>
      </c>
      <c r="D119" s="3">
        <v>118</v>
      </c>
      <c r="E119" s="5">
        <f>C119-C118</f>
        <v>19</v>
      </c>
      <c r="F119" s="3">
        <v>118</v>
      </c>
      <c r="G119">
        <v>13066</v>
      </c>
      <c r="H119" s="3">
        <v>118</v>
      </c>
      <c r="I119">
        <f>G119/G118</f>
        <v>1.024302289118846</v>
      </c>
      <c r="J119" s="3">
        <v>118</v>
      </c>
      <c r="K119">
        <f>G119-G118</f>
        <v>310</v>
      </c>
      <c r="L119" s="3">
        <v>118</v>
      </c>
      <c r="M119">
        <v>2018</v>
      </c>
      <c r="N119" s="3">
        <v>118</v>
      </c>
      <c r="O119">
        <v>145</v>
      </c>
      <c r="P119" s="3">
        <v>118</v>
      </c>
      <c r="Q119">
        <v>28517</v>
      </c>
      <c r="R119" s="3">
        <v>118</v>
      </c>
      <c r="S119">
        <v>31417</v>
      </c>
      <c r="T119" s="3">
        <v>118</v>
      </c>
      <c r="U119">
        <f t="shared" si="14"/>
        <v>4.4971647120327356</v>
      </c>
      <c r="V119" s="3">
        <v>118</v>
      </c>
      <c r="W119" s="7">
        <f t="shared" si="13"/>
        <v>1.0466402371989205</v>
      </c>
      <c r="X119" s="3">
        <v>118</v>
      </c>
      <c r="Y119">
        <f t="shared" si="12"/>
        <v>1400</v>
      </c>
      <c r="Z119" s="3">
        <v>118</v>
      </c>
      <c r="AA119">
        <f>S119-G119-C119</f>
        <v>17652</v>
      </c>
      <c r="AB119">
        <f t="shared" si="7"/>
        <v>1.0645920028948797</v>
      </c>
      <c r="AC119" s="3">
        <v>118</v>
      </c>
      <c r="AD119">
        <f t="shared" si="8"/>
        <v>17636.666666666668</v>
      </c>
    </row>
    <row r="120" spans="1:30">
      <c r="A120" s="1">
        <v>44014</v>
      </c>
      <c r="B120" s="3">
        <v>119</v>
      </c>
      <c r="C120">
        <v>729</v>
      </c>
      <c r="D120" s="3">
        <v>119</v>
      </c>
      <c r="E120" s="5">
        <f>C120-C119</f>
        <v>30</v>
      </c>
      <c r="F120" s="3">
        <v>119</v>
      </c>
      <c r="G120" s="5">
        <v>13317</v>
      </c>
      <c r="H120" s="3">
        <v>119</v>
      </c>
      <c r="I120">
        <f>G120/G119</f>
        <v>1.0192101637838664</v>
      </c>
      <c r="J120" s="3">
        <v>119</v>
      </c>
      <c r="K120">
        <f>G120-G119</f>
        <v>251</v>
      </c>
      <c r="L120" s="3">
        <v>119</v>
      </c>
      <c r="M120">
        <v>2086</v>
      </c>
      <c r="N120" s="3">
        <v>119</v>
      </c>
      <c r="O120">
        <v>144</v>
      </c>
      <c r="P120" s="3">
        <v>119</v>
      </c>
      <c r="Q120">
        <v>29628</v>
      </c>
      <c r="R120" s="3">
        <v>119</v>
      </c>
      <c r="S120">
        <v>32723</v>
      </c>
      <c r="T120" s="3">
        <v>119</v>
      </c>
      <c r="U120">
        <f t="shared" si="14"/>
        <v>4.514853112350159</v>
      </c>
      <c r="V120" s="3">
        <v>119</v>
      </c>
      <c r="W120" s="7">
        <f t="shared" si="13"/>
        <v>1.0415698507177642</v>
      </c>
      <c r="X120" s="3">
        <v>119</v>
      </c>
      <c r="Y120">
        <f t="shared" si="12"/>
        <v>1306</v>
      </c>
      <c r="Z120" s="3">
        <v>119</v>
      </c>
      <c r="AA120">
        <f>S120-G120-C120</f>
        <v>18677</v>
      </c>
      <c r="AB120">
        <f t="shared" si="7"/>
        <v>1.0580670745524587</v>
      </c>
      <c r="AC120" s="3">
        <v>119</v>
      </c>
      <c r="AD120">
        <f t="shared" si="8"/>
        <v>18709</v>
      </c>
    </row>
    <row r="121" spans="1:30">
      <c r="A121" s="1">
        <v>44015</v>
      </c>
      <c r="B121" s="3">
        <v>120</v>
      </c>
      <c r="C121">
        <v>760</v>
      </c>
      <c r="D121" s="3">
        <v>120</v>
      </c>
      <c r="E121" s="5">
        <f>C121-C120</f>
        <v>31</v>
      </c>
      <c r="F121" s="3">
        <v>120</v>
      </c>
      <c r="G121" s="5">
        <v>13573</v>
      </c>
      <c r="H121" s="3">
        <v>120</v>
      </c>
      <c r="I121">
        <f>G121/G120</f>
        <v>1.019223548847338</v>
      </c>
      <c r="J121" s="3">
        <v>120</v>
      </c>
      <c r="K121">
        <f>G121-G120</f>
        <v>256</v>
      </c>
      <c r="L121" s="3">
        <v>120</v>
      </c>
      <c r="M121">
        <v>2157</v>
      </c>
      <c r="N121" s="3">
        <v>120</v>
      </c>
      <c r="O121">
        <v>144</v>
      </c>
      <c r="P121" s="3">
        <v>120</v>
      </c>
      <c r="Q121">
        <v>30783</v>
      </c>
      <c r="R121" s="3">
        <v>120</v>
      </c>
      <c r="S121">
        <v>34131</v>
      </c>
      <c r="T121" s="3">
        <v>120</v>
      </c>
      <c r="U121">
        <f t="shared" si="14"/>
        <v>4.5331490128060246</v>
      </c>
      <c r="V121" s="3">
        <v>120</v>
      </c>
      <c r="W121" s="7">
        <f t="shared" si="13"/>
        <v>1.0430278397457446</v>
      </c>
      <c r="X121" s="3">
        <v>120</v>
      </c>
      <c r="Y121">
        <f t="shared" si="12"/>
        <v>1408</v>
      </c>
      <c r="Z121" s="3">
        <v>120</v>
      </c>
      <c r="AA121">
        <f>S121-G121-C121</f>
        <v>19798</v>
      </c>
      <c r="AB121">
        <f t="shared" si="7"/>
        <v>1.0600203458799593</v>
      </c>
      <c r="AC121" s="3">
        <v>120</v>
      </c>
      <c r="AD121">
        <f t="shared" si="8"/>
        <v>19705.333333333332</v>
      </c>
    </row>
    <row r="122" spans="1:30">
      <c r="A122" s="1">
        <v>44016</v>
      </c>
      <c r="B122" s="3">
        <v>121</v>
      </c>
      <c r="C122">
        <v>792</v>
      </c>
      <c r="D122" s="3">
        <v>121</v>
      </c>
      <c r="E122" s="5">
        <f>C122-C121</f>
        <v>32</v>
      </c>
      <c r="F122" s="3">
        <v>121</v>
      </c>
      <c r="G122" s="5">
        <v>13833</v>
      </c>
      <c r="H122" s="3">
        <v>121</v>
      </c>
      <c r="I122">
        <f>G122/G121</f>
        <v>1.0191556767111176</v>
      </c>
      <c r="J122" s="3">
        <v>121</v>
      </c>
      <c r="K122">
        <f>G122-G121</f>
        <v>260</v>
      </c>
      <c r="L122" s="3">
        <v>121</v>
      </c>
      <c r="M122">
        <v>2230</v>
      </c>
      <c r="N122" s="3">
        <v>121</v>
      </c>
      <c r="O122">
        <v>143</v>
      </c>
      <c r="P122" s="3">
        <v>121</v>
      </c>
      <c r="Q122">
        <v>31982</v>
      </c>
      <c r="R122" s="3">
        <v>121</v>
      </c>
      <c r="S122">
        <v>35266</v>
      </c>
      <c r="T122" s="3">
        <v>121</v>
      </c>
      <c r="U122">
        <f t="shared" si="14"/>
        <v>4.547356203176351</v>
      </c>
      <c r="V122" s="3">
        <v>121</v>
      </c>
      <c r="W122" s="7">
        <f t="shared" si="13"/>
        <v>1.0332542263631304</v>
      </c>
      <c r="X122" s="3">
        <v>121</v>
      </c>
      <c r="Y122">
        <f t="shared" si="12"/>
        <v>1135</v>
      </c>
      <c r="Z122" s="3">
        <v>121</v>
      </c>
      <c r="AA122">
        <f>S122-G122-C122</f>
        <v>20641</v>
      </c>
      <c r="AB122">
        <f t="shared" si="7"/>
        <v>1.042580058591777</v>
      </c>
      <c r="AC122" s="3">
        <v>121</v>
      </c>
      <c r="AD122">
        <f t="shared" si="8"/>
        <v>20689.333333333332</v>
      </c>
    </row>
    <row r="123" spans="1:30">
      <c r="A123" s="1">
        <v>44017</v>
      </c>
      <c r="B123" s="3">
        <v>122</v>
      </c>
      <c r="C123">
        <v>826</v>
      </c>
      <c r="D123" s="3">
        <v>122</v>
      </c>
      <c r="E123" s="5">
        <f>C123-C122</f>
        <v>34</v>
      </c>
      <c r="F123" s="3">
        <v>122</v>
      </c>
      <c r="G123">
        <v>14099</v>
      </c>
      <c r="H123" s="3">
        <v>122</v>
      </c>
      <c r="I123">
        <f>G123/G122</f>
        <v>1.0192293790211813</v>
      </c>
      <c r="J123" s="3">
        <v>122</v>
      </c>
      <c r="K123">
        <f>G123-G122</f>
        <v>266</v>
      </c>
      <c r="L123" s="3">
        <v>122</v>
      </c>
      <c r="M123">
        <v>2306</v>
      </c>
      <c r="N123" s="3">
        <v>122</v>
      </c>
      <c r="O123">
        <v>142</v>
      </c>
      <c r="P123" s="3">
        <v>122</v>
      </c>
      <c r="Q123">
        <v>33228</v>
      </c>
      <c r="R123" s="3">
        <v>122</v>
      </c>
      <c r="S123">
        <v>36554</v>
      </c>
      <c r="T123" s="3">
        <v>122</v>
      </c>
      <c r="U123">
        <f t="shared" si="14"/>
        <v>4.562934907501182</v>
      </c>
      <c r="V123" s="3">
        <v>122</v>
      </c>
      <c r="W123" s="7">
        <f t="shared" si="13"/>
        <v>1.03652242953553</v>
      </c>
      <c r="X123" s="3">
        <v>122</v>
      </c>
      <c r="Y123">
        <f t="shared" si="12"/>
        <v>1288</v>
      </c>
      <c r="Z123" s="3">
        <v>122</v>
      </c>
      <c r="AA123">
        <f>S123-G123-C123</f>
        <v>21629</v>
      </c>
      <c r="AB123">
        <f t="shared" si="7"/>
        <v>1.0478658979700597</v>
      </c>
      <c r="AC123" s="3">
        <v>122</v>
      </c>
      <c r="AD123">
        <f t="shared" si="8"/>
        <v>21651.666666666668</v>
      </c>
    </row>
    <row r="124" spans="1:30">
      <c r="A124" s="1">
        <v>44018</v>
      </c>
      <c r="B124" s="3">
        <v>123</v>
      </c>
      <c r="C124">
        <v>859</v>
      </c>
      <c r="D124" s="3">
        <v>123</v>
      </c>
      <c r="E124" s="5">
        <f>C124-C123</f>
        <v>33</v>
      </c>
      <c r="F124" s="3">
        <v>123</v>
      </c>
      <c r="G124">
        <v>14097</v>
      </c>
      <c r="H124" s="3">
        <v>123</v>
      </c>
      <c r="I124">
        <f>G124/G123</f>
        <v>0.99985814596779909</v>
      </c>
      <c r="J124" s="3">
        <v>123</v>
      </c>
      <c r="K124">
        <f>G124-G123</f>
        <v>-2</v>
      </c>
      <c r="L124" s="3">
        <v>123</v>
      </c>
      <c r="M124">
        <v>2371</v>
      </c>
      <c r="N124" s="3">
        <v>123</v>
      </c>
      <c r="O124">
        <v>142</v>
      </c>
      <c r="P124" s="3">
        <v>123</v>
      </c>
      <c r="Q124">
        <v>34212</v>
      </c>
      <c r="R124" s="3">
        <v>123</v>
      </c>
      <c r="S124">
        <v>37641</v>
      </c>
      <c r="T124" s="3">
        <v>123</v>
      </c>
      <c r="U124">
        <f t="shared" si="14"/>
        <v>4.5756611527125237</v>
      </c>
      <c r="V124" s="3">
        <v>123</v>
      </c>
      <c r="W124" s="7">
        <f t="shared" si="13"/>
        <v>1.0297368277069541</v>
      </c>
      <c r="X124" s="3">
        <v>123</v>
      </c>
      <c r="Y124">
        <f t="shared" si="12"/>
        <v>1087</v>
      </c>
      <c r="Z124" s="3">
        <v>123</v>
      </c>
      <c r="AA124">
        <f>S124-G124-C124</f>
        <v>22685</v>
      </c>
      <c r="AB124">
        <f t="shared" si="7"/>
        <v>1.0488233390355541</v>
      </c>
      <c r="AC124" s="3">
        <v>123</v>
      </c>
      <c r="AD124">
        <f t="shared" si="8"/>
        <v>22484.333333333332</v>
      </c>
    </row>
    <row r="125" spans="1:30">
      <c r="A125" s="1">
        <v>44019</v>
      </c>
      <c r="B125" s="3">
        <v>124</v>
      </c>
      <c r="C125">
        <v>881</v>
      </c>
      <c r="D125" s="3">
        <v>124</v>
      </c>
      <c r="E125" s="5">
        <f>C125-C124</f>
        <v>22</v>
      </c>
      <c r="F125" s="3">
        <v>124</v>
      </c>
      <c r="G125">
        <v>15228</v>
      </c>
      <c r="H125" s="3">
        <v>124</v>
      </c>
      <c r="I125">
        <f>G125/G124</f>
        <v>1.080229836135348</v>
      </c>
      <c r="J125" s="3">
        <v>124</v>
      </c>
      <c r="K125">
        <f>G125-G124</f>
        <v>1131</v>
      </c>
      <c r="L125" s="3">
        <v>124</v>
      </c>
      <c r="M125">
        <v>2499</v>
      </c>
      <c r="N125" s="3">
        <v>124</v>
      </c>
      <c r="O125">
        <v>143</v>
      </c>
      <c r="P125" s="3">
        <v>124</v>
      </c>
      <c r="Q125">
        <v>35666</v>
      </c>
      <c r="R125" s="3">
        <v>124</v>
      </c>
      <c r="S125">
        <f>S124+1607</f>
        <v>39248</v>
      </c>
      <c r="T125" s="3">
        <v>124</v>
      </c>
      <c r="U125">
        <f t="shared" si="14"/>
        <v>4.5938175308623102</v>
      </c>
      <c r="V125" s="3">
        <v>124</v>
      </c>
      <c r="W125" s="7">
        <f t="shared" si="13"/>
        <v>1.0426928083738476</v>
      </c>
      <c r="X125" s="3">
        <v>124</v>
      </c>
      <c r="Y125">
        <f t="shared" si="12"/>
        <v>1607</v>
      </c>
      <c r="Z125" s="3">
        <v>124</v>
      </c>
      <c r="AA125">
        <f>S125-G125-C125</f>
        <v>23139</v>
      </c>
      <c r="AB125">
        <f t="shared" si="7"/>
        <v>1.0200132245977518</v>
      </c>
      <c r="AC125" s="3">
        <v>124</v>
      </c>
      <c r="AD125">
        <f t="shared" si="8"/>
        <v>23472.666666666668</v>
      </c>
    </row>
    <row r="126" spans="1:30">
      <c r="A126" s="1">
        <v>44020</v>
      </c>
      <c r="B126" s="3">
        <v>125</v>
      </c>
      <c r="C126">
        <v>921</v>
      </c>
      <c r="D126" s="3">
        <v>125</v>
      </c>
      <c r="E126" s="5">
        <f>C126-C125</f>
        <v>40</v>
      </c>
      <c r="F126" s="3">
        <v>125</v>
      </c>
      <c r="G126">
        <v>15222</v>
      </c>
      <c r="H126" s="3">
        <v>125</v>
      </c>
      <c r="I126">
        <f>G126/G125</f>
        <v>0.99960598896769115</v>
      </c>
      <c r="J126" s="3">
        <v>125</v>
      </c>
      <c r="K126">
        <f>G126-G125</f>
        <v>-6</v>
      </c>
      <c r="L126" s="3">
        <v>125</v>
      </c>
      <c r="M126">
        <v>2624</v>
      </c>
      <c r="N126" s="3">
        <v>125</v>
      </c>
      <c r="O126">
        <v>144</v>
      </c>
      <c r="P126" s="3">
        <v>125</v>
      </c>
      <c r="Q126">
        <v>36976</v>
      </c>
      <c r="R126" s="3">
        <v>125</v>
      </c>
      <c r="S126">
        <v>40737</v>
      </c>
      <c r="T126" s="3">
        <v>125</v>
      </c>
      <c r="U126">
        <f t="shared" si="14"/>
        <v>4.6099890430387465</v>
      </c>
      <c r="V126" s="3">
        <v>125</v>
      </c>
      <c r="W126" s="7">
        <f t="shared" si="13"/>
        <v>1.0379382388911538</v>
      </c>
      <c r="X126" s="3">
        <v>125</v>
      </c>
      <c r="Y126">
        <f t="shared" si="12"/>
        <v>1489</v>
      </c>
      <c r="Z126" s="3">
        <v>125</v>
      </c>
      <c r="AA126">
        <f>S126-G126-C126</f>
        <v>24594</v>
      </c>
      <c r="AB126">
        <f t="shared" si="7"/>
        <v>1.0628808505121223</v>
      </c>
      <c r="AC126" s="3">
        <v>125</v>
      </c>
      <c r="AD126">
        <f t="shared" si="8"/>
        <v>24504.333333333332</v>
      </c>
    </row>
    <row r="127" spans="1:30">
      <c r="A127" s="1">
        <v>44021</v>
      </c>
      <c r="B127" s="3">
        <v>126</v>
      </c>
      <c r="C127">
        <v>959</v>
      </c>
      <c r="D127" s="3">
        <v>126</v>
      </c>
      <c r="E127" s="5">
        <f>C127-C126</f>
        <v>38</v>
      </c>
      <c r="F127" s="3">
        <v>126</v>
      </c>
      <c r="G127">
        <v>15608</v>
      </c>
      <c r="H127" s="3">
        <v>126</v>
      </c>
      <c r="I127">
        <f>G127/G126</f>
        <v>1.0253580344238602</v>
      </c>
      <c r="J127" s="3">
        <v>126</v>
      </c>
      <c r="K127">
        <f>G127-G126</f>
        <v>386</v>
      </c>
      <c r="L127" s="3">
        <v>126</v>
      </c>
      <c r="M127">
        <v>2746</v>
      </c>
      <c r="N127" s="3">
        <v>126</v>
      </c>
      <c r="O127">
        <v>146</v>
      </c>
      <c r="P127" s="3">
        <v>126</v>
      </c>
      <c r="Q127">
        <v>38419</v>
      </c>
      <c r="R127" s="3">
        <v>126</v>
      </c>
      <c r="S127">
        <v>42347</v>
      </c>
      <c r="T127" s="3">
        <v>126</v>
      </c>
      <c r="U127">
        <f t="shared" si="14"/>
        <v>4.6268226489147803</v>
      </c>
      <c r="V127" s="3">
        <v>126</v>
      </c>
      <c r="W127" s="7">
        <f t="shared" si="13"/>
        <v>1.0395218106389768</v>
      </c>
      <c r="X127" s="3">
        <v>126</v>
      </c>
      <c r="Y127">
        <f t="shared" si="12"/>
        <v>1610</v>
      </c>
      <c r="Z127" s="3">
        <v>126</v>
      </c>
      <c r="AA127">
        <f>S127-G127-C127</f>
        <v>25780</v>
      </c>
      <c r="AB127">
        <f t="shared" si="7"/>
        <v>1.0482231438562251</v>
      </c>
      <c r="AC127" s="3">
        <v>126</v>
      </c>
      <c r="AD127">
        <f t="shared" si="8"/>
        <v>26259.333333333332</v>
      </c>
    </row>
    <row r="128" spans="1:30">
      <c r="A128" s="1">
        <v>44022</v>
      </c>
      <c r="B128" s="3">
        <v>127</v>
      </c>
      <c r="C128">
        <v>1007</v>
      </c>
      <c r="D128" s="3">
        <v>127</v>
      </c>
      <c r="E128" s="5">
        <f>C128-C127</f>
        <v>48</v>
      </c>
      <c r="F128" s="3">
        <v>127</v>
      </c>
      <c r="G128">
        <v>15605</v>
      </c>
      <c r="H128" s="3">
        <v>127</v>
      </c>
      <c r="I128">
        <f>G128/G127</f>
        <v>0.99980779087647365</v>
      </c>
      <c r="J128" s="3">
        <v>127</v>
      </c>
      <c r="K128">
        <f>G128-G127</f>
        <v>-3</v>
      </c>
      <c r="L128" s="3">
        <v>127</v>
      </c>
      <c r="M128">
        <v>2848</v>
      </c>
      <c r="N128" s="3">
        <v>127</v>
      </c>
      <c r="O128">
        <v>147</v>
      </c>
      <c r="P128" s="3">
        <v>127</v>
      </c>
      <c r="Q128">
        <v>40956</v>
      </c>
      <c r="R128" s="3">
        <v>127</v>
      </c>
      <c r="S128">
        <v>45016</v>
      </c>
      <c r="T128" s="3">
        <v>127</v>
      </c>
      <c r="U128">
        <f t="shared" si="14"/>
        <v>4.6533669021459358</v>
      </c>
      <c r="V128" s="3">
        <v>127</v>
      </c>
      <c r="W128" s="7">
        <f t="shared" si="13"/>
        <v>1.063026896828583</v>
      </c>
      <c r="X128" s="3">
        <v>127</v>
      </c>
      <c r="Y128">
        <f t="shared" si="12"/>
        <v>2669</v>
      </c>
      <c r="Z128" s="3">
        <v>127</v>
      </c>
      <c r="AA128">
        <f>S128-G128-C128</f>
        <v>28404</v>
      </c>
      <c r="AB128">
        <f t="shared" si="7"/>
        <v>1.1017843289371605</v>
      </c>
      <c r="AC128" s="3">
        <v>127</v>
      </c>
      <c r="AD128">
        <f t="shared" si="8"/>
        <v>27848.333333333332</v>
      </c>
    </row>
    <row r="129" spans="1:30">
      <c r="A129" s="1">
        <v>44023</v>
      </c>
      <c r="B129" s="3">
        <v>128</v>
      </c>
      <c r="C129">
        <v>1065</v>
      </c>
      <c r="D129" s="3">
        <v>128</v>
      </c>
      <c r="E129" s="5">
        <f>C129-C128</f>
        <v>58</v>
      </c>
      <c r="F129" s="3">
        <v>128</v>
      </c>
      <c r="G129">
        <v>17098</v>
      </c>
      <c r="H129" s="3">
        <v>128</v>
      </c>
      <c r="I129">
        <f>G129/G128</f>
        <v>1.0956744633130406</v>
      </c>
      <c r="J129" s="3">
        <v>128</v>
      </c>
      <c r="K129">
        <f>G129-G128</f>
        <v>1493</v>
      </c>
      <c r="L129" s="3">
        <v>128</v>
      </c>
      <c r="M129">
        <v>2960</v>
      </c>
      <c r="N129" s="3">
        <v>128</v>
      </c>
      <c r="O129">
        <v>151</v>
      </c>
      <c r="P129" s="3">
        <v>128</v>
      </c>
      <c r="Q129">
        <v>43263</v>
      </c>
      <c r="R129" s="3">
        <v>128</v>
      </c>
      <c r="S129">
        <v>47524</v>
      </c>
      <c r="T129" s="3">
        <v>128</v>
      </c>
      <c r="U129">
        <f t="shared" si="14"/>
        <v>4.6769129872092092</v>
      </c>
      <c r="V129" s="3">
        <v>128</v>
      </c>
      <c r="W129" s="7">
        <f t="shared" si="13"/>
        <v>1.055713524080327</v>
      </c>
      <c r="X129" s="3">
        <v>128</v>
      </c>
      <c r="Y129">
        <f t="shared" si="12"/>
        <v>2508</v>
      </c>
      <c r="Z129" s="3">
        <v>128</v>
      </c>
      <c r="AA129">
        <f>S129-G129-C129</f>
        <v>29361</v>
      </c>
      <c r="AB129">
        <f t="shared" si="7"/>
        <v>1.0336924376848331</v>
      </c>
      <c r="AC129" s="3">
        <v>128</v>
      </c>
      <c r="AD129">
        <f t="shared" si="8"/>
        <v>29729.333333333332</v>
      </c>
    </row>
    <row r="130" spans="1:30">
      <c r="A130" s="1">
        <v>44024</v>
      </c>
      <c r="B130" s="3">
        <v>129</v>
      </c>
      <c r="C130">
        <v>1123</v>
      </c>
      <c r="D130" s="3">
        <v>129</v>
      </c>
      <c r="E130" s="5">
        <f>C130-C129</f>
        <v>58</v>
      </c>
      <c r="F130" s="3">
        <v>129</v>
      </c>
      <c r="G130">
        <v>17098</v>
      </c>
      <c r="H130" s="3">
        <v>129</v>
      </c>
      <c r="I130">
        <f>G130/G129</f>
        <v>1</v>
      </c>
      <c r="J130" s="3">
        <v>129</v>
      </c>
      <c r="K130">
        <f>G130-G129</f>
        <v>0</v>
      </c>
      <c r="L130" s="3">
        <v>129</v>
      </c>
      <c r="M130">
        <v>3090</v>
      </c>
      <c r="N130" s="3">
        <v>129</v>
      </c>
      <c r="O130">
        <v>153</v>
      </c>
      <c r="P130" s="3">
        <v>129</v>
      </c>
      <c r="Q130">
        <v>45187</v>
      </c>
      <c r="R130" s="3">
        <v>129</v>
      </c>
      <c r="S130">
        <v>49644</v>
      </c>
      <c r="T130" s="3">
        <v>129</v>
      </c>
      <c r="U130">
        <f t="shared" si="14"/>
        <v>4.6958667669431371</v>
      </c>
      <c r="V130" s="3">
        <v>129</v>
      </c>
      <c r="W130" s="7">
        <f t="shared" si="13"/>
        <v>1.0446090396431278</v>
      </c>
      <c r="X130" s="3">
        <v>129</v>
      </c>
      <c r="Y130">
        <f t="shared" si="12"/>
        <v>2120</v>
      </c>
      <c r="Z130" s="3">
        <v>129</v>
      </c>
      <c r="AA130">
        <f>S130-G130-C130</f>
        <v>31423</v>
      </c>
      <c r="AB130">
        <f t="shared" si="7"/>
        <v>1.0702292156261708</v>
      </c>
      <c r="AC130" s="3">
        <v>129</v>
      </c>
      <c r="AD130">
        <f t="shared" si="8"/>
        <v>31232.666666666668</v>
      </c>
    </row>
    <row r="131" spans="1:30">
      <c r="A131" s="1">
        <v>44025</v>
      </c>
      <c r="B131" s="3">
        <v>130</v>
      </c>
      <c r="C131">
        <v>1169</v>
      </c>
      <c r="D131" s="3">
        <v>130</v>
      </c>
      <c r="E131" s="5">
        <f>C131-C130</f>
        <v>46</v>
      </c>
      <c r="F131" s="3">
        <v>130</v>
      </c>
      <c r="G131">
        <v>17198</v>
      </c>
      <c r="H131" s="3">
        <v>130</v>
      </c>
      <c r="I131">
        <f>G131/G130</f>
        <v>1.0058486372675166</v>
      </c>
      <c r="J131" s="3">
        <v>130</v>
      </c>
      <c r="K131">
        <f>G131-G130</f>
        <v>100</v>
      </c>
      <c r="L131" s="3">
        <v>130</v>
      </c>
      <c r="M131">
        <v>3224</v>
      </c>
      <c r="N131" s="3">
        <v>130</v>
      </c>
      <c r="O131">
        <v>154</v>
      </c>
      <c r="P131" s="3">
        <v>130</v>
      </c>
      <c r="Q131">
        <v>46643</v>
      </c>
      <c r="R131" s="3">
        <v>130</v>
      </c>
      <c r="S131">
        <v>51281</v>
      </c>
      <c r="T131" s="3">
        <v>130</v>
      </c>
      <c r="U131">
        <f t="shared" si="14"/>
        <v>4.7099564855093456</v>
      </c>
      <c r="V131" s="3">
        <v>130</v>
      </c>
      <c r="W131" s="7">
        <f t="shared" si="13"/>
        <v>1.0329747804367093</v>
      </c>
      <c r="X131" s="3">
        <v>130</v>
      </c>
      <c r="Y131">
        <f t="shared" si="12"/>
        <v>1637</v>
      </c>
      <c r="Z131" s="3">
        <v>130</v>
      </c>
      <c r="AA131">
        <f>S131-G131-C131</f>
        <v>32914</v>
      </c>
      <c r="AB131">
        <f t="shared" si="7"/>
        <v>1.0474493205613722</v>
      </c>
      <c r="AC131" s="3">
        <v>130</v>
      </c>
      <c r="AD131">
        <f t="shared" si="8"/>
        <v>32772.666666666664</v>
      </c>
    </row>
    <row r="132" spans="1:30">
      <c r="A132" s="1">
        <v>44026</v>
      </c>
      <c r="B132" s="3">
        <v>131</v>
      </c>
      <c r="C132">
        <v>1223</v>
      </c>
      <c r="D132" s="3">
        <v>131</v>
      </c>
      <c r="E132" s="5">
        <f>C132-C131</f>
        <v>54</v>
      </c>
      <c r="F132" s="3">
        <v>131</v>
      </c>
      <c r="G132">
        <v>17927</v>
      </c>
      <c r="H132" s="3">
        <v>131</v>
      </c>
      <c r="I132">
        <f>G132/G131</f>
        <v>1.0423886498430051</v>
      </c>
      <c r="J132" s="3">
        <v>131</v>
      </c>
      <c r="K132">
        <f>G132-G131</f>
        <v>729</v>
      </c>
      <c r="L132" s="3">
        <v>131</v>
      </c>
      <c r="M132">
        <v>3312</v>
      </c>
      <c r="N132" s="3">
        <v>131</v>
      </c>
      <c r="O132">
        <v>156</v>
      </c>
      <c r="P132" s="3">
        <v>131</v>
      </c>
      <c r="Q132">
        <v>51727</v>
      </c>
      <c r="R132" s="3">
        <v>131</v>
      </c>
      <c r="S132">
        <v>53131</v>
      </c>
      <c r="T132" s="3">
        <v>131</v>
      </c>
      <c r="U132">
        <f t="shared" si="14"/>
        <v>4.7253479900184301</v>
      </c>
      <c r="V132" s="3">
        <v>131</v>
      </c>
      <c r="W132" s="7">
        <f t="shared" si="13"/>
        <v>1.0360757395526607</v>
      </c>
      <c r="X132" s="3">
        <v>131</v>
      </c>
      <c r="Y132">
        <f t="shared" si="12"/>
        <v>1850</v>
      </c>
      <c r="Z132" s="3">
        <v>131</v>
      </c>
      <c r="AA132">
        <f>S132-G132-C132</f>
        <v>33981</v>
      </c>
      <c r="AB132">
        <f t="shared" si="7"/>
        <v>1.032417816126876</v>
      </c>
      <c r="AC132" s="3">
        <v>131</v>
      </c>
      <c r="AD132">
        <f t="shared" si="8"/>
        <v>33996.666666666664</v>
      </c>
    </row>
    <row r="133" spans="1:30">
      <c r="A133" s="1">
        <v>44027</v>
      </c>
      <c r="B133" s="3">
        <v>132</v>
      </c>
      <c r="C133">
        <v>1280</v>
      </c>
      <c r="D133" s="3">
        <v>132</v>
      </c>
      <c r="E133" s="5">
        <f>C133-C132</f>
        <v>57</v>
      </c>
      <c r="F133" s="3">
        <v>132</v>
      </c>
      <c r="G133">
        <v>18688</v>
      </c>
      <c r="H133" s="3">
        <v>132</v>
      </c>
      <c r="I133">
        <f>G133/G132</f>
        <v>1.0424499358509511</v>
      </c>
      <c r="J133" s="3">
        <v>132</v>
      </c>
      <c r="K133">
        <f>G133-G132</f>
        <v>761</v>
      </c>
      <c r="L133" s="3">
        <v>132</v>
      </c>
      <c r="M133">
        <v>3402</v>
      </c>
      <c r="N133" s="3">
        <v>132</v>
      </c>
      <c r="O133">
        <v>159</v>
      </c>
      <c r="P133" s="3">
        <v>132</v>
      </c>
      <c r="Q133">
        <v>57365</v>
      </c>
      <c r="R133" s="3">
        <v>132</v>
      </c>
      <c r="S133">
        <f>S134-1767</f>
        <v>55063</v>
      </c>
      <c r="T133" s="3">
        <v>132</v>
      </c>
      <c r="U133">
        <f t="shared" si="14"/>
        <v>4.7408598693884505</v>
      </c>
      <c r="V133" s="3">
        <v>132</v>
      </c>
      <c r="W133" s="7">
        <f t="shared" si="13"/>
        <v>1.0363629519489563</v>
      </c>
      <c r="X133" s="3">
        <v>132</v>
      </c>
      <c r="Y133">
        <f t="shared" si="12"/>
        <v>1932</v>
      </c>
      <c r="Z133" s="3">
        <v>132</v>
      </c>
      <c r="AA133">
        <f>S133-G133-C133</f>
        <v>35095</v>
      </c>
      <c r="AB133">
        <f t="shared" si="7"/>
        <v>1.03278302580854</v>
      </c>
      <c r="AC133" s="3">
        <v>132</v>
      </c>
      <c r="AD133">
        <f t="shared" si="8"/>
        <v>35028.666666666664</v>
      </c>
    </row>
    <row r="134" spans="1:30">
      <c r="A134" s="1">
        <v>44028</v>
      </c>
      <c r="B134" s="3">
        <v>133</v>
      </c>
      <c r="C134">
        <v>1340</v>
      </c>
      <c r="D134" s="3">
        <v>133</v>
      </c>
      <c r="E134" s="5">
        <f>C134-C133</f>
        <v>60</v>
      </c>
      <c r="F134" s="3">
        <v>133</v>
      </c>
      <c r="G134">
        <v>19480</v>
      </c>
      <c r="H134" s="3">
        <v>133</v>
      </c>
      <c r="I134">
        <f>G134/G133</f>
        <v>1.0423801369863013</v>
      </c>
      <c r="J134" s="3">
        <v>133</v>
      </c>
      <c r="K134">
        <f>G134-G133</f>
        <v>792</v>
      </c>
      <c r="L134" s="3">
        <v>133</v>
      </c>
      <c r="M134">
        <v>3495</v>
      </c>
      <c r="N134" s="3">
        <v>133</v>
      </c>
      <c r="O134">
        <v>161</v>
      </c>
      <c r="P134" s="3">
        <v>133</v>
      </c>
      <c r="Q134">
        <v>51727</v>
      </c>
      <c r="R134" s="3">
        <v>133</v>
      </c>
      <c r="S134">
        <v>56830</v>
      </c>
      <c r="T134" s="3">
        <v>133</v>
      </c>
      <c r="U134">
        <f t="shared" si="14"/>
        <v>4.7545776560447299</v>
      </c>
      <c r="V134" s="3">
        <v>133</v>
      </c>
      <c r="W134" s="7">
        <f t="shared" si="13"/>
        <v>1.0320905145015709</v>
      </c>
      <c r="X134" s="3">
        <v>133</v>
      </c>
      <c r="Y134">
        <f t="shared" si="12"/>
        <v>1767</v>
      </c>
      <c r="Z134" s="3">
        <v>133</v>
      </c>
      <c r="AA134">
        <f>S134-G134-C134</f>
        <v>36010</v>
      </c>
      <c r="AB134">
        <f t="shared" si="7"/>
        <v>1.0260720900413165</v>
      </c>
      <c r="AC134" s="3">
        <v>133</v>
      </c>
      <c r="AD134">
        <f t="shared" si="8"/>
        <v>35766</v>
      </c>
    </row>
    <row r="135" spans="1:30">
      <c r="A135" s="1">
        <v>44029</v>
      </c>
      <c r="B135" s="3">
        <v>134</v>
      </c>
      <c r="C135">
        <v>1411</v>
      </c>
      <c r="D135" s="3">
        <v>134</v>
      </c>
      <c r="E135" s="5">
        <f>C135-C134</f>
        <v>71</v>
      </c>
      <c r="F135" s="3">
        <v>134</v>
      </c>
      <c r="G135">
        <v>21313</v>
      </c>
      <c r="H135" s="3">
        <v>134</v>
      </c>
      <c r="I135">
        <f>G135/G134</f>
        <v>1.0940965092402464</v>
      </c>
      <c r="J135" s="3">
        <v>134</v>
      </c>
      <c r="K135">
        <f>G135-G134</f>
        <v>1833</v>
      </c>
      <c r="L135" s="3">
        <v>134</v>
      </c>
      <c r="M135">
        <v>3603</v>
      </c>
      <c r="N135" s="3">
        <v>134</v>
      </c>
      <c r="O135">
        <v>169</v>
      </c>
      <c r="P135" s="3">
        <v>134</v>
      </c>
      <c r="Q135">
        <v>53294</v>
      </c>
      <c r="R135" s="3">
        <v>134</v>
      </c>
      <c r="S135">
        <v>58917</v>
      </c>
      <c r="T135" s="3">
        <v>134</v>
      </c>
      <c r="U135">
        <f t="shared" si="14"/>
        <v>4.7702406248539608</v>
      </c>
      <c r="V135" s="3">
        <v>134</v>
      </c>
      <c r="W135" s="7">
        <f t="shared" si="13"/>
        <v>1.0367235614992081</v>
      </c>
      <c r="X135" s="3">
        <v>134</v>
      </c>
      <c r="Y135">
        <f t="shared" si="12"/>
        <v>2087</v>
      </c>
      <c r="Z135" s="3">
        <v>134</v>
      </c>
      <c r="AA135">
        <f>S135-G135-C135</f>
        <v>36193</v>
      </c>
      <c r="AB135">
        <f t="shared" si="7"/>
        <v>1.0050819216884199</v>
      </c>
      <c r="AC135" s="3">
        <v>134</v>
      </c>
      <c r="AD135">
        <f t="shared" si="8"/>
        <v>35931</v>
      </c>
    </row>
    <row r="136" spans="1:30">
      <c r="A136" s="1">
        <v>44030</v>
      </c>
      <c r="B136" s="3">
        <v>135</v>
      </c>
      <c r="C136">
        <v>1486</v>
      </c>
      <c r="D136" s="3">
        <v>135</v>
      </c>
      <c r="E136" s="5">
        <f>C136-C135</f>
        <v>75</v>
      </c>
      <c r="F136" s="3">
        <v>135</v>
      </c>
      <c r="G136">
        <v>23318</v>
      </c>
      <c r="H136" s="3">
        <v>135</v>
      </c>
      <c r="I136">
        <f>G136/G135</f>
        <v>1.0940740393187256</v>
      </c>
      <c r="J136" s="3">
        <v>135</v>
      </c>
      <c r="K136">
        <f>G136-G135</f>
        <v>2005</v>
      </c>
      <c r="L136" s="3">
        <v>135</v>
      </c>
      <c r="M136">
        <v>3714</v>
      </c>
      <c r="N136" s="3">
        <v>135</v>
      </c>
      <c r="O136">
        <v>177</v>
      </c>
      <c r="P136" s="3">
        <v>135</v>
      </c>
      <c r="Q136">
        <v>54908</v>
      </c>
      <c r="R136" s="3">
        <v>135</v>
      </c>
      <c r="S136">
        <v>60394</v>
      </c>
      <c r="T136" s="3">
        <v>135</v>
      </c>
      <c r="U136">
        <f t="shared" si="14"/>
        <v>4.7809937946422325</v>
      </c>
      <c r="V136" s="3">
        <v>135</v>
      </c>
      <c r="W136" s="7">
        <f t="shared" si="13"/>
        <v>1.0250691650966615</v>
      </c>
      <c r="X136" s="3">
        <v>135</v>
      </c>
      <c r="Y136">
        <f t="shared" si="12"/>
        <v>1477</v>
      </c>
      <c r="Z136" s="3">
        <v>135</v>
      </c>
      <c r="AA136">
        <f>S136-G136-C136</f>
        <v>35590</v>
      </c>
      <c r="AB136">
        <f t="shared" si="7"/>
        <v>0.98333931975796429</v>
      </c>
      <c r="AC136" s="3">
        <v>135</v>
      </c>
      <c r="AD136">
        <f t="shared" si="8"/>
        <v>36227.666666666664</v>
      </c>
    </row>
    <row r="137" spans="1:30">
      <c r="A137" s="1">
        <v>44031</v>
      </c>
      <c r="B137" s="3">
        <v>136</v>
      </c>
      <c r="C137">
        <v>1571</v>
      </c>
      <c r="D137" s="3">
        <v>136</v>
      </c>
      <c r="E137" s="5">
        <f>C137-C136</f>
        <v>85</v>
      </c>
      <c r="F137" s="3">
        <v>136</v>
      </c>
      <c r="G137" s="5">
        <v>24784</v>
      </c>
      <c r="H137" s="3">
        <v>136</v>
      </c>
      <c r="I137">
        <f>G137/G136</f>
        <v>1.0628698859250365</v>
      </c>
      <c r="J137" s="3">
        <v>136</v>
      </c>
      <c r="K137">
        <f>G137-G136</f>
        <v>1466</v>
      </c>
      <c r="L137" s="3">
        <v>136</v>
      </c>
      <c r="M137">
        <v>3906</v>
      </c>
      <c r="N137" s="3">
        <v>136</v>
      </c>
      <c r="O137">
        <v>194</v>
      </c>
      <c r="P137" s="3">
        <v>136</v>
      </c>
      <c r="Q137">
        <v>57543</v>
      </c>
      <c r="R137" s="3">
        <v>136</v>
      </c>
      <c r="S137">
        <v>63255</v>
      </c>
      <c r="T137" s="3">
        <v>136</v>
      </c>
      <c r="U137">
        <f t="shared" si="14"/>
        <v>4.8010948600705445</v>
      </c>
      <c r="V137" s="3">
        <v>136</v>
      </c>
      <c r="W137" s="7">
        <f t="shared" si="13"/>
        <v>1.0473722555220717</v>
      </c>
      <c r="X137" s="3">
        <v>136</v>
      </c>
      <c r="Y137">
        <f t="shared" si="12"/>
        <v>2861</v>
      </c>
      <c r="Z137" s="3">
        <v>136</v>
      </c>
      <c r="AA137">
        <f>S137-G137-C137</f>
        <v>36900</v>
      </c>
      <c r="AB137">
        <f t="shared" si="7"/>
        <v>1.0368080921607192</v>
      </c>
      <c r="AC137" s="3">
        <v>136</v>
      </c>
      <c r="AD137">
        <f t="shared" si="8"/>
        <v>36693.333333333336</v>
      </c>
    </row>
    <row r="138" spans="1:30">
      <c r="A138" s="1">
        <v>44032</v>
      </c>
      <c r="B138" s="3">
        <v>137</v>
      </c>
      <c r="C138">
        <v>1661</v>
      </c>
      <c r="D138" s="3">
        <v>137</v>
      </c>
      <c r="E138" s="5">
        <f>C138-C137</f>
        <v>90</v>
      </c>
      <c r="F138" s="3">
        <v>137</v>
      </c>
      <c r="G138" s="5">
        <v>26343</v>
      </c>
      <c r="H138" s="3">
        <v>137</v>
      </c>
      <c r="I138">
        <f>G138/G137</f>
        <v>1.0629034861200775</v>
      </c>
      <c r="J138" s="3">
        <v>137</v>
      </c>
      <c r="K138">
        <f>G138-G137</f>
        <v>1559</v>
      </c>
      <c r="L138" s="3">
        <v>137</v>
      </c>
      <c r="M138">
        <v>4110</v>
      </c>
      <c r="N138" s="3">
        <v>137</v>
      </c>
      <c r="O138">
        <v>213</v>
      </c>
      <c r="P138" s="3">
        <v>137</v>
      </c>
      <c r="Q138">
        <v>60305</v>
      </c>
      <c r="R138" s="3">
        <v>137</v>
      </c>
      <c r="S138">
        <v>65594</v>
      </c>
      <c r="T138" s="3">
        <v>137</v>
      </c>
      <c r="U138">
        <f t="shared" si="14"/>
        <v>4.8168641155027201</v>
      </c>
      <c r="V138" s="3">
        <v>137</v>
      </c>
      <c r="W138" s="7">
        <f t="shared" si="13"/>
        <v>1.0369773140463205</v>
      </c>
      <c r="X138" s="3">
        <v>137</v>
      </c>
      <c r="Y138">
        <f t="shared" si="12"/>
        <v>2339</v>
      </c>
      <c r="Z138" s="3">
        <v>137</v>
      </c>
      <c r="AA138">
        <f>S138-G138-C138</f>
        <v>37590</v>
      </c>
      <c r="AB138">
        <f t="shared" si="7"/>
        <v>1.01869918699187</v>
      </c>
      <c r="AC138" s="3">
        <v>137</v>
      </c>
      <c r="AD138">
        <f t="shared" si="8"/>
        <v>37525.666666666664</v>
      </c>
    </row>
    <row r="139" spans="1:30">
      <c r="A139" s="1">
        <v>44033</v>
      </c>
      <c r="B139" s="3">
        <v>138</v>
      </c>
      <c r="C139">
        <v>1756</v>
      </c>
      <c r="D139" s="3">
        <v>138</v>
      </c>
      <c r="E139" s="5">
        <f>C139-C138</f>
        <v>95</v>
      </c>
      <c r="F139" s="3">
        <v>138</v>
      </c>
      <c r="G139" s="5">
        <v>28000</v>
      </c>
      <c r="H139" s="3">
        <v>138</v>
      </c>
      <c r="I139">
        <f>G139/G138</f>
        <v>1.0629009604069393</v>
      </c>
      <c r="J139" s="3">
        <v>138</v>
      </c>
      <c r="K139">
        <f>G139-G138</f>
        <v>1657</v>
      </c>
      <c r="L139" s="3">
        <v>138</v>
      </c>
      <c r="M139">
        <v>4323</v>
      </c>
      <c r="N139" s="3">
        <v>138</v>
      </c>
      <c r="O139">
        <v>234</v>
      </c>
      <c r="P139" s="3">
        <v>138</v>
      </c>
      <c r="Q139">
        <v>63199</v>
      </c>
      <c r="R139" s="3">
        <v>138</v>
      </c>
      <c r="S139">
        <v>67843</v>
      </c>
      <c r="T139" s="3">
        <v>138</v>
      </c>
      <c r="U139">
        <f t="shared" si="14"/>
        <v>4.8315050440634968</v>
      </c>
      <c r="V139" s="3">
        <v>138</v>
      </c>
      <c r="W139" s="7">
        <f t="shared" si="13"/>
        <v>1.0342866725615147</v>
      </c>
      <c r="X139" s="3">
        <v>138</v>
      </c>
      <c r="Y139">
        <f t="shared" si="12"/>
        <v>2249</v>
      </c>
      <c r="Z139" s="3">
        <v>138</v>
      </c>
      <c r="AA139">
        <f>S139-G139-C139</f>
        <v>38087</v>
      </c>
      <c r="AB139">
        <f t="shared" si="7"/>
        <v>1.0132216014897579</v>
      </c>
      <c r="AC139" s="3">
        <v>138</v>
      </c>
      <c r="AD139">
        <f t="shared" si="8"/>
        <v>38302.333333333336</v>
      </c>
    </row>
    <row r="140" spans="1:30">
      <c r="A140" s="1">
        <v>44034</v>
      </c>
      <c r="B140" s="3">
        <v>139</v>
      </c>
      <c r="C140">
        <v>1858</v>
      </c>
      <c r="D140" s="3">
        <v>139</v>
      </c>
      <c r="E140" s="5">
        <f>C140-C139</f>
        <v>102</v>
      </c>
      <c r="F140" s="3">
        <v>139</v>
      </c>
      <c r="G140" s="5">
        <v>29761</v>
      </c>
      <c r="H140" s="3">
        <v>139</v>
      </c>
      <c r="I140">
        <f>G140/G139</f>
        <v>1.0628928571428571</v>
      </c>
      <c r="J140" s="3">
        <v>139</v>
      </c>
      <c r="K140">
        <f>G140-G139</f>
        <v>1761</v>
      </c>
      <c r="L140" s="3">
        <v>139</v>
      </c>
      <c r="M140">
        <v>4547</v>
      </c>
      <c r="N140" s="3">
        <v>139</v>
      </c>
      <c r="O140">
        <v>257</v>
      </c>
      <c r="P140" s="3">
        <v>139</v>
      </c>
      <c r="Q140">
        <v>66232</v>
      </c>
      <c r="R140" s="3">
        <v>139</v>
      </c>
      <c r="S140">
        <v>70849</v>
      </c>
      <c r="T140" s="3">
        <v>139</v>
      </c>
      <c r="U140">
        <f t="shared" si="14"/>
        <v>4.8503337247663048</v>
      </c>
      <c r="V140" s="3">
        <v>139</v>
      </c>
      <c r="W140" s="7">
        <f t="shared" si="13"/>
        <v>1.04430818212638</v>
      </c>
      <c r="X140" s="3">
        <v>139</v>
      </c>
      <c r="Y140">
        <f t="shared" si="12"/>
        <v>3006</v>
      </c>
      <c r="Z140" s="3">
        <v>139</v>
      </c>
      <c r="AA140">
        <f>S140-G140-C140</f>
        <v>39230</v>
      </c>
      <c r="AB140">
        <f t="shared" si="7"/>
        <v>1.0300102397143382</v>
      </c>
      <c r="AC140" s="3">
        <v>139</v>
      </c>
      <c r="AD140">
        <f t="shared" si="8"/>
        <v>39439.666666666664</v>
      </c>
    </row>
    <row r="141" spans="1:30">
      <c r="A141" s="1">
        <v>44035</v>
      </c>
      <c r="B141" s="3">
        <v>140</v>
      </c>
      <c r="C141">
        <v>1964</v>
      </c>
      <c r="D141" s="3">
        <v>140</v>
      </c>
      <c r="E141" s="5">
        <f>C141-C140</f>
        <v>106</v>
      </c>
      <c r="F141" s="3">
        <v>140</v>
      </c>
      <c r="G141" s="5">
        <v>31633</v>
      </c>
      <c r="H141" s="3">
        <v>140</v>
      </c>
      <c r="I141">
        <f>G141/G140</f>
        <v>1.0629011121938108</v>
      </c>
      <c r="J141" s="3">
        <v>140</v>
      </c>
      <c r="K141">
        <f>G141-G140</f>
        <v>1872</v>
      </c>
      <c r="L141" s="3">
        <v>140</v>
      </c>
      <c r="M141">
        <v>4783</v>
      </c>
      <c r="N141" s="3">
        <v>140</v>
      </c>
      <c r="O141">
        <v>282</v>
      </c>
      <c r="P141" s="3">
        <v>140</v>
      </c>
      <c r="Q141">
        <v>69410</v>
      </c>
      <c r="R141" s="3">
        <v>140</v>
      </c>
      <c r="S141">
        <v>74599</v>
      </c>
      <c r="T141" s="3">
        <v>140</v>
      </c>
      <c r="U141">
        <f t="shared" si="14"/>
        <v>4.872733005791801</v>
      </c>
      <c r="V141" s="3">
        <v>140</v>
      </c>
      <c r="W141" s="7">
        <f t="shared" si="13"/>
        <v>1.052929469717286</v>
      </c>
      <c r="X141" s="3">
        <v>140</v>
      </c>
      <c r="Y141">
        <f t="shared" si="12"/>
        <v>3750</v>
      </c>
      <c r="Z141" s="3">
        <v>140</v>
      </c>
      <c r="AA141">
        <f>S141-G141-C141</f>
        <v>41002</v>
      </c>
      <c r="AB141">
        <f t="shared" si="7"/>
        <v>1.0451695131277083</v>
      </c>
      <c r="AC141" s="3">
        <v>140</v>
      </c>
      <c r="AD141">
        <f t="shared" si="8"/>
        <v>41904.333333333336</v>
      </c>
    </row>
    <row r="142" spans="1:30">
      <c r="A142" s="1">
        <v>44036</v>
      </c>
      <c r="B142" s="3">
        <v>141</v>
      </c>
      <c r="C142">
        <v>2077</v>
      </c>
      <c r="D142" s="3">
        <v>141</v>
      </c>
      <c r="E142" s="5">
        <f>C142-C141</f>
        <v>113</v>
      </c>
      <c r="F142" s="3">
        <v>141</v>
      </c>
      <c r="G142" s="5">
        <v>33622</v>
      </c>
      <c r="H142" s="3">
        <v>141</v>
      </c>
      <c r="I142">
        <f>G142/G141</f>
        <v>1.0628773748933076</v>
      </c>
      <c r="J142" s="3">
        <v>141</v>
      </c>
      <c r="K142">
        <f>G142-G141</f>
        <v>1989</v>
      </c>
      <c r="L142" s="3">
        <v>141</v>
      </c>
      <c r="M142">
        <v>5032</v>
      </c>
      <c r="N142" s="3">
        <v>141</v>
      </c>
      <c r="O142">
        <v>310</v>
      </c>
      <c r="P142" s="3">
        <v>141</v>
      </c>
      <c r="Q142">
        <v>72741</v>
      </c>
      <c r="R142" s="3">
        <v>141</v>
      </c>
      <c r="S142">
        <v>81180</v>
      </c>
      <c r="T142" s="3">
        <v>141</v>
      </c>
      <c r="U142">
        <f t="shared" si="14"/>
        <v>4.9094490469812664</v>
      </c>
      <c r="V142" s="3">
        <v>141</v>
      </c>
      <c r="W142" s="7">
        <f t="shared" si="13"/>
        <v>1.088218340728428</v>
      </c>
      <c r="X142" s="3">
        <v>141</v>
      </c>
      <c r="Y142">
        <f t="shared" si="12"/>
        <v>6581</v>
      </c>
      <c r="Z142" s="3">
        <v>141</v>
      </c>
      <c r="AA142">
        <f>S142-G142-C142</f>
        <v>45481</v>
      </c>
      <c r="AB142">
        <f t="shared" si="7"/>
        <v>1.1092385737281107</v>
      </c>
      <c r="AC142" s="3">
        <v>141</v>
      </c>
      <c r="AD142">
        <f t="shared" si="8"/>
        <v>44254.333333333336</v>
      </c>
    </row>
    <row r="143" spans="1:30">
      <c r="A143" s="1">
        <v>44037</v>
      </c>
      <c r="B143" s="3">
        <v>142</v>
      </c>
      <c r="C143">
        <v>2196</v>
      </c>
      <c r="D143" s="3">
        <v>142</v>
      </c>
      <c r="E143" s="5">
        <f>C143-C142</f>
        <v>119</v>
      </c>
      <c r="F143" s="3">
        <v>142</v>
      </c>
      <c r="G143">
        <v>35737</v>
      </c>
      <c r="H143" s="3">
        <v>142</v>
      </c>
      <c r="I143">
        <f>G143/G142</f>
        <v>1.0629052406162631</v>
      </c>
      <c r="J143" s="3">
        <v>142</v>
      </c>
      <c r="K143">
        <f>G143-G142</f>
        <v>2115</v>
      </c>
      <c r="L143" s="3">
        <v>142</v>
      </c>
      <c r="M143">
        <v>5293</v>
      </c>
      <c r="N143" s="3">
        <v>142</v>
      </c>
      <c r="O143">
        <v>340</v>
      </c>
      <c r="P143" s="3">
        <v>142</v>
      </c>
      <c r="Q143">
        <v>76232</v>
      </c>
      <c r="R143" s="3">
        <v>142</v>
      </c>
      <c r="S143">
        <v>84213</v>
      </c>
      <c r="T143" s="3">
        <v>142</v>
      </c>
      <c r="U143">
        <f t="shared" si="14"/>
        <v>4.9253791389161314</v>
      </c>
      <c r="V143" s="3">
        <v>142</v>
      </c>
      <c r="W143" s="7">
        <f t="shared" si="13"/>
        <v>1.0373614190687361</v>
      </c>
      <c r="X143" s="3">
        <v>142</v>
      </c>
      <c r="Y143">
        <f t="shared" si="12"/>
        <v>3033</v>
      </c>
      <c r="Z143" s="3">
        <v>142</v>
      </c>
      <c r="AA143">
        <f>S143-G143-C143</f>
        <v>46280</v>
      </c>
      <c r="AB143">
        <f t="shared" si="7"/>
        <v>1.0175677755546273</v>
      </c>
      <c r="AC143" s="3">
        <v>142</v>
      </c>
      <c r="AD143">
        <f t="shared" si="8"/>
        <v>46131.666666666664</v>
      </c>
    </row>
    <row r="144" spans="1:30">
      <c r="A144" s="1">
        <v>44038</v>
      </c>
      <c r="B144" s="3">
        <v>143</v>
      </c>
      <c r="C144">
        <v>2307</v>
      </c>
      <c r="D144" s="3">
        <v>143</v>
      </c>
      <c r="E144" s="5">
        <f>C144-C143</f>
        <v>111</v>
      </c>
      <c r="F144" s="3">
        <v>143</v>
      </c>
      <c r="G144">
        <v>37916</v>
      </c>
      <c r="H144" s="3">
        <v>143</v>
      </c>
      <c r="I144">
        <f>G144/G143</f>
        <v>1.060973221031424</v>
      </c>
      <c r="J144" s="3">
        <v>143</v>
      </c>
      <c r="K144">
        <f>G144-G143</f>
        <v>2179</v>
      </c>
      <c r="L144" s="3">
        <v>143</v>
      </c>
      <c r="M144">
        <v>5356</v>
      </c>
      <c r="N144" s="3">
        <v>143</v>
      </c>
      <c r="O144">
        <v>337</v>
      </c>
      <c r="P144" s="3">
        <v>143</v>
      </c>
      <c r="Q144">
        <v>78700</v>
      </c>
      <c r="R144" s="3">
        <v>143</v>
      </c>
      <c r="S144">
        <v>86857</v>
      </c>
      <c r="T144" s="3">
        <v>143</v>
      </c>
      <c r="U144">
        <f t="shared" si="14"/>
        <v>4.9388048249577556</v>
      </c>
      <c r="V144" s="3">
        <v>143</v>
      </c>
      <c r="W144" s="7">
        <f t="shared" si="13"/>
        <v>1.0313965777255294</v>
      </c>
      <c r="X144" s="3">
        <v>143</v>
      </c>
      <c r="Y144">
        <f t="shared" si="12"/>
        <v>2644</v>
      </c>
      <c r="Z144" s="3">
        <v>143</v>
      </c>
      <c r="AA144">
        <f>S144-G144-C144</f>
        <v>46634</v>
      </c>
      <c r="AB144">
        <f t="shared" si="7"/>
        <v>1.0076490924805532</v>
      </c>
      <c r="AC144" s="3">
        <v>143</v>
      </c>
      <c r="AD144">
        <f t="shared" si="8"/>
        <v>47307.666666666664</v>
      </c>
    </row>
    <row r="145" spans="1:30">
      <c r="A145" s="1">
        <v>44039</v>
      </c>
      <c r="B145" s="3">
        <v>144</v>
      </c>
      <c r="C145">
        <v>2410</v>
      </c>
      <c r="D145" s="3">
        <v>144</v>
      </c>
      <c r="E145" s="5">
        <f>C145-C144</f>
        <v>103</v>
      </c>
      <c r="F145" s="3">
        <v>144</v>
      </c>
      <c r="G145">
        <v>39989</v>
      </c>
      <c r="H145" s="3">
        <v>144</v>
      </c>
      <c r="I145">
        <f>G145/G144</f>
        <v>1.0546734887646376</v>
      </c>
      <c r="J145" s="3">
        <v>144</v>
      </c>
      <c r="K145">
        <f>G145-G144</f>
        <v>2073</v>
      </c>
      <c r="L145" s="3">
        <v>144</v>
      </c>
      <c r="M145">
        <v>5587</v>
      </c>
      <c r="N145" s="3">
        <v>144</v>
      </c>
      <c r="O145">
        <v>337</v>
      </c>
      <c r="P145" s="3">
        <v>144</v>
      </c>
      <c r="Q145">
        <v>82435</v>
      </c>
      <c r="R145" s="3">
        <v>144</v>
      </c>
      <c r="S145">
        <v>91408</v>
      </c>
      <c r="T145" s="3">
        <v>144</v>
      </c>
      <c r="U145">
        <f t="shared" si="14"/>
        <v>4.960984206716474</v>
      </c>
      <c r="V145" s="3">
        <v>144</v>
      </c>
      <c r="W145" s="7">
        <f t="shared" si="13"/>
        <v>1.0523964677573483</v>
      </c>
      <c r="X145" s="3">
        <v>144</v>
      </c>
      <c r="Y145">
        <f t="shared" si="12"/>
        <v>4551</v>
      </c>
      <c r="Z145" s="3">
        <v>144</v>
      </c>
      <c r="AA145">
        <f>S145-G145-C145</f>
        <v>49009</v>
      </c>
      <c r="AB145">
        <f t="shared" si="7"/>
        <v>1.0509285070978256</v>
      </c>
      <c r="AC145" s="3">
        <v>144</v>
      </c>
      <c r="AD145">
        <f t="shared" si="8"/>
        <v>48716.333333333336</v>
      </c>
    </row>
    <row r="146" spans="1:30">
      <c r="A146" s="1">
        <v>44040</v>
      </c>
      <c r="B146" s="3">
        <v>145</v>
      </c>
      <c r="C146">
        <v>2517</v>
      </c>
      <c r="D146" s="3">
        <v>145</v>
      </c>
      <c r="E146" s="5">
        <f>C146-C145</f>
        <v>107</v>
      </c>
      <c r="F146" s="3">
        <v>145</v>
      </c>
      <c r="G146">
        <v>42176</v>
      </c>
      <c r="H146" s="3">
        <v>145</v>
      </c>
      <c r="I146">
        <f>G146/G145</f>
        <v>1.0546900397609342</v>
      </c>
      <c r="J146" s="6">
        <v>145</v>
      </c>
      <c r="K146">
        <f>G146-G145</f>
        <v>2187</v>
      </c>
      <c r="L146" s="6">
        <v>145</v>
      </c>
      <c r="M146">
        <v>5828</v>
      </c>
      <c r="N146" s="6">
        <v>145</v>
      </c>
      <c r="O146">
        <v>338</v>
      </c>
      <c r="P146" s="3">
        <v>145</v>
      </c>
      <c r="Q146">
        <v>86348</v>
      </c>
      <c r="R146" s="3">
        <v>145</v>
      </c>
      <c r="S146">
        <v>95199</v>
      </c>
      <c r="T146" s="3">
        <v>145</v>
      </c>
      <c r="U146">
        <f t="shared" si="14"/>
        <v>4.9786323864436879</v>
      </c>
      <c r="V146" s="3">
        <v>145</v>
      </c>
      <c r="W146" s="7">
        <f t="shared" si="13"/>
        <v>1.0414733940136531</v>
      </c>
      <c r="X146" s="3">
        <v>145</v>
      </c>
      <c r="Y146">
        <f t="shared" si="12"/>
        <v>3791</v>
      </c>
      <c r="Z146" s="3">
        <v>145</v>
      </c>
      <c r="AA146">
        <f>S146-G146-C146</f>
        <v>50506</v>
      </c>
      <c r="AB146">
        <f t="shared" si="7"/>
        <v>1.0305454100267297</v>
      </c>
      <c r="AC146" s="3">
        <v>145</v>
      </c>
      <c r="AD146">
        <f t="shared" si="8"/>
        <v>50294</v>
      </c>
    </row>
    <row r="147" spans="1:30">
      <c r="A147" s="1">
        <v>44041</v>
      </c>
      <c r="B147" s="3">
        <v>146</v>
      </c>
      <c r="C147">
        <v>2617</v>
      </c>
      <c r="D147" s="3">
        <v>146</v>
      </c>
      <c r="E147" s="5">
        <f>C147-C146</f>
        <v>100</v>
      </c>
      <c r="F147" s="3">
        <v>146</v>
      </c>
      <c r="G147" s="5">
        <v>44225</v>
      </c>
      <c r="H147" s="3">
        <v>146</v>
      </c>
      <c r="I147">
        <f>G147/G146</f>
        <v>1.0485821320182094</v>
      </c>
      <c r="J147" s="3">
        <v>146</v>
      </c>
      <c r="K147">
        <f>G147-G146</f>
        <v>2049</v>
      </c>
      <c r="L147" s="3">
        <v>146</v>
      </c>
      <c r="M147">
        <v>5912</v>
      </c>
      <c r="N147" s="3">
        <v>146</v>
      </c>
      <c r="O147">
        <v>337</v>
      </c>
      <c r="P147" s="3">
        <v>146</v>
      </c>
      <c r="Q147">
        <v>88179</v>
      </c>
      <c r="R147" s="3">
        <v>146</v>
      </c>
      <c r="S147">
        <v>98209</v>
      </c>
      <c r="T147" s="3">
        <v>146</v>
      </c>
      <c r="U147">
        <f t="shared" si="14"/>
        <v>4.9921512889196862</v>
      </c>
      <c r="V147" s="3">
        <v>146</v>
      </c>
      <c r="W147" s="7">
        <f t="shared" si="13"/>
        <v>1.0316179791804536</v>
      </c>
      <c r="X147" s="3">
        <v>146</v>
      </c>
      <c r="Y147">
        <f t="shared" si="12"/>
        <v>3010</v>
      </c>
      <c r="Z147" s="3">
        <v>146</v>
      </c>
      <c r="AA147">
        <f>S147-G147-C147</f>
        <v>51367</v>
      </c>
      <c r="AB147">
        <f t="shared" si="7"/>
        <v>1.0170474795073852</v>
      </c>
      <c r="AC147" s="3">
        <v>146</v>
      </c>
      <c r="AD147">
        <f t="shared" si="8"/>
        <v>51387.333333333336</v>
      </c>
    </row>
    <row r="148" spans="1:30">
      <c r="A148" s="1">
        <v>44042</v>
      </c>
      <c r="B148" s="3">
        <v>147</v>
      </c>
      <c r="C148">
        <v>2720</v>
      </c>
      <c r="D148" s="3">
        <v>147</v>
      </c>
      <c r="E148" s="5">
        <f>C148-C147</f>
        <v>103</v>
      </c>
      <c r="F148" s="3">
        <v>147</v>
      </c>
      <c r="G148" s="5">
        <v>46372</v>
      </c>
      <c r="H148" s="3">
        <v>147</v>
      </c>
      <c r="I148">
        <f>G148/G147</f>
        <v>1.0485472018089317</v>
      </c>
      <c r="J148" s="3">
        <v>147</v>
      </c>
      <c r="K148">
        <f>G148-G147</f>
        <v>2147</v>
      </c>
      <c r="L148" s="3">
        <v>147</v>
      </c>
      <c r="M148">
        <v>5997</v>
      </c>
      <c r="N148" s="3">
        <v>147</v>
      </c>
      <c r="O148">
        <v>335</v>
      </c>
      <c r="P148" s="3">
        <v>147</v>
      </c>
      <c r="Q148">
        <v>91103</v>
      </c>
      <c r="R148" s="3">
        <v>147</v>
      </c>
      <c r="S148">
        <v>101381</v>
      </c>
      <c r="T148" s="3">
        <v>147</v>
      </c>
      <c r="U148">
        <f t="shared" si="14"/>
        <v>5.0059565706942486</v>
      </c>
      <c r="V148" s="3">
        <v>147</v>
      </c>
      <c r="W148" s="7">
        <f t="shared" si="13"/>
        <v>1.032298465517417</v>
      </c>
      <c r="X148" s="3">
        <v>147</v>
      </c>
      <c r="Y148">
        <f t="shared" si="12"/>
        <v>3172</v>
      </c>
      <c r="Z148" s="3">
        <v>147</v>
      </c>
      <c r="AA148">
        <f>S148-G148-C148</f>
        <v>52289</v>
      </c>
      <c r="AB148">
        <f t="shared" si="7"/>
        <v>1.0179492670391497</v>
      </c>
      <c r="AC148" s="3">
        <v>147</v>
      </c>
      <c r="AD148">
        <f t="shared" si="8"/>
        <v>52286.333333333336</v>
      </c>
    </row>
    <row r="149" spans="1:30">
      <c r="A149" s="1">
        <v>44043</v>
      </c>
      <c r="B149" s="3">
        <v>148</v>
      </c>
      <c r="C149">
        <v>2828</v>
      </c>
      <c r="D149" s="3">
        <v>148</v>
      </c>
      <c r="E149" s="5">
        <f>C149-C148</f>
        <v>108</v>
      </c>
      <c r="F149" s="3">
        <v>148</v>
      </c>
      <c r="G149">
        <v>48625</v>
      </c>
      <c r="H149" s="3">
        <v>148</v>
      </c>
      <c r="I149">
        <f>G149/G148</f>
        <v>1.0485853532303977</v>
      </c>
      <c r="J149" s="3">
        <v>148</v>
      </c>
      <c r="K149">
        <f>G149-G148</f>
        <v>2253</v>
      </c>
      <c r="L149" s="3">
        <v>148</v>
      </c>
      <c r="M149">
        <v>6084</v>
      </c>
      <c r="N149" s="3">
        <v>148</v>
      </c>
      <c r="O149">
        <v>334</v>
      </c>
      <c r="P149" s="3">
        <v>148</v>
      </c>
      <c r="Q149">
        <v>95228</v>
      </c>
      <c r="R149" s="3">
        <v>148</v>
      </c>
      <c r="S149">
        <v>104656</v>
      </c>
      <c r="T149" s="3">
        <v>148</v>
      </c>
      <c r="U149">
        <f t="shared" si="14"/>
        <v>5.0197641317878903</v>
      </c>
      <c r="V149" s="3">
        <v>148</v>
      </c>
      <c r="W149" s="7">
        <f t="shared" si="13"/>
        <v>1.0323038833706513</v>
      </c>
      <c r="X149" s="3">
        <v>148</v>
      </c>
      <c r="Y149">
        <f t="shared" si="12"/>
        <v>3275</v>
      </c>
      <c r="Z149" s="3">
        <v>148</v>
      </c>
      <c r="AA149">
        <f>S149-G149-C149</f>
        <v>53203</v>
      </c>
      <c r="AB149">
        <f t="shared" si="7"/>
        <v>1.0174797758610798</v>
      </c>
      <c r="AC149" s="3">
        <v>148</v>
      </c>
      <c r="AD149">
        <f t="shared" si="8"/>
        <v>53338</v>
      </c>
    </row>
    <row r="150" spans="1:30">
      <c r="A150" s="1">
        <v>44044</v>
      </c>
      <c r="B150" s="3">
        <v>149</v>
      </c>
      <c r="C150">
        <v>2910</v>
      </c>
      <c r="D150" s="3">
        <v>149</v>
      </c>
      <c r="E150" s="5">
        <f>C150-C149</f>
        <v>82</v>
      </c>
      <c r="F150" s="3">
        <v>149</v>
      </c>
      <c r="G150">
        <v>51721</v>
      </c>
      <c r="H150" s="3">
        <v>149</v>
      </c>
      <c r="I150">
        <f>G150/G149</f>
        <v>1.0636709511568123</v>
      </c>
      <c r="J150" s="3">
        <v>149</v>
      </c>
      <c r="K150">
        <f>G150-G149</f>
        <v>3096</v>
      </c>
      <c r="L150" s="3">
        <v>149</v>
      </c>
      <c r="M150">
        <v>6315</v>
      </c>
      <c r="N150" s="3">
        <v>149</v>
      </c>
      <c r="O150">
        <v>334</v>
      </c>
      <c r="P150" s="3">
        <v>149</v>
      </c>
      <c r="Q150">
        <v>99406</v>
      </c>
      <c r="R150" s="3">
        <v>149</v>
      </c>
      <c r="S150">
        <v>109153</v>
      </c>
      <c r="T150" s="3">
        <v>149</v>
      </c>
      <c r="U150">
        <f t="shared" si="14"/>
        <v>5.0380356765136973</v>
      </c>
      <c r="V150" s="3">
        <v>149</v>
      </c>
      <c r="W150" s="7">
        <f t="shared" si="13"/>
        <v>1.0429693471946186</v>
      </c>
      <c r="X150" s="3">
        <v>149</v>
      </c>
      <c r="Y150">
        <f t="shared" si="12"/>
        <v>4497</v>
      </c>
      <c r="Z150" s="3">
        <v>149</v>
      </c>
      <c r="AA150">
        <f>S150-G150-C150</f>
        <v>54522</v>
      </c>
      <c r="AB150">
        <f t="shared" si="7"/>
        <v>1.0247918350468959</v>
      </c>
      <c r="AC150" s="3">
        <v>149</v>
      </c>
      <c r="AD150">
        <f t="shared" si="8"/>
        <v>54192</v>
      </c>
    </row>
    <row r="151" spans="1:30">
      <c r="A151" s="1">
        <v>44045</v>
      </c>
      <c r="B151" s="3">
        <v>150</v>
      </c>
      <c r="C151">
        <v>3052</v>
      </c>
      <c r="D151" s="3">
        <v>150</v>
      </c>
      <c r="E151" s="5">
        <f>C151-C150</f>
        <v>142</v>
      </c>
      <c r="F151" s="3">
        <v>150</v>
      </c>
      <c r="G151">
        <v>53391</v>
      </c>
      <c r="H151" s="3">
        <v>150</v>
      </c>
      <c r="I151">
        <f>G151/G150</f>
        <v>1.0322886255099477</v>
      </c>
      <c r="J151" s="3">
        <v>150</v>
      </c>
      <c r="K151">
        <f>G151-G150</f>
        <v>1670</v>
      </c>
      <c r="L151" s="3">
        <v>150</v>
      </c>
      <c r="M151">
        <v>6411</v>
      </c>
      <c r="N151" s="3">
        <v>150</v>
      </c>
      <c r="O151">
        <v>336</v>
      </c>
      <c r="P151" s="3">
        <v>150</v>
      </c>
      <c r="Q151">
        <v>101292</v>
      </c>
      <c r="R151" s="3">
        <v>150</v>
      </c>
      <c r="S151">
        <v>111294</v>
      </c>
      <c r="T151" s="3">
        <v>150</v>
      </c>
      <c r="U151">
        <f t="shared" si="14"/>
        <v>5.0464717516021818</v>
      </c>
      <c r="V151" s="3">
        <v>150</v>
      </c>
      <c r="W151" s="7">
        <f t="shared" si="13"/>
        <v>1.0196146693173802</v>
      </c>
      <c r="X151" s="3">
        <v>150</v>
      </c>
      <c r="Y151">
        <f t="shared" si="12"/>
        <v>2141</v>
      </c>
      <c r="Z151" s="3">
        <v>150</v>
      </c>
      <c r="AA151">
        <f>S151-G151-C151</f>
        <v>54851</v>
      </c>
      <c r="AB151">
        <f t="shared" si="7"/>
        <v>1.0060342613990683</v>
      </c>
      <c r="AC151" s="3">
        <v>150</v>
      </c>
      <c r="AD151">
        <f t="shared" si="8"/>
        <v>56003.333333333336</v>
      </c>
    </row>
    <row r="152" spans="1:30">
      <c r="A152" s="1">
        <v>44046</v>
      </c>
      <c r="B152" s="3">
        <v>151</v>
      </c>
      <c r="C152">
        <v>3209</v>
      </c>
      <c r="D152" s="3">
        <v>151</v>
      </c>
      <c r="E152" s="5">
        <f>C152-C151</f>
        <v>157</v>
      </c>
      <c r="F152" s="3">
        <v>151</v>
      </c>
      <c r="G152">
        <v>55570</v>
      </c>
      <c r="H152" s="3">
        <v>151</v>
      </c>
      <c r="I152">
        <f>G152/G151</f>
        <v>1.0408121218932029</v>
      </c>
      <c r="J152" s="3">
        <v>151</v>
      </c>
      <c r="K152">
        <f>G152-G151</f>
        <v>2179</v>
      </c>
      <c r="L152" s="3">
        <v>151</v>
      </c>
      <c r="M152">
        <v>6655</v>
      </c>
      <c r="N152" s="3">
        <v>151</v>
      </c>
      <c r="O152">
        <v>333</v>
      </c>
      <c r="P152" s="3">
        <v>151</v>
      </c>
      <c r="Q152">
        <v>107002</v>
      </c>
      <c r="R152" s="3">
        <v>151</v>
      </c>
      <c r="S152">
        <v>117416</v>
      </c>
      <c r="T152" s="3">
        <v>151</v>
      </c>
      <c r="U152">
        <f t="shared" si="14"/>
        <v>5.0697272812237486</v>
      </c>
      <c r="V152" s="3">
        <v>151</v>
      </c>
      <c r="W152" s="7">
        <f t="shared" si="13"/>
        <v>1.0550074577245854</v>
      </c>
      <c r="X152" s="3">
        <v>151</v>
      </c>
      <c r="Y152">
        <f t="shared" si="12"/>
        <v>6122</v>
      </c>
      <c r="Z152" s="3">
        <v>151</v>
      </c>
      <c r="AA152">
        <f>S152-G152-C152</f>
        <v>58637</v>
      </c>
      <c r="AB152">
        <f t="shared" si="7"/>
        <v>1.0690233541776815</v>
      </c>
      <c r="AC152" s="3">
        <v>151</v>
      </c>
      <c r="AD152">
        <f t="shared" si="8"/>
        <v>58716</v>
      </c>
    </row>
    <row r="153" spans="1:30">
      <c r="A153" s="1">
        <v>44047</v>
      </c>
      <c r="B153" s="3">
        <v>152</v>
      </c>
      <c r="C153">
        <v>3375</v>
      </c>
      <c r="D153" s="3">
        <v>152</v>
      </c>
      <c r="E153" s="5">
        <f>C153-C152</f>
        <v>166</v>
      </c>
      <c r="F153" s="3">
        <v>152</v>
      </c>
      <c r="G153">
        <v>57840</v>
      </c>
      <c r="H153" s="3">
        <v>152</v>
      </c>
      <c r="I153">
        <f>G153/G152</f>
        <v>1.040849379161418</v>
      </c>
      <c r="J153" s="3">
        <v>152</v>
      </c>
      <c r="K153">
        <f>G153-G152</f>
        <v>2270</v>
      </c>
      <c r="L153" s="3">
        <v>152</v>
      </c>
      <c r="M153">
        <v>6910</v>
      </c>
      <c r="N153" s="3">
        <v>152</v>
      </c>
      <c r="O153">
        <v>331</v>
      </c>
      <c r="P153" s="3">
        <v>152</v>
      </c>
      <c r="Q153">
        <v>113034</v>
      </c>
      <c r="R153" s="3">
        <v>152</v>
      </c>
      <c r="S153">
        <v>123875</v>
      </c>
      <c r="T153" s="3">
        <v>152</v>
      </c>
      <c r="U153">
        <f t="shared" si="14"/>
        <v>5.092983667493332</v>
      </c>
      <c r="V153" s="3">
        <v>152</v>
      </c>
      <c r="W153" s="7">
        <f t="shared" si="13"/>
        <v>1.0550095387340737</v>
      </c>
      <c r="X153" s="3">
        <v>152</v>
      </c>
      <c r="Y153">
        <f t="shared" si="12"/>
        <v>6459</v>
      </c>
      <c r="Z153" s="3">
        <v>152</v>
      </c>
      <c r="AA153">
        <f>S153-G153-C153</f>
        <v>62660</v>
      </c>
      <c r="AB153">
        <f t="shared" si="7"/>
        <v>1.0686085577365827</v>
      </c>
      <c r="AC153" s="3">
        <v>152</v>
      </c>
      <c r="AD153">
        <f t="shared" si="8"/>
        <v>60958.666666666664</v>
      </c>
    </row>
    <row r="154" spans="1:30">
      <c r="A154" s="1">
        <v>44049</v>
      </c>
      <c r="B154" s="3">
        <v>154</v>
      </c>
      <c r="C154">
        <v>3428</v>
      </c>
      <c r="D154" s="3">
        <v>154</v>
      </c>
      <c r="E154" s="5">
        <f>C154-C153</f>
        <v>53</v>
      </c>
      <c r="F154" s="3">
        <v>154</v>
      </c>
      <c r="G154">
        <v>58868</v>
      </c>
      <c r="H154" s="3">
        <v>154</v>
      </c>
      <c r="I154">
        <f>G154/G153</f>
        <v>1.0177731673582295</v>
      </c>
      <c r="J154" s="3">
        <v>154</v>
      </c>
      <c r="K154">
        <f>G154-G153</f>
        <v>1028</v>
      </c>
      <c r="L154" s="3">
        <v>154</v>
      </c>
      <c r="M154">
        <v>7060</v>
      </c>
      <c r="N154" s="3">
        <v>154</v>
      </c>
      <c r="O154">
        <v>391</v>
      </c>
      <c r="P154" s="3">
        <v>154</v>
      </c>
      <c r="Q154">
        <v>114062</v>
      </c>
      <c r="R154" s="3">
        <v>154</v>
      </c>
      <c r="S154">
        <f>S155-2613</f>
        <v>123875</v>
      </c>
      <c r="T154" s="3">
        <v>154</v>
      </c>
      <c r="U154">
        <f t="shared" si="14"/>
        <v>5.092983667493332</v>
      </c>
      <c r="V154" s="3">
        <v>154</v>
      </c>
      <c r="W154" s="7">
        <f t="shared" si="13"/>
        <v>1</v>
      </c>
      <c r="X154" s="3">
        <v>154</v>
      </c>
      <c r="Y154">
        <f t="shared" si="12"/>
        <v>0</v>
      </c>
      <c r="Z154" s="3">
        <v>154</v>
      </c>
      <c r="AA154">
        <f>S154-G154-C154</f>
        <v>61579</v>
      </c>
      <c r="AB154">
        <f t="shared" si="7"/>
        <v>0.98274816469837212</v>
      </c>
      <c r="AC154" s="3">
        <v>154</v>
      </c>
      <c r="AD154">
        <f t="shared" si="8"/>
        <v>62443.666666666664</v>
      </c>
    </row>
    <row r="155" spans="1:30">
      <c r="A155" s="1">
        <v>44050</v>
      </c>
      <c r="B155" s="3">
        <v>155</v>
      </c>
      <c r="C155">
        <v>3481</v>
      </c>
      <c r="D155" s="3">
        <v>155</v>
      </c>
      <c r="E155" s="5">
        <f>C155-C154</f>
        <v>53</v>
      </c>
      <c r="F155" s="3">
        <v>155</v>
      </c>
      <c r="G155">
        <v>59915</v>
      </c>
      <c r="H155" s="3">
        <v>155</v>
      </c>
      <c r="I155">
        <f>G155/G154</f>
        <v>1.0177855541210845</v>
      </c>
      <c r="J155" s="3">
        <v>155</v>
      </c>
      <c r="K155">
        <f>G155-G154</f>
        <v>1047</v>
      </c>
      <c r="L155" s="3">
        <v>155</v>
      </c>
      <c r="M155">
        <v>7213</v>
      </c>
      <c r="N155" s="3">
        <v>155</v>
      </c>
      <c r="O155">
        <v>461</v>
      </c>
      <c r="P155" s="3">
        <v>155</v>
      </c>
      <c r="Q155">
        <v>115099</v>
      </c>
      <c r="R155" s="3">
        <v>155</v>
      </c>
      <c r="S155">
        <v>126488</v>
      </c>
      <c r="T155" s="3">
        <v>155</v>
      </c>
      <c r="U155">
        <f t="shared" si="14"/>
        <v>5.1020493256621462</v>
      </c>
      <c r="V155" s="3">
        <v>155</v>
      </c>
      <c r="W155" s="7">
        <f t="shared" si="13"/>
        <v>1.0210938446014126</v>
      </c>
      <c r="X155" s="3">
        <v>155</v>
      </c>
      <c r="Y155">
        <f t="shared" si="12"/>
        <v>2613</v>
      </c>
      <c r="Z155" s="3">
        <v>155</v>
      </c>
      <c r="AA155">
        <f>S155-G155-C155</f>
        <v>63092</v>
      </c>
      <c r="AB155">
        <f t="shared" si="7"/>
        <v>1.0245700644700304</v>
      </c>
      <c r="AC155" s="3">
        <v>155</v>
      </c>
      <c r="AD155">
        <f t="shared" si="8"/>
        <v>63257.666666666664</v>
      </c>
    </row>
    <row r="156" spans="1:30">
      <c r="A156" s="1">
        <v>44051</v>
      </c>
      <c r="B156" s="3">
        <v>156</v>
      </c>
      <c r="C156">
        <v>3573</v>
      </c>
      <c r="D156" s="3">
        <v>156</v>
      </c>
      <c r="E156" s="5">
        <f>C156-C155</f>
        <v>92</v>
      </c>
      <c r="F156" s="3">
        <v>156</v>
      </c>
      <c r="G156">
        <v>61299</v>
      </c>
      <c r="H156" s="3">
        <v>156</v>
      </c>
      <c r="I156">
        <f>G156/G155</f>
        <v>1.0230993908036385</v>
      </c>
      <c r="J156" s="3">
        <v>156</v>
      </c>
      <c r="K156">
        <f>G156-G155</f>
        <v>1384</v>
      </c>
      <c r="L156" s="3">
        <v>156</v>
      </c>
      <c r="M156">
        <v>7320</v>
      </c>
      <c r="N156" s="3">
        <v>156</v>
      </c>
      <c r="O156">
        <v>457</v>
      </c>
      <c r="P156" s="3">
        <v>156</v>
      </c>
      <c r="Q156">
        <v>118317</v>
      </c>
      <c r="R156" s="3">
        <v>156</v>
      </c>
      <c r="S156">
        <v>129975</v>
      </c>
      <c r="T156" s="3">
        <v>156</v>
      </c>
      <c r="U156">
        <f t="shared" si="14"/>
        <v>5.1138598261056174</v>
      </c>
      <c r="V156" s="3">
        <v>156</v>
      </c>
      <c r="W156" s="7">
        <f t="shared" si="13"/>
        <v>1.0275678325216622</v>
      </c>
      <c r="X156" s="3">
        <v>156</v>
      </c>
      <c r="Y156">
        <f t="shared" si="12"/>
        <v>3487</v>
      </c>
      <c r="Z156" s="3">
        <v>156</v>
      </c>
      <c r="AA156">
        <v>65102</v>
      </c>
      <c r="AB156">
        <f t="shared" si="7"/>
        <v>1.0318582387624422</v>
      </c>
      <c r="AC156" s="3">
        <v>156</v>
      </c>
      <c r="AD156">
        <f t="shared" si="8"/>
        <v>65078.333333333336</v>
      </c>
    </row>
    <row r="157" spans="1:30">
      <c r="A157" s="1">
        <v>44052</v>
      </c>
      <c r="B157" s="3">
        <v>157</v>
      </c>
      <c r="C157">
        <v>3668</v>
      </c>
      <c r="D157" s="3">
        <v>157</v>
      </c>
      <c r="E157" s="5">
        <f>C157-C156</f>
        <v>95</v>
      </c>
      <c r="F157" s="3">
        <v>157</v>
      </c>
      <c r="G157">
        <v>62714</v>
      </c>
      <c r="H157" s="3">
        <v>157</v>
      </c>
      <c r="I157">
        <f>G157/G156</f>
        <v>1.0230835739571609</v>
      </c>
      <c r="J157" s="3">
        <v>157</v>
      </c>
      <c r="K157">
        <f>G157-G156</f>
        <v>1415</v>
      </c>
      <c r="L157" s="3">
        <v>157</v>
      </c>
      <c r="M157">
        <v>7428</v>
      </c>
      <c r="N157" s="3">
        <v>157</v>
      </c>
      <c r="O157">
        <v>454</v>
      </c>
      <c r="P157" s="3">
        <v>157</v>
      </c>
      <c r="Q157">
        <v>121625</v>
      </c>
      <c r="R157" s="3">
        <v>157</v>
      </c>
      <c r="S157">
        <v>133423</v>
      </c>
      <c r="T157" s="3">
        <v>157</v>
      </c>
      <c r="U157">
        <f t="shared" si="14"/>
        <v>5.1252307014851901</v>
      </c>
      <c r="V157" s="3">
        <v>157</v>
      </c>
      <c r="W157" s="7">
        <f t="shared" si="13"/>
        <v>1.0265281784958646</v>
      </c>
      <c r="X157" s="3">
        <v>157</v>
      </c>
      <c r="Y157">
        <f t="shared" si="12"/>
        <v>3448</v>
      </c>
      <c r="Z157" s="3">
        <v>157</v>
      </c>
      <c r="AA157">
        <f>S157-G157-C157</f>
        <v>67041</v>
      </c>
      <c r="AB157">
        <f t="shared" si="7"/>
        <v>1.0297840312125588</v>
      </c>
      <c r="AC157" s="3">
        <v>157</v>
      </c>
      <c r="AD157">
        <f t="shared" si="8"/>
        <v>66133.666666666672</v>
      </c>
    </row>
    <row r="158" spans="1:30">
      <c r="A158" s="1">
        <v>44053</v>
      </c>
      <c r="B158" s="3">
        <v>158</v>
      </c>
      <c r="C158">
        <v>3775</v>
      </c>
      <c r="D158" s="3">
        <v>158</v>
      </c>
      <c r="E158" s="5">
        <f>C158-C157</f>
        <v>107</v>
      </c>
      <c r="F158" s="3">
        <v>158</v>
      </c>
      <c r="G158" s="5">
        <v>66731</v>
      </c>
      <c r="H158" s="3">
        <v>158</v>
      </c>
      <c r="I158">
        <f>G158/G157</f>
        <v>1.0640526836113149</v>
      </c>
      <c r="J158" s="3">
        <v>158</v>
      </c>
      <c r="K158">
        <f>G158-G157</f>
        <v>4017</v>
      </c>
      <c r="L158" s="3">
        <v>158</v>
      </c>
      <c r="M158">
        <v>7263</v>
      </c>
      <c r="N158" s="3">
        <v>158</v>
      </c>
      <c r="O158">
        <v>456</v>
      </c>
      <c r="P158" s="3">
        <v>158</v>
      </c>
      <c r="Q158">
        <v>125753</v>
      </c>
      <c r="R158" s="3">
        <v>158</v>
      </c>
      <c r="S158">
        <v>136764</v>
      </c>
      <c r="T158" s="3">
        <v>158</v>
      </c>
      <c r="U158">
        <f t="shared" si="14"/>
        <v>5.1359717943220078</v>
      </c>
      <c r="V158" s="3">
        <v>158</v>
      </c>
      <c r="W158" s="7">
        <f t="shared" si="13"/>
        <v>1.0250406601560451</v>
      </c>
      <c r="X158" s="3">
        <v>158</v>
      </c>
      <c r="Y158">
        <f t="shared" si="12"/>
        <v>3341</v>
      </c>
      <c r="Z158" s="3">
        <v>158</v>
      </c>
      <c r="AA158">
        <f>S158-G158-C158</f>
        <v>66258</v>
      </c>
      <c r="AB158">
        <f t="shared" si="7"/>
        <v>0.98832057994361655</v>
      </c>
      <c r="AC158" s="3">
        <v>158</v>
      </c>
      <c r="AD158">
        <f t="shared" si="8"/>
        <v>66800.666666666672</v>
      </c>
    </row>
    <row r="159" spans="1:30">
      <c r="A159" s="1">
        <v>44054</v>
      </c>
      <c r="B159" s="3">
        <v>159</v>
      </c>
      <c r="C159">
        <v>3885</v>
      </c>
      <c r="D159" s="3">
        <v>159</v>
      </c>
      <c r="E159" s="5">
        <f>C159-C158</f>
        <v>110</v>
      </c>
      <c r="F159" s="3">
        <v>159</v>
      </c>
      <c r="G159" s="5">
        <v>71006</v>
      </c>
      <c r="H159" s="3">
        <v>159</v>
      </c>
      <c r="I159">
        <f>G159/G158</f>
        <v>1.0640631790322339</v>
      </c>
      <c r="J159" s="3">
        <v>159</v>
      </c>
      <c r="K159">
        <f>G159-G158</f>
        <v>4275</v>
      </c>
      <c r="L159" s="3">
        <v>159</v>
      </c>
      <c r="M159">
        <v>7102</v>
      </c>
      <c r="N159" s="3">
        <v>159</v>
      </c>
      <c r="O159">
        <v>459</v>
      </c>
      <c r="P159" s="3">
        <v>159</v>
      </c>
      <c r="Q159">
        <v>130022</v>
      </c>
      <c r="R159" s="3">
        <v>159</v>
      </c>
      <c r="S159">
        <v>141994</v>
      </c>
      <c r="T159" s="3">
        <v>159</v>
      </c>
      <c r="U159">
        <f t="shared" si="14"/>
        <v>5.1522699935242935</v>
      </c>
      <c r="V159" s="3">
        <v>159</v>
      </c>
      <c r="W159" s="7">
        <f t="shared" si="13"/>
        <v>1.0382410575882541</v>
      </c>
      <c r="X159" s="3">
        <v>159</v>
      </c>
      <c r="Y159">
        <f t="shared" si="12"/>
        <v>5230</v>
      </c>
      <c r="Z159" s="3">
        <v>159</v>
      </c>
      <c r="AA159">
        <f>S159-G159-C159</f>
        <v>67103</v>
      </c>
      <c r="AB159">
        <f t="shared" si="7"/>
        <v>1.0127531769748559</v>
      </c>
      <c r="AC159" s="3">
        <v>159</v>
      </c>
      <c r="AD159">
        <f t="shared" si="8"/>
        <v>66639.333333333328</v>
      </c>
    </row>
    <row r="160" spans="1:30">
      <c r="A160" s="1">
        <v>44055</v>
      </c>
      <c r="B160" s="3">
        <v>160</v>
      </c>
      <c r="C160">
        <v>3998</v>
      </c>
      <c r="D160" s="3">
        <v>160</v>
      </c>
      <c r="E160" s="5">
        <f>C160-C159</f>
        <v>113</v>
      </c>
      <c r="F160" s="3">
        <v>160</v>
      </c>
      <c r="G160">
        <v>75554</v>
      </c>
      <c r="H160" s="3">
        <v>160</v>
      </c>
      <c r="I160">
        <f>G160/G159</f>
        <v>1.0640509252739205</v>
      </c>
      <c r="J160" s="3">
        <v>160</v>
      </c>
      <c r="K160">
        <f>G160-G159</f>
        <v>4548</v>
      </c>
      <c r="L160" s="3">
        <v>160</v>
      </c>
      <c r="M160">
        <v>6945</v>
      </c>
      <c r="N160" s="3">
        <v>160</v>
      </c>
      <c r="O160">
        <v>461</v>
      </c>
      <c r="P160" s="3">
        <v>160</v>
      </c>
      <c r="Q160">
        <v>134435</v>
      </c>
      <c r="R160" s="3">
        <v>160</v>
      </c>
      <c r="S160">
        <v>146109</v>
      </c>
      <c r="T160" s="3">
        <v>160</v>
      </c>
      <c r="U160">
        <f t="shared" si="14"/>
        <v>5.1646769683638141</v>
      </c>
      <c r="V160" s="3">
        <v>160</v>
      </c>
      <c r="W160" s="7">
        <f t="shared" si="13"/>
        <v>1.0289800977506092</v>
      </c>
      <c r="X160" s="3">
        <v>160</v>
      </c>
      <c r="Y160">
        <f t="shared" si="12"/>
        <v>4115</v>
      </c>
      <c r="Z160" s="3">
        <v>160</v>
      </c>
      <c r="AA160">
        <f>S160-G160-C160</f>
        <v>66557</v>
      </c>
      <c r="AB160">
        <f t="shared" si="7"/>
        <v>0.99186325499605088</v>
      </c>
      <c r="AC160" s="3">
        <v>160</v>
      </c>
      <c r="AD160">
        <f t="shared" si="8"/>
        <v>66594.333333333328</v>
      </c>
    </row>
    <row r="161" spans="1:30">
      <c r="A161" s="1">
        <v>44056</v>
      </c>
      <c r="B161" s="3">
        <v>161</v>
      </c>
      <c r="C161">
        <v>4084</v>
      </c>
      <c r="D161" s="3">
        <v>161</v>
      </c>
      <c r="E161" s="5">
        <f>C161-C160</f>
        <v>86</v>
      </c>
      <c r="F161" s="3">
        <v>161</v>
      </c>
      <c r="G161">
        <v>79737</v>
      </c>
      <c r="H161" s="3">
        <v>161</v>
      </c>
      <c r="I161">
        <f>G161/G160</f>
        <v>1.0553643751489001</v>
      </c>
      <c r="J161" s="3">
        <v>161</v>
      </c>
      <c r="K161">
        <f>G161-G160</f>
        <v>4183</v>
      </c>
      <c r="L161" s="3">
        <v>161</v>
      </c>
      <c r="M161">
        <v>7049</v>
      </c>
      <c r="N161" s="3">
        <v>161</v>
      </c>
      <c r="O161">
        <v>465</v>
      </c>
      <c r="P161" s="3">
        <v>161</v>
      </c>
      <c r="Q161">
        <v>138350</v>
      </c>
      <c r="R161" s="3">
        <v>161</v>
      </c>
      <c r="S161">
        <v>149944</v>
      </c>
      <c r="T161" s="3">
        <v>161</v>
      </c>
      <c r="U161">
        <f t="shared" si="14"/>
        <v>5.1759290921760694</v>
      </c>
      <c r="V161" s="3">
        <v>161</v>
      </c>
      <c r="W161" s="7">
        <f t="shared" si="13"/>
        <v>1.0262475275308161</v>
      </c>
      <c r="X161" s="3">
        <v>161</v>
      </c>
      <c r="Y161">
        <f t="shared" si="12"/>
        <v>3835</v>
      </c>
      <c r="Z161" s="3">
        <v>161</v>
      </c>
      <c r="AA161">
        <f>S161-G161-C161</f>
        <v>66123</v>
      </c>
      <c r="AB161">
        <f t="shared" si="7"/>
        <v>0.99347927340475084</v>
      </c>
      <c r="AC161" s="3">
        <v>161</v>
      </c>
      <c r="AD161">
        <f t="shared" si="8"/>
        <v>66269</v>
      </c>
    </row>
    <row r="162" spans="1:30">
      <c r="A162" s="1">
        <v>44057</v>
      </c>
      <c r="B162" s="3">
        <v>162</v>
      </c>
      <c r="C162">
        <v>4172</v>
      </c>
      <c r="D162" s="3">
        <v>162</v>
      </c>
      <c r="E162" s="5">
        <f>C162-C161</f>
        <v>88</v>
      </c>
      <c r="F162" s="3">
        <v>162</v>
      </c>
      <c r="G162">
        <v>84153</v>
      </c>
      <c r="H162" s="3">
        <v>162</v>
      </c>
      <c r="I162">
        <f>G162/G161</f>
        <v>1.0553820685503592</v>
      </c>
      <c r="J162" s="3">
        <v>162</v>
      </c>
      <c r="K162">
        <f>G162-G161</f>
        <v>4416</v>
      </c>
      <c r="L162" s="3">
        <v>162</v>
      </c>
      <c r="M162">
        <v>7155</v>
      </c>
      <c r="N162" s="3">
        <v>162</v>
      </c>
      <c r="O162">
        <v>470</v>
      </c>
      <c r="P162" s="3">
        <v>162</v>
      </c>
      <c r="Q162">
        <v>142378</v>
      </c>
      <c r="R162" s="3">
        <v>162</v>
      </c>
      <c r="S162">
        <v>154452</v>
      </c>
      <c r="T162" s="3">
        <v>162</v>
      </c>
      <c r="U162">
        <f t="shared" si="14"/>
        <v>5.1887935363560844</v>
      </c>
      <c r="V162" s="3">
        <v>162</v>
      </c>
      <c r="W162" s="7">
        <f t="shared" si="13"/>
        <v>1.0300645574347755</v>
      </c>
      <c r="X162" s="3">
        <v>162</v>
      </c>
      <c r="Y162">
        <f t="shared" si="12"/>
        <v>4508</v>
      </c>
      <c r="Z162" s="3">
        <v>162</v>
      </c>
      <c r="AA162">
        <f>S162-G162-C162</f>
        <v>66127</v>
      </c>
      <c r="AB162">
        <f t="shared" si="7"/>
        <v>1.0000604933230495</v>
      </c>
      <c r="AC162" s="3">
        <v>162</v>
      </c>
      <c r="AD162">
        <f t="shared" si="8"/>
        <v>66177.333333333328</v>
      </c>
    </row>
    <row r="163" spans="1:30">
      <c r="A163" s="1">
        <v>44058</v>
      </c>
      <c r="B163" s="3">
        <v>163</v>
      </c>
      <c r="C163">
        <v>4264</v>
      </c>
      <c r="D163" s="3">
        <v>163</v>
      </c>
      <c r="E163" s="5">
        <f>C163-C162</f>
        <v>92</v>
      </c>
      <c r="F163" s="3">
        <v>163</v>
      </c>
      <c r="G163">
        <v>88128</v>
      </c>
      <c r="H163" s="3">
        <v>163</v>
      </c>
      <c r="I163">
        <f>G163/G162</f>
        <v>1.047235392677623</v>
      </c>
      <c r="J163" s="3">
        <v>163</v>
      </c>
      <c r="K163">
        <f>G163-G162</f>
        <v>3975</v>
      </c>
      <c r="L163" s="3">
        <v>163</v>
      </c>
      <c r="M163">
        <v>5881</v>
      </c>
      <c r="N163" s="3">
        <v>163</v>
      </c>
      <c r="O163">
        <v>558</v>
      </c>
      <c r="P163" s="3">
        <v>163</v>
      </c>
      <c r="Q163">
        <v>146803</v>
      </c>
      <c r="R163" s="3">
        <v>163</v>
      </c>
      <c r="S163">
        <v>158674</v>
      </c>
      <c r="T163" s="3">
        <v>163</v>
      </c>
      <c r="U163">
        <f t="shared" si="14"/>
        <v>5.2005057699710235</v>
      </c>
      <c r="V163" s="3">
        <v>163</v>
      </c>
      <c r="W163" s="7">
        <f t="shared" si="13"/>
        <v>1.027335353378396</v>
      </c>
      <c r="X163" s="3">
        <v>163</v>
      </c>
      <c r="Y163">
        <f t="shared" si="12"/>
        <v>4222</v>
      </c>
      <c r="Z163" s="3">
        <v>163</v>
      </c>
      <c r="AA163">
        <f>S163-G163-C163</f>
        <v>66282</v>
      </c>
      <c r="AB163">
        <f t="shared" ref="AB163:AB173" si="15">AA163/AA162</f>
        <v>1.0023439744733618</v>
      </c>
      <c r="AC163" s="3">
        <v>163</v>
      </c>
      <c r="AD163">
        <f t="shared" si="8"/>
        <v>66351.666666666672</v>
      </c>
    </row>
    <row r="164" spans="1:30">
      <c r="A164" s="1">
        <v>44059</v>
      </c>
      <c r="B164" s="3">
        <v>164</v>
      </c>
      <c r="C164">
        <v>4358</v>
      </c>
      <c r="D164" s="3">
        <v>164</v>
      </c>
      <c r="E164" s="5">
        <f>C164-C163</f>
        <v>94</v>
      </c>
      <c r="F164" s="3">
        <v>164</v>
      </c>
      <c r="G164">
        <v>92291</v>
      </c>
      <c r="H164" s="3">
        <v>164</v>
      </c>
      <c r="I164">
        <f>G164/G163</f>
        <v>1.0472381082062454</v>
      </c>
      <c r="J164" s="3">
        <v>164</v>
      </c>
      <c r="K164">
        <f>G164-G163</f>
        <v>4163</v>
      </c>
      <c r="L164" s="3">
        <v>164</v>
      </c>
      <c r="M164">
        <v>6618</v>
      </c>
      <c r="N164" s="3">
        <v>164</v>
      </c>
      <c r="O164">
        <v>663</v>
      </c>
      <c r="P164" s="3">
        <v>164</v>
      </c>
      <c r="Q164">
        <v>151365</v>
      </c>
      <c r="R164" s="3">
        <v>164</v>
      </c>
      <c r="S164">
        <v>163295</v>
      </c>
      <c r="T164" s="3">
        <v>164</v>
      </c>
      <c r="U164">
        <f t="shared" si="14"/>
        <v>5.2129728870902881</v>
      </c>
      <c r="V164" s="3">
        <v>164</v>
      </c>
      <c r="W164" s="7">
        <f t="shared" si="13"/>
        <v>1.0291226035771457</v>
      </c>
      <c r="X164" s="3">
        <v>164</v>
      </c>
      <c r="Y164">
        <f t="shared" si="12"/>
        <v>4621</v>
      </c>
      <c r="Z164" s="3">
        <v>164</v>
      </c>
      <c r="AA164">
        <f>S164-G164-C164</f>
        <v>66646</v>
      </c>
      <c r="AB164">
        <f t="shared" si="15"/>
        <v>1.0054916870341872</v>
      </c>
      <c r="AC164" s="3">
        <v>164</v>
      </c>
      <c r="AD164">
        <f t="shared" si="8"/>
        <v>65997.666666666672</v>
      </c>
    </row>
    <row r="165" spans="1:30">
      <c r="A165" s="1">
        <v>44060</v>
      </c>
      <c r="B165" s="3">
        <v>165</v>
      </c>
      <c r="C165">
        <v>4424</v>
      </c>
      <c r="D165" s="3">
        <v>165</v>
      </c>
      <c r="E165" s="5">
        <f>C165-C164</f>
        <v>66</v>
      </c>
      <c r="F165" s="3">
        <v>165</v>
      </c>
      <c r="G165">
        <v>97196</v>
      </c>
      <c r="H165" s="3">
        <v>165</v>
      </c>
      <c r="I165">
        <f>G165/G164</f>
        <v>1.0531471107691974</v>
      </c>
      <c r="J165" s="3">
        <v>165</v>
      </c>
      <c r="K165">
        <f>G165-G164</f>
        <v>4905</v>
      </c>
      <c r="L165" s="3">
        <v>165</v>
      </c>
      <c r="M165">
        <v>6698</v>
      </c>
      <c r="N165" s="3">
        <v>165</v>
      </c>
      <c r="O165">
        <v>657</v>
      </c>
      <c r="P165" s="3">
        <v>165</v>
      </c>
      <c r="Q165">
        <v>154611</v>
      </c>
      <c r="R165" s="3">
        <v>165</v>
      </c>
      <c r="S165">
        <v>166685</v>
      </c>
      <c r="T165" s="3">
        <v>165</v>
      </c>
      <c r="U165">
        <f t="shared" si="14"/>
        <v>5.221896519382077</v>
      </c>
      <c r="V165" s="3">
        <v>165</v>
      </c>
      <c r="W165" s="7">
        <f t="shared" si="13"/>
        <v>1.0207599742796778</v>
      </c>
      <c r="X165" s="3">
        <v>165</v>
      </c>
      <c r="Y165">
        <f t="shared" si="12"/>
        <v>3390</v>
      </c>
      <c r="Z165" s="3">
        <v>165</v>
      </c>
      <c r="AA165">
        <f>S165-G165-C165</f>
        <v>65065</v>
      </c>
      <c r="AB165">
        <f t="shared" si="15"/>
        <v>0.97627764607028178</v>
      </c>
      <c r="AC165" s="3">
        <v>165</v>
      </c>
      <c r="AD165">
        <f t="shared" si="8"/>
        <v>65559.333333333328</v>
      </c>
    </row>
    <row r="166" spans="1:30">
      <c r="A166" s="1">
        <v>44061</v>
      </c>
      <c r="B166" s="3">
        <v>166</v>
      </c>
      <c r="C166">
        <v>4494</v>
      </c>
      <c r="D166" s="3">
        <v>166</v>
      </c>
      <c r="E166" s="5">
        <f>C166-C165</f>
        <v>70</v>
      </c>
      <c r="F166" s="3">
        <v>166</v>
      </c>
      <c r="G166" s="5">
        <v>101851</v>
      </c>
      <c r="H166" s="3">
        <v>166</v>
      </c>
      <c r="I166">
        <f>G166/G165</f>
        <v>1.0478929174040084</v>
      </c>
      <c r="J166" s="3">
        <v>166</v>
      </c>
      <c r="K166">
        <f>G166-G165</f>
        <v>4655</v>
      </c>
      <c r="L166" s="3">
        <v>166</v>
      </c>
      <c r="M166">
        <v>6303</v>
      </c>
      <c r="N166" s="3">
        <v>166</v>
      </c>
      <c r="O166">
        <v>574</v>
      </c>
      <c r="P166" s="3">
        <v>166</v>
      </c>
      <c r="Q166">
        <v>169642</v>
      </c>
      <c r="R166" s="3">
        <v>166</v>
      </c>
      <c r="S166">
        <v>171312</v>
      </c>
      <c r="T166" s="3">
        <v>166</v>
      </c>
      <c r="U166">
        <f t="shared" si="14"/>
        <v>5.2337877853312476</v>
      </c>
      <c r="V166" s="3">
        <v>166</v>
      </c>
      <c r="W166" s="7">
        <f t="shared" si="13"/>
        <v>1.0277589465158832</v>
      </c>
      <c r="X166" s="3">
        <v>166</v>
      </c>
      <c r="Y166">
        <f t="shared" si="12"/>
        <v>4627</v>
      </c>
      <c r="Z166" s="3">
        <v>166</v>
      </c>
      <c r="AA166">
        <f>S166-G166-C166</f>
        <v>64967</v>
      </c>
      <c r="AB166">
        <f t="shared" si="15"/>
        <v>0.99849381387842928</v>
      </c>
      <c r="AC166" s="3">
        <v>166</v>
      </c>
      <c r="AD166">
        <f t="shared" si="8"/>
        <v>65026.666666666664</v>
      </c>
    </row>
    <row r="167" spans="1:30">
      <c r="A167" s="1">
        <v>44062</v>
      </c>
      <c r="B167" s="3">
        <v>167</v>
      </c>
      <c r="C167">
        <v>4587</v>
      </c>
      <c r="D167" s="3">
        <v>167</v>
      </c>
      <c r="E167" s="5">
        <f>C167-C166</f>
        <v>93</v>
      </c>
      <c r="F167" s="3">
        <v>167</v>
      </c>
      <c r="G167" s="5">
        <v>106701</v>
      </c>
      <c r="H167" s="3">
        <v>167</v>
      </c>
      <c r="I167">
        <f>G167/G166</f>
        <v>1.0476185800826698</v>
      </c>
      <c r="J167" s="3">
        <v>167</v>
      </c>
      <c r="K167">
        <f>G167-G166</f>
        <v>4850</v>
      </c>
      <c r="L167" s="3">
        <v>167</v>
      </c>
      <c r="M167">
        <v>6834</v>
      </c>
      <c r="N167" s="3">
        <v>167</v>
      </c>
      <c r="O167">
        <v>852</v>
      </c>
      <c r="P167" s="3">
        <v>167</v>
      </c>
      <c r="Q167">
        <v>163757</v>
      </c>
      <c r="R167" s="3">
        <v>167</v>
      </c>
      <c r="S167">
        <v>176336</v>
      </c>
      <c r="T167" s="3">
        <v>167</v>
      </c>
      <c r="U167">
        <f t="shared" si="14"/>
        <v>5.2463409850463067</v>
      </c>
      <c r="V167" s="3">
        <v>167</v>
      </c>
      <c r="W167" s="7">
        <f t="shared" si="13"/>
        <v>1.0293266087606239</v>
      </c>
      <c r="X167" s="3">
        <v>167</v>
      </c>
      <c r="Y167">
        <f t="shared" si="12"/>
        <v>5024</v>
      </c>
      <c r="Z167" s="3">
        <v>167</v>
      </c>
      <c r="AA167">
        <f>S167-G167-C167</f>
        <v>65048</v>
      </c>
      <c r="AB167">
        <f t="shared" si="15"/>
        <v>1.0012467868302368</v>
      </c>
      <c r="AC167" s="3">
        <v>167</v>
      </c>
      <c r="AD167">
        <f t="shared" si="8"/>
        <v>65084.333333333336</v>
      </c>
    </row>
    <row r="168" spans="1:30">
      <c r="A168" s="1">
        <v>44063</v>
      </c>
      <c r="B168" s="3">
        <v>168</v>
      </c>
      <c r="C168">
        <v>4647</v>
      </c>
      <c r="D168" s="3">
        <v>168</v>
      </c>
      <c r="E168" s="5">
        <f>C168-C167</f>
        <v>60</v>
      </c>
      <c r="F168" s="3">
        <v>168</v>
      </c>
      <c r="G168" s="5">
        <v>109655</v>
      </c>
      <c r="H168" s="3">
        <v>168</v>
      </c>
      <c r="I168">
        <f>G168/G167</f>
        <v>1.0276848389424653</v>
      </c>
      <c r="J168" s="3">
        <v>168</v>
      </c>
      <c r="K168">
        <f>G168-G167</f>
        <v>2954</v>
      </c>
      <c r="L168" s="3">
        <v>168</v>
      </c>
      <c r="M168">
        <v>6974</v>
      </c>
      <c r="N168" s="3">
        <v>168</v>
      </c>
      <c r="O168">
        <v>845</v>
      </c>
      <c r="P168" s="3">
        <v>168</v>
      </c>
      <c r="Q168">
        <v>166761</v>
      </c>
      <c r="R168" s="3">
        <v>168</v>
      </c>
      <c r="S168">
        <v>179540</v>
      </c>
      <c r="T168" s="3">
        <v>168</v>
      </c>
      <c r="U168">
        <f t="shared" si="14"/>
        <v>5.2541612208474264</v>
      </c>
      <c r="V168" s="3">
        <v>168</v>
      </c>
      <c r="W168" s="7">
        <f t="shared" si="13"/>
        <v>1.0181698575446874</v>
      </c>
      <c r="X168" s="3">
        <v>168</v>
      </c>
      <c r="Y168">
        <f t="shared" si="12"/>
        <v>3204</v>
      </c>
      <c r="Z168" s="3">
        <v>168</v>
      </c>
      <c r="AA168">
        <f>S168-G168-C168</f>
        <v>65238</v>
      </c>
      <c r="AB168">
        <f t="shared" si="15"/>
        <v>1.0029209199360472</v>
      </c>
      <c r="AC168" s="3">
        <v>168</v>
      </c>
      <c r="AD168">
        <f t="shared" si="8"/>
        <v>65075.333333333336</v>
      </c>
    </row>
    <row r="169" spans="1:30">
      <c r="A169" s="1">
        <v>44064</v>
      </c>
      <c r="B169" s="3">
        <v>169</v>
      </c>
      <c r="C169">
        <v>4735</v>
      </c>
      <c r="D169" s="3">
        <v>169</v>
      </c>
      <c r="E169" s="5">
        <f>C169-C168</f>
        <v>88</v>
      </c>
      <c r="F169" s="3">
        <v>169</v>
      </c>
      <c r="G169" s="5">
        <v>112100</v>
      </c>
      <c r="H169" s="3">
        <v>169</v>
      </c>
      <c r="I169">
        <f>G169/G168</f>
        <v>1.0222972048698189</v>
      </c>
      <c r="J169" s="3">
        <v>169</v>
      </c>
      <c r="K169">
        <f>G169-G168</f>
        <v>2445</v>
      </c>
      <c r="L169" s="3">
        <v>169</v>
      </c>
      <c r="M169">
        <v>6892</v>
      </c>
      <c r="N169" s="3">
        <v>169</v>
      </c>
      <c r="O169">
        <v>742</v>
      </c>
      <c r="P169" s="3">
        <v>169</v>
      </c>
      <c r="Q169">
        <v>169063</v>
      </c>
      <c r="R169" s="3">
        <v>169</v>
      </c>
      <c r="S169">
        <v>181775</v>
      </c>
      <c r="T169" s="3">
        <v>169</v>
      </c>
      <c r="U169">
        <f t="shared" si="14"/>
        <v>5.2595341533159026</v>
      </c>
      <c r="V169" s="3">
        <v>169</v>
      </c>
      <c r="W169" s="7">
        <f t="shared" si="13"/>
        <v>1.0124484794474768</v>
      </c>
      <c r="X169" s="3">
        <v>169</v>
      </c>
      <c r="Y169">
        <f t="shared" si="12"/>
        <v>2235</v>
      </c>
      <c r="Z169" s="3">
        <v>169</v>
      </c>
      <c r="AA169">
        <f>S169-G169-C169</f>
        <v>64940</v>
      </c>
      <c r="AB169">
        <f t="shared" si="15"/>
        <v>0.99543211011986876</v>
      </c>
      <c r="AC169" s="3">
        <v>169</v>
      </c>
      <c r="AD169">
        <f t="shared" si="8"/>
        <v>64995.333333333336</v>
      </c>
    </row>
    <row r="170" spans="1:30">
      <c r="A170" s="1">
        <v>44065</v>
      </c>
      <c r="B170" s="3">
        <v>170</v>
      </c>
      <c r="C170">
        <v>4824</v>
      </c>
      <c r="D170" s="3">
        <v>170</v>
      </c>
      <c r="E170" s="5">
        <f>C170-C169</f>
        <v>89</v>
      </c>
      <c r="F170" s="3">
        <v>170</v>
      </c>
      <c r="G170" s="5">
        <v>116409</v>
      </c>
      <c r="H170" s="3">
        <v>170</v>
      </c>
      <c r="I170">
        <f>G170/G169</f>
        <v>1.0384388938447815</v>
      </c>
      <c r="J170" s="3">
        <v>170</v>
      </c>
      <c r="K170">
        <f>G170-G169</f>
        <v>4309</v>
      </c>
      <c r="L170" s="3">
        <v>170</v>
      </c>
      <c r="M170">
        <v>6924</v>
      </c>
      <c r="N170" s="3">
        <v>170</v>
      </c>
      <c r="O170">
        <v>735</v>
      </c>
      <c r="P170" s="3">
        <v>170</v>
      </c>
      <c r="Q170">
        <v>172502</v>
      </c>
      <c r="R170" s="3">
        <v>170</v>
      </c>
      <c r="S170">
        <v>186041</v>
      </c>
      <c r="T170" s="3">
        <v>170</v>
      </c>
      <c r="U170">
        <f t="shared" si="14"/>
        <v>5.2696086652477501</v>
      </c>
      <c r="V170" s="3">
        <v>170</v>
      </c>
      <c r="W170" s="7">
        <f t="shared" si="13"/>
        <v>1.0234685737862743</v>
      </c>
      <c r="X170" s="3">
        <v>170</v>
      </c>
      <c r="Y170">
        <f t="shared" si="12"/>
        <v>4266</v>
      </c>
      <c r="Z170" s="3">
        <v>170</v>
      </c>
      <c r="AA170">
        <f>S170-G170-C170</f>
        <v>64808</v>
      </c>
      <c r="AB170">
        <f t="shared" si="15"/>
        <v>0.99796735448105944</v>
      </c>
      <c r="AC170" s="3">
        <v>170</v>
      </c>
      <c r="AD170">
        <f t="shared" si="8"/>
        <v>64056.666666666664</v>
      </c>
    </row>
    <row r="171" spans="1:30">
      <c r="A171" s="1">
        <v>44066</v>
      </c>
      <c r="B171" s="3">
        <v>171</v>
      </c>
      <c r="C171">
        <v>4915</v>
      </c>
      <c r="D171" s="3">
        <v>171</v>
      </c>
      <c r="E171" s="5">
        <f>C171-C170</f>
        <v>91</v>
      </c>
      <c r="F171" s="3">
        <v>171</v>
      </c>
      <c r="G171" s="5">
        <v>120883</v>
      </c>
      <c r="H171" s="3">
        <v>171</v>
      </c>
      <c r="I171">
        <f>G171/G170</f>
        <v>1.0384334544579887</v>
      </c>
      <c r="J171" s="3">
        <v>171</v>
      </c>
      <c r="K171">
        <f>G171-G170</f>
        <v>4474</v>
      </c>
      <c r="L171" s="3">
        <v>171</v>
      </c>
      <c r="M171">
        <v>6957</v>
      </c>
      <c r="N171" s="3">
        <v>171</v>
      </c>
      <c r="O171">
        <v>728</v>
      </c>
      <c r="P171" s="3">
        <v>171</v>
      </c>
      <c r="Q171">
        <v>176011</v>
      </c>
      <c r="R171" s="3">
        <v>171</v>
      </c>
      <c r="S171">
        <v>188220</v>
      </c>
      <c r="T171" s="3">
        <v>171</v>
      </c>
      <c r="U171">
        <f t="shared" si="14"/>
        <v>5.2746657690813885</v>
      </c>
      <c r="V171" s="3">
        <v>171</v>
      </c>
      <c r="W171" s="7">
        <f t="shared" si="13"/>
        <v>1.0117124719819826</v>
      </c>
      <c r="X171" s="3">
        <v>171</v>
      </c>
      <c r="Y171">
        <f t="shared" si="12"/>
        <v>2179</v>
      </c>
      <c r="Z171" s="3">
        <v>171</v>
      </c>
      <c r="AA171">
        <f>S171-G171-C171</f>
        <v>62422</v>
      </c>
      <c r="AB171">
        <f t="shared" si="15"/>
        <v>0.96318355758548324</v>
      </c>
      <c r="AC171" s="3">
        <v>171</v>
      </c>
      <c r="AD171">
        <f t="shared" si="8"/>
        <v>63112.666666666664</v>
      </c>
    </row>
    <row r="172" spans="1:30">
      <c r="A172" s="1">
        <v>44067</v>
      </c>
      <c r="B172" s="3">
        <v>172</v>
      </c>
      <c r="C172">
        <v>5008</v>
      </c>
      <c r="D172" s="3">
        <v>172</v>
      </c>
      <c r="E172" s="5">
        <f>C172-C171</f>
        <v>93</v>
      </c>
      <c r="F172" s="3">
        <v>172</v>
      </c>
      <c r="G172">
        <v>125529</v>
      </c>
      <c r="H172" s="3">
        <v>172</v>
      </c>
      <c r="I172">
        <f>G172/G171</f>
        <v>1.038433857531663</v>
      </c>
      <c r="J172" s="3">
        <v>172</v>
      </c>
      <c r="K172">
        <f>G172-G171</f>
        <v>4646</v>
      </c>
      <c r="L172" s="3">
        <v>172</v>
      </c>
      <c r="M172">
        <v>6989</v>
      </c>
      <c r="N172" s="3">
        <v>172</v>
      </c>
      <c r="O172">
        <v>721</v>
      </c>
      <c r="P172" s="3">
        <v>172</v>
      </c>
      <c r="Q172">
        <v>179591</v>
      </c>
      <c r="R172" s="3">
        <v>172</v>
      </c>
      <c r="S172">
        <f>S171+4425</f>
        <v>192645</v>
      </c>
      <c r="T172" s="3">
        <v>172</v>
      </c>
      <c r="U172">
        <f t="shared" si="14"/>
        <v>5.2847577416096527</v>
      </c>
      <c r="V172" s="3">
        <v>172</v>
      </c>
      <c r="W172" s="7">
        <f t="shared" si="13"/>
        <v>1.0235097226649665</v>
      </c>
      <c r="X172" s="3">
        <v>172</v>
      </c>
      <c r="Y172">
        <f t="shared" si="12"/>
        <v>4425</v>
      </c>
      <c r="Z172" s="3">
        <v>172</v>
      </c>
      <c r="AA172">
        <f>S172-G172-C172</f>
        <v>62108</v>
      </c>
      <c r="AB172">
        <f t="shared" si="15"/>
        <v>0.99496972221332225</v>
      </c>
      <c r="AC172" s="3">
        <v>172</v>
      </c>
      <c r="AD172">
        <f t="shared" si="8"/>
        <v>61921</v>
      </c>
    </row>
    <row r="173" spans="1:30">
      <c r="A173" s="1">
        <v>44068</v>
      </c>
      <c r="B173" s="3">
        <v>173</v>
      </c>
      <c r="C173">
        <v>5084</v>
      </c>
      <c r="D173" s="3">
        <v>173</v>
      </c>
      <c r="E173" s="5">
        <f>C173-C172</f>
        <v>76</v>
      </c>
      <c r="F173" s="3">
        <v>173</v>
      </c>
      <c r="G173">
        <v>128820</v>
      </c>
      <c r="H173" s="3">
        <v>173</v>
      </c>
      <c r="I173">
        <f>G173/G172</f>
        <v>1.0262170494467413</v>
      </c>
      <c r="J173" s="3">
        <v>173</v>
      </c>
      <c r="K173">
        <f>G173-G172</f>
        <v>3291</v>
      </c>
      <c r="L173" s="3">
        <v>173</v>
      </c>
      <c r="M173">
        <v>7051</v>
      </c>
      <c r="N173" s="3">
        <v>173</v>
      </c>
      <c r="O173">
        <v>699</v>
      </c>
      <c r="P173" s="3">
        <v>173</v>
      </c>
      <c r="Q173">
        <v>181949</v>
      </c>
      <c r="R173" s="3">
        <v>173</v>
      </c>
      <c r="S173">
        <v>195137</v>
      </c>
      <c r="T173" s="3">
        <v>173</v>
      </c>
      <c r="U173">
        <f t="shared" si="14"/>
        <v>5.2903396239425415</v>
      </c>
      <c r="V173" s="3">
        <v>173</v>
      </c>
      <c r="W173" s="7">
        <f t="shared" si="13"/>
        <v>1.0129357107633212</v>
      </c>
      <c r="X173" s="3">
        <v>173</v>
      </c>
      <c r="Y173">
        <f t="shared" si="12"/>
        <v>2492</v>
      </c>
      <c r="Z173" s="3">
        <v>173</v>
      </c>
      <c r="AA173">
        <f>S173-G173-C173</f>
        <v>61233</v>
      </c>
      <c r="AB173">
        <f t="shared" si="15"/>
        <v>0.9859116377922329</v>
      </c>
      <c r="AC173" s="3">
        <v>173</v>
      </c>
      <c r="AD173">
        <f t="shared" si="8"/>
        <v>61147</v>
      </c>
    </row>
    <row r="174" spans="1:30">
      <c r="A174" s="1">
        <v>44069</v>
      </c>
      <c r="B174" s="3">
        <v>174</v>
      </c>
      <c r="C174">
        <v>5147</v>
      </c>
      <c r="D174" s="3">
        <v>174</v>
      </c>
      <c r="E174" s="5">
        <f>C174-C173</f>
        <v>63</v>
      </c>
      <c r="F174" s="3">
        <v>174</v>
      </c>
      <c r="G174" s="5">
        <v>132822</v>
      </c>
      <c r="H174" s="3">
        <v>174</v>
      </c>
      <c r="I174">
        <f>G174/G173</f>
        <v>1.0310666045645087</v>
      </c>
      <c r="J174" s="3">
        <v>174</v>
      </c>
      <c r="K174">
        <f>G174-G173</f>
        <v>4002</v>
      </c>
      <c r="L174" s="3">
        <v>174</v>
      </c>
      <c r="M174">
        <v>6883</v>
      </c>
      <c r="N174" s="3">
        <v>174</v>
      </c>
      <c r="O174">
        <v>682</v>
      </c>
      <c r="P174" s="3">
        <v>174</v>
      </c>
      <c r="Q174">
        <v>184982</v>
      </c>
      <c r="R174" s="3">
        <v>174</v>
      </c>
      <c r="S174">
        <v>198069</v>
      </c>
      <c r="T174" s="3">
        <v>174</v>
      </c>
      <c r="U174">
        <f t="shared" si="14"/>
        <v>5.2968165089436523</v>
      </c>
      <c r="V174" s="3">
        <v>174</v>
      </c>
      <c r="W174" s="7">
        <f t="shared" si="13"/>
        <v>1.0150253411705623</v>
      </c>
      <c r="X174" s="3">
        <v>174</v>
      </c>
      <c r="Y174">
        <f t="shared" si="12"/>
        <v>2932</v>
      </c>
      <c r="Z174" s="3">
        <v>174</v>
      </c>
      <c r="AA174">
        <f>S174-G174-C174</f>
        <v>60100</v>
      </c>
      <c r="AB174">
        <f t="shared" ref="AB174:AB175" si="16">AA174/AA173</f>
        <v>0.98149690526350175</v>
      </c>
      <c r="AC174" s="3">
        <v>174</v>
      </c>
      <c r="AD174">
        <f t="shared" si="8"/>
        <v>60072.666666666664</v>
      </c>
    </row>
    <row r="175" spans="1:30">
      <c r="A175" s="1">
        <v>44070</v>
      </c>
      <c r="B175" s="3">
        <v>175</v>
      </c>
      <c r="C175">
        <v>5211</v>
      </c>
      <c r="D175" s="3">
        <v>175</v>
      </c>
      <c r="E175" s="5">
        <f>C175-C174</f>
        <v>64</v>
      </c>
      <c r="F175" s="3">
        <v>175</v>
      </c>
      <c r="G175" s="5">
        <v>136949</v>
      </c>
      <c r="H175" s="3">
        <v>175</v>
      </c>
      <c r="I175">
        <f>G175/G174</f>
        <v>1.0310716598153919</v>
      </c>
      <c r="J175" s="3">
        <v>175</v>
      </c>
      <c r="K175">
        <f>G175-G174</f>
        <v>4127</v>
      </c>
      <c r="L175" s="3">
        <v>175</v>
      </c>
      <c r="M175">
        <v>6720</v>
      </c>
      <c r="N175" s="3">
        <v>175</v>
      </c>
      <c r="O175">
        <v>666</v>
      </c>
      <c r="P175" s="3">
        <v>175</v>
      </c>
      <c r="Q175">
        <v>188066</v>
      </c>
      <c r="R175" s="3">
        <v>175</v>
      </c>
      <c r="S175">
        <v>201045</v>
      </c>
      <c r="T175" s="3">
        <v>175</v>
      </c>
      <c r="U175">
        <f t="shared" si="14"/>
        <v>5.3032932766460341</v>
      </c>
      <c r="V175" s="3">
        <v>175</v>
      </c>
      <c r="W175" s="7">
        <f t="shared" si="13"/>
        <v>1.0150250670220984</v>
      </c>
      <c r="X175" s="3">
        <v>175</v>
      </c>
      <c r="Y175">
        <f t="shared" si="12"/>
        <v>2976</v>
      </c>
      <c r="Z175" s="3">
        <v>175</v>
      </c>
      <c r="AA175">
        <f>S175-G175-C175</f>
        <v>58885</v>
      </c>
      <c r="AB175">
        <f t="shared" si="16"/>
        <v>0.97978369384359398</v>
      </c>
      <c r="AC175" s="3">
        <v>175</v>
      </c>
      <c r="AD175">
        <f t="shared" si="8"/>
        <v>58856.666666666664</v>
      </c>
    </row>
    <row r="176" spans="1:30">
      <c r="A176" s="1">
        <v>44071</v>
      </c>
      <c r="B176" s="3">
        <v>176</v>
      </c>
      <c r="C176">
        <v>5276</v>
      </c>
      <c r="D176" s="3">
        <v>176</v>
      </c>
      <c r="E176" s="5">
        <f>C176-C175</f>
        <v>65</v>
      </c>
      <c r="F176" s="3">
        <v>176</v>
      </c>
      <c r="G176">
        <v>141204</v>
      </c>
      <c r="H176" s="3">
        <v>176</v>
      </c>
      <c r="I176">
        <f>G176/G175</f>
        <v>1.0310699603502034</v>
      </c>
      <c r="J176" s="3">
        <v>176</v>
      </c>
      <c r="K176">
        <f>G176-G175</f>
        <v>4255</v>
      </c>
      <c r="L176" s="3">
        <v>176</v>
      </c>
      <c r="M176">
        <v>6560</v>
      </c>
      <c r="N176" s="3">
        <v>176</v>
      </c>
      <c r="O176">
        <v>650</v>
      </c>
      <c r="P176" s="3">
        <v>176</v>
      </c>
      <c r="Q176">
        <v>191201</v>
      </c>
      <c r="R176" s="3">
        <v>176</v>
      </c>
      <c r="S176">
        <v>204065</v>
      </c>
      <c r="T176" s="3">
        <v>176</v>
      </c>
      <c r="U176">
        <f t="shared" si="14"/>
        <v>5.3097685235287866</v>
      </c>
      <c r="V176" s="3">
        <v>176</v>
      </c>
      <c r="W176" s="7">
        <f t="shared" si="13"/>
        <v>1.0150215125966824</v>
      </c>
      <c r="X176" s="3">
        <v>176</v>
      </c>
      <c r="Y176">
        <f t="shared" si="12"/>
        <v>3020</v>
      </c>
      <c r="Z176" s="3">
        <v>176</v>
      </c>
      <c r="AA176">
        <f>S176-G176-C176</f>
        <v>57585</v>
      </c>
      <c r="AB176">
        <f t="shared" ref="AB176:AB179" si="17">AA176/AA175</f>
        <v>0.977923070391441</v>
      </c>
      <c r="AC176" s="3">
        <v>176</v>
      </c>
      <c r="AD176">
        <f t="shared" si="8"/>
        <v>57876.666666666664</v>
      </c>
    </row>
    <row r="177" spans="1:30">
      <c r="A177" s="1">
        <v>44072</v>
      </c>
      <c r="B177" s="3">
        <v>177</v>
      </c>
      <c r="C177">
        <v>5325</v>
      </c>
      <c r="D177" s="3">
        <v>177</v>
      </c>
      <c r="E177" s="5">
        <f>C177-C176</f>
        <v>49</v>
      </c>
      <c r="F177" s="3">
        <v>177</v>
      </c>
      <c r="G177">
        <v>144918</v>
      </c>
      <c r="H177" s="3">
        <v>177</v>
      </c>
      <c r="I177">
        <f>G177/G176</f>
        <v>1.0263023710376478</v>
      </c>
      <c r="J177" s="3">
        <v>177</v>
      </c>
      <c r="K177">
        <f>G177-G176</f>
        <v>3714</v>
      </c>
      <c r="L177" s="3">
        <v>177</v>
      </c>
      <c r="M177">
        <v>6651</v>
      </c>
      <c r="N177" s="3">
        <v>177</v>
      </c>
      <c r="O177">
        <v>685</v>
      </c>
      <c r="P177" s="3">
        <v>177</v>
      </c>
      <c r="Q177">
        <v>193632</v>
      </c>
      <c r="R177" s="3">
        <v>177</v>
      </c>
      <c r="S177">
        <v>207403</v>
      </c>
      <c r="T177" s="3">
        <v>177</v>
      </c>
      <c r="U177">
        <f t="shared" si="14"/>
        <v>5.316815033991416</v>
      </c>
      <c r="V177" s="3">
        <v>177</v>
      </c>
      <c r="W177" s="7">
        <f t="shared" si="13"/>
        <v>1.0163575331389507</v>
      </c>
      <c r="X177" s="3">
        <v>177</v>
      </c>
      <c r="Y177">
        <f t="shared" si="12"/>
        <v>3338</v>
      </c>
      <c r="Z177" s="3">
        <v>177</v>
      </c>
      <c r="AA177">
        <f>S177-G177-C177</f>
        <v>57160</v>
      </c>
      <c r="AB177">
        <f t="shared" si="17"/>
        <v>0.99261960580012154</v>
      </c>
      <c r="AC177" s="3">
        <v>177</v>
      </c>
      <c r="AD177">
        <f t="shared" si="8"/>
        <v>56630.333333333336</v>
      </c>
    </row>
    <row r="178" spans="1:30">
      <c r="A178" s="1">
        <v>44073</v>
      </c>
      <c r="B178" s="3">
        <v>178</v>
      </c>
      <c r="C178">
        <v>5375</v>
      </c>
      <c r="D178" s="3">
        <v>178</v>
      </c>
      <c r="E178" s="5">
        <f>C178-C177</f>
        <v>50</v>
      </c>
      <c r="F178" s="3">
        <v>178</v>
      </c>
      <c r="G178">
        <v>148729</v>
      </c>
      <c r="H178" s="3">
        <v>178</v>
      </c>
      <c r="I178">
        <f>G178/G177</f>
        <v>1.0262976303840792</v>
      </c>
      <c r="J178" s="3">
        <v>178</v>
      </c>
      <c r="K178">
        <f>G178-G177</f>
        <v>3811</v>
      </c>
      <c r="L178" s="3">
        <v>178</v>
      </c>
      <c r="M178">
        <v>6744</v>
      </c>
      <c r="N178" s="3">
        <v>178</v>
      </c>
      <c r="O178">
        <v>648</v>
      </c>
      <c r="P178" s="3">
        <v>178</v>
      </c>
      <c r="Q178">
        <v>196094</v>
      </c>
      <c r="R178" s="3">
        <v>178</v>
      </c>
      <c r="S178">
        <v>209250</v>
      </c>
      <c r="T178" s="3">
        <v>178</v>
      </c>
      <c r="U178">
        <f t="shared" si="14"/>
        <v>5.3206654666652975</v>
      </c>
      <c r="V178" s="3">
        <v>178</v>
      </c>
      <c r="W178" s="7">
        <f t="shared" si="13"/>
        <v>1.0089053678104944</v>
      </c>
      <c r="X178" s="3">
        <v>178</v>
      </c>
      <c r="Y178">
        <f t="shared" si="12"/>
        <v>1847</v>
      </c>
      <c r="Z178" s="3">
        <v>178</v>
      </c>
      <c r="AA178">
        <f>S178-G178-C178</f>
        <v>55146</v>
      </c>
      <c r="AB178">
        <f t="shared" si="17"/>
        <v>0.96476557032890131</v>
      </c>
      <c r="AC178" s="3">
        <v>178</v>
      </c>
      <c r="AD178">
        <f t="shared" si="8"/>
        <v>55801.333333333336</v>
      </c>
    </row>
    <row r="179" spans="1:30">
      <c r="A179" s="1">
        <v>44074</v>
      </c>
      <c r="B179" s="3">
        <v>179</v>
      </c>
      <c r="C179">
        <v>5437</v>
      </c>
      <c r="D179" s="3">
        <v>179</v>
      </c>
      <c r="E179" s="5">
        <f>C179-C178</f>
        <v>62</v>
      </c>
      <c r="F179" s="3">
        <v>179</v>
      </c>
      <c r="G179">
        <v>150765</v>
      </c>
      <c r="H179" s="3">
        <v>179</v>
      </c>
      <c r="I179">
        <f>G179/G178</f>
        <v>1.013689327568934</v>
      </c>
      <c r="J179" s="3">
        <v>179</v>
      </c>
      <c r="K179">
        <f>G179-G178</f>
        <v>2036</v>
      </c>
      <c r="L179" s="3">
        <v>179</v>
      </c>
      <c r="M179">
        <v>6714</v>
      </c>
      <c r="N179" s="3">
        <v>179</v>
      </c>
      <c r="O179">
        <v>626</v>
      </c>
      <c r="P179" s="3">
        <v>179</v>
      </c>
      <c r="Q179">
        <v>198127</v>
      </c>
      <c r="R179" s="3">
        <v>179</v>
      </c>
      <c r="S179">
        <v>211300</v>
      </c>
      <c r="T179" s="3">
        <v>179</v>
      </c>
      <c r="U179">
        <f t="shared" si="14"/>
        <v>5.3248994970523134</v>
      </c>
      <c r="V179" s="3">
        <v>179</v>
      </c>
      <c r="W179" s="7">
        <f t="shared" si="13"/>
        <v>1.0097968936678614</v>
      </c>
      <c r="X179" s="3">
        <v>179</v>
      </c>
      <c r="Y179">
        <f t="shared" si="12"/>
        <v>2050</v>
      </c>
      <c r="Z179" s="3">
        <v>179</v>
      </c>
      <c r="AA179">
        <f>S179-G179-C179</f>
        <v>55098</v>
      </c>
      <c r="AB179">
        <f t="shared" si="17"/>
        <v>0.99912958328799917</v>
      </c>
      <c r="AC179" s="3">
        <v>179</v>
      </c>
    </row>
    <row r="180" spans="1:30">
      <c r="A180" s="1">
        <v>44075</v>
      </c>
      <c r="B180" s="3">
        <v>180</v>
      </c>
      <c r="D180" s="3">
        <v>180</v>
      </c>
      <c r="F180" s="3">
        <v>180</v>
      </c>
      <c r="H180" s="3">
        <v>180</v>
      </c>
      <c r="J180" s="3">
        <v>180</v>
      </c>
      <c r="L180" s="3">
        <v>180</v>
      </c>
      <c r="N180" s="3">
        <v>180</v>
      </c>
      <c r="P180" s="3">
        <v>180</v>
      </c>
      <c r="R180" s="3">
        <v>180</v>
      </c>
      <c r="S180">
        <v>213631</v>
      </c>
      <c r="T180" s="3">
        <v>180</v>
      </c>
      <c r="U180">
        <f t="shared" si="14"/>
        <v>5.3296642734130462</v>
      </c>
      <c r="V180" s="3">
        <v>180</v>
      </c>
      <c r="W180" s="7">
        <f t="shared" si="13"/>
        <v>1.0110317084713678</v>
      </c>
      <c r="X180" s="3">
        <v>180</v>
      </c>
      <c r="Y180">
        <f t="shared" si="12"/>
        <v>2331</v>
      </c>
      <c r="Z180" s="3">
        <v>180</v>
      </c>
      <c r="AC180" s="3">
        <v>180</v>
      </c>
    </row>
    <row r="1048575" spans="21:21">
      <c r="U1048575" t="e">
        <f>LOG10(#REF!)</f>
        <v>#REF!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Colombia</vt:lpstr>
      <vt:lpstr>Bogotá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Daniel Muñoz Castaño</dc:creator>
  <cp:lastModifiedBy>Jose Daniel Muñoz Castaño</cp:lastModifiedBy>
  <dcterms:created xsi:type="dcterms:W3CDTF">2020-03-16T01:14:29Z</dcterms:created>
  <dcterms:modified xsi:type="dcterms:W3CDTF">2020-09-02T15:44:41Z</dcterms:modified>
</cp:coreProperties>
</file>