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440" windowWidth="25600" windowHeight="15620" tabRatio="500"/>
  </bookViews>
  <sheets>
    <sheet name="Walmart's vertical and horizont" sheetId="1" r:id="rId1"/>
    <sheet name="Walmart's Ratio Analysis" sheetId="2" r:id="rId2"/>
    <sheet name="Walmart's charts" sheetId="3" r:id="rId3"/>
    <sheet name="Walmart's Financial statements" sheetId="4" r:id="rId4"/>
    <sheet name="Walmart's PE valuation" sheetId="5" r:id="rId5"/>
  </sheets>
  <calcPr calcId="140001" concurrentCalc="0"/>
  <extLst>
    <ext xmlns:mx="http://schemas.microsoft.com/office/mac/excel/2008/main" uri="{7523E5D3-25F3-A5E0-1632-64F254C22452}">
      <mx:ArchID Flags="2"/>
    </ext>
    <ext uri="GoogleSheetsCustomDataVersion1">
      <go:sheetsCustomData xmlns:go="http://customooxmlschemas.google.com/" r:id="rId9" roundtripDataSignature="AMtx7mif+/wzMlv+q83OWZ/z0yRmlc/sjw=="/>
    </ext>
  </extLst>
</workbook>
</file>

<file path=xl/calcChain.xml><?xml version="1.0" encoding="utf-8"?>
<calcChain xmlns="http://schemas.openxmlformats.org/spreadsheetml/2006/main">
  <c r="G48" i="5" l="1"/>
  <c r="G46" i="5"/>
  <c r="G44" i="5"/>
  <c r="G83" i="2"/>
  <c r="G84" i="2"/>
  <c r="G85" i="2"/>
  <c r="H83" i="2"/>
  <c r="H84" i="2"/>
  <c r="H85" i="2"/>
  <c r="G91" i="2"/>
  <c r="F83" i="2"/>
  <c r="F84" i="2"/>
  <c r="F85" i="2"/>
  <c r="F91" i="2"/>
  <c r="E83" i="2"/>
  <c r="E84" i="2"/>
  <c r="E85" i="2"/>
  <c r="E91" i="2"/>
  <c r="D83" i="2"/>
  <c r="D84" i="2"/>
  <c r="D85" i="2"/>
  <c r="D91" i="2"/>
  <c r="H80" i="2"/>
  <c r="H89" i="2"/>
  <c r="G80" i="2"/>
  <c r="G89" i="2"/>
  <c r="F80" i="2"/>
  <c r="F89" i="2"/>
  <c r="E80" i="2"/>
  <c r="E89" i="2"/>
  <c r="D80" i="2"/>
  <c r="D89" i="2"/>
  <c r="G87" i="2"/>
  <c r="F87" i="2"/>
  <c r="E87" i="2"/>
  <c r="D87" i="2"/>
  <c r="H73" i="2"/>
  <c r="G73" i="2"/>
  <c r="F73" i="2"/>
  <c r="E73" i="2"/>
  <c r="D73" i="2"/>
  <c r="H69" i="2"/>
  <c r="H70" i="2"/>
  <c r="H71" i="2"/>
  <c r="H72" i="2"/>
  <c r="G69" i="2"/>
  <c r="G70" i="2"/>
  <c r="G71" i="2"/>
  <c r="G72" i="2"/>
  <c r="F69" i="2"/>
  <c r="F70" i="2"/>
  <c r="F71" i="2"/>
  <c r="F72" i="2"/>
  <c r="E69" i="2"/>
  <c r="E70" i="2"/>
  <c r="E71" i="2"/>
  <c r="E72" i="2"/>
  <c r="D69" i="2"/>
  <c r="D70" i="2"/>
  <c r="D71" i="2"/>
  <c r="D72" i="2"/>
  <c r="H67" i="2"/>
  <c r="G67" i="2"/>
  <c r="F67" i="2"/>
  <c r="E67" i="2"/>
  <c r="D67" i="2"/>
  <c r="H66" i="2"/>
  <c r="G66" i="2"/>
  <c r="F66" i="2"/>
  <c r="E66" i="2"/>
  <c r="D66" i="2"/>
  <c r="H17" i="2"/>
  <c r="I17" i="2"/>
  <c r="H62" i="2"/>
  <c r="G17" i="2"/>
  <c r="G62" i="2"/>
  <c r="F17" i="2"/>
  <c r="F62" i="2"/>
  <c r="E17" i="2"/>
  <c r="E62" i="2"/>
  <c r="D17" i="2"/>
  <c r="D62" i="2"/>
  <c r="H59" i="2"/>
  <c r="G59" i="2"/>
  <c r="F59" i="2"/>
  <c r="E59" i="2"/>
  <c r="D59" i="2"/>
  <c r="H58" i="2"/>
  <c r="G58" i="2"/>
  <c r="F58" i="2"/>
  <c r="E58" i="2"/>
  <c r="D58" i="2"/>
  <c r="H57" i="2"/>
  <c r="G57" i="2"/>
  <c r="F57" i="2"/>
  <c r="E57" i="2"/>
  <c r="D57" i="2"/>
  <c r="H56" i="2"/>
  <c r="G56" i="2"/>
  <c r="F56" i="2"/>
  <c r="E56" i="2"/>
  <c r="D56" i="2"/>
  <c r="H53" i="2"/>
  <c r="G53" i="2"/>
  <c r="F53" i="2"/>
  <c r="E53" i="2"/>
  <c r="D53" i="2"/>
  <c r="H21" i="2"/>
  <c r="H51" i="2"/>
  <c r="G21" i="2"/>
  <c r="G51" i="2"/>
  <c r="F21" i="2"/>
  <c r="F51" i="2"/>
  <c r="E21" i="2"/>
  <c r="E51" i="2"/>
  <c r="D21" i="2"/>
  <c r="D51" i="2"/>
  <c r="H48" i="2"/>
  <c r="G48" i="2"/>
  <c r="F48" i="2"/>
  <c r="E48" i="2"/>
  <c r="D48" i="2"/>
  <c r="H47" i="2"/>
  <c r="G47" i="2"/>
  <c r="F47" i="2"/>
  <c r="E47" i="2"/>
  <c r="D47" i="2"/>
  <c r="H27" i="2"/>
  <c r="H45" i="2"/>
  <c r="G27" i="2"/>
  <c r="G45" i="2"/>
  <c r="F27" i="2"/>
  <c r="F45" i="2"/>
  <c r="E27" i="2"/>
  <c r="E45" i="2"/>
  <c r="D27" i="2"/>
  <c r="D45" i="2"/>
  <c r="H44" i="2"/>
  <c r="G44" i="2"/>
  <c r="F44" i="2"/>
  <c r="E44" i="2"/>
  <c r="D44" i="2"/>
  <c r="H28" i="2"/>
  <c r="H41" i="2"/>
  <c r="G28" i="2"/>
  <c r="G41" i="2"/>
  <c r="F28" i="2"/>
  <c r="F41" i="2"/>
  <c r="E28" i="2"/>
  <c r="E41" i="2"/>
  <c r="D28" i="2"/>
  <c r="D41" i="2"/>
  <c r="H40" i="2"/>
  <c r="G40" i="2"/>
  <c r="F40" i="2"/>
  <c r="E40" i="2"/>
  <c r="D40" i="2"/>
  <c r="H39" i="2"/>
  <c r="G39" i="2"/>
  <c r="F39" i="2"/>
  <c r="E39" i="2"/>
  <c r="D39" i="2"/>
  <c r="H37" i="2"/>
  <c r="G37" i="2"/>
  <c r="F37" i="2"/>
  <c r="E37" i="2"/>
  <c r="D37" i="2"/>
  <c r="H36" i="2"/>
  <c r="G36" i="2"/>
  <c r="F36" i="2"/>
  <c r="E36" i="2"/>
  <c r="D36" i="2"/>
  <c r="H34" i="2"/>
  <c r="G34" i="2"/>
  <c r="F34" i="2"/>
  <c r="E34" i="2"/>
  <c r="D34" i="2"/>
  <c r="I21" i="2"/>
  <c r="L37" i="1"/>
  <c r="L36" i="1"/>
  <c r="L38" i="1"/>
  <c r="L33" i="1"/>
  <c r="L32" i="1"/>
  <c r="L31" i="1"/>
  <c r="L34" i="1"/>
  <c r="L40" i="1"/>
  <c r="L25" i="1"/>
  <c r="R40" i="1"/>
  <c r="K37" i="1"/>
  <c r="K36" i="1"/>
  <c r="K38" i="1"/>
  <c r="K33" i="1"/>
  <c r="K32" i="1"/>
  <c r="K31" i="1"/>
  <c r="K34" i="1"/>
  <c r="K40" i="1"/>
  <c r="K25" i="1"/>
  <c r="Q40" i="1"/>
  <c r="J37" i="1"/>
  <c r="J36" i="1"/>
  <c r="J38" i="1"/>
  <c r="J33" i="1"/>
  <c r="J32" i="1"/>
  <c r="J31" i="1"/>
  <c r="J34" i="1"/>
  <c r="J40" i="1"/>
  <c r="J23" i="1"/>
  <c r="J25" i="1"/>
  <c r="P40" i="1"/>
  <c r="I37" i="1"/>
  <c r="I36" i="1"/>
  <c r="I38" i="1"/>
  <c r="I33" i="1"/>
  <c r="I32" i="1"/>
  <c r="I31" i="1"/>
  <c r="I34" i="1"/>
  <c r="I40" i="1"/>
  <c r="I23" i="1"/>
  <c r="I25" i="1"/>
  <c r="O40" i="1"/>
  <c r="H37" i="1"/>
  <c r="H36" i="1"/>
  <c r="H38" i="1"/>
  <c r="H33" i="1"/>
  <c r="H32" i="1"/>
  <c r="H31" i="1"/>
  <c r="H34" i="1"/>
  <c r="H40" i="1"/>
  <c r="H23" i="1"/>
  <c r="H25" i="1"/>
  <c r="N40" i="1"/>
  <c r="R38" i="1"/>
  <c r="Q38" i="1"/>
  <c r="P38" i="1"/>
  <c r="O38" i="1"/>
  <c r="N38" i="1"/>
  <c r="R37" i="1"/>
  <c r="Q37" i="1"/>
  <c r="P37" i="1"/>
  <c r="O37" i="1"/>
  <c r="N37" i="1"/>
  <c r="R36" i="1"/>
  <c r="Q36" i="1"/>
  <c r="P36" i="1"/>
  <c r="O36" i="1"/>
  <c r="N36" i="1"/>
  <c r="R34" i="1"/>
  <c r="Q34" i="1"/>
  <c r="P34" i="1"/>
  <c r="O34" i="1"/>
  <c r="N34" i="1"/>
  <c r="R33" i="1"/>
  <c r="Q33" i="1"/>
  <c r="P33" i="1"/>
  <c r="O33" i="1"/>
  <c r="N33" i="1"/>
  <c r="R32" i="1"/>
  <c r="Q32" i="1"/>
  <c r="P32" i="1"/>
  <c r="O32" i="1"/>
  <c r="N32" i="1"/>
  <c r="R31" i="1"/>
  <c r="Q31" i="1"/>
  <c r="P31" i="1"/>
  <c r="O31" i="1"/>
  <c r="N31" i="1"/>
  <c r="R30" i="1"/>
  <c r="Q30" i="1"/>
  <c r="J30" i="1"/>
  <c r="P30" i="1"/>
  <c r="I30" i="1"/>
  <c r="O30" i="1"/>
  <c r="H30" i="1"/>
  <c r="N30" i="1"/>
  <c r="R29" i="1"/>
  <c r="Q29" i="1"/>
  <c r="P29" i="1"/>
  <c r="O29" i="1"/>
  <c r="N29" i="1"/>
  <c r="R28" i="1"/>
  <c r="Q28" i="1"/>
  <c r="P28" i="1"/>
  <c r="O28" i="1"/>
  <c r="N28" i="1"/>
  <c r="R24" i="1"/>
  <c r="Q24" i="1"/>
  <c r="P24" i="1"/>
  <c r="O24" i="1"/>
  <c r="N24" i="1"/>
  <c r="R23" i="1"/>
  <c r="Q23" i="1"/>
  <c r="P23" i="1"/>
  <c r="O23" i="1"/>
  <c r="N23" i="1"/>
  <c r="R22" i="1"/>
  <c r="Q22" i="1"/>
  <c r="P22" i="1"/>
  <c r="O22" i="1"/>
  <c r="N22" i="1"/>
  <c r="R21" i="1"/>
  <c r="Q21" i="1"/>
  <c r="P21" i="1"/>
  <c r="O21" i="1"/>
  <c r="N21" i="1"/>
  <c r="R20" i="1"/>
  <c r="Q20" i="1"/>
  <c r="P20" i="1"/>
  <c r="O20" i="1"/>
  <c r="N20" i="1"/>
  <c r="L9" i="1"/>
  <c r="L11" i="1"/>
  <c r="L13" i="1"/>
  <c r="R13" i="1"/>
  <c r="K9" i="1"/>
  <c r="K11" i="1"/>
  <c r="K13" i="1"/>
  <c r="Q13" i="1"/>
  <c r="J9" i="1"/>
  <c r="J11" i="1"/>
  <c r="J13" i="1"/>
  <c r="P13" i="1"/>
  <c r="I9" i="1"/>
  <c r="I11" i="1"/>
  <c r="I13" i="1"/>
  <c r="O13" i="1"/>
  <c r="H9" i="1"/>
  <c r="H11" i="1"/>
  <c r="H13" i="1"/>
  <c r="N13" i="1"/>
  <c r="R12" i="1"/>
  <c r="Q12" i="1"/>
  <c r="P12" i="1"/>
  <c r="O12" i="1"/>
  <c r="N12" i="1"/>
  <c r="R11" i="1"/>
  <c r="Q11" i="1"/>
  <c r="P11" i="1"/>
  <c r="O11" i="1"/>
  <c r="N11" i="1"/>
  <c r="R10" i="1"/>
  <c r="Q10" i="1"/>
  <c r="P10" i="1"/>
  <c r="O10" i="1"/>
  <c r="N10" i="1"/>
  <c r="R9" i="1"/>
  <c r="Q9" i="1"/>
  <c r="P9" i="1"/>
  <c r="O9" i="1"/>
  <c r="N9" i="1"/>
  <c r="R8" i="1"/>
  <c r="Q8" i="1"/>
  <c r="P8" i="1"/>
  <c r="O8" i="1"/>
  <c r="N8" i="1"/>
</calcChain>
</file>

<file path=xl/sharedStrings.xml><?xml version="1.0" encoding="utf-8"?>
<sst xmlns="http://schemas.openxmlformats.org/spreadsheetml/2006/main" count="679" uniqueCount="323">
  <si>
    <t>Vertical and Horizontal Analysis</t>
  </si>
  <si>
    <t xml:space="preserve">Year </t>
  </si>
  <si>
    <t>Selected numbers for ratio analysis</t>
  </si>
  <si>
    <t>Cash</t>
  </si>
  <si>
    <t>Marketable Securities (curr assets / curr liab)</t>
  </si>
  <si>
    <t>Total assets</t>
  </si>
  <si>
    <t>Vertical - set one key measure and express others as a percentage of that measure</t>
  </si>
  <si>
    <t>Accounts Receivable</t>
  </si>
  <si>
    <t xml:space="preserve">Total Liabilities </t>
  </si>
  <si>
    <t>Current Assets</t>
  </si>
  <si>
    <t>Total Shareholders' Equity</t>
  </si>
  <si>
    <t>Inventories</t>
  </si>
  <si>
    <t>For Income Statement - divide everything by Sales</t>
  </si>
  <si>
    <t>PPE Net</t>
  </si>
  <si>
    <t>PPE at cost</t>
  </si>
  <si>
    <t>Accumulated depreciation</t>
  </si>
  <si>
    <t xml:space="preserve">Accounts Payable </t>
  </si>
  <si>
    <t>Current liabilities</t>
  </si>
  <si>
    <t xml:space="preserve">Total long term debt </t>
  </si>
  <si>
    <t>Deff income tax</t>
  </si>
  <si>
    <t>Long term capital lease</t>
  </si>
  <si>
    <t>Total liabilities (current + tot long term debt + lt lease + deff income tax )</t>
  </si>
  <si>
    <t>Revenues</t>
  </si>
  <si>
    <t>Total Shareholders' equity</t>
  </si>
  <si>
    <t xml:space="preserve">Sales </t>
  </si>
  <si>
    <t xml:space="preserve">Cost of Goods Sold </t>
  </si>
  <si>
    <t xml:space="preserve">Gross Profit </t>
  </si>
  <si>
    <t>Cost of Goods Sold</t>
  </si>
  <si>
    <t xml:space="preserve">Operating income </t>
  </si>
  <si>
    <t xml:space="preserve">Net Income </t>
  </si>
  <si>
    <t>Interest expense (interest income (expense), net)</t>
  </si>
  <si>
    <t>Income tax expense (provision)</t>
  </si>
  <si>
    <t>Depreciation expense (from cash flow)</t>
  </si>
  <si>
    <t>Average assets</t>
  </si>
  <si>
    <t>Average equity</t>
  </si>
  <si>
    <t>Analysis</t>
  </si>
  <si>
    <t>ROA</t>
  </si>
  <si>
    <t>Net Income/Average Assets</t>
  </si>
  <si>
    <t>DuPont</t>
  </si>
  <si>
    <t>Profit Margin</t>
  </si>
  <si>
    <t xml:space="preserve">  Gross Profit</t>
  </si>
  <si>
    <t>Net Income/Sales</t>
  </si>
  <si>
    <t>Asset Turnover</t>
  </si>
  <si>
    <t>Sales/Average Assets</t>
  </si>
  <si>
    <t>Return on Equity</t>
  </si>
  <si>
    <t>Net Income/ Average equity</t>
  </si>
  <si>
    <t>Return on Assets</t>
  </si>
  <si>
    <t>Net Income/ average assets</t>
  </si>
  <si>
    <t>SG&amp;A</t>
  </si>
  <si>
    <t>Financial Leverage</t>
  </si>
  <si>
    <t>Average assets/average equity</t>
  </si>
  <si>
    <t>ROA disaggregation</t>
  </si>
  <si>
    <t>Return on Sales</t>
  </si>
  <si>
    <t>Asset turnover</t>
  </si>
  <si>
    <t>Sales/ Average assets</t>
  </si>
  <si>
    <t xml:space="preserve">  Operating Profit</t>
  </si>
  <si>
    <t>Net Operating Profit Margin</t>
  </si>
  <si>
    <t>NOPM = NOPAT/Sales</t>
  </si>
  <si>
    <t>Net Operating Asset Turnover</t>
  </si>
  <si>
    <t>NOAT = Sales / Average NOA</t>
  </si>
  <si>
    <t>Profit margin analysis</t>
  </si>
  <si>
    <t>Gross profit margin</t>
  </si>
  <si>
    <t>Gross profit/sales</t>
  </si>
  <si>
    <t>Income taxes</t>
  </si>
  <si>
    <t>Operating expense ratio</t>
  </si>
  <si>
    <t>Operating expenses/sales</t>
  </si>
  <si>
    <t>Net Profit margin (repeated here)</t>
  </si>
  <si>
    <t>Net Income/sales</t>
  </si>
  <si>
    <t>Productivity analysis</t>
  </si>
  <si>
    <t>Accounts receivable turnover</t>
  </si>
  <si>
    <t>sales/average accounts receivable</t>
  </si>
  <si>
    <t>Inventory turnover</t>
  </si>
  <si>
    <t>sales/ average inventory</t>
  </si>
  <si>
    <t xml:space="preserve">  Net Income</t>
  </si>
  <si>
    <t>Accounts payable turnover</t>
  </si>
  <si>
    <t>COGS/ average accounts payable</t>
  </si>
  <si>
    <t>PPE turnover</t>
  </si>
  <si>
    <t>Sales/ average PPE</t>
  </si>
  <si>
    <t>Financial Leverage or Solvency</t>
  </si>
  <si>
    <t>Total liabilities to equity</t>
  </si>
  <si>
    <t>Average liabilities/ average shareholders' equity</t>
  </si>
  <si>
    <t>Times Interest Earned</t>
  </si>
  <si>
    <t>Earnings before interest and taxes / interest expense</t>
  </si>
  <si>
    <t xml:space="preserve">Liquidity </t>
  </si>
  <si>
    <t>Current ratio</t>
  </si>
  <si>
    <t>current assets/current liabilities</t>
  </si>
  <si>
    <t>Quick or Acid test ratio</t>
  </si>
  <si>
    <t>(cash + marketable securities + accounts receivable)/ current liabilities</t>
  </si>
  <si>
    <t>2, 6</t>
  </si>
  <si>
    <t>Average Days Sales Outstanding</t>
  </si>
  <si>
    <t>Average Accounts Receivable/ (sales/365)</t>
  </si>
  <si>
    <t>For Balance Sheet - divide everything by Total Assets</t>
  </si>
  <si>
    <t>Average Days Inventory Outstanding</t>
  </si>
  <si>
    <t>Average inventory/ (COGS/365)</t>
  </si>
  <si>
    <t>Average Days Payable Outstanding</t>
  </si>
  <si>
    <t>Average accounts payable/ (COGS/365)</t>
  </si>
  <si>
    <t>Cash Conversion Cycle</t>
  </si>
  <si>
    <t>DSO + DIO - DPO</t>
  </si>
  <si>
    <t>PPE Turnover</t>
  </si>
  <si>
    <t>Sales/Average PPE</t>
  </si>
  <si>
    <t>Powered by Clearbit</t>
  </si>
  <si>
    <t>Average PPE Useful Life</t>
  </si>
  <si>
    <t>Depreciable Asset Cost/ Depreciation expense</t>
  </si>
  <si>
    <t>PPE Percentage used up</t>
  </si>
  <si>
    <t>Accumulated depreciation/ Depreciable asset cost</t>
  </si>
  <si>
    <t>Walmart Inc (NYS: WMT)</t>
  </si>
  <si>
    <t>Research and Development as a % of sales</t>
  </si>
  <si>
    <t>R&amp;d expense/sales</t>
  </si>
  <si>
    <t>Net Operating Profit After Tax (net income)</t>
  </si>
  <si>
    <t>NOPAT = NOPBT - (Tax Expense + (net nonoperating expenses x statutory income tax rate)</t>
  </si>
  <si>
    <t>Exchange rate used is that of the Year End reported date</t>
  </si>
  <si>
    <t>Net Operating Assets</t>
  </si>
  <si>
    <t>Operating Assets (see Module 4 for chart)</t>
  </si>
  <si>
    <t>As Reported Annual Balance Sheet</t>
  </si>
  <si>
    <t>Accounts receivable</t>
  </si>
  <si>
    <t>Report Date</t>
  </si>
  <si>
    <t>01/31/2019</t>
  </si>
  <si>
    <t>01/31/2018</t>
  </si>
  <si>
    <t>01/31/2017</t>
  </si>
  <si>
    <t>01/31/2016</t>
  </si>
  <si>
    <t>01/31/2015</t>
  </si>
  <si>
    <t>01/31/2014</t>
  </si>
  <si>
    <t>01/31/2013</t>
  </si>
  <si>
    <t>Currency</t>
  </si>
  <si>
    <t>USD</t>
  </si>
  <si>
    <t>Audit Status</t>
  </si>
  <si>
    <t>Not Available</t>
  </si>
  <si>
    <t>Not Qualified</t>
  </si>
  <si>
    <t>Consolidated</t>
  </si>
  <si>
    <t>Yes</t>
  </si>
  <si>
    <t>Scale</t>
  </si>
  <si>
    <t>Thousands</t>
  </si>
  <si>
    <t>Cash &amp; cash equivalents</t>
  </si>
  <si>
    <t>Inventory</t>
  </si>
  <si>
    <t>Receivables, net</t>
  </si>
  <si>
    <t>Prepaid expenses &amp; other current assets</t>
  </si>
  <si>
    <t>Current assets of discontinued operations</t>
  </si>
  <si>
    <t>-</t>
  </si>
  <si>
    <t xml:space="preserve">   Current Assets</t>
  </si>
  <si>
    <t>Total current assets</t>
  </si>
  <si>
    <t>Land</t>
  </si>
  <si>
    <t>Operating Liabilities (see Module 4 for chart)</t>
  </si>
  <si>
    <t>Buildings &amp; improvements</t>
  </si>
  <si>
    <t>Fixtures &amp; equipment</t>
  </si>
  <si>
    <t>Transportation equipment</t>
  </si>
  <si>
    <t>Construction in progress</t>
  </si>
  <si>
    <t>Property &amp; equipment, at cost</t>
  </si>
  <si>
    <t>PP&amp;E</t>
  </si>
  <si>
    <t>Less: accumulated depreciation</t>
  </si>
  <si>
    <t>Property &amp; equipment, net</t>
  </si>
  <si>
    <t>Property under capital lease &amp; financing obligations</t>
  </si>
  <si>
    <t>Less: accumulated amortization</t>
  </si>
  <si>
    <t>Property under capital lease &amp; financing obligations, net</t>
  </si>
  <si>
    <t>Net Operating Assets = Operating Assets - Operating Liabilities</t>
  </si>
  <si>
    <t>Goodwill</t>
  </si>
  <si>
    <t xml:space="preserve">   Total Assets</t>
  </si>
  <si>
    <t>Other long-term assets</t>
  </si>
  <si>
    <t>Return on Net Operating Assets</t>
  </si>
  <si>
    <t>RNOA = NOPAT/Average NOA</t>
  </si>
  <si>
    <t>Other assets &amp; deferred charges</t>
  </si>
  <si>
    <t>disaggregate RNOA</t>
  </si>
  <si>
    <t>NOPAT/Sales</t>
  </si>
  <si>
    <t>Short-term borrowings</t>
  </si>
  <si>
    <t>Sales/Average NOA</t>
  </si>
  <si>
    <t>Accounts payable</t>
  </si>
  <si>
    <t>Accrued wages &amp; benefits</t>
  </si>
  <si>
    <t>Self-insurance</t>
  </si>
  <si>
    <t>Liabilities and Equity</t>
  </si>
  <si>
    <t>Accrued taxes</t>
  </si>
  <si>
    <t>Accounts Payable</t>
  </si>
  <si>
    <t>Accrued non-income taxes</t>
  </si>
  <si>
    <t>Deferred gift card revenue</t>
  </si>
  <si>
    <t>Other accrued liabilities</t>
  </si>
  <si>
    <t>Accrued Liabilities</t>
  </si>
  <si>
    <t>Accrued liabilities</t>
  </si>
  <si>
    <t>Accrued income taxes</t>
  </si>
  <si>
    <t>Long-term debt due within one year</t>
  </si>
  <si>
    <t>Capital lease &amp; financing obligations due within one year</t>
  </si>
  <si>
    <t xml:space="preserve">  Current Liabilities</t>
  </si>
  <si>
    <t>Current liabilities of discontinued operation</t>
  </si>
  <si>
    <t>Total current liabilities</t>
  </si>
  <si>
    <t>Unsecured debt</t>
  </si>
  <si>
    <t xml:space="preserve">Deferred Income Tax </t>
  </si>
  <si>
    <t>Other debt</t>
  </si>
  <si>
    <t>Total long-term debt</t>
  </si>
  <si>
    <t>Less: amounts due within one year</t>
  </si>
  <si>
    <t>Long-term debt</t>
  </si>
  <si>
    <t>Long-term capital lease &amp; financing obligations</t>
  </si>
  <si>
    <t>Deferred income taxes &amp; other liabilities</t>
  </si>
  <si>
    <t>Redeemable noncontrolling interest</t>
  </si>
  <si>
    <t>Common stock</t>
  </si>
  <si>
    <t>Capital in excess of par value</t>
  </si>
  <si>
    <t xml:space="preserve">Long-term lease </t>
  </si>
  <si>
    <t>Retained earnings (accumulated deficit)</t>
  </si>
  <si>
    <t>Currency translation &amp; other</t>
  </si>
  <si>
    <t>Net investment hedges</t>
  </si>
  <si>
    <t>Unrealized gain on available-for-sale securities</t>
  </si>
  <si>
    <t>Cash flow hedges</t>
  </si>
  <si>
    <t>Derivative instruments</t>
  </si>
  <si>
    <t>Minimum pension liability</t>
  </si>
  <si>
    <t>Accumulated other comprehensive income (loss)</t>
  </si>
  <si>
    <t xml:space="preserve">total long term debt </t>
  </si>
  <si>
    <t>Total Walmart shareholders' equity</t>
  </si>
  <si>
    <t>Noncontrolling interest</t>
  </si>
  <si>
    <t>Nonredeemable noncontrolling interest</t>
  </si>
  <si>
    <t>Total equity</t>
  </si>
  <si>
    <t>As Reported Annual Income Statement</t>
  </si>
  <si>
    <t>Net sales</t>
  </si>
  <si>
    <t>Membership &amp; other income</t>
  </si>
  <si>
    <t>Total revenues</t>
  </si>
  <si>
    <t>Cost of sales</t>
  </si>
  <si>
    <t>Operating, selling, general &amp; administrative expenses</t>
  </si>
  <si>
    <t>Operating income (loss)</t>
  </si>
  <si>
    <t xml:space="preserve">  Total Liabilities</t>
  </si>
  <si>
    <t>Interest expense on debt</t>
  </si>
  <si>
    <t>Interest expense on capital lease &amp; financing obligations</t>
  </si>
  <si>
    <t>Interest income</t>
  </si>
  <si>
    <t>Interest income (expense), net</t>
  </si>
  <si>
    <t>Loss on extinguishment of debt</t>
  </si>
  <si>
    <t>Other gains &amp; (losses)</t>
  </si>
  <si>
    <t>Income (loss) from continuing operations before income taxes - United States (U.S.)</t>
  </si>
  <si>
    <t>Common Stock</t>
  </si>
  <si>
    <t>Income (loss) from continuing operations before income taxes - non-U.S.</t>
  </si>
  <si>
    <t>Income (loss) before income taxes</t>
  </si>
  <si>
    <t>Current U.S. federal income taxes provision (benefit)</t>
  </si>
  <si>
    <t>Current U.S. state &amp; local income taxes provision (benefit)</t>
  </si>
  <si>
    <t>Current international income taxes provision (benefit)</t>
  </si>
  <si>
    <t>Current provision (benefit) for income taxes</t>
  </si>
  <si>
    <t>Deferred U.S. federal income taxes provision (benefit)</t>
  </si>
  <si>
    <t>Deferred U.S. state &amp; local income taxes provision (benefit)</t>
  </si>
  <si>
    <t>Deferred international income taxes provision (benefit)</t>
  </si>
  <si>
    <t>Deferred provision (benefit) for income taxes</t>
  </si>
  <si>
    <t>Provision (benefit) for income taxes</t>
  </si>
  <si>
    <t>Retained Earnings</t>
  </si>
  <si>
    <t>Income (loss) from continuing operations</t>
  </si>
  <si>
    <t>Income (loss) from discontinued operations, net of income taxes</t>
  </si>
  <si>
    <t>Consolidated net income (loss)</t>
  </si>
  <si>
    <t>Less consolidated net income attributable to noncontrolling interest</t>
  </si>
  <si>
    <t>Consolidated net income attributable to Walmart</t>
  </si>
  <si>
    <t>Weighted average shares outstanding - basic</t>
  </si>
  <si>
    <t>Weighted average shares outstanding - diluted</t>
  </si>
  <si>
    <t>Year end shares outstanding</t>
  </si>
  <si>
    <t>Income (loss) per share-continuing operations - basic</t>
  </si>
  <si>
    <t xml:space="preserve">  Total Equity</t>
  </si>
  <si>
    <t>Income (loss) per share-discontinued operations - basic</t>
  </si>
  <si>
    <t>Net income (loss) per share - basic</t>
  </si>
  <si>
    <t>Income (loss) per share-continuing operations - diluted</t>
  </si>
  <si>
    <t>Income (loss) per share-discontinued operations - diluted</t>
  </si>
  <si>
    <t>Net income (loss) per share - diluted</t>
  </si>
  <si>
    <t>Dividends declared per common share</t>
  </si>
  <si>
    <t xml:space="preserve">  Total Liabilities and Equity</t>
  </si>
  <si>
    <t>Total number of employees</t>
  </si>
  <si>
    <t>Number of common stockholders</t>
  </si>
  <si>
    <t>Foreign currency translation adjustments</t>
  </si>
  <si>
    <t>As Reported Annual Retained Earnings</t>
  </si>
  <si>
    <t>Note:  This may be used for one company over time or one company against other benchmarks (e.g. Vertical Analysis of the Income Statement for Company A vs Company B expressed as a % of Sales)</t>
  </si>
  <si>
    <t>Horizontal - analyze a set of numbers (e.g. Income Statement or Balance Sheet) over time</t>
  </si>
  <si>
    <t>Previous retained earnings (accumulated deficit)</t>
  </si>
  <si>
    <t>Note:  This is useful for one company to see trends over time.  Or do both the company and another to compare their progression over the same period of time.</t>
  </si>
  <si>
    <t>Adoption of new accounting standards on February 1, 2018, net of income taxes</t>
  </si>
  <si>
    <t>Cash dividends declared</t>
  </si>
  <si>
    <t>Purchase of company stock</t>
  </si>
  <si>
    <t>Other retained earnings</t>
  </si>
  <si>
    <t>As Reported Annual Cash Flow</t>
  </si>
  <si>
    <t>Loss (income) from discontinued operations, net of income taxes</t>
  </si>
  <si>
    <t>Depreciation &amp; amortization</t>
  </si>
  <si>
    <t>Unrealized gain (loss) on investments</t>
  </si>
  <si>
    <t>(Gains) &amp; losses for disposal of business operations</t>
  </si>
  <si>
    <t>Deferred income taxes</t>
  </si>
  <si>
    <t>Other operating activities</t>
  </si>
  <si>
    <t>Net cash flows from operating activities</t>
  </si>
  <si>
    <t>Payments for property &amp; equipment</t>
  </si>
  <si>
    <t>Proceeds from the disposal of property &amp; equipment</t>
  </si>
  <si>
    <t>Proceeds from disposal of certain operations</t>
  </si>
  <si>
    <t>Purchase of available for sale securities</t>
  </si>
  <si>
    <t>Payments for business acquisitions, net of cash acquired</t>
  </si>
  <si>
    <t>Other investing activities</t>
  </si>
  <si>
    <t>Net cash flows from investing activities</t>
  </si>
  <si>
    <t>Net change in short-term borrowings</t>
  </si>
  <si>
    <t>Proceeds from issuance of long-term debt</t>
  </si>
  <si>
    <t>Repayments of long-term debt</t>
  </si>
  <si>
    <t>Premiums paid to extinguish debt</t>
  </si>
  <si>
    <t>Dividends paid</t>
  </si>
  <si>
    <t>Dividends paid to &amp; stock purchases of noncontrolling interest</t>
  </si>
  <si>
    <t>Dividends paid to noncontrolling interest</t>
  </si>
  <si>
    <t>Purchase of noncontrolling interest</t>
  </si>
  <si>
    <t>Other financing activities</t>
  </si>
  <si>
    <t>Net cash flows from financing activities</t>
  </si>
  <si>
    <t>Effect of exchange rate on cash, cash equivalents, &amp; restricted cash</t>
  </si>
  <si>
    <t>Effect of exchange rate changes on cash &amp; cash equivalents</t>
  </si>
  <si>
    <t>Net increase (decrease) in cash &amp; cash equivalents</t>
  </si>
  <si>
    <t>Cash &amp; cash equivalents at beginning of year</t>
  </si>
  <si>
    <t>Cash &amp; cash equivalents at end of year</t>
  </si>
  <si>
    <t>Income taxes paid</t>
  </si>
  <si>
    <t>Net increase (decrease) in cash, cash equivalents &amp; restricted cash</t>
  </si>
  <si>
    <t>Cash, cash equivalents &amp; restricted cash at beginning of period</t>
  </si>
  <si>
    <t>Cash, cash equivalents &amp; restricted cash at end of period</t>
  </si>
  <si>
    <t>Interest paid</t>
  </si>
  <si>
    <t>Stock Price for Best Buy</t>
  </si>
  <si>
    <t>Section 1:  Basic Stock Price information</t>
  </si>
  <si>
    <t>Go to Yahoo Finance (or your favorite stock site)</t>
  </si>
  <si>
    <t>What is the stock ticker symbol?</t>
  </si>
  <si>
    <t>WMT</t>
  </si>
  <si>
    <t>What is the current price of Best Buy?</t>
  </si>
  <si>
    <t>What is the low price for the last 52 weeks?</t>
  </si>
  <si>
    <t>What is the high price for the last 52 weeks?</t>
  </si>
  <si>
    <t>What is the market value of Best Buy (hint: we use the Market Capitalization, or "Market Cap")</t>
  </si>
  <si>
    <t>What is the current P/E ratio?</t>
  </si>
  <si>
    <t>Section 2:  Analyst Forecasts</t>
  </si>
  <si>
    <t>How many stock analysts "follow" (or analyze and make recommendations) Best Buy?</t>
  </si>
  <si>
    <t>Look at the Recommendation Trends. How would you describe the analyst opinions?  Buy?  Sell?  Hold?  Broad consensus?  Widely varied recommendations?</t>
  </si>
  <si>
    <t>THERE IS A BROAD CONSENSUS BUT A MAJORITY OF THEM WOULD SAY EITHER BUY OR HOLD AND A VERY SMALL MINORITY WOULD RECOMMEND SELLING.</t>
  </si>
  <si>
    <t>What are the analyst estimates for EPS for next year for the following:</t>
  </si>
  <si>
    <t>average</t>
  </si>
  <si>
    <t>low</t>
  </si>
  <si>
    <t>high</t>
  </si>
  <si>
    <t>Section 3:  "Crystal Ball" - price range for next year</t>
  </si>
  <si>
    <t>Based on the analyst estimates of average, low and high EPS estimates and the current P/E ratio, what would be the Best Buy price next year:</t>
  </si>
  <si>
    <t>if the average EPS happens</t>
  </si>
  <si>
    <t>If the low EPS happens</t>
  </si>
  <si>
    <t>If the high EPS happens</t>
  </si>
  <si>
    <t>Based on your analysis of Best Buy and your own "crystal ball", would you recommend a Buy, Sell or Hold?  Why? (obviously there is no right answer here!)</t>
  </si>
  <si>
    <t>WE WOULD RECOMMEND TO BUY THE SHARES FOR WALMART FOR NEXT YEAR BECAUSE THE AVERAGE PRICE PER SHARE FOR THE CURRENT YEAER IS 119.50 AND THE LOWEST EPS FOR THE NEXT YEAR IS 127.53 WHICH IS CONSIDERABLY HIGHER THAN THIS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</si>
</sst>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Arial"/>
    </font>
    <font>
      <sz val="11"/>
      <color rgb="FF000000"/>
      <name val="Times New Roman"/>
    </font>
    <font>
      <sz val="10"/>
      <color theme="1"/>
      <name val="Arial"/>
    </font>
    <font>
      <b/>
      <sz val="11"/>
      <color rgb="FF000000"/>
      <name val="Times New Roman"/>
    </font>
    <font>
      <sz val="11"/>
      <color rgb="FF000000"/>
      <name val="Calibri"/>
    </font>
    <font>
      <sz val="11"/>
      <color rgb="FF000000"/>
      <name val="Arial"/>
    </font>
    <font>
      <sz val="10"/>
      <color rgb="FF000000"/>
      <name val="Arial"/>
    </font>
    <font>
      <sz val="10"/>
      <color rgb="FF000000"/>
      <name val="Calibri"/>
    </font>
    <font>
      <sz val="8"/>
      <color rgb="FF000000"/>
      <name val="Arial"/>
    </font>
    <font>
      <b/>
      <sz val="16"/>
      <color rgb="FF000000"/>
      <name val="Arial"/>
    </font>
    <font>
      <b/>
      <sz val="11"/>
      <color rgb="FF000000"/>
      <name val="Arial"/>
    </font>
    <font>
      <sz val="10"/>
      <color theme="1"/>
      <name val="Calibri"/>
    </font>
    <font>
      <sz val="12"/>
      <color theme="1"/>
      <name val="Arial"/>
    </font>
    <font>
      <b/>
      <sz val="16"/>
      <color theme="1"/>
      <name val="Arial"/>
    </font>
    <font>
      <sz val="11"/>
      <color theme="1"/>
      <name val="Calibri"/>
    </font>
    <font>
      <sz val="11"/>
      <name val="Arial"/>
    </font>
  </fonts>
  <fills count="6">
    <fill>
      <patternFill patternType="none"/>
    </fill>
    <fill>
      <patternFill patternType="gray125"/>
    </fill>
    <fill>
      <patternFill patternType="solid">
        <fgColor rgb="FFFFFF00"/>
        <bgColor rgb="FFFFFF00"/>
      </patternFill>
    </fill>
    <fill>
      <patternFill patternType="solid">
        <fgColor rgb="FFE7E7E7"/>
        <bgColor rgb="FFE7E7E7"/>
      </patternFill>
    </fill>
    <fill>
      <patternFill patternType="solid">
        <fgColor rgb="FFFFFFFF"/>
        <bgColor rgb="FFFFFFFF"/>
      </patternFill>
    </fill>
    <fill>
      <patternFill patternType="solid">
        <fgColor rgb="FFFFFFCC"/>
        <bgColor rgb="FFFFFFCC"/>
      </patternFill>
    </fill>
  </fills>
  <borders count="14">
    <border>
      <left/>
      <right/>
      <top/>
      <bottom/>
      <diagonal/>
    </border>
    <border>
      <left/>
      <right/>
      <top/>
      <bottom/>
      <diagonal/>
    </border>
    <border>
      <left/>
      <right/>
      <top/>
      <bottom style="thin">
        <color rgb="FF000000"/>
      </bottom>
      <diagonal/>
    </border>
    <border>
      <left style="medium">
        <color rgb="FF000000"/>
      </left>
      <right/>
      <top/>
      <bottom/>
      <diagonal/>
    </border>
    <border>
      <left/>
      <right style="medium">
        <color rgb="FF000000"/>
      </right>
      <top/>
      <bottom/>
      <diagonal/>
    </border>
    <border>
      <left/>
      <right/>
      <top style="thin">
        <color rgb="FF000000"/>
      </top>
      <bottom style="double">
        <color rgb="FF000000"/>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s>
  <cellStyleXfs count="1">
    <xf numFmtId="0" fontId="0" fillId="0" borderId="0"/>
  </cellStyleXfs>
  <cellXfs count="80">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3" fillId="0" borderId="0" xfId="0" applyFont="1"/>
    <xf numFmtId="0" fontId="3" fillId="2" borderId="1" xfId="0" applyFont="1" applyFill="1" applyBorder="1"/>
    <xf numFmtId="0" fontId="1" fillId="2" borderId="1" xfId="0" applyFont="1" applyFill="1" applyBorder="1"/>
    <xf numFmtId="0" fontId="3" fillId="0" borderId="0" xfId="0" applyFont="1"/>
    <xf numFmtId="3" fontId="1" fillId="0" borderId="0" xfId="0" applyNumberFormat="1" applyFont="1"/>
    <xf numFmtId="0" fontId="4" fillId="0" borderId="0" xfId="0" applyFont="1"/>
    <xf numFmtId="0" fontId="1" fillId="0" borderId="0" xfId="0" applyFont="1" applyAlignment="1"/>
    <xf numFmtId="0" fontId="1" fillId="0" borderId="0" xfId="0" applyFont="1" applyAlignment="1"/>
    <xf numFmtId="0" fontId="1" fillId="0" borderId="0" xfId="0" applyFont="1" applyAlignment="1">
      <alignment horizontal="left"/>
    </xf>
    <xf numFmtId="3" fontId="1" fillId="0" borderId="0" xfId="0" applyNumberFormat="1" applyFont="1" applyAlignment="1">
      <alignment horizontal="right"/>
    </xf>
    <xf numFmtId="0" fontId="5" fillId="0" borderId="0" xfId="0" applyFont="1" applyAlignment="1">
      <alignment horizontal="right"/>
    </xf>
    <xf numFmtId="0" fontId="6" fillId="0" borderId="0" xfId="0" applyFont="1" applyAlignment="1"/>
    <xf numFmtId="3" fontId="6" fillId="0" borderId="0" xfId="0" applyNumberFormat="1" applyFont="1" applyAlignment="1"/>
    <xf numFmtId="164" fontId="2" fillId="0" borderId="0" xfId="0" applyNumberFormat="1" applyFont="1"/>
    <xf numFmtId="10" fontId="6" fillId="2" borderId="0" xfId="0" applyNumberFormat="1" applyFont="1" applyFill="1" applyAlignment="1"/>
    <xf numFmtId="9" fontId="6" fillId="2" borderId="0" xfId="0" applyNumberFormat="1" applyFont="1" applyFill="1" applyAlignment="1"/>
    <xf numFmtId="0" fontId="2" fillId="0" borderId="2" xfId="0" applyFont="1" applyBorder="1"/>
    <xf numFmtId="3" fontId="6" fillId="0" borderId="2" xfId="0" applyNumberFormat="1" applyFont="1" applyBorder="1" applyAlignment="1"/>
    <xf numFmtId="0" fontId="6" fillId="0" borderId="2" xfId="0" applyFont="1" applyBorder="1" applyAlignment="1"/>
    <xf numFmtId="164" fontId="2" fillId="0" borderId="2" xfId="0" applyNumberFormat="1" applyFont="1" applyBorder="1"/>
    <xf numFmtId="9" fontId="6" fillId="0" borderId="0" xfId="0" applyNumberFormat="1" applyFont="1" applyAlignment="1"/>
    <xf numFmtId="4" fontId="1" fillId="0" borderId="0" xfId="0" applyNumberFormat="1" applyFont="1"/>
    <xf numFmtId="3" fontId="2" fillId="0" borderId="0" xfId="0" applyNumberFormat="1" applyFont="1"/>
    <xf numFmtId="3" fontId="7" fillId="0" borderId="3" xfId="0" applyNumberFormat="1" applyFont="1" applyBorder="1" applyAlignment="1"/>
    <xf numFmtId="3" fontId="7" fillId="0" borderId="0" xfId="0" applyNumberFormat="1" applyFont="1" applyAlignment="1"/>
    <xf numFmtId="3" fontId="7" fillId="0" borderId="4" xfId="0" applyNumberFormat="1" applyFont="1" applyBorder="1" applyAlignment="1"/>
    <xf numFmtId="10" fontId="1" fillId="0" borderId="0" xfId="0" applyNumberFormat="1" applyFont="1"/>
    <xf numFmtId="0" fontId="2" fillId="0" borderId="5" xfId="0" applyFont="1" applyBorder="1"/>
    <xf numFmtId="3" fontId="2" fillId="0" borderId="5" xfId="0" applyNumberFormat="1" applyFont="1" applyBorder="1"/>
    <xf numFmtId="164" fontId="2" fillId="0" borderId="5" xfId="0" applyNumberFormat="1" applyFont="1" applyBorder="1"/>
    <xf numFmtId="4" fontId="1" fillId="0" borderId="0" xfId="0" applyNumberFormat="1" applyFont="1" applyAlignment="1"/>
    <xf numFmtId="0" fontId="5" fillId="0" borderId="0" xfId="0" applyFont="1" applyAlignment="1">
      <alignment horizontal="left" vertical="top"/>
    </xf>
    <xf numFmtId="0" fontId="5" fillId="0" borderId="0" xfId="0" applyFont="1" applyAlignment="1"/>
    <xf numFmtId="0" fontId="8" fillId="0" borderId="0" xfId="0" applyFont="1" applyAlignment="1">
      <alignment horizontal="left"/>
    </xf>
    <xf numFmtId="3" fontId="6" fillId="0" borderId="3" xfId="0" applyNumberFormat="1" applyFont="1" applyBorder="1" applyAlignment="1"/>
    <xf numFmtId="0" fontId="9" fillId="0" borderId="0" xfId="0" applyFont="1" applyAlignment="1">
      <alignment horizontal="left"/>
    </xf>
    <xf numFmtId="3" fontId="6" fillId="0" borderId="4" xfId="0" applyNumberFormat="1" applyFont="1" applyBorder="1" applyAlignment="1"/>
    <xf numFmtId="0" fontId="5" fillId="0" borderId="0" xfId="0" applyFont="1" applyAlignment="1">
      <alignment horizontal="left" vertical="top"/>
    </xf>
    <xf numFmtId="10" fontId="6" fillId="0" borderId="0" xfId="0" applyNumberFormat="1" applyFont="1" applyAlignment="1"/>
    <xf numFmtId="0" fontId="10" fillId="0" borderId="0" xfId="0" applyFont="1" applyAlignment="1">
      <alignment vertical="top"/>
    </xf>
    <xf numFmtId="0" fontId="10" fillId="0" borderId="0" xfId="0" applyFont="1" applyAlignment="1">
      <alignment horizontal="left" vertical="top"/>
    </xf>
    <xf numFmtId="3" fontId="6" fillId="3" borderId="6" xfId="0" applyNumberFormat="1" applyFont="1" applyFill="1" applyBorder="1" applyAlignment="1">
      <alignment horizontal="right" vertical="top"/>
    </xf>
    <xf numFmtId="0" fontId="10" fillId="0" borderId="0" xfId="0" applyFont="1" applyAlignment="1">
      <alignment horizontal="right" vertical="top"/>
    </xf>
    <xf numFmtId="3" fontId="6" fillId="3" borderId="0" xfId="0" applyNumberFormat="1" applyFont="1" applyFill="1" applyAlignment="1">
      <alignment horizontal="right"/>
    </xf>
    <xf numFmtId="0" fontId="10" fillId="0" borderId="0" xfId="0" applyFont="1" applyAlignment="1">
      <alignment horizontal="left" vertical="top"/>
    </xf>
    <xf numFmtId="3" fontId="6" fillId="3" borderId="6" xfId="0" applyNumberFormat="1" applyFont="1" applyFill="1" applyBorder="1" applyAlignment="1">
      <alignment horizontal="right" vertical="top"/>
    </xf>
    <xf numFmtId="0" fontId="5" fillId="0" borderId="0" xfId="0" applyFont="1" applyAlignment="1">
      <alignment horizontal="left"/>
    </xf>
    <xf numFmtId="0" fontId="5" fillId="0" borderId="0" xfId="0" applyFont="1" applyAlignment="1">
      <alignment horizontal="left"/>
    </xf>
    <xf numFmtId="3" fontId="6" fillId="4" borderId="0" xfId="0" applyNumberFormat="1" applyFont="1" applyFill="1" applyAlignment="1">
      <alignment horizontal="left"/>
    </xf>
    <xf numFmtId="3" fontId="11" fillId="0" borderId="4" xfId="0" applyNumberFormat="1" applyFont="1" applyBorder="1" applyAlignment="1"/>
    <xf numFmtId="3" fontId="11" fillId="0" borderId="0" xfId="0" applyNumberFormat="1" applyFont="1" applyAlignment="1"/>
    <xf numFmtId="0" fontId="6" fillId="0" borderId="0" xfId="0" applyFont="1" applyAlignment="1">
      <alignment horizontal="right"/>
    </xf>
    <xf numFmtId="10" fontId="2" fillId="0" borderId="0" xfId="0" applyNumberFormat="1" applyFont="1"/>
    <xf numFmtId="3" fontId="2" fillId="0" borderId="2" xfId="0" applyNumberFormat="1" applyFont="1" applyBorder="1"/>
    <xf numFmtId="0" fontId="12" fillId="0" borderId="0" xfId="0" applyFont="1"/>
    <xf numFmtId="0" fontId="13" fillId="0" borderId="0" xfId="0" applyFont="1"/>
    <xf numFmtId="0" fontId="13" fillId="0" borderId="7" xfId="0" applyFont="1" applyBorder="1"/>
    <xf numFmtId="0" fontId="14" fillId="0" borderId="8" xfId="0" applyFont="1" applyBorder="1"/>
    <xf numFmtId="0" fontId="14" fillId="0" borderId="9" xfId="0" applyFont="1" applyBorder="1"/>
    <xf numFmtId="0" fontId="0" fillId="0" borderId="0" xfId="0" applyFont="1"/>
    <xf numFmtId="0" fontId="0" fillId="0" borderId="3" xfId="0" applyFont="1" applyBorder="1"/>
    <xf numFmtId="0" fontId="0" fillId="0" borderId="4" xfId="0" applyFont="1" applyBorder="1"/>
    <xf numFmtId="0" fontId="0" fillId="5" borderId="1" xfId="0" applyFont="1" applyFill="1" applyBorder="1" applyAlignment="1"/>
    <xf numFmtId="0" fontId="14" fillId="0" borderId="10" xfId="0" applyFont="1" applyBorder="1"/>
    <xf numFmtId="0" fontId="14" fillId="0" borderId="11" xfId="0" applyFont="1" applyBorder="1"/>
    <xf numFmtId="0" fontId="14" fillId="0" borderId="12" xfId="0" applyFont="1" applyBorder="1"/>
    <xf numFmtId="0" fontId="14" fillId="0" borderId="3" xfId="0" applyFont="1" applyBorder="1"/>
    <xf numFmtId="0" fontId="14" fillId="0" borderId="4" xfId="0" applyFont="1" applyBorder="1"/>
    <xf numFmtId="0" fontId="15" fillId="5" borderId="1" xfId="0" applyFont="1" applyFill="1" applyBorder="1" applyAlignment="1"/>
    <xf numFmtId="0" fontId="0" fillId="5" borderId="13" xfId="0" applyFont="1" applyFill="1" applyBorder="1" applyAlignment="1"/>
    <xf numFmtId="0" fontId="0" fillId="5" borderId="1" xfId="0" applyFont="1" applyFill="1" applyBorder="1"/>
    <xf numFmtId="0" fontId="0" fillId="5" borderId="13" xfId="0" applyFont="1" applyFill="1" applyBorder="1"/>
    <xf numFmtId="0" fontId="0" fillId="0" borderId="10" xfId="0" applyFont="1" applyBorder="1"/>
    <xf numFmtId="0" fontId="0" fillId="0" borderId="11" xfId="0" applyFont="1" applyBorder="1"/>
    <xf numFmtId="0" fontId="0" fillId="0" borderId="12" xfId="0" applyFont="1" applyBorder="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10" Type="http://schemas.openxmlformats.org/officeDocument/2006/relationships/theme" Target="theme/theme1.xml"/><Relationship Id="rId11" Type="http://schemas.openxmlformats.org/officeDocument/2006/relationships/styles" Target="styles.xml"/><Relationship Id="rId9" Type="http://customschemas.google.com/relationships/workbookmetadata" Target="metadata"/><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a:solidFill>
                  <a:srgbClr val="757575"/>
                </a:solidFill>
                <a:latin typeface="+mn-lt"/>
              </a:defRPr>
            </a:pPr>
            <a:r>
              <a:t>Walmart's Balance Sheet Figures
(in hundred thousand USD)</a:t>
            </a:r>
          </a:p>
        </c:rich>
      </c:tx>
      <c:overlay val="0"/>
    </c:title>
    <c:autoTitleDeleted val="0"/>
    <c:plotArea>
      <c:layout/>
      <c:lineChart>
        <c:grouping val="standard"/>
        <c:varyColors val="1"/>
        <c:ser>
          <c:idx val="0"/>
          <c:order val="0"/>
          <c:tx>
            <c:strRef>
              <c:f>'Walmart''s Ratio Analysis'!$M$3</c:f>
              <c:strCache>
                <c:ptCount val="1"/>
                <c:pt idx="0">
                  <c:v>Cash</c:v>
                </c:pt>
              </c:strCache>
            </c:strRef>
          </c:tx>
          <c:marker>
            <c:symbol val="none"/>
          </c:marker>
          <c:cat>
            <c:numRef>
              <c:f>'Walmart''s Ratio Analysis'!$N$2:$S$2</c:f>
              <c:numCache>
                <c:formatCode>General</c:formatCode>
                <c:ptCount val="6"/>
                <c:pt idx="0">
                  <c:v>2018.0</c:v>
                </c:pt>
                <c:pt idx="1">
                  <c:v>2017.0</c:v>
                </c:pt>
                <c:pt idx="2">
                  <c:v>2016.0</c:v>
                </c:pt>
                <c:pt idx="3">
                  <c:v>2015.0</c:v>
                </c:pt>
                <c:pt idx="4">
                  <c:v>2014.0</c:v>
                </c:pt>
                <c:pt idx="5">
                  <c:v>2013.0</c:v>
                </c:pt>
              </c:numCache>
            </c:numRef>
          </c:cat>
          <c:val>
            <c:numRef>
              <c:f>'Walmart''s Ratio Analysis'!$N$3:$S$3</c:f>
              <c:numCache>
                <c:formatCode>#,##0</c:formatCode>
                <c:ptCount val="6"/>
                <c:pt idx="0">
                  <c:v>7.722E6</c:v>
                </c:pt>
                <c:pt idx="1">
                  <c:v>6.756E6</c:v>
                </c:pt>
                <c:pt idx="2">
                  <c:v>6.867E6</c:v>
                </c:pt>
                <c:pt idx="3">
                  <c:v>8.705E6</c:v>
                </c:pt>
                <c:pt idx="4">
                  <c:v>9.135E6</c:v>
                </c:pt>
                <c:pt idx="5">
                  <c:v>7.281E6</c:v>
                </c:pt>
              </c:numCache>
            </c:numRef>
          </c:val>
          <c:smooth val="0"/>
        </c:ser>
        <c:ser>
          <c:idx val="1"/>
          <c:order val="1"/>
          <c:tx>
            <c:strRef>
              <c:f>'Walmart''s Ratio Analysis'!$M$4</c:f>
              <c:strCache>
                <c:ptCount val="1"/>
                <c:pt idx="0">
                  <c:v>Total assets</c:v>
                </c:pt>
              </c:strCache>
            </c:strRef>
          </c:tx>
          <c:marker>
            <c:symbol val="none"/>
          </c:marker>
          <c:cat>
            <c:numRef>
              <c:f>'Walmart''s Ratio Analysis'!$N$2:$S$2</c:f>
              <c:numCache>
                <c:formatCode>General</c:formatCode>
                <c:ptCount val="6"/>
                <c:pt idx="0">
                  <c:v>2018.0</c:v>
                </c:pt>
                <c:pt idx="1">
                  <c:v>2017.0</c:v>
                </c:pt>
                <c:pt idx="2">
                  <c:v>2016.0</c:v>
                </c:pt>
                <c:pt idx="3">
                  <c:v>2015.0</c:v>
                </c:pt>
                <c:pt idx="4">
                  <c:v>2014.0</c:v>
                </c:pt>
                <c:pt idx="5">
                  <c:v>2013.0</c:v>
                </c:pt>
              </c:numCache>
            </c:numRef>
          </c:cat>
          <c:val>
            <c:numRef>
              <c:f>'Walmart''s Ratio Analysis'!$N$4:$S$4</c:f>
              <c:numCache>
                <c:formatCode>#,##0</c:formatCode>
                <c:ptCount val="6"/>
                <c:pt idx="0">
                  <c:v>2.19295E8</c:v>
                </c:pt>
                <c:pt idx="1">
                  <c:v>2.04522E8</c:v>
                </c:pt>
                <c:pt idx="2">
                  <c:v>1.98825E8</c:v>
                </c:pt>
                <c:pt idx="3">
                  <c:v>1.99581E8</c:v>
                </c:pt>
                <c:pt idx="4">
                  <c:v>2.03706E8</c:v>
                </c:pt>
                <c:pt idx="5">
                  <c:v>2.04751E8</c:v>
                </c:pt>
              </c:numCache>
            </c:numRef>
          </c:val>
          <c:smooth val="0"/>
        </c:ser>
        <c:ser>
          <c:idx val="2"/>
          <c:order val="2"/>
          <c:tx>
            <c:strRef>
              <c:f>'Walmart''s Ratio Analysis'!$M$5</c:f>
              <c:strCache>
                <c:ptCount val="1"/>
                <c:pt idx="0">
                  <c:v>Total Liabilities </c:v>
                </c:pt>
              </c:strCache>
            </c:strRef>
          </c:tx>
          <c:marker>
            <c:symbol val="none"/>
          </c:marker>
          <c:cat>
            <c:numRef>
              <c:f>'Walmart''s Ratio Analysis'!$N$2:$S$2</c:f>
              <c:numCache>
                <c:formatCode>General</c:formatCode>
                <c:ptCount val="6"/>
                <c:pt idx="0">
                  <c:v>2018.0</c:v>
                </c:pt>
                <c:pt idx="1">
                  <c:v>2017.0</c:v>
                </c:pt>
                <c:pt idx="2">
                  <c:v>2016.0</c:v>
                </c:pt>
                <c:pt idx="3">
                  <c:v>2015.0</c:v>
                </c:pt>
                <c:pt idx="4">
                  <c:v>2014.0</c:v>
                </c:pt>
                <c:pt idx="5">
                  <c:v>2013.0</c:v>
                </c:pt>
              </c:numCache>
            </c:numRef>
          </c:cat>
          <c:val>
            <c:numRef>
              <c:f>'Walmart''s Ratio Analysis'!$N$5:$S$5</c:f>
              <c:numCache>
                <c:formatCode>#,##0</c:formatCode>
                <c:ptCount val="6"/>
                <c:pt idx="0">
                  <c:v>1.41537E8</c:v>
                </c:pt>
                <c:pt idx="1">
                  <c:v>1.274423E8</c:v>
                </c:pt>
                <c:pt idx="2">
                  <c:v>1.20546E8</c:v>
                </c:pt>
                <c:pt idx="3">
                  <c:v>1.18715E8</c:v>
                </c:pt>
                <c:pt idx="4">
                  <c:v>1.22579E8</c:v>
                </c:pt>
                <c:pt idx="5">
                  <c:v>1.26024E8</c:v>
                </c:pt>
              </c:numCache>
            </c:numRef>
          </c:val>
          <c:smooth val="0"/>
        </c:ser>
        <c:ser>
          <c:idx val="3"/>
          <c:order val="3"/>
          <c:tx>
            <c:strRef>
              <c:f>'Walmart''s Ratio Analysis'!$M$6</c:f>
              <c:strCache>
                <c:ptCount val="1"/>
                <c:pt idx="0">
                  <c:v>Total Shareholders' Equity</c:v>
                </c:pt>
              </c:strCache>
            </c:strRef>
          </c:tx>
          <c:marker>
            <c:symbol val="none"/>
          </c:marker>
          <c:cat>
            <c:numRef>
              <c:f>'Walmart''s Ratio Analysis'!$N$2:$S$2</c:f>
              <c:numCache>
                <c:formatCode>General</c:formatCode>
                <c:ptCount val="6"/>
                <c:pt idx="0">
                  <c:v>2018.0</c:v>
                </c:pt>
                <c:pt idx="1">
                  <c:v>2017.0</c:v>
                </c:pt>
                <c:pt idx="2">
                  <c:v>2016.0</c:v>
                </c:pt>
                <c:pt idx="3">
                  <c:v>2015.0</c:v>
                </c:pt>
                <c:pt idx="4">
                  <c:v>2014.0</c:v>
                </c:pt>
                <c:pt idx="5">
                  <c:v>2013.0</c:v>
                </c:pt>
              </c:numCache>
            </c:numRef>
          </c:cat>
          <c:val>
            <c:numRef>
              <c:f>'Walmart''s Ratio Analysis'!$N$6:$S$6</c:f>
              <c:numCache>
                <c:formatCode>#,##0</c:formatCode>
                <c:ptCount val="6"/>
                <c:pt idx="0">
                  <c:v>7.9634E7</c:v>
                </c:pt>
                <c:pt idx="1">
                  <c:v>8.0822E7</c:v>
                </c:pt>
                <c:pt idx="2">
                  <c:v>8.0535E7</c:v>
                </c:pt>
                <c:pt idx="3">
                  <c:v>8.3611E7</c:v>
                </c:pt>
                <c:pt idx="4">
                  <c:v>8.5937E7</c:v>
                </c:pt>
                <c:pt idx="5">
                  <c:v>8.1339E7</c:v>
                </c:pt>
              </c:numCache>
            </c:numRef>
          </c:val>
          <c:smooth val="0"/>
        </c:ser>
        <c:dLbls>
          <c:showLegendKey val="0"/>
          <c:showVal val="0"/>
          <c:showCatName val="0"/>
          <c:showSerName val="0"/>
          <c:showPercent val="0"/>
          <c:showBubbleSize val="0"/>
        </c:dLbls>
        <c:marker val="1"/>
        <c:smooth val="0"/>
        <c:axId val="-2056320216"/>
        <c:axId val="-2057275416"/>
      </c:lineChart>
      <c:catAx>
        <c:axId val="-205632021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2057275416"/>
        <c:crosses val="autoZero"/>
        <c:auto val="1"/>
        <c:lblAlgn val="ctr"/>
        <c:lblOffset val="100"/>
        <c:noMultiLvlLbl val="1"/>
      </c:catAx>
      <c:valAx>
        <c:axId val="-2057275416"/>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05632021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a:solidFill>
                  <a:srgbClr val="757575"/>
                </a:solidFill>
                <a:latin typeface="+mn-lt"/>
              </a:defRPr>
            </a:pPr>
            <a:r>
              <a:t>Walmart's Income Statement Figures
(in hundred thousand USD)</a:t>
            </a:r>
          </a:p>
        </c:rich>
      </c:tx>
      <c:layout>
        <c:manualLayout>
          <c:xMode val="edge"/>
          <c:yMode val="edge"/>
          <c:x val="0.0331388888888889"/>
          <c:y val="0.050044964028777"/>
        </c:manualLayout>
      </c:layout>
      <c:overlay val="0"/>
    </c:title>
    <c:autoTitleDeleted val="0"/>
    <c:plotArea>
      <c:layout/>
      <c:lineChart>
        <c:grouping val="standard"/>
        <c:varyColors val="1"/>
        <c:ser>
          <c:idx val="0"/>
          <c:order val="0"/>
          <c:tx>
            <c:strRef>
              <c:f>'Walmart''s Ratio Analysis'!$M$19</c:f>
              <c:strCache>
                <c:ptCount val="1"/>
                <c:pt idx="0">
                  <c:v>Sales </c:v>
                </c:pt>
              </c:strCache>
            </c:strRef>
          </c:tx>
          <c:marker>
            <c:symbol val="none"/>
          </c:marker>
          <c:cat>
            <c:numRef>
              <c:f>'Walmart''s Ratio Analysis'!$N$18:$S$18</c:f>
              <c:numCache>
                <c:formatCode>General</c:formatCode>
                <c:ptCount val="6"/>
                <c:pt idx="0">
                  <c:v>2018.0</c:v>
                </c:pt>
                <c:pt idx="1">
                  <c:v>2017.0</c:v>
                </c:pt>
                <c:pt idx="2">
                  <c:v>2016.0</c:v>
                </c:pt>
                <c:pt idx="3">
                  <c:v>2015.0</c:v>
                </c:pt>
                <c:pt idx="4">
                  <c:v>2014.0</c:v>
                </c:pt>
                <c:pt idx="5">
                  <c:v>2013.0</c:v>
                </c:pt>
              </c:numCache>
            </c:numRef>
          </c:cat>
          <c:val>
            <c:numRef>
              <c:f>'Walmart''s Ratio Analysis'!$N$19:$S$19</c:f>
              <c:numCache>
                <c:formatCode>#,##0</c:formatCode>
                <c:ptCount val="6"/>
                <c:pt idx="0">
                  <c:v>5.14405E8</c:v>
                </c:pt>
                <c:pt idx="1">
                  <c:v>5.00343E8</c:v>
                </c:pt>
                <c:pt idx="2">
                  <c:v>4.85873E8</c:v>
                </c:pt>
                <c:pt idx="3">
                  <c:v>4.8213E8</c:v>
                </c:pt>
                <c:pt idx="4">
                  <c:v>4.85651E8</c:v>
                </c:pt>
                <c:pt idx="5">
                  <c:v>4.76294E8</c:v>
                </c:pt>
              </c:numCache>
            </c:numRef>
          </c:val>
          <c:smooth val="0"/>
        </c:ser>
        <c:ser>
          <c:idx val="1"/>
          <c:order val="1"/>
          <c:tx>
            <c:strRef>
              <c:f>'Walmart''s Ratio Analysis'!$M$20</c:f>
              <c:strCache>
                <c:ptCount val="1"/>
                <c:pt idx="0">
                  <c:v>Cost of Goods Sold </c:v>
                </c:pt>
              </c:strCache>
            </c:strRef>
          </c:tx>
          <c:marker>
            <c:symbol val="none"/>
          </c:marker>
          <c:cat>
            <c:numRef>
              <c:f>'Walmart''s Ratio Analysis'!$N$18:$S$18</c:f>
              <c:numCache>
                <c:formatCode>General</c:formatCode>
                <c:ptCount val="6"/>
                <c:pt idx="0">
                  <c:v>2018.0</c:v>
                </c:pt>
                <c:pt idx="1">
                  <c:v>2017.0</c:v>
                </c:pt>
                <c:pt idx="2">
                  <c:v>2016.0</c:v>
                </c:pt>
                <c:pt idx="3">
                  <c:v>2015.0</c:v>
                </c:pt>
                <c:pt idx="4">
                  <c:v>2014.0</c:v>
                </c:pt>
                <c:pt idx="5">
                  <c:v>2013.0</c:v>
                </c:pt>
              </c:numCache>
            </c:numRef>
          </c:cat>
          <c:val>
            <c:numRef>
              <c:f>'Walmart''s Ratio Analysis'!$N$20:$S$20</c:f>
              <c:numCache>
                <c:formatCode>#,##0</c:formatCode>
                <c:ptCount val="6"/>
                <c:pt idx="0">
                  <c:v>3.85301E8</c:v>
                </c:pt>
                <c:pt idx="1">
                  <c:v>3.73396E8</c:v>
                </c:pt>
                <c:pt idx="2">
                  <c:v>3.61256E8</c:v>
                </c:pt>
                <c:pt idx="3">
                  <c:v>3.60984E8</c:v>
                </c:pt>
                <c:pt idx="4">
                  <c:v>3.65086E8</c:v>
                </c:pt>
                <c:pt idx="5">
                  <c:v>3.58069E8</c:v>
                </c:pt>
              </c:numCache>
            </c:numRef>
          </c:val>
          <c:smooth val="0"/>
        </c:ser>
        <c:ser>
          <c:idx val="2"/>
          <c:order val="2"/>
          <c:tx>
            <c:strRef>
              <c:f>'Walmart''s Ratio Analysis'!$M$21</c:f>
              <c:strCache>
                <c:ptCount val="1"/>
                <c:pt idx="0">
                  <c:v>Gross Profit </c:v>
                </c:pt>
              </c:strCache>
            </c:strRef>
          </c:tx>
          <c:marker>
            <c:symbol val="none"/>
          </c:marker>
          <c:cat>
            <c:numRef>
              <c:f>'Walmart''s Ratio Analysis'!$N$18:$S$18</c:f>
              <c:numCache>
                <c:formatCode>General</c:formatCode>
                <c:ptCount val="6"/>
                <c:pt idx="0">
                  <c:v>2018.0</c:v>
                </c:pt>
                <c:pt idx="1">
                  <c:v>2017.0</c:v>
                </c:pt>
                <c:pt idx="2">
                  <c:v>2016.0</c:v>
                </c:pt>
                <c:pt idx="3">
                  <c:v>2015.0</c:v>
                </c:pt>
                <c:pt idx="4">
                  <c:v>2014.0</c:v>
                </c:pt>
                <c:pt idx="5">
                  <c:v>2013.0</c:v>
                </c:pt>
              </c:numCache>
            </c:numRef>
          </c:cat>
          <c:val>
            <c:numRef>
              <c:f>'Walmart''s Ratio Analysis'!$N$21:$S$21</c:f>
              <c:numCache>
                <c:formatCode>#,##0</c:formatCode>
                <c:ptCount val="6"/>
                <c:pt idx="0">
                  <c:v>1.29104E8</c:v>
                </c:pt>
                <c:pt idx="1">
                  <c:v>1.26947E8</c:v>
                </c:pt>
                <c:pt idx="2">
                  <c:v>1.24617E8</c:v>
                </c:pt>
                <c:pt idx="3">
                  <c:v>1.21146E8</c:v>
                </c:pt>
                <c:pt idx="4">
                  <c:v>1.20565E8</c:v>
                </c:pt>
                <c:pt idx="5">
                  <c:v>1.18225E8</c:v>
                </c:pt>
              </c:numCache>
            </c:numRef>
          </c:val>
          <c:smooth val="0"/>
        </c:ser>
        <c:ser>
          <c:idx val="3"/>
          <c:order val="3"/>
          <c:tx>
            <c:strRef>
              <c:f>'Walmart''s Ratio Analysis'!$M$22</c:f>
              <c:strCache>
                <c:ptCount val="1"/>
                <c:pt idx="0">
                  <c:v>Net Income </c:v>
                </c:pt>
              </c:strCache>
            </c:strRef>
          </c:tx>
          <c:marker>
            <c:symbol val="none"/>
          </c:marker>
          <c:cat>
            <c:numRef>
              <c:f>'Walmart''s Ratio Analysis'!$N$18:$S$18</c:f>
              <c:numCache>
                <c:formatCode>General</c:formatCode>
                <c:ptCount val="6"/>
                <c:pt idx="0">
                  <c:v>2018.0</c:v>
                </c:pt>
                <c:pt idx="1">
                  <c:v>2017.0</c:v>
                </c:pt>
                <c:pt idx="2">
                  <c:v>2016.0</c:v>
                </c:pt>
                <c:pt idx="3">
                  <c:v>2015.0</c:v>
                </c:pt>
                <c:pt idx="4">
                  <c:v>2014.0</c:v>
                </c:pt>
                <c:pt idx="5">
                  <c:v>2013.0</c:v>
                </c:pt>
              </c:numCache>
            </c:numRef>
          </c:cat>
          <c:val>
            <c:numRef>
              <c:f>'Walmart''s Ratio Analysis'!$N$22:$S$22</c:f>
              <c:numCache>
                <c:formatCode>#,##0</c:formatCode>
                <c:ptCount val="6"/>
                <c:pt idx="0">
                  <c:v>6.67E6</c:v>
                </c:pt>
                <c:pt idx="1">
                  <c:v>9.862E6</c:v>
                </c:pt>
                <c:pt idx="2">
                  <c:v>1.3643E7</c:v>
                </c:pt>
                <c:pt idx="3">
                  <c:v>1.4694E7</c:v>
                </c:pt>
                <c:pt idx="4">
                  <c:v>1.6363E7</c:v>
                </c:pt>
                <c:pt idx="5">
                  <c:v>1.6022E7</c:v>
                </c:pt>
              </c:numCache>
            </c:numRef>
          </c:val>
          <c:smooth val="0"/>
        </c:ser>
        <c:dLbls>
          <c:showLegendKey val="0"/>
          <c:showVal val="0"/>
          <c:showCatName val="0"/>
          <c:showSerName val="0"/>
          <c:showPercent val="0"/>
          <c:showBubbleSize val="0"/>
        </c:dLbls>
        <c:marker val="1"/>
        <c:smooth val="0"/>
        <c:axId val="-2084369304"/>
        <c:axId val="-2056530600"/>
      </c:lineChart>
      <c:catAx>
        <c:axId val="-20843693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2056530600"/>
        <c:crosses val="autoZero"/>
        <c:auto val="1"/>
        <c:lblAlgn val="ctr"/>
        <c:lblOffset val="100"/>
        <c:noMultiLvlLbl val="1"/>
      </c:catAx>
      <c:valAx>
        <c:axId val="-2056530600"/>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08436930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352425</xdr:colOff>
      <xdr:row>1</xdr:row>
      <xdr:rowOff>38100</xdr:rowOff>
    </xdr:from>
    <xdr:ext cx="3933825" cy="2428875"/>
    <xdr:graphicFrame macro="">
      <xdr:nvGraphicFramePr>
        <xdr:cNvPr id="567727351"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647700</xdr:colOff>
      <xdr:row>1</xdr:row>
      <xdr:rowOff>38100</xdr:rowOff>
    </xdr:from>
    <xdr:ext cx="3981450" cy="2428875"/>
    <xdr:graphicFrame macro="">
      <xdr:nvGraphicFramePr>
        <xdr:cNvPr id="189826085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abSelected="1" workbookViewId="0"/>
  </sheetViews>
  <sheetFormatPr baseColWidth="10" defaultColWidth="12.5703125" defaultRowHeight="15" customHeight="1" x14ac:dyDescent="0"/>
  <cols>
    <col min="1" max="6" width="7.7109375" customWidth="1"/>
    <col min="7" max="7" width="13.7109375" customWidth="1"/>
    <col min="8" max="12" width="11.42578125" customWidth="1"/>
    <col min="13" max="14" width="10.42578125" customWidth="1"/>
    <col min="15" max="15" width="9.42578125" customWidth="1"/>
    <col min="16" max="16" width="11.5703125" customWidth="1"/>
    <col min="17" max="17" width="10" customWidth="1"/>
    <col min="18" max="18" width="8.42578125" customWidth="1"/>
    <col min="19" max="26" width="7.7109375" customWidth="1"/>
  </cols>
  <sheetData>
    <row r="1" spans="1:26" ht="16.5" customHeight="1">
      <c r="A1" s="3" t="s">
        <v>0</v>
      </c>
      <c r="B1" s="3"/>
      <c r="C1" s="3"/>
      <c r="D1" s="3"/>
      <c r="E1" s="3"/>
      <c r="F1" s="3"/>
      <c r="G1" s="3"/>
      <c r="H1" s="3"/>
      <c r="I1" s="3"/>
      <c r="J1" s="3"/>
      <c r="K1" s="3"/>
      <c r="L1" s="3"/>
      <c r="M1" s="3"/>
      <c r="N1" s="3"/>
      <c r="O1" s="3"/>
      <c r="P1" s="3"/>
      <c r="Q1" s="3"/>
      <c r="R1" s="3"/>
      <c r="S1" s="3"/>
      <c r="T1" s="3"/>
      <c r="U1" s="3"/>
      <c r="V1" s="3"/>
      <c r="W1" s="3"/>
      <c r="X1" s="3"/>
      <c r="Y1" s="3"/>
      <c r="Z1" s="3"/>
    </row>
    <row r="2" spans="1:26" ht="16.5" customHeight="1">
      <c r="A2" s="3"/>
      <c r="B2" s="3"/>
      <c r="C2" s="3"/>
      <c r="D2" s="3"/>
      <c r="E2" s="3"/>
      <c r="F2" s="3"/>
      <c r="G2" s="3"/>
      <c r="H2" s="3"/>
      <c r="I2" s="3"/>
      <c r="J2" s="3"/>
      <c r="K2" s="3"/>
      <c r="L2" s="3"/>
      <c r="M2" s="3"/>
      <c r="N2" s="3"/>
      <c r="O2" s="3"/>
      <c r="P2" s="3"/>
      <c r="Q2" s="3"/>
      <c r="R2" s="3"/>
      <c r="S2" s="3"/>
      <c r="T2" s="3"/>
      <c r="U2" s="3"/>
      <c r="V2" s="3"/>
      <c r="W2" s="3"/>
      <c r="X2" s="3"/>
      <c r="Y2" s="3"/>
      <c r="Z2" s="3"/>
    </row>
    <row r="3" spans="1:26" ht="16.5" customHeight="1">
      <c r="A3" s="3"/>
      <c r="B3" s="3"/>
      <c r="C3" s="3"/>
      <c r="D3" s="3"/>
      <c r="E3" s="3"/>
      <c r="F3" s="3"/>
      <c r="G3" s="3"/>
      <c r="H3" s="3"/>
      <c r="I3" s="3"/>
      <c r="J3" s="3"/>
      <c r="K3" s="3"/>
      <c r="L3" s="3"/>
      <c r="M3" s="3"/>
      <c r="N3" s="3"/>
      <c r="O3" s="3"/>
      <c r="P3" s="3"/>
      <c r="Q3" s="3"/>
      <c r="R3" s="3"/>
      <c r="S3" s="3"/>
      <c r="T3" s="3"/>
      <c r="U3" s="3"/>
      <c r="V3" s="3"/>
      <c r="W3" s="3"/>
      <c r="X3" s="3"/>
      <c r="Y3" s="3"/>
      <c r="Z3" s="3"/>
    </row>
    <row r="4" spans="1:26" ht="16.5" customHeight="1">
      <c r="A4" s="3" t="s">
        <v>6</v>
      </c>
      <c r="B4" s="3"/>
      <c r="C4" s="3"/>
      <c r="D4" s="3"/>
      <c r="E4" s="3"/>
      <c r="F4" s="3"/>
      <c r="G4" s="3"/>
      <c r="H4" s="3"/>
      <c r="I4" s="3"/>
      <c r="J4" s="3"/>
      <c r="K4" s="3"/>
      <c r="L4" s="3"/>
      <c r="M4" s="3"/>
      <c r="N4" s="3"/>
      <c r="O4" s="3"/>
      <c r="P4" s="3"/>
      <c r="Q4" s="3"/>
      <c r="R4" s="3"/>
      <c r="S4" s="3"/>
      <c r="T4" s="3"/>
      <c r="U4" s="3"/>
      <c r="V4" s="3"/>
      <c r="W4" s="3"/>
      <c r="X4" s="3"/>
      <c r="Y4" s="3"/>
      <c r="Z4" s="3"/>
    </row>
    <row r="5" spans="1:26" ht="16.5" customHeight="1">
      <c r="A5" s="3"/>
      <c r="B5" s="3" t="s">
        <v>12</v>
      </c>
      <c r="C5" s="3"/>
      <c r="D5" s="3"/>
      <c r="E5" s="3"/>
      <c r="F5" s="3"/>
      <c r="G5" s="3"/>
      <c r="H5" s="3"/>
      <c r="I5" s="3"/>
      <c r="J5" s="3"/>
      <c r="K5" s="3"/>
      <c r="L5" s="3"/>
      <c r="M5" s="3"/>
      <c r="N5" s="3"/>
      <c r="O5" s="3"/>
      <c r="P5" s="3"/>
      <c r="Q5" s="3"/>
      <c r="R5" s="3"/>
      <c r="S5" s="3"/>
      <c r="T5" s="3"/>
      <c r="U5" s="3"/>
      <c r="V5" s="3"/>
      <c r="W5" s="3"/>
      <c r="X5" s="3"/>
      <c r="Y5" s="3"/>
      <c r="Z5" s="3"/>
    </row>
    <row r="6" spans="1:26" ht="16.5" customHeight="1">
      <c r="A6" s="3"/>
      <c r="B6" s="3"/>
      <c r="C6" s="3"/>
      <c r="D6" s="3"/>
      <c r="E6" s="3"/>
      <c r="F6" s="3"/>
      <c r="G6" s="3"/>
      <c r="H6" s="16">
        <v>2018</v>
      </c>
      <c r="I6" s="16">
        <v>2017</v>
      </c>
      <c r="J6" s="16">
        <v>2016</v>
      </c>
      <c r="K6" s="16">
        <v>2015</v>
      </c>
      <c r="L6" s="16">
        <v>2014</v>
      </c>
      <c r="M6" s="16"/>
      <c r="N6" s="16">
        <v>2018</v>
      </c>
      <c r="O6" s="16">
        <v>2017</v>
      </c>
      <c r="P6" s="16">
        <v>2016</v>
      </c>
      <c r="Q6" s="16">
        <v>2015</v>
      </c>
      <c r="R6" s="16">
        <v>2014</v>
      </c>
      <c r="S6" s="3"/>
      <c r="T6" s="3"/>
      <c r="U6" s="3"/>
      <c r="V6" s="3"/>
      <c r="W6" s="3"/>
      <c r="X6" s="3"/>
      <c r="Y6" s="3"/>
      <c r="Z6" s="3"/>
    </row>
    <row r="7" spans="1:26" ht="16.5" customHeight="1">
      <c r="A7" s="3"/>
      <c r="B7" s="3"/>
      <c r="C7" s="3"/>
      <c r="D7" s="3"/>
      <c r="E7" s="3" t="s">
        <v>22</v>
      </c>
      <c r="F7" s="3"/>
      <c r="G7" s="3"/>
      <c r="H7" s="17">
        <v>500343000</v>
      </c>
      <c r="I7" s="17">
        <v>485873000</v>
      </c>
      <c r="J7" s="17">
        <v>482130000</v>
      </c>
      <c r="K7" s="17">
        <v>485651000</v>
      </c>
      <c r="L7" s="17">
        <v>476294000</v>
      </c>
      <c r="M7" s="18"/>
      <c r="N7" s="19">
        <v>1</v>
      </c>
      <c r="O7" s="19">
        <v>1</v>
      </c>
      <c r="P7" s="19">
        <v>1</v>
      </c>
      <c r="Q7" s="19">
        <v>1</v>
      </c>
      <c r="R7" s="20">
        <v>1</v>
      </c>
      <c r="S7" s="3"/>
      <c r="T7" s="3"/>
      <c r="U7" s="3"/>
      <c r="V7" s="3"/>
      <c r="W7" s="3"/>
      <c r="X7" s="3"/>
      <c r="Y7" s="3"/>
      <c r="Z7" s="3"/>
    </row>
    <row r="8" spans="1:26" ht="16.5" customHeight="1">
      <c r="A8" s="3"/>
      <c r="B8" s="3"/>
      <c r="C8" s="3"/>
      <c r="D8" s="3"/>
      <c r="E8" s="21" t="s">
        <v>27</v>
      </c>
      <c r="F8" s="21"/>
      <c r="G8" s="21"/>
      <c r="H8" s="22">
        <v>373396000</v>
      </c>
      <c r="I8" s="22">
        <v>361256000</v>
      </c>
      <c r="J8" s="22">
        <v>360984000</v>
      </c>
      <c r="K8" s="22">
        <v>365086000</v>
      </c>
      <c r="L8" s="23">
        <v>358069000</v>
      </c>
      <c r="M8" s="24"/>
      <c r="N8" s="25">
        <f t="shared" ref="N8:R8" si="0">H8/H7</f>
        <v>0.74628005188440727</v>
      </c>
      <c r="O8" s="25">
        <f t="shared" si="0"/>
        <v>0.74351939704408354</v>
      </c>
      <c r="P8" s="25">
        <f t="shared" si="0"/>
        <v>0.74872752162279888</v>
      </c>
      <c r="Q8" s="25">
        <f t="shared" si="0"/>
        <v>0.75174559508783056</v>
      </c>
      <c r="R8" s="25">
        <f t="shared" si="0"/>
        <v>0.7517814627100069</v>
      </c>
      <c r="S8" s="3"/>
      <c r="T8" s="3"/>
      <c r="U8" s="3"/>
      <c r="V8" s="3"/>
      <c r="W8" s="3"/>
      <c r="X8" s="3"/>
      <c r="Y8" s="3"/>
      <c r="Z8" s="3"/>
    </row>
    <row r="9" spans="1:26" ht="16.5" customHeight="1">
      <c r="A9" s="3"/>
      <c r="B9" s="3"/>
      <c r="C9" s="3"/>
      <c r="D9" s="3"/>
      <c r="E9" s="3" t="s">
        <v>40</v>
      </c>
      <c r="F9" s="3"/>
      <c r="G9" s="3"/>
      <c r="H9" s="27">
        <f t="shared" ref="H9:L9" si="1">+H7-H8</f>
        <v>126947000</v>
      </c>
      <c r="I9" s="27">
        <f t="shared" si="1"/>
        <v>124617000</v>
      </c>
      <c r="J9" s="27">
        <f t="shared" si="1"/>
        <v>121146000</v>
      </c>
      <c r="K9" s="27">
        <f t="shared" si="1"/>
        <v>120565000</v>
      </c>
      <c r="L9" s="27">
        <f t="shared" si="1"/>
        <v>118225000</v>
      </c>
      <c r="M9" s="18"/>
      <c r="N9" s="25">
        <f t="shared" ref="N9:R9" si="2">H9/H7</f>
        <v>0.25371994811559273</v>
      </c>
      <c r="O9" s="25">
        <f t="shared" si="2"/>
        <v>0.25648060295591646</v>
      </c>
      <c r="P9" s="25">
        <f t="shared" si="2"/>
        <v>0.25127247837720118</v>
      </c>
      <c r="Q9" s="25">
        <f t="shared" si="2"/>
        <v>0.24825440491216944</v>
      </c>
      <c r="R9" s="25">
        <f t="shared" si="2"/>
        <v>0.24821853728999316</v>
      </c>
      <c r="S9" s="3"/>
      <c r="T9" s="3"/>
      <c r="U9" s="3"/>
      <c r="V9" s="3"/>
      <c r="W9" s="3"/>
      <c r="X9" s="3"/>
      <c r="Y9" s="3"/>
      <c r="Z9" s="3"/>
    </row>
    <row r="10" spans="1:26" ht="16.5" customHeight="1">
      <c r="A10" s="3"/>
      <c r="B10" s="3"/>
      <c r="C10" s="3"/>
      <c r="D10" s="3"/>
      <c r="E10" s="21" t="s">
        <v>48</v>
      </c>
      <c r="F10" s="21"/>
      <c r="G10" s="21"/>
      <c r="H10" s="22">
        <v>106510000</v>
      </c>
      <c r="I10" s="22">
        <v>101853000</v>
      </c>
      <c r="J10" s="22">
        <v>97041000</v>
      </c>
      <c r="K10" s="22">
        <v>93418000</v>
      </c>
      <c r="L10" s="22">
        <v>91353000</v>
      </c>
      <c r="M10" s="24"/>
      <c r="N10" s="25">
        <f t="shared" ref="N10:R10" si="3">H10/H7</f>
        <v>0.21287396845763806</v>
      </c>
      <c r="O10" s="25">
        <f t="shared" si="3"/>
        <v>0.20962885363047545</v>
      </c>
      <c r="P10" s="25">
        <f t="shared" si="3"/>
        <v>0.20127558957127745</v>
      </c>
      <c r="Q10" s="25">
        <f t="shared" si="3"/>
        <v>0.19235623935706916</v>
      </c>
      <c r="R10" s="25">
        <f t="shared" si="3"/>
        <v>0.1917996027663586</v>
      </c>
      <c r="S10" s="3"/>
      <c r="T10" s="3"/>
      <c r="U10" s="3"/>
      <c r="V10" s="3"/>
      <c r="W10" s="3"/>
      <c r="X10" s="3"/>
      <c r="Y10" s="3"/>
      <c r="Z10" s="3"/>
    </row>
    <row r="11" spans="1:26" ht="16.5" customHeight="1">
      <c r="A11" s="3"/>
      <c r="B11" s="3"/>
      <c r="C11" s="3"/>
      <c r="D11" s="3"/>
      <c r="E11" s="3" t="s">
        <v>55</v>
      </c>
      <c r="F11" s="3"/>
      <c r="G11" s="3"/>
      <c r="H11" s="27">
        <f t="shared" ref="H11:L11" si="4">+H9-H10</f>
        <v>20437000</v>
      </c>
      <c r="I11" s="27">
        <f t="shared" si="4"/>
        <v>22764000</v>
      </c>
      <c r="J11" s="27">
        <f t="shared" si="4"/>
        <v>24105000</v>
      </c>
      <c r="K11" s="27">
        <f t="shared" si="4"/>
        <v>27147000</v>
      </c>
      <c r="L11" s="27">
        <f t="shared" si="4"/>
        <v>26872000</v>
      </c>
      <c r="M11" s="18"/>
      <c r="N11" s="25">
        <f t="shared" ref="N11:R11" si="5">H11/H7</f>
        <v>4.084597965795464E-2</v>
      </c>
      <c r="O11" s="25">
        <f t="shared" si="5"/>
        <v>4.6851749325441013E-2</v>
      </c>
      <c r="P11" s="25">
        <f t="shared" si="5"/>
        <v>4.9996888805923713E-2</v>
      </c>
      <c r="Q11" s="25">
        <f t="shared" si="5"/>
        <v>5.5898165555100264E-2</v>
      </c>
      <c r="R11" s="25">
        <f t="shared" si="5"/>
        <v>5.6418934523634563E-2</v>
      </c>
      <c r="S11" s="3"/>
      <c r="T11" s="3"/>
      <c r="U11" s="3"/>
      <c r="V11" s="3"/>
      <c r="W11" s="3"/>
      <c r="X11" s="3"/>
      <c r="Y11" s="3"/>
      <c r="Z11" s="3"/>
    </row>
    <row r="12" spans="1:26" ht="16.5" customHeight="1">
      <c r="A12" s="3"/>
      <c r="B12" s="3"/>
      <c r="C12" s="3"/>
      <c r="D12" s="3"/>
      <c r="E12" s="21" t="s">
        <v>63</v>
      </c>
      <c r="F12" s="21"/>
      <c r="G12" s="21"/>
      <c r="H12" s="28">
        <v>4600000</v>
      </c>
      <c r="I12" s="29">
        <v>6204000</v>
      </c>
      <c r="J12" s="22">
        <v>6558000</v>
      </c>
      <c r="K12" s="29">
        <v>7985000</v>
      </c>
      <c r="L12" s="30">
        <v>8105000</v>
      </c>
      <c r="M12" s="24"/>
      <c r="N12" s="25">
        <f t="shared" ref="N12:R12" si="6">H12/H7</f>
        <v>9.1936931265152108E-3</v>
      </c>
      <c r="O12" s="25">
        <f t="shared" si="6"/>
        <v>1.2768768793491304E-2</v>
      </c>
      <c r="P12" s="25">
        <f t="shared" si="6"/>
        <v>1.3602140501524486E-2</v>
      </c>
      <c r="Q12" s="25">
        <f t="shared" si="6"/>
        <v>1.6441848158451233E-2</v>
      </c>
      <c r="R12" s="25">
        <f t="shared" si="6"/>
        <v>1.701680054756096E-2</v>
      </c>
      <c r="S12" s="3"/>
      <c r="T12" s="3"/>
      <c r="U12" s="3"/>
      <c r="V12" s="3"/>
      <c r="W12" s="3"/>
      <c r="X12" s="3"/>
      <c r="Y12" s="3"/>
      <c r="Z12" s="3"/>
    </row>
    <row r="13" spans="1:26" ht="16.5" customHeight="1">
      <c r="A13" s="3"/>
      <c r="B13" s="3"/>
      <c r="C13" s="3"/>
      <c r="D13" s="3"/>
      <c r="E13" s="32" t="s">
        <v>73</v>
      </c>
      <c r="F13" s="32"/>
      <c r="G13" s="32"/>
      <c r="H13" s="33">
        <f t="shared" ref="H13:L13" si="7">+H11-H12</f>
        <v>15837000</v>
      </c>
      <c r="I13" s="33">
        <f t="shared" si="7"/>
        <v>16560000</v>
      </c>
      <c r="J13" s="33">
        <f t="shared" si="7"/>
        <v>17547000</v>
      </c>
      <c r="K13" s="33">
        <f t="shared" si="7"/>
        <v>19162000</v>
      </c>
      <c r="L13" s="33">
        <f t="shared" si="7"/>
        <v>18767000</v>
      </c>
      <c r="M13" s="34"/>
      <c r="N13" s="25">
        <f t="shared" ref="N13:R13" si="8">H13/H7</f>
        <v>3.1652286531439436E-2</v>
      </c>
      <c r="O13" s="25">
        <f t="shared" si="8"/>
        <v>3.4082980531949705E-2</v>
      </c>
      <c r="P13" s="25">
        <f t="shared" si="8"/>
        <v>3.6394748304399226E-2</v>
      </c>
      <c r="Q13" s="25">
        <f t="shared" si="8"/>
        <v>3.9456317396649031E-2</v>
      </c>
      <c r="R13" s="25">
        <f t="shared" si="8"/>
        <v>3.9402133976073603E-2</v>
      </c>
      <c r="S13" s="3"/>
      <c r="T13" s="3"/>
      <c r="U13" s="3"/>
      <c r="V13" s="3"/>
      <c r="W13" s="3"/>
      <c r="X13" s="3"/>
      <c r="Y13" s="3"/>
      <c r="Z13" s="3"/>
    </row>
    <row r="14" spans="1:26" ht="16.5" customHeight="1">
      <c r="A14" s="3"/>
      <c r="B14" s="3"/>
      <c r="C14" s="3"/>
      <c r="D14" s="3"/>
      <c r="E14" s="3"/>
      <c r="F14" s="3"/>
      <c r="G14" s="3"/>
      <c r="H14" s="3"/>
      <c r="I14" s="3"/>
      <c r="J14" s="3"/>
      <c r="K14" s="18"/>
      <c r="L14" s="3"/>
      <c r="M14" s="3"/>
      <c r="N14" s="3"/>
      <c r="O14" s="3"/>
      <c r="P14" s="3"/>
      <c r="Q14" s="3"/>
      <c r="R14" s="3"/>
      <c r="S14" s="3"/>
      <c r="T14" s="3"/>
      <c r="U14" s="3"/>
      <c r="V14" s="3"/>
      <c r="W14" s="3"/>
      <c r="X14" s="3"/>
      <c r="Y14" s="3"/>
      <c r="Z14" s="3"/>
    </row>
    <row r="15" spans="1:26" ht="16.5" customHeight="1">
      <c r="A15" s="3"/>
      <c r="B15" s="3"/>
      <c r="C15" s="3"/>
      <c r="D15" s="3"/>
      <c r="E15" s="3"/>
      <c r="F15" s="3"/>
      <c r="G15" s="3"/>
      <c r="H15" s="3"/>
      <c r="I15" s="3"/>
      <c r="J15" s="3"/>
      <c r="K15" s="18"/>
      <c r="L15" s="3"/>
      <c r="M15" s="3"/>
      <c r="N15" s="3"/>
      <c r="O15" s="3"/>
      <c r="P15" s="3"/>
      <c r="Q15" s="3"/>
      <c r="R15" s="3"/>
      <c r="S15" s="3"/>
      <c r="T15" s="3"/>
      <c r="U15" s="3"/>
      <c r="V15" s="3"/>
      <c r="W15" s="3"/>
      <c r="X15" s="3"/>
      <c r="Y15" s="3"/>
      <c r="Z15" s="3"/>
    </row>
    <row r="16" spans="1:26" ht="16.5" customHeight="1">
      <c r="A16" s="3"/>
      <c r="B16" s="3"/>
      <c r="C16" s="3"/>
      <c r="D16" s="3"/>
      <c r="E16" s="3"/>
      <c r="F16" s="3"/>
      <c r="G16" s="3"/>
      <c r="H16" s="3"/>
      <c r="I16" s="3"/>
      <c r="J16" s="3"/>
      <c r="K16" s="18"/>
      <c r="L16" s="3"/>
      <c r="M16" s="3"/>
      <c r="N16" s="3"/>
      <c r="O16" s="3"/>
      <c r="P16" s="3"/>
      <c r="Q16" s="3"/>
      <c r="R16" s="3"/>
      <c r="S16" s="3"/>
      <c r="T16" s="3"/>
      <c r="U16" s="3"/>
      <c r="V16" s="3"/>
      <c r="W16" s="3"/>
      <c r="X16" s="3"/>
      <c r="Y16" s="3"/>
      <c r="Z16" s="3"/>
    </row>
    <row r="17" spans="1:26" ht="16.5" customHeight="1">
      <c r="A17" s="3"/>
      <c r="B17" s="3" t="s">
        <v>91</v>
      </c>
      <c r="C17" s="3"/>
      <c r="D17" s="3"/>
      <c r="E17" s="3"/>
      <c r="F17" s="3"/>
      <c r="G17" s="3"/>
      <c r="H17" s="3"/>
      <c r="I17" s="3"/>
      <c r="J17" s="3"/>
      <c r="K17" s="18"/>
      <c r="L17" s="3"/>
      <c r="M17" s="3"/>
      <c r="N17" s="3"/>
      <c r="O17" s="3"/>
      <c r="P17" s="3"/>
      <c r="Q17" s="3"/>
      <c r="R17" s="3"/>
      <c r="S17" s="3"/>
      <c r="T17" s="3"/>
      <c r="U17" s="3"/>
      <c r="V17" s="3"/>
      <c r="W17" s="3"/>
      <c r="X17" s="3"/>
      <c r="Y17" s="3"/>
      <c r="Z17" s="3"/>
    </row>
    <row r="18" spans="1:26" ht="16.5" customHeight="1">
      <c r="A18" s="3"/>
      <c r="B18" s="3"/>
      <c r="C18" s="3"/>
      <c r="D18" s="3"/>
      <c r="E18" s="3"/>
      <c r="F18" s="3"/>
      <c r="G18" s="3"/>
      <c r="H18" s="3"/>
      <c r="I18" s="3"/>
      <c r="J18" s="3"/>
      <c r="K18" s="18"/>
      <c r="L18" s="3"/>
      <c r="M18" s="3"/>
      <c r="N18" s="3"/>
      <c r="O18" s="3"/>
      <c r="P18" s="3"/>
      <c r="Q18" s="3"/>
      <c r="R18" s="3"/>
      <c r="S18" s="3"/>
      <c r="T18" s="3"/>
      <c r="U18" s="3"/>
      <c r="V18" s="3"/>
      <c r="W18" s="3"/>
      <c r="X18" s="3"/>
      <c r="Y18" s="3"/>
      <c r="Z18" s="3"/>
    </row>
    <row r="19" spans="1:26" ht="16.5" customHeight="1">
      <c r="A19" s="3"/>
      <c r="B19" s="3"/>
      <c r="C19" s="3"/>
      <c r="D19" s="3"/>
      <c r="E19" s="3"/>
      <c r="F19" s="3"/>
      <c r="G19" s="3"/>
      <c r="H19" s="16">
        <v>2018</v>
      </c>
      <c r="I19" s="16">
        <v>2017</v>
      </c>
      <c r="J19" s="16">
        <v>2016</v>
      </c>
      <c r="K19" s="16">
        <v>2015</v>
      </c>
      <c r="L19" s="16">
        <v>2014</v>
      </c>
      <c r="M19" s="16"/>
      <c r="N19" s="16">
        <v>2018</v>
      </c>
      <c r="O19" s="16">
        <v>2017</v>
      </c>
      <c r="P19" s="16">
        <v>2016</v>
      </c>
      <c r="Q19" s="16">
        <v>2015</v>
      </c>
      <c r="R19" s="16">
        <v>2014</v>
      </c>
      <c r="S19" s="3"/>
      <c r="T19" s="3"/>
      <c r="U19" s="3"/>
      <c r="V19" s="3"/>
      <c r="W19" s="3"/>
      <c r="X19" s="3"/>
      <c r="Y19" s="3"/>
      <c r="Z19" s="3"/>
    </row>
    <row r="20" spans="1:26" ht="16.5" customHeight="1">
      <c r="A20" s="3"/>
      <c r="B20" s="3"/>
      <c r="C20" s="3"/>
      <c r="D20" s="3"/>
      <c r="E20" s="3" t="s">
        <v>3</v>
      </c>
      <c r="F20" s="3"/>
      <c r="G20" s="3"/>
      <c r="H20" s="39">
        <v>6756000</v>
      </c>
      <c r="I20" s="17">
        <v>6867000</v>
      </c>
      <c r="J20" s="17">
        <v>8705000</v>
      </c>
      <c r="K20" s="17">
        <v>9135000</v>
      </c>
      <c r="L20" s="41">
        <v>7281000</v>
      </c>
      <c r="M20" s="17"/>
      <c r="N20" s="43">
        <f t="shared" ref="N20:R20" si="9">H20/H25</f>
        <v>4.1238371951070635E-2</v>
      </c>
      <c r="O20" s="43">
        <f t="shared" si="9"/>
        <v>4.2010791763021693E-2</v>
      </c>
      <c r="P20" s="43">
        <f t="shared" si="9"/>
        <v>5.1518325846752956E-2</v>
      </c>
      <c r="Q20" s="43">
        <f t="shared" si="9"/>
        <v>5.1447977562261347E-2</v>
      </c>
      <c r="R20" s="43">
        <f t="shared" si="9"/>
        <v>4.124067539323361E-2</v>
      </c>
      <c r="S20" s="43"/>
      <c r="T20" s="3"/>
      <c r="U20" s="3"/>
      <c r="V20" s="3"/>
      <c r="W20" s="3"/>
      <c r="X20" s="3"/>
      <c r="Y20" s="3"/>
      <c r="Z20" s="3"/>
    </row>
    <row r="21" spans="1:26" ht="16.5" customHeight="1">
      <c r="A21" s="3"/>
      <c r="B21" s="3"/>
      <c r="C21" s="3"/>
      <c r="D21" s="3"/>
      <c r="E21" s="3" t="s">
        <v>114</v>
      </c>
      <c r="F21" s="3"/>
      <c r="G21" s="3"/>
      <c r="H21" s="46">
        <v>5614000</v>
      </c>
      <c r="I21" s="48">
        <v>5835000</v>
      </c>
      <c r="J21" s="46">
        <v>5624000</v>
      </c>
      <c r="K21" s="46">
        <v>6778000</v>
      </c>
      <c r="L21" s="50">
        <v>6677000</v>
      </c>
      <c r="M21" s="18"/>
      <c r="N21" s="25">
        <f t="shared" ref="N21:R21" si="10">H21/H25</f>
        <v>3.4267646556144248E-2</v>
      </c>
      <c r="O21" s="25">
        <f t="shared" si="10"/>
        <v>3.5697243328561466E-2</v>
      </c>
      <c r="P21" s="25">
        <f t="shared" si="10"/>
        <v>3.3284211896856819E-2</v>
      </c>
      <c r="Q21" s="25">
        <f t="shared" si="10"/>
        <v>3.8173441917570598E-2</v>
      </c>
      <c r="R21" s="25">
        <f t="shared" si="10"/>
        <v>3.7819528856011649E-2</v>
      </c>
      <c r="S21" s="3"/>
      <c r="T21" s="3"/>
      <c r="U21" s="3"/>
      <c r="V21" s="3"/>
      <c r="W21" s="3"/>
      <c r="X21" s="3"/>
      <c r="Y21" s="3"/>
      <c r="Z21" s="3"/>
    </row>
    <row r="22" spans="1:26" ht="16.5" customHeight="1">
      <c r="A22" s="3"/>
      <c r="B22" s="3"/>
      <c r="C22" s="3"/>
      <c r="D22" s="3"/>
      <c r="E22" s="21" t="s">
        <v>133</v>
      </c>
      <c r="F22" s="21"/>
      <c r="G22" s="21"/>
      <c r="H22" s="22">
        <v>43783000</v>
      </c>
      <c r="I22" s="22">
        <v>43046000</v>
      </c>
      <c r="J22" s="22">
        <v>44469000</v>
      </c>
      <c r="K22" s="22">
        <v>45141000</v>
      </c>
      <c r="L22" s="22">
        <v>44858000</v>
      </c>
      <c r="M22" s="24"/>
      <c r="N22" s="25">
        <f t="shared" ref="N22:R22" si="11">H22/H25</f>
        <v>0.26724979856923115</v>
      </c>
      <c r="O22" s="25">
        <f t="shared" si="11"/>
        <v>0.26334593595908429</v>
      </c>
      <c r="P22" s="25">
        <f t="shared" si="11"/>
        <v>0.26317845285229835</v>
      </c>
      <c r="Q22" s="25">
        <f t="shared" si="11"/>
        <v>0.25423241982901362</v>
      </c>
      <c r="R22" s="25">
        <f t="shared" si="11"/>
        <v>0.25408243603758729</v>
      </c>
      <c r="S22" s="3"/>
      <c r="T22" s="3"/>
      <c r="U22" s="3"/>
      <c r="V22" s="3"/>
      <c r="W22" s="3"/>
      <c r="X22" s="3"/>
      <c r="Y22" s="3"/>
      <c r="Z22" s="3"/>
    </row>
    <row r="23" spans="1:26" ht="16.5" customHeight="1">
      <c r="A23" s="3"/>
      <c r="B23" s="3"/>
      <c r="C23" s="3"/>
      <c r="D23" s="3"/>
      <c r="E23" s="3" t="s">
        <v>138</v>
      </c>
      <c r="F23" s="3"/>
      <c r="G23" s="3"/>
      <c r="H23" s="27">
        <f t="shared" ref="H23:J23" si="12">+H22+H21+H20</f>
        <v>56153000</v>
      </c>
      <c r="I23" s="27">
        <f t="shared" si="12"/>
        <v>55748000</v>
      </c>
      <c r="J23" s="27">
        <f t="shared" si="12"/>
        <v>58798000</v>
      </c>
      <c r="K23" s="53">
        <v>63278000</v>
      </c>
      <c r="L23" s="54">
        <v>61185000</v>
      </c>
      <c r="M23" s="18"/>
      <c r="N23" s="25">
        <f t="shared" ref="N23:R23" si="13">H23/H25</f>
        <v>0.34275581707644603</v>
      </c>
      <c r="O23" s="25">
        <f t="shared" si="13"/>
        <v>0.34105397105066743</v>
      </c>
      <c r="P23" s="25">
        <f t="shared" si="13"/>
        <v>0.34798099059590815</v>
      </c>
      <c r="Q23" s="25">
        <f t="shared" si="13"/>
        <v>0.35637932393921984</v>
      </c>
      <c r="R23" s="25">
        <f t="shared" si="13"/>
        <v>0.34656101139060547</v>
      </c>
      <c r="S23" s="3"/>
      <c r="T23" s="3"/>
      <c r="U23" s="3"/>
      <c r="V23" s="3"/>
      <c r="W23" s="3"/>
      <c r="X23" s="3"/>
      <c r="Y23" s="3"/>
      <c r="Z23" s="3"/>
    </row>
    <row r="24" spans="1:26" ht="16.5" customHeight="1">
      <c r="A24" s="3"/>
      <c r="B24" s="3"/>
      <c r="C24" s="3"/>
      <c r="D24" s="3"/>
      <c r="E24" s="21" t="s">
        <v>147</v>
      </c>
      <c r="F24" s="21"/>
      <c r="G24" s="21"/>
      <c r="H24" s="22">
        <v>107675000</v>
      </c>
      <c r="I24" s="55">
        <v>107710000</v>
      </c>
      <c r="J24" s="55">
        <v>110171000</v>
      </c>
      <c r="K24" s="55">
        <v>114280000</v>
      </c>
      <c r="L24" s="54">
        <v>115364000</v>
      </c>
      <c r="M24" s="24"/>
      <c r="N24" s="25">
        <f t="shared" ref="N24:R24" si="14">H24/H25</f>
        <v>0.65724418292355402</v>
      </c>
      <c r="O24" s="25">
        <f t="shared" si="14"/>
        <v>0.65894602894933252</v>
      </c>
      <c r="P24" s="25">
        <f t="shared" si="14"/>
        <v>0.65201900940409185</v>
      </c>
      <c r="Q24" s="25">
        <f t="shared" si="14"/>
        <v>0.64362067606078011</v>
      </c>
      <c r="R24" s="25">
        <f t="shared" si="14"/>
        <v>0.65343898860939453</v>
      </c>
      <c r="S24" s="3"/>
      <c r="T24" s="3"/>
      <c r="U24" s="3"/>
      <c r="V24" s="3"/>
      <c r="W24" s="3"/>
      <c r="X24" s="3"/>
      <c r="Y24" s="3"/>
      <c r="Z24" s="3"/>
    </row>
    <row r="25" spans="1:26" ht="16.5" customHeight="1">
      <c r="A25" s="3"/>
      <c r="B25" s="3"/>
      <c r="C25" s="3"/>
      <c r="D25" s="3"/>
      <c r="E25" s="32" t="s">
        <v>155</v>
      </c>
      <c r="F25" s="32"/>
      <c r="G25" s="32"/>
      <c r="H25" s="33">
        <f t="shared" ref="H25:L25" si="15">+H24+H23</f>
        <v>163828000</v>
      </c>
      <c r="I25" s="33">
        <f t="shared" si="15"/>
        <v>163458000</v>
      </c>
      <c r="J25" s="33">
        <f t="shared" si="15"/>
        <v>168969000</v>
      </c>
      <c r="K25" s="33">
        <f t="shared" si="15"/>
        <v>177558000</v>
      </c>
      <c r="L25" s="33">
        <f t="shared" si="15"/>
        <v>176549000</v>
      </c>
      <c r="M25" s="34"/>
      <c r="N25" s="19">
        <v>1</v>
      </c>
      <c r="O25" s="19">
        <v>1</v>
      </c>
      <c r="P25" s="19">
        <v>1</v>
      </c>
      <c r="Q25" s="19">
        <v>1</v>
      </c>
      <c r="R25" s="20">
        <v>1</v>
      </c>
      <c r="S25" s="3"/>
      <c r="T25" s="3"/>
      <c r="U25" s="3"/>
      <c r="V25" s="3"/>
      <c r="W25" s="3"/>
      <c r="X25" s="3"/>
      <c r="Y25" s="3"/>
      <c r="Z25" s="3"/>
    </row>
    <row r="26" spans="1:26" ht="16.5" customHeight="1">
      <c r="A26" s="3"/>
      <c r="B26" s="3"/>
      <c r="C26" s="3"/>
      <c r="D26" s="3"/>
      <c r="E26" s="3"/>
      <c r="F26" s="3"/>
      <c r="G26" s="3"/>
      <c r="H26" s="3"/>
      <c r="I26" s="3"/>
      <c r="J26" s="3"/>
      <c r="K26" s="18"/>
      <c r="L26" s="18"/>
      <c r="M26" s="18"/>
      <c r="N26" s="18"/>
      <c r="O26" s="3"/>
      <c r="P26" s="3"/>
      <c r="Q26" s="3"/>
      <c r="R26" s="3"/>
      <c r="S26" s="3"/>
      <c r="T26" s="3"/>
      <c r="U26" s="3"/>
      <c r="V26" s="3"/>
      <c r="W26" s="3"/>
      <c r="X26" s="3"/>
      <c r="Y26" s="3"/>
      <c r="Z26" s="3"/>
    </row>
    <row r="27" spans="1:26" ht="16.5" customHeight="1">
      <c r="A27" s="3"/>
      <c r="B27" s="3"/>
      <c r="C27" s="3"/>
      <c r="D27" s="3"/>
      <c r="E27" s="3" t="s">
        <v>167</v>
      </c>
      <c r="F27" s="3"/>
      <c r="G27" s="3"/>
      <c r="H27" s="16">
        <v>2018</v>
      </c>
      <c r="I27" s="16">
        <v>2017</v>
      </c>
      <c r="J27" s="16">
        <v>2016</v>
      </c>
      <c r="K27" s="16">
        <v>2015</v>
      </c>
      <c r="L27" s="16">
        <v>2014</v>
      </c>
      <c r="M27" s="18"/>
      <c r="N27" s="16">
        <v>2018</v>
      </c>
      <c r="O27" s="16">
        <v>2017</v>
      </c>
      <c r="P27" s="16">
        <v>2016</v>
      </c>
      <c r="Q27" s="16">
        <v>2015</v>
      </c>
      <c r="R27" s="16">
        <v>2014</v>
      </c>
      <c r="S27" s="3"/>
      <c r="T27" s="3"/>
      <c r="U27" s="3"/>
      <c r="V27" s="3"/>
      <c r="W27" s="3"/>
      <c r="X27" s="3"/>
      <c r="Y27" s="3"/>
      <c r="Z27" s="3"/>
    </row>
    <row r="28" spans="1:26" ht="16.5" customHeight="1">
      <c r="A28" s="3"/>
      <c r="B28" s="3"/>
      <c r="C28" s="3"/>
      <c r="D28" s="3"/>
      <c r="E28" s="3" t="s">
        <v>169</v>
      </c>
      <c r="F28" s="3"/>
      <c r="G28" s="3"/>
      <c r="H28" s="28">
        <v>46092000</v>
      </c>
      <c r="I28" s="29">
        <v>41433000</v>
      </c>
      <c r="J28" s="29">
        <v>38487000</v>
      </c>
      <c r="K28" s="29">
        <v>38410000</v>
      </c>
      <c r="L28" s="30">
        <v>37415000</v>
      </c>
      <c r="M28" s="18"/>
      <c r="N28" s="25">
        <f t="shared" ref="N28:R28" si="16">H28/H25</f>
        <v>0.28134384842639842</v>
      </c>
      <c r="O28" s="25">
        <f t="shared" si="16"/>
        <v>0.2534779576404948</v>
      </c>
      <c r="P28" s="25">
        <f t="shared" si="16"/>
        <v>0.22777550911705696</v>
      </c>
      <c r="Q28" s="25">
        <f t="shared" si="16"/>
        <v>0.21632368014958492</v>
      </c>
      <c r="R28" s="25">
        <f t="shared" si="16"/>
        <v>0.21192416836119152</v>
      </c>
      <c r="S28" s="3"/>
      <c r="T28" s="3"/>
      <c r="U28" s="3"/>
      <c r="V28" s="3"/>
      <c r="W28" s="3"/>
      <c r="X28" s="3"/>
      <c r="Y28" s="3"/>
      <c r="Z28" s="3"/>
    </row>
    <row r="29" spans="1:26" ht="16.5" customHeight="1">
      <c r="A29" s="3"/>
      <c r="B29" s="3"/>
      <c r="C29" s="3"/>
      <c r="D29" s="3"/>
      <c r="E29" s="21" t="s">
        <v>173</v>
      </c>
      <c r="F29" s="21"/>
      <c r="G29" s="21"/>
      <c r="H29" s="56">
        <v>22122000</v>
      </c>
      <c r="I29" s="56">
        <v>20654000</v>
      </c>
      <c r="J29" s="56">
        <v>19607000</v>
      </c>
      <c r="K29" s="56">
        <v>19152000</v>
      </c>
      <c r="L29" s="56">
        <v>18793000</v>
      </c>
      <c r="M29" s="24"/>
      <c r="N29" s="57">
        <f t="shared" ref="N29:R29" si="17">H29/H25</f>
        <v>0.13503186268525527</v>
      </c>
      <c r="O29" s="57">
        <f t="shared" si="17"/>
        <v>0.12635661760207514</v>
      </c>
      <c r="P29" s="57">
        <f t="shared" si="17"/>
        <v>0.11603903674638544</v>
      </c>
      <c r="Q29" s="57">
        <f t="shared" si="17"/>
        <v>0.10786334606156861</v>
      </c>
      <c r="R29" s="57">
        <f t="shared" si="17"/>
        <v>0.10644636899670913</v>
      </c>
      <c r="S29" s="3"/>
      <c r="T29" s="3"/>
      <c r="U29" s="3"/>
      <c r="V29" s="3"/>
      <c r="W29" s="3"/>
      <c r="X29" s="3"/>
      <c r="Y29" s="3"/>
      <c r="Z29" s="3"/>
    </row>
    <row r="30" spans="1:26" ht="16.5" customHeight="1">
      <c r="A30" s="3"/>
      <c r="B30" s="3"/>
      <c r="C30" s="3"/>
      <c r="D30" s="3"/>
      <c r="E30" s="3" t="s">
        <v>178</v>
      </c>
      <c r="F30" s="3"/>
      <c r="G30" s="3"/>
      <c r="H30" s="27">
        <f t="shared" ref="H30:J30" si="18">+H34-H33</f>
        <v>40786000</v>
      </c>
      <c r="I30" s="27">
        <f t="shared" si="18"/>
        <v>35788000</v>
      </c>
      <c r="J30" s="27">
        <f t="shared" si="18"/>
        <v>34954000</v>
      </c>
      <c r="K30" s="17">
        <v>64619000</v>
      </c>
      <c r="L30" s="17">
        <v>69345000</v>
      </c>
      <c r="M30" s="18"/>
      <c r="N30" s="57">
        <f t="shared" ref="N30:R30" si="19">H30/H25</f>
        <v>0.24895622237956883</v>
      </c>
      <c r="O30" s="57">
        <f t="shared" si="19"/>
        <v>0.21894309241517698</v>
      </c>
      <c r="P30" s="57">
        <f t="shared" si="19"/>
        <v>0.20686634826506636</v>
      </c>
      <c r="Q30" s="57">
        <f t="shared" si="19"/>
        <v>0.36393178567003459</v>
      </c>
      <c r="R30" s="57">
        <f t="shared" si="19"/>
        <v>0.39278047454247828</v>
      </c>
      <c r="S30" s="3"/>
      <c r="T30" s="3"/>
      <c r="U30" s="3"/>
      <c r="V30" s="3"/>
      <c r="W30" s="3"/>
      <c r="X30" s="3"/>
      <c r="Y30" s="3"/>
      <c r="Z30" s="3"/>
    </row>
    <row r="31" spans="1:26" ht="16.5" customHeight="1">
      <c r="A31" s="3"/>
      <c r="B31" s="3"/>
      <c r="C31" s="3"/>
      <c r="D31" s="3"/>
      <c r="E31" s="16" t="s">
        <v>182</v>
      </c>
      <c r="F31" s="3"/>
      <c r="G31" s="3"/>
      <c r="H31" s="27">
        <f>'Walmart''s Ratio Analysis'!D15</f>
        <v>11981000</v>
      </c>
      <c r="I31" s="27">
        <f>'Walmart''s Ratio Analysis'!E15</f>
        <v>8354000</v>
      </c>
      <c r="J31" s="27">
        <f>'Walmart''s Ratio Analysis'!F15</f>
        <v>9344000</v>
      </c>
      <c r="K31" s="27">
        <f>'Walmart''s Ratio Analysis'!G15</f>
        <v>7321000</v>
      </c>
      <c r="L31" s="27">
        <f>'Walmart''s Ratio Analysis'!H15</f>
        <v>8805000</v>
      </c>
      <c r="M31" s="18"/>
      <c r="N31" s="57">
        <f t="shared" ref="N31:R31" si="20">H31/H25</f>
        <v>7.3131577019801261E-2</v>
      </c>
      <c r="O31" s="57">
        <f t="shared" si="20"/>
        <v>5.110792986577592E-2</v>
      </c>
      <c r="P31" s="57">
        <f t="shared" si="20"/>
        <v>5.530008463090863E-2</v>
      </c>
      <c r="Q31" s="57">
        <f t="shared" si="20"/>
        <v>4.1231597562486622E-2</v>
      </c>
      <c r="R31" s="57">
        <f t="shared" si="20"/>
        <v>4.9872839834833392E-2</v>
      </c>
      <c r="S31" s="3"/>
      <c r="T31" s="3"/>
      <c r="U31" s="3"/>
      <c r="V31" s="3"/>
      <c r="W31" s="3"/>
      <c r="X31" s="3"/>
      <c r="Y31" s="3"/>
      <c r="Z31" s="3"/>
    </row>
    <row r="32" spans="1:26" ht="16.5" customHeight="1">
      <c r="A32" s="3"/>
      <c r="B32" s="3"/>
      <c r="C32" s="3"/>
      <c r="D32" s="3"/>
      <c r="E32" s="16" t="s">
        <v>192</v>
      </c>
      <c r="F32" s="3"/>
      <c r="G32" s="3"/>
      <c r="H32" s="27">
        <f>'Walmart''s Ratio Analysis'!D16</f>
        <v>6683000</v>
      </c>
      <c r="I32" s="27">
        <f>'Walmart''s Ratio Analysis'!E16</f>
        <v>6780000</v>
      </c>
      <c r="J32" s="27">
        <f>'Walmart''s Ratio Analysis'!F16</f>
        <v>6003000</v>
      </c>
      <c r="K32" s="27">
        <f>'Walmart''s Ratio Analysis'!G16</f>
        <v>5816000</v>
      </c>
      <c r="L32" s="27">
        <f>'Walmart''s Ratio Analysis'!H16</f>
        <v>2606000</v>
      </c>
      <c r="M32" s="18"/>
      <c r="N32" s="57">
        <f t="shared" ref="N32:R32" si="21">H32/H25</f>
        <v>4.0792782674512293E-2</v>
      </c>
      <c r="O32" s="57">
        <f t="shared" si="21"/>
        <v>4.1478544947325918E-2</v>
      </c>
      <c r="P32" s="57">
        <f t="shared" si="21"/>
        <v>3.5527226887772316E-2</v>
      </c>
      <c r="Q32" s="57">
        <f t="shared" si="21"/>
        <v>3.2755493979432074E-2</v>
      </c>
      <c r="R32" s="57">
        <f t="shared" si="21"/>
        <v>1.4760774629139786E-2</v>
      </c>
      <c r="S32" s="3"/>
      <c r="T32" s="3"/>
      <c r="U32" s="3"/>
      <c r="V32" s="3"/>
      <c r="W32" s="3"/>
      <c r="X32" s="3"/>
      <c r="Y32" s="3"/>
      <c r="Z32" s="3"/>
    </row>
    <row r="33" spans="1:26" ht="16.5" customHeight="1">
      <c r="A33" s="3"/>
      <c r="B33" s="3"/>
      <c r="C33" s="3"/>
      <c r="D33" s="3"/>
      <c r="E33" s="23" t="s">
        <v>201</v>
      </c>
      <c r="F33" s="21"/>
      <c r="G33" s="21"/>
      <c r="H33" s="58">
        <f>'Walmart''s Ratio Analysis'!D14</f>
        <v>45396000</v>
      </c>
      <c r="I33" s="58">
        <f>'Walmart''s Ratio Analysis'!E14</f>
        <v>33787300</v>
      </c>
      <c r="J33" s="58">
        <f>'Walmart''s Ratio Analysis'!F14</f>
        <v>38271000</v>
      </c>
      <c r="K33" s="58">
        <f>'Walmart''s Ratio Analysis'!G14</f>
        <v>40959000</v>
      </c>
      <c r="L33" s="58">
        <f>'Walmart''s Ratio Analysis'!H14</f>
        <v>45896000</v>
      </c>
      <c r="M33" s="24"/>
      <c r="N33" s="57">
        <f t="shared" ref="N33:R33" si="22">H33/H24</f>
        <v>0.42160204318551198</v>
      </c>
      <c r="O33" s="57">
        <f t="shared" si="22"/>
        <v>0.31368767988116236</v>
      </c>
      <c r="P33" s="57">
        <f t="shared" si="22"/>
        <v>0.34737816666817944</v>
      </c>
      <c r="Q33" s="57">
        <f t="shared" si="22"/>
        <v>0.35840917045852294</v>
      </c>
      <c r="R33" s="57">
        <f t="shared" si="22"/>
        <v>0.39783641343920112</v>
      </c>
      <c r="S33" s="3"/>
      <c r="T33" s="3"/>
      <c r="U33" s="3"/>
      <c r="V33" s="3"/>
      <c r="W33" s="3"/>
      <c r="X33" s="3"/>
      <c r="Y33" s="3"/>
      <c r="Z33" s="3"/>
    </row>
    <row r="34" spans="1:26" ht="16.5" customHeight="1">
      <c r="A34" s="3"/>
      <c r="B34" s="3"/>
      <c r="C34" s="3"/>
      <c r="D34" s="3"/>
      <c r="E34" s="3" t="s">
        <v>213</v>
      </c>
      <c r="F34" s="3"/>
      <c r="G34" s="3"/>
      <c r="H34" s="27">
        <f t="shared" ref="H34:L34" si="23">H33+H32+H31+H29</f>
        <v>86182000</v>
      </c>
      <c r="I34" s="27">
        <f t="shared" si="23"/>
        <v>69575300</v>
      </c>
      <c r="J34" s="27">
        <f t="shared" si="23"/>
        <v>73225000</v>
      </c>
      <c r="K34" s="27">
        <f t="shared" si="23"/>
        <v>73248000</v>
      </c>
      <c r="L34" s="27">
        <f t="shared" si="23"/>
        <v>76100000</v>
      </c>
      <c r="M34" s="18"/>
      <c r="N34" s="57">
        <f t="shared" ref="N34:R34" si="24">H34/H25</f>
        <v>0.52605171277193152</v>
      </c>
      <c r="O34" s="57">
        <f t="shared" si="24"/>
        <v>0.4256463434031984</v>
      </c>
      <c r="P34" s="57">
        <f t="shared" si="24"/>
        <v>0.43336351638466225</v>
      </c>
      <c r="Q34" s="57">
        <f t="shared" si="24"/>
        <v>0.41252999020038522</v>
      </c>
      <c r="R34" s="57">
        <f t="shared" si="24"/>
        <v>0.43104180709038287</v>
      </c>
      <c r="S34" s="3"/>
      <c r="T34" s="3"/>
      <c r="U34" s="3"/>
      <c r="V34" s="3"/>
      <c r="W34" s="3"/>
      <c r="X34" s="3"/>
      <c r="Y34" s="3"/>
      <c r="Z34" s="3"/>
    </row>
    <row r="35" spans="1:26" ht="16.5" customHeight="1">
      <c r="A35" s="3"/>
      <c r="B35" s="3"/>
      <c r="C35" s="3"/>
      <c r="D35" s="3"/>
      <c r="E35" s="3"/>
      <c r="F35" s="3"/>
      <c r="G35" s="3"/>
      <c r="H35" s="3"/>
      <c r="I35" s="3"/>
      <c r="J35" s="3"/>
      <c r="K35" s="18"/>
      <c r="L35" s="18"/>
      <c r="M35" s="18"/>
      <c r="N35" s="18"/>
      <c r="O35" s="3"/>
      <c r="P35" s="3"/>
      <c r="Q35" s="3"/>
      <c r="R35" s="3"/>
      <c r="S35" s="3"/>
      <c r="T35" s="3"/>
      <c r="U35" s="3"/>
      <c r="V35" s="3"/>
      <c r="W35" s="3"/>
      <c r="X35" s="3"/>
      <c r="Y35" s="3"/>
      <c r="Z35" s="3"/>
    </row>
    <row r="36" spans="1:26" ht="16.5" customHeight="1">
      <c r="A36" s="3"/>
      <c r="B36" s="3"/>
      <c r="C36" s="3"/>
      <c r="D36" s="3"/>
      <c r="E36" s="3" t="s">
        <v>221</v>
      </c>
      <c r="F36" s="3"/>
      <c r="G36" s="3"/>
      <c r="H36" s="3">
        <f>'Walmart''s Financial statements'!B59</f>
        <v>288000</v>
      </c>
      <c r="I36" s="3">
        <f>'Walmart''s Financial statements'!C59</f>
        <v>295000</v>
      </c>
      <c r="J36" s="3">
        <f>'Walmart''s Financial statements'!D59</f>
        <v>305000</v>
      </c>
      <c r="K36" s="3">
        <f>'Walmart''s Financial statements'!E59</f>
        <v>317000</v>
      </c>
      <c r="L36" s="3">
        <f>'Walmart''s Financial statements'!F59</f>
        <v>323000</v>
      </c>
      <c r="M36" s="18"/>
      <c r="N36" s="43">
        <f t="shared" ref="N36:R36" si="25">H36/H25</f>
        <v>1.7579412554630466E-3</v>
      </c>
      <c r="O36" s="43">
        <f t="shared" si="25"/>
        <v>1.8047449497730305E-3</v>
      </c>
      <c r="P36" s="43">
        <f t="shared" si="25"/>
        <v>1.8050648343779037E-3</v>
      </c>
      <c r="Q36" s="43">
        <f t="shared" si="25"/>
        <v>1.7853321168294304E-3</v>
      </c>
      <c r="R36" s="43">
        <f t="shared" si="25"/>
        <v>1.8295204164283003E-3</v>
      </c>
      <c r="S36" s="3"/>
      <c r="T36" s="3"/>
      <c r="U36" s="3"/>
      <c r="V36" s="3"/>
      <c r="W36" s="3"/>
      <c r="X36" s="3"/>
      <c r="Y36" s="3"/>
      <c r="Z36" s="3"/>
    </row>
    <row r="37" spans="1:26" ht="16.5" customHeight="1">
      <c r="A37" s="3"/>
      <c r="B37" s="3"/>
      <c r="C37" s="3"/>
      <c r="D37" s="3"/>
      <c r="E37" s="21" t="s">
        <v>233</v>
      </c>
      <c r="F37" s="21"/>
      <c r="G37" s="21"/>
      <c r="H37" s="21">
        <f>'Walmart''s Financial statements'!B61</f>
        <v>80785000</v>
      </c>
      <c r="I37" s="21">
        <f>'Walmart''s Financial statements'!C61</f>
        <v>85107000</v>
      </c>
      <c r="J37" s="21">
        <f>'Walmart''s Financial statements'!D61</f>
        <v>89354000</v>
      </c>
      <c r="K37" s="21">
        <f>'Walmart''s Financial statements'!E61</f>
        <v>90021000</v>
      </c>
      <c r="L37" s="21">
        <f>'Walmart''s Financial statements'!F61</f>
        <v>85777000</v>
      </c>
      <c r="M37" s="24"/>
      <c r="N37" s="57">
        <f t="shared" ref="N37:R37" si="26">H37/H25</f>
        <v>0.49310862612007716</v>
      </c>
      <c r="O37" s="57">
        <f t="shared" si="26"/>
        <v>0.52066585911977392</v>
      </c>
      <c r="P37" s="57">
        <f t="shared" si="26"/>
        <v>0.52881889577378094</v>
      </c>
      <c r="Q37" s="57">
        <f t="shared" si="26"/>
        <v>0.50699489744196258</v>
      </c>
      <c r="R37" s="57">
        <f t="shared" si="26"/>
        <v>0.48585378563458304</v>
      </c>
      <c r="S37" s="3"/>
      <c r="T37" s="3"/>
      <c r="U37" s="3"/>
      <c r="V37" s="3"/>
      <c r="W37" s="3"/>
      <c r="X37" s="3"/>
      <c r="Y37" s="3"/>
      <c r="Z37" s="3"/>
    </row>
    <row r="38" spans="1:26" ht="16.5" customHeight="1">
      <c r="A38" s="3"/>
      <c r="B38" s="3"/>
      <c r="C38" s="3"/>
      <c r="D38" s="3"/>
      <c r="E38" s="3" t="s">
        <v>243</v>
      </c>
      <c r="F38" s="3"/>
      <c r="G38" s="3"/>
      <c r="H38" s="3">
        <f t="shared" ref="H38:L38" si="27">+H37+H36</f>
        <v>81073000</v>
      </c>
      <c r="I38" s="3">
        <f t="shared" si="27"/>
        <v>85402000</v>
      </c>
      <c r="J38" s="3">
        <f t="shared" si="27"/>
        <v>89659000</v>
      </c>
      <c r="K38" s="3">
        <f t="shared" si="27"/>
        <v>90338000</v>
      </c>
      <c r="L38" s="3">
        <f t="shared" si="27"/>
        <v>86100000</v>
      </c>
      <c r="M38" s="18"/>
      <c r="N38" s="57">
        <f t="shared" ref="N38:R38" si="28">H38/H25</f>
        <v>0.49486656737554019</v>
      </c>
      <c r="O38" s="57">
        <f t="shared" si="28"/>
        <v>0.52247060406954693</v>
      </c>
      <c r="P38" s="57">
        <f t="shared" si="28"/>
        <v>0.53062396060815886</v>
      </c>
      <c r="Q38" s="57">
        <f t="shared" si="28"/>
        <v>0.5087802295587921</v>
      </c>
      <c r="R38" s="57">
        <f t="shared" si="28"/>
        <v>0.48768330605101134</v>
      </c>
      <c r="S38" s="3"/>
      <c r="T38" s="3"/>
      <c r="U38" s="3"/>
      <c r="V38" s="3"/>
      <c r="W38" s="3"/>
      <c r="X38" s="3"/>
      <c r="Y38" s="3"/>
      <c r="Z38" s="3"/>
    </row>
    <row r="39" spans="1:26" ht="16.5" customHeight="1">
      <c r="A39" s="3"/>
      <c r="B39" s="3"/>
      <c r="C39" s="3"/>
      <c r="D39" s="3"/>
      <c r="E39" s="3"/>
      <c r="F39" s="3"/>
      <c r="G39" s="3"/>
      <c r="H39" s="3"/>
      <c r="I39" s="3"/>
      <c r="J39" s="3"/>
      <c r="K39" s="18"/>
      <c r="L39" s="18"/>
      <c r="M39" s="18"/>
      <c r="N39" s="18"/>
      <c r="O39" s="3"/>
      <c r="P39" s="3"/>
      <c r="Q39" s="3"/>
      <c r="R39" s="3"/>
      <c r="S39" s="3"/>
      <c r="T39" s="3"/>
      <c r="U39" s="3"/>
      <c r="V39" s="3"/>
      <c r="W39" s="3"/>
      <c r="X39" s="3"/>
      <c r="Y39" s="3"/>
      <c r="Z39" s="3"/>
    </row>
    <row r="40" spans="1:26" ht="16.5" customHeight="1">
      <c r="A40" s="3"/>
      <c r="B40" s="3"/>
      <c r="C40" s="3"/>
      <c r="D40" s="3"/>
      <c r="E40" s="3" t="s">
        <v>250</v>
      </c>
      <c r="F40" s="3"/>
      <c r="G40" s="3"/>
      <c r="H40" s="27">
        <f t="shared" ref="H40:L40" si="29">H38+H34</f>
        <v>167255000</v>
      </c>
      <c r="I40" s="27">
        <f t="shared" si="29"/>
        <v>154977300</v>
      </c>
      <c r="J40" s="27">
        <f t="shared" si="29"/>
        <v>162884000</v>
      </c>
      <c r="K40" s="27">
        <f t="shared" si="29"/>
        <v>163586000</v>
      </c>
      <c r="L40" s="27">
        <f t="shared" si="29"/>
        <v>162200000</v>
      </c>
      <c r="M40" s="18"/>
      <c r="N40" s="57">
        <f t="shared" ref="N40:R40" si="30">H40/H25</f>
        <v>1.0209182801474717</v>
      </c>
      <c r="O40" s="57">
        <f t="shared" si="30"/>
        <v>0.94811694747274533</v>
      </c>
      <c r="P40" s="57">
        <f t="shared" si="30"/>
        <v>0.96398747699282117</v>
      </c>
      <c r="Q40" s="57">
        <f t="shared" si="30"/>
        <v>0.92131021975917726</v>
      </c>
      <c r="R40" s="57">
        <f t="shared" si="30"/>
        <v>0.91872511314139416</v>
      </c>
      <c r="S40" s="3"/>
      <c r="T40" s="3"/>
      <c r="U40" s="3"/>
      <c r="V40" s="3"/>
      <c r="W40" s="3"/>
      <c r="X40" s="3"/>
      <c r="Y40" s="3"/>
      <c r="Z40" s="3"/>
    </row>
    <row r="41" spans="1:26"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5" customHeight="1">
      <c r="A42" s="3"/>
      <c r="B42" s="3" t="s">
        <v>255</v>
      </c>
      <c r="C42" s="3"/>
      <c r="D42" s="3"/>
      <c r="E42" s="3"/>
      <c r="F42" s="3"/>
      <c r="G42" s="3"/>
      <c r="H42" s="3"/>
      <c r="I42" s="3"/>
      <c r="J42" s="3"/>
      <c r="K42" s="3"/>
      <c r="L42" s="3"/>
      <c r="M42" s="3"/>
      <c r="N42" s="3"/>
      <c r="O42" s="3"/>
      <c r="P42" s="3"/>
      <c r="Q42" s="3"/>
      <c r="R42" s="3"/>
      <c r="S42" s="3"/>
      <c r="T42" s="3"/>
      <c r="U42" s="3"/>
      <c r="V42" s="3"/>
      <c r="W42" s="3"/>
      <c r="X42" s="3"/>
      <c r="Y42" s="3"/>
      <c r="Z42" s="3"/>
    </row>
    <row r="43" spans="1:26"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5" customHeight="1">
      <c r="A44" s="3" t="s">
        <v>256</v>
      </c>
      <c r="B44" s="3"/>
      <c r="C44" s="3"/>
      <c r="D44" s="3"/>
      <c r="E44" s="3"/>
      <c r="F44" s="3"/>
      <c r="G44" s="3"/>
      <c r="H44" s="3"/>
      <c r="I44" s="3"/>
      <c r="J44" s="3"/>
      <c r="K44" s="3"/>
      <c r="L44" s="3"/>
      <c r="M44" s="3"/>
      <c r="N44" s="3"/>
      <c r="O44" s="3"/>
      <c r="P44" s="3"/>
      <c r="Q44" s="3"/>
      <c r="R44" s="3"/>
      <c r="S44" s="3"/>
      <c r="T44" s="3"/>
      <c r="U44" s="3"/>
      <c r="V44" s="3"/>
      <c r="W44" s="3"/>
      <c r="X44" s="3"/>
      <c r="Y44" s="3"/>
      <c r="Z44" s="3"/>
    </row>
    <row r="45" spans="1:26" ht="16.5" customHeight="1">
      <c r="A45" s="3"/>
      <c r="B45" s="3" t="s">
        <v>258</v>
      </c>
      <c r="C45" s="3"/>
      <c r="D45" s="3"/>
      <c r="E45" s="3"/>
      <c r="F45" s="3"/>
      <c r="G45" s="3"/>
      <c r="H45" s="3"/>
      <c r="I45" s="3"/>
      <c r="J45" s="3"/>
      <c r="K45" s="3"/>
      <c r="L45" s="3"/>
      <c r="M45" s="3"/>
      <c r="N45" s="3"/>
      <c r="O45" s="3"/>
      <c r="P45" s="3"/>
      <c r="Q45" s="3"/>
      <c r="R45" s="3"/>
      <c r="S45" s="3"/>
      <c r="T45" s="3"/>
      <c r="U45" s="3"/>
      <c r="V45" s="3"/>
      <c r="W45" s="3"/>
      <c r="X45" s="3"/>
      <c r="Y45" s="3"/>
      <c r="Z45" s="3"/>
    </row>
    <row r="46" spans="1:2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6.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6.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pageMargins left="0.7" right="0.7" top="0.75" bottom="0.75" header="0" footer="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8"/>
  <sheetViews>
    <sheetView workbookViewId="0"/>
  </sheetViews>
  <sheetFormatPr baseColWidth="10" defaultColWidth="12.5703125" defaultRowHeight="15" customHeight="1" x14ac:dyDescent="0"/>
  <cols>
    <col min="1" max="1" width="7.7109375" customWidth="1"/>
    <col min="2" max="2" width="36.5703125" customWidth="1"/>
    <col min="3" max="3" width="21.7109375" customWidth="1"/>
    <col min="4" max="8" width="10" customWidth="1"/>
    <col min="9" max="9" width="10.140625" customWidth="1"/>
    <col min="10" max="26" width="7.7109375" customWidth="1"/>
  </cols>
  <sheetData>
    <row r="1" spans="1:26" ht="13.5" customHeight="1">
      <c r="A1" s="1"/>
      <c r="B1" s="1"/>
      <c r="C1" s="2"/>
      <c r="D1" s="4"/>
      <c r="E1" s="5"/>
      <c r="F1" s="5"/>
      <c r="G1" s="5" t="s">
        <v>1</v>
      </c>
      <c r="H1" s="5"/>
      <c r="I1" s="5"/>
      <c r="J1" s="1"/>
      <c r="K1" s="1"/>
      <c r="L1" s="1"/>
      <c r="M1" s="1"/>
      <c r="N1" s="1"/>
      <c r="O1" s="1"/>
      <c r="P1" s="1"/>
      <c r="Q1" s="1"/>
      <c r="R1" s="1"/>
      <c r="S1" s="1"/>
      <c r="T1" s="1"/>
      <c r="U1" s="1"/>
      <c r="V1" s="1"/>
      <c r="W1" s="1"/>
      <c r="X1" s="1"/>
      <c r="Y1" s="1"/>
      <c r="Z1" s="1"/>
    </row>
    <row r="2" spans="1:26" ht="13.5" customHeight="1">
      <c r="A2" s="6" t="s">
        <v>2</v>
      </c>
      <c r="B2" s="7"/>
      <c r="C2" s="2"/>
      <c r="D2" s="8">
        <v>2018</v>
      </c>
      <c r="E2" s="8">
        <v>2017</v>
      </c>
      <c r="F2" s="8">
        <v>2016</v>
      </c>
      <c r="G2" s="8">
        <v>2015</v>
      </c>
      <c r="H2" s="8">
        <v>2014</v>
      </c>
      <c r="I2" s="8">
        <v>2013</v>
      </c>
      <c r="J2" s="1"/>
      <c r="K2" s="1"/>
      <c r="L2" s="1"/>
      <c r="M2" s="1"/>
      <c r="N2" s="1">
        <v>2018</v>
      </c>
      <c r="O2" s="1">
        <v>2017</v>
      </c>
      <c r="P2" s="1">
        <v>2016</v>
      </c>
      <c r="Q2" s="1">
        <v>2015</v>
      </c>
      <c r="R2" s="1">
        <v>2014</v>
      </c>
      <c r="S2" s="1">
        <v>2013</v>
      </c>
      <c r="T2" s="1"/>
      <c r="U2" s="1"/>
      <c r="V2" s="1"/>
      <c r="W2" s="1"/>
      <c r="X2" s="1"/>
      <c r="Y2" s="1"/>
      <c r="Z2" s="1"/>
    </row>
    <row r="3" spans="1:26" ht="13.5" customHeight="1">
      <c r="A3" s="1"/>
      <c r="B3" s="1" t="s">
        <v>3</v>
      </c>
      <c r="C3" s="2"/>
      <c r="D3" s="9">
        <v>7722000</v>
      </c>
      <c r="E3" s="9">
        <v>6756000</v>
      </c>
      <c r="F3" s="9">
        <v>6867000</v>
      </c>
      <c r="G3" s="9">
        <v>8705000</v>
      </c>
      <c r="H3" s="9">
        <v>9135000</v>
      </c>
      <c r="I3" s="9">
        <v>7281000</v>
      </c>
      <c r="J3" s="9"/>
      <c r="K3" s="1"/>
      <c r="L3" s="10"/>
      <c r="M3" s="1" t="s">
        <v>3</v>
      </c>
      <c r="N3" s="9">
        <v>7722000</v>
      </c>
      <c r="O3" s="9">
        <v>6756000</v>
      </c>
      <c r="P3" s="9">
        <v>6867000</v>
      </c>
      <c r="Q3" s="9">
        <v>8705000</v>
      </c>
      <c r="R3" s="9">
        <v>9135000</v>
      </c>
      <c r="S3" s="9">
        <v>7281000</v>
      </c>
      <c r="T3" s="1"/>
      <c r="U3" s="1"/>
      <c r="V3" s="1"/>
      <c r="W3" s="1"/>
      <c r="X3" s="1"/>
      <c r="Y3" s="1"/>
      <c r="Z3" s="1"/>
    </row>
    <row r="4" spans="1:26" ht="13.5" customHeight="1">
      <c r="A4" s="1"/>
      <c r="B4" s="11" t="s">
        <v>4</v>
      </c>
      <c r="C4" s="2"/>
      <c r="D4" s="9">
        <v>0</v>
      </c>
      <c r="E4" s="9">
        <v>0</v>
      </c>
      <c r="F4" s="9">
        <v>0</v>
      </c>
      <c r="G4" s="9">
        <v>0</v>
      </c>
      <c r="H4" s="9">
        <v>0</v>
      </c>
      <c r="I4" s="9">
        <v>0</v>
      </c>
      <c r="J4" s="9"/>
      <c r="K4" s="1"/>
      <c r="L4" s="10"/>
      <c r="M4" s="12" t="s">
        <v>5</v>
      </c>
      <c r="N4" s="9">
        <v>219295000</v>
      </c>
      <c r="O4" s="9">
        <v>204522000</v>
      </c>
      <c r="P4" s="9">
        <v>198825000</v>
      </c>
      <c r="Q4" s="9">
        <v>199581000</v>
      </c>
      <c r="R4" s="9">
        <v>203706000</v>
      </c>
      <c r="S4" s="9">
        <v>204751000</v>
      </c>
      <c r="T4" s="1"/>
      <c r="U4" s="1"/>
      <c r="V4" s="1"/>
      <c r="W4" s="1"/>
      <c r="X4" s="1"/>
      <c r="Y4" s="1"/>
      <c r="Z4" s="1"/>
    </row>
    <row r="5" spans="1:26" ht="13.5" customHeight="1">
      <c r="A5" s="1"/>
      <c r="B5" s="1" t="s">
        <v>7</v>
      </c>
      <c r="C5" s="2"/>
      <c r="D5" s="9">
        <v>6283000</v>
      </c>
      <c r="E5" s="9">
        <v>5614000</v>
      </c>
      <c r="F5" s="9">
        <v>5835000</v>
      </c>
      <c r="G5" s="9">
        <v>5624000</v>
      </c>
      <c r="H5" s="9">
        <v>6778000</v>
      </c>
      <c r="I5" s="9">
        <v>6677000</v>
      </c>
      <c r="J5" s="9"/>
      <c r="K5" s="1"/>
      <c r="L5" s="10"/>
      <c r="M5" s="11" t="s">
        <v>8</v>
      </c>
      <c r="N5" s="9">
        <v>141537000</v>
      </c>
      <c r="O5" s="9">
        <v>127442300</v>
      </c>
      <c r="P5" s="9">
        <v>120546000</v>
      </c>
      <c r="Q5" s="9">
        <v>118715000</v>
      </c>
      <c r="R5" s="9">
        <v>122579000</v>
      </c>
      <c r="S5" s="9">
        <v>126024000</v>
      </c>
      <c r="T5" s="1"/>
      <c r="U5" s="1"/>
      <c r="V5" s="1"/>
      <c r="W5" s="1"/>
      <c r="X5" s="1"/>
      <c r="Y5" s="1"/>
      <c r="Z5" s="1"/>
    </row>
    <row r="6" spans="1:26" ht="13.5" customHeight="1">
      <c r="A6" s="1"/>
      <c r="B6" s="1" t="s">
        <v>9</v>
      </c>
      <c r="C6" s="2"/>
      <c r="D6" s="9">
        <v>61897000</v>
      </c>
      <c r="E6" s="9">
        <v>59664000</v>
      </c>
      <c r="F6" s="9">
        <v>57689000</v>
      </c>
      <c r="G6" s="9">
        <v>60239000</v>
      </c>
      <c r="H6" s="9">
        <v>63278000</v>
      </c>
      <c r="I6" s="9">
        <v>61185000</v>
      </c>
      <c r="J6" s="9"/>
      <c r="K6" s="1"/>
      <c r="L6" s="10"/>
      <c r="M6" s="11" t="s">
        <v>10</v>
      </c>
      <c r="N6" s="9">
        <v>79634000</v>
      </c>
      <c r="O6" s="9">
        <v>80822000</v>
      </c>
      <c r="P6" s="9">
        <v>80535000</v>
      </c>
      <c r="Q6" s="9">
        <v>83611000</v>
      </c>
      <c r="R6" s="9">
        <v>85937000</v>
      </c>
      <c r="S6" s="9">
        <v>81339000</v>
      </c>
      <c r="T6" s="1"/>
      <c r="U6" s="1"/>
      <c r="V6" s="1"/>
      <c r="W6" s="1"/>
      <c r="X6" s="1"/>
      <c r="Y6" s="1"/>
      <c r="Z6" s="1"/>
    </row>
    <row r="7" spans="1:26" ht="13.5" customHeight="1">
      <c r="A7" s="1"/>
      <c r="B7" s="11" t="s">
        <v>11</v>
      </c>
      <c r="C7" s="13"/>
      <c r="D7" s="14">
        <v>44269000</v>
      </c>
      <c r="E7" s="14">
        <v>43783000</v>
      </c>
      <c r="F7" s="14">
        <v>43046000</v>
      </c>
      <c r="G7" s="14">
        <v>44469000</v>
      </c>
      <c r="H7" s="14">
        <v>45141000</v>
      </c>
      <c r="I7" s="14">
        <v>44858000</v>
      </c>
      <c r="J7" s="15"/>
      <c r="K7" s="1"/>
      <c r="L7" s="1"/>
      <c r="M7" s="1"/>
      <c r="N7" s="1"/>
      <c r="O7" s="1"/>
      <c r="P7" s="1"/>
      <c r="Q7" s="1"/>
      <c r="R7" s="1"/>
      <c r="S7" s="1"/>
      <c r="T7" s="1"/>
      <c r="U7" s="1"/>
      <c r="V7" s="1"/>
      <c r="W7" s="1"/>
      <c r="X7" s="1"/>
      <c r="Y7" s="1"/>
      <c r="Z7" s="1"/>
    </row>
    <row r="8" spans="1:26" ht="13.5" customHeight="1">
      <c r="A8" s="1"/>
      <c r="B8" s="11" t="s">
        <v>13</v>
      </c>
      <c r="C8" s="2"/>
      <c r="D8" s="9">
        <v>104317000</v>
      </c>
      <c r="E8" s="9">
        <v>107675000</v>
      </c>
      <c r="F8" s="9">
        <v>107710000</v>
      </c>
      <c r="G8" s="9">
        <v>110171000</v>
      </c>
      <c r="H8" s="9">
        <v>114280000</v>
      </c>
      <c r="I8" s="9">
        <v>115364000</v>
      </c>
      <c r="J8" s="9"/>
      <c r="K8" s="1"/>
      <c r="L8" s="1"/>
      <c r="M8" s="1"/>
      <c r="N8" s="1"/>
      <c r="O8" s="1"/>
      <c r="P8" s="1"/>
      <c r="Q8" s="1"/>
      <c r="R8" s="1"/>
      <c r="S8" s="1"/>
      <c r="T8" s="1"/>
      <c r="U8" s="1"/>
      <c r="V8" s="1"/>
      <c r="W8" s="1"/>
      <c r="X8" s="1"/>
      <c r="Y8" s="1"/>
      <c r="Z8" s="1"/>
    </row>
    <row r="9" spans="1:26" ht="13.5" customHeight="1">
      <c r="A9" s="1"/>
      <c r="B9" s="11" t="s">
        <v>14</v>
      </c>
      <c r="C9" s="2"/>
      <c r="D9" s="9">
        <v>185810000</v>
      </c>
      <c r="E9" s="9">
        <v>185154000</v>
      </c>
      <c r="F9" s="9">
        <v>179492000</v>
      </c>
      <c r="G9" s="9">
        <v>176958000</v>
      </c>
      <c r="H9" s="9">
        <v>177395000</v>
      </c>
      <c r="I9" s="9">
        <v>173089000</v>
      </c>
      <c r="J9" s="9"/>
      <c r="K9" s="1"/>
      <c r="L9" s="1"/>
      <c r="M9" s="1"/>
      <c r="N9" s="1"/>
      <c r="O9" s="1"/>
      <c r="P9" s="1"/>
      <c r="Q9" s="1"/>
      <c r="R9" s="1"/>
      <c r="S9" s="1"/>
      <c r="T9" s="1"/>
      <c r="U9" s="1"/>
      <c r="V9" s="1"/>
      <c r="W9" s="1"/>
      <c r="X9" s="1"/>
      <c r="Y9" s="1"/>
      <c r="Z9" s="1"/>
    </row>
    <row r="10" spans="1:26" ht="13.5" customHeight="1">
      <c r="A10" s="1"/>
      <c r="B10" s="11" t="s">
        <v>15</v>
      </c>
      <c r="C10" s="2"/>
      <c r="D10" s="9">
        <v>81493000</v>
      </c>
      <c r="E10" s="9">
        <v>77479000</v>
      </c>
      <c r="F10" s="9">
        <v>71782000</v>
      </c>
      <c r="G10" s="9">
        <v>66787000</v>
      </c>
      <c r="H10" s="9">
        <v>63115000</v>
      </c>
      <c r="I10" s="9">
        <v>57725000</v>
      </c>
      <c r="J10" s="9"/>
      <c r="K10" s="1"/>
      <c r="L10" s="1"/>
      <c r="M10" s="1"/>
      <c r="N10" s="1"/>
      <c r="O10" s="1"/>
      <c r="P10" s="1"/>
      <c r="Q10" s="1"/>
      <c r="R10" s="1"/>
      <c r="S10" s="1"/>
      <c r="T10" s="1"/>
      <c r="U10" s="1"/>
      <c r="V10" s="1"/>
      <c r="W10" s="1"/>
      <c r="X10" s="1"/>
      <c r="Y10" s="1"/>
      <c r="Z10" s="1"/>
    </row>
    <row r="11" spans="1:26" ht="13.5" customHeight="1">
      <c r="A11" s="1"/>
      <c r="B11" s="11" t="s">
        <v>5</v>
      </c>
      <c r="C11" s="2"/>
      <c r="D11" s="9">
        <v>219295000</v>
      </c>
      <c r="E11" s="9">
        <v>204522000</v>
      </c>
      <c r="F11" s="9">
        <v>198825000</v>
      </c>
      <c r="G11" s="9">
        <v>199581000</v>
      </c>
      <c r="H11" s="9">
        <v>203706000</v>
      </c>
      <c r="I11" s="9">
        <v>204751000</v>
      </c>
      <c r="J11" s="9"/>
      <c r="K11" s="1"/>
      <c r="L11" s="1"/>
      <c r="M11" s="1"/>
      <c r="N11" s="1"/>
      <c r="O11" s="1"/>
      <c r="P11" s="1"/>
      <c r="Q11" s="1"/>
      <c r="R11" s="1"/>
      <c r="S11" s="1"/>
      <c r="T11" s="1"/>
      <c r="U11" s="1"/>
      <c r="V11" s="1"/>
      <c r="W11" s="1"/>
      <c r="X11" s="1"/>
      <c r="Y11" s="1"/>
      <c r="Z11" s="1"/>
    </row>
    <row r="12" spans="1:26" ht="13.5" customHeight="1">
      <c r="A12" s="1"/>
      <c r="B12" s="11" t="s">
        <v>16</v>
      </c>
      <c r="C12" s="2"/>
      <c r="D12" s="9">
        <v>47060000</v>
      </c>
      <c r="E12" s="9">
        <v>46092000</v>
      </c>
      <c r="F12" s="9">
        <v>41433000</v>
      </c>
      <c r="G12" s="9">
        <v>38487000</v>
      </c>
      <c r="H12" s="9">
        <v>38410000</v>
      </c>
      <c r="I12" s="9">
        <v>37415000</v>
      </c>
      <c r="J12" s="9"/>
      <c r="K12" s="1"/>
      <c r="L12" s="1"/>
      <c r="M12" s="1"/>
      <c r="N12" s="1"/>
      <c r="O12" s="1"/>
      <c r="P12" s="1"/>
      <c r="Q12" s="1"/>
      <c r="R12" s="1"/>
      <c r="S12" s="1"/>
      <c r="T12" s="1"/>
      <c r="U12" s="1"/>
      <c r="V12" s="1"/>
      <c r="W12" s="1"/>
      <c r="X12" s="1"/>
      <c r="Y12" s="1"/>
      <c r="Z12" s="1"/>
    </row>
    <row r="13" spans="1:26" ht="13.5" customHeight="1">
      <c r="A13" s="1"/>
      <c r="B13" s="11" t="s">
        <v>17</v>
      </c>
      <c r="C13" s="2"/>
      <c r="D13" s="9">
        <v>77477000</v>
      </c>
      <c r="E13" s="9">
        <v>78521000</v>
      </c>
      <c r="F13" s="9">
        <v>66928000</v>
      </c>
      <c r="G13" s="9">
        <v>64619000</v>
      </c>
      <c r="H13" s="9">
        <v>65272000</v>
      </c>
      <c r="I13" s="9">
        <v>69345000</v>
      </c>
      <c r="J13" s="9"/>
      <c r="K13" s="1"/>
      <c r="L13" s="1"/>
      <c r="M13" s="1"/>
      <c r="N13" s="1"/>
      <c r="O13" s="1"/>
      <c r="P13" s="1"/>
      <c r="Q13" s="1"/>
      <c r="R13" s="1"/>
      <c r="S13" s="1"/>
      <c r="T13" s="1"/>
      <c r="U13" s="1"/>
      <c r="V13" s="1"/>
      <c r="W13" s="1"/>
      <c r="X13" s="1"/>
      <c r="Y13" s="1"/>
      <c r="Z13" s="1"/>
    </row>
    <row r="14" spans="1:26" ht="13.5" customHeight="1">
      <c r="A14" s="1"/>
      <c r="B14" s="11" t="s">
        <v>18</v>
      </c>
      <c r="C14" s="2"/>
      <c r="D14" s="9">
        <v>45396000</v>
      </c>
      <c r="E14" s="9">
        <v>33787300</v>
      </c>
      <c r="F14" s="9">
        <v>38271000</v>
      </c>
      <c r="G14" s="9">
        <v>40959000</v>
      </c>
      <c r="H14" s="9">
        <v>45896000</v>
      </c>
      <c r="I14" s="9">
        <v>45874000</v>
      </c>
      <c r="J14" s="9"/>
      <c r="K14" s="1"/>
      <c r="L14" s="1"/>
      <c r="M14" s="1"/>
      <c r="N14" s="1"/>
      <c r="O14" s="1"/>
      <c r="P14" s="1"/>
      <c r="Q14" s="1"/>
      <c r="R14" s="1"/>
      <c r="S14" s="1"/>
      <c r="T14" s="1"/>
      <c r="U14" s="1"/>
      <c r="V14" s="1"/>
      <c r="W14" s="1"/>
      <c r="X14" s="1"/>
      <c r="Y14" s="1"/>
      <c r="Z14" s="1"/>
    </row>
    <row r="15" spans="1:26" ht="13.5" customHeight="1">
      <c r="A15" s="1"/>
      <c r="B15" s="11" t="s">
        <v>19</v>
      </c>
      <c r="C15" s="2"/>
      <c r="D15" s="9">
        <v>11981000</v>
      </c>
      <c r="E15" s="9">
        <v>8354000</v>
      </c>
      <c r="F15" s="9">
        <v>9344000</v>
      </c>
      <c r="G15" s="9">
        <v>7321000</v>
      </c>
      <c r="H15" s="9">
        <v>8805000</v>
      </c>
      <c r="I15" s="9">
        <v>8017000</v>
      </c>
      <c r="J15" s="9"/>
      <c r="K15" s="1"/>
      <c r="L15" s="1"/>
      <c r="M15" s="1"/>
      <c r="N15" s="1"/>
      <c r="O15" s="1"/>
      <c r="P15" s="1"/>
      <c r="Q15" s="1"/>
      <c r="R15" s="1"/>
      <c r="S15" s="1"/>
      <c r="T15" s="1"/>
      <c r="U15" s="1"/>
      <c r="V15" s="1"/>
      <c r="W15" s="1"/>
      <c r="X15" s="1"/>
      <c r="Y15" s="1"/>
      <c r="Z15" s="1"/>
    </row>
    <row r="16" spans="1:26" ht="13.5" customHeight="1">
      <c r="A16" s="1"/>
      <c r="B16" s="11" t="s">
        <v>20</v>
      </c>
      <c r="C16" s="2"/>
      <c r="D16" s="9">
        <v>6683000</v>
      </c>
      <c r="E16" s="9">
        <v>6780000</v>
      </c>
      <c r="F16" s="9">
        <v>6003000</v>
      </c>
      <c r="G16" s="9">
        <v>5816000</v>
      </c>
      <c r="H16" s="9">
        <v>2606000</v>
      </c>
      <c r="I16" s="9">
        <v>2788000</v>
      </c>
      <c r="J16" s="9"/>
      <c r="K16" s="1"/>
      <c r="L16" s="1"/>
      <c r="M16" s="1"/>
      <c r="N16" s="1"/>
      <c r="O16" s="1"/>
      <c r="P16" s="1"/>
      <c r="Q16" s="1"/>
      <c r="R16" s="1"/>
      <c r="S16" s="1"/>
      <c r="T16" s="1"/>
      <c r="U16" s="1"/>
      <c r="V16" s="1"/>
      <c r="W16" s="1"/>
      <c r="X16" s="1"/>
      <c r="Y16" s="1"/>
      <c r="Z16" s="1"/>
    </row>
    <row r="17" spans="1:26" ht="13.5" customHeight="1">
      <c r="A17" s="1"/>
      <c r="B17" s="11" t="s">
        <v>21</v>
      </c>
      <c r="C17" s="2"/>
      <c r="D17" s="9">
        <f t="shared" ref="D17:I17" si="0">D13+D14+D15+D16</f>
        <v>141537000</v>
      </c>
      <c r="E17" s="9">
        <f t="shared" si="0"/>
        <v>127442300</v>
      </c>
      <c r="F17" s="9">
        <f t="shared" si="0"/>
        <v>120546000</v>
      </c>
      <c r="G17" s="9">
        <f t="shared" si="0"/>
        <v>118715000</v>
      </c>
      <c r="H17" s="9">
        <f t="shared" si="0"/>
        <v>122579000</v>
      </c>
      <c r="I17" s="9">
        <f t="shared" si="0"/>
        <v>126024000</v>
      </c>
      <c r="J17" s="9"/>
      <c r="K17" s="1"/>
      <c r="L17" s="1"/>
      <c r="M17" s="1"/>
      <c r="N17" s="1"/>
      <c r="O17" s="1"/>
      <c r="P17" s="1"/>
      <c r="Q17" s="1"/>
      <c r="R17" s="1"/>
      <c r="S17" s="1"/>
      <c r="T17" s="1"/>
      <c r="U17" s="1"/>
      <c r="V17" s="1"/>
      <c r="W17" s="1"/>
      <c r="X17" s="1"/>
      <c r="Y17" s="1"/>
      <c r="Z17" s="1"/>
    </row>
    <row r="18" spans="1:26" ht="13.5" customHeight="1">
      <c r="A18" s="1"/>
      <c r="B18" s="11" t="s">
        <v>23</v>
      </c>
      <c r="C18" s="2"/>
      <c r="D18" s="9">
        <v>79634000</v>
      </c>
      <c r="E18" s="9">
        <v>80822000</v>
      </c>
      <c r="F18" s="9">
        <v>80535000</v>
      </c>
      <c r="G18" s="9">
        <v>83611000</v>
      </c>
      <c r="H18" s="9">
        <v>85937000</v>
      </c>
      <c r="I18" s="9">
        <v>81339000</v>
      </c>
      <c r="J18" s="9"/>
      <c r="K18" s="1"/>
      <c r="L18" s="1"/>
      <c r="M18" s="1"/>
      <c r="N18" s="1">
        <v>2018</v>
      </c>
      <c r="O18" s="1">
        <v>2017</v>
      </c>
      <c r="P18" s="1">
        <v>2016</v>
      </c>
      <c r="Q18" s="1">
        <v>2015</v>
      </c>
      <c r="R18" s="1">
        <v>2014</v>
      </c>
      <c r="S18" s="1">
        <v>2013</v>
      </c>
      <c r="T18" s="1"/>
      <c r="U18" s="1"/>
      <c r="V18" s="1"/>
      <c r="W18" s="1"/>
      <c r="X18" s="1"/>
      <c r="Y18" s="1"/>
      <c r="Z18" s="1"/>
    </row>
    <row r="19" spans="1:26" ht="13.5" customHeight="1">
      <c r="A19" s="1"/>
      <c r="B19" s="11" t="s">
        <v>24</v>
      </c>
      <c r="C19" s="2"/>
      <c r="D19" s="9">
        <v>514405000</v>
      </c>
      <c r="E19" s="9">
        <v>500343000</v>
      </c>
      <c r="F19" s="9">
        <v>485873000</v>
      </c>
      <c r="G19" s="9">
        <v>482130000</v>
      </c>
      <c r="H19" s="9">
        <v>485651000</v>
      </c>
      <c r="I19" s="9">
        <v>476294000</v>
      </c>
      <c r="J19" s="9"/>
      <c r="K19" s="1"/>
      <c r="L19" s="10"/>
      <c r="M19" s="12" t="s">
        <v>24</v>
      </c>
      <c r="N19" s="9">
        <v>514405000</v>
      </c>
      <c r="O19" s="9">
        <v>500343000</v>
      </c>
      <c r="P19" s="9">
        <v>485873000</v>
      </c>
      <c r="Q19" s="9">
        <v>482130000</v>
      </c>
      <c r="R19" s="9">
        <v>485651000</v>
      </c>
      <c r="S19" s="9">
        <v>476294000</v>
      </c>
      <c r="T19" s="1"/>
      <c r="U19" s="1"/>
      <c r="V19" s="1"/>
      <c r="W19" s="1"/>
      <c r="X19" s="1"/>
      <c r="Y19" s="1"/>
      <c r="Z19" s="1"/>
    </row>
    <row r="20" spans="1:26" ht="13.5" customHeight="1">
      <c r="A20" s="1"/>
      <c r="B20" s="11" t="s">
        <v>25</v>
      </c>
      <c r="C20" s="2"/>
      <c r="D20" s="9">
        <v>385301000</v>
      </c>
      <c r="E20" s="9">
        <v>373396000</v>
      </c>
      <c r="F20" s="9">
        <v>361256000</v>
      </c>
      <c r="G20" s="9">
        <v>360984000</v>
      </c>
      <c r="H20" s="9">
        <v>365086000</v>
      </c>
      <c r="I20" s="9">
        <v>358069000</v>
      </c>
      <c r="J20" s="9"/>
      <c r="K20" s="1"/>
      <c r="L20" s="10"/>
      <c r="M20" s="12" t="s">
        <v>25</v>
      </c>
      <c r="N20" s="9">
        <v>385301000</v>
      </c>
      <c r="O20" s="9">
        <v>373396000</v>
      </c>
      <c r="P20" s="9">
        <v>361256000</v>
      </c>
      <c r="Q20" s="9">
        <v>360984000</v>
      </c>
      <c r="R20" s="9">
        <v>365086000</v>
      </c>
      <c r="S20" s="9">
        <v>358069000</v>
      </c>
      <c r="T20" s="1"/>
      <c r="U20" s="1"/>
      <c r="V20" s="1"/>
      <c r="W20" s="1"/>
      <c r="X20" s="1"/>
      <c r="Y20" s="1"/>
      <c r="Z20" s="1"/>
    </row>
    <row r="21" spans="1:26" ht="13.5" customHeight="1">
      <c r="A21" s="1"/>
      <c r="B21" s="11" t="s">
        <v>26</v>
      </c>
      <c r="C21" s="2"/>
      <c r="D21" s="9">
        <f t="shared" ref="D21:I21" si="1">D19-D20</f>
        <v>129104000</v>
      </c>
      <c r="E21" s="9">
        <f t="shared" si="1"/>
        <v>126947000</v>
      </c>
      <c r="F21" s="9">
        <f t="shared" si="1"/>
        <v>124617000</v>
      </c>
      <c r="G21" s="9">
        <f t="shared" si="1"/>
        <v>121146000</v>
      </c>
      <c r="H21" s="9">
        <f t="shared" si="1"/>
        <v>120565000</v>
      </c>
      <c r="I21" s="9">
        <f t="shared" si="1"/>
        <v>118225000</v>
      </c>
      <c r="J21" s="9"/>
      <c r="K21" s="1"/>
      <c r="L21" s="10"/>
      <c r="M21" s="12" t="s">
        <v>26</v>
      </c>
      <c r="N21" s="9">
        <v>129104000</v>
      </c>
      <c r="O21" s="9">
        <v>126947000</v>
      </c>
      <c r="P21" s="9">
        <v>124617000</v>
      </c>
      <c r="Q21" s="9">
        <v>121146000</v>
      </c>
      <c r="R21" s="9">
        <v>120565000</v>
      </c>
      <c r="S21" s="9">
        <v>118225000</v>
      </c>
      <c r="T21" s="1"/>
      <c r="U21" s="1"/>
      <c r="V21" s="1"/>
      <c r="W21" s="1"/>
      <c r="X21" s="1"/>
      <c r="Y21" s="1"/>
      <c r="Z21" s="1"/>
    </row>
    <row r="22" spans="1:26" ht="13.5" customHeight="1">
      <c r="A22" s="1"/>
      <c r="B22" s="11" t="s">
        <v>28</v>
      </c>
      <c r="C22" s="2"/>
      <c r="D22" s="9">
        <v>21957000</v>
      </c>
      <c r="E22" s="9">
        <v>20437000</v>
      </c>
      <c r="F22" s="9">
        <v>22764000</v>
      </c>
      <c r="G22" s="9">
        <v>24105000</v>
      </c>
      <c r="H22" s="9">
        <v>27147000</v>
      </c>
      <c r="I22" s="9">
        <v>26872000</v>
      </c>
      <c r="J22" s="9"/>
      <c r="K22" s="1"/>
      <c r="L22" s="10"/>
      <c r="M22" s="12" t="s">
        <v>29</v>
      </c>
      <c r="N22" s="9">
        <v>6670000</v>
      </c>
      <c r="O22" s="9">
        <v>9862000</v>
      </c>
      <c r="P22" s="9">
        <v>13643000</v>
      </c>
      <c r="Q22" s="9">
        <v>14694000</v>
      </c>
      <c r="R22" s="9">
        <v>16363000</v>
      </c>
      <c r="S22" s="9">
        <v>16022000</v>
      </c>
      <c r="T22" s="1"/>
      <c r="U22" s="1"/>
      <c r="V22" s="1"/>
      <c r="W22" s="1"/>
      <c r="X22" s="1"/>
      <c r="Y22" s="1"/>
      <c r="Z22" s="1"/>
    </row>
    <row r="23" spans="1:26" ht="13.5" customHeight="1">
      <c r="A23" s="1"/>
      <c r="B23" s="11" t="s">
        <v>30</v>
      </c>
      <c r="C23" s="2"/>
      <c r="D23" s="9">
        <v>2129000</v>
      </c>
      <c r="E23" s="9">
        <v>2178000</v>
      </c>
      <c r="F23" s="9">
        <v>2267000</v>
      </c>
      <c r="G23" s="9">
        <v>2467000</v>
      </c>
      <c r="H23" s="9">
        <v>2348000</v>
      </c>
      <c r="I23" s="9">
        <v>2216000</v>
      </c>
      <c r="J23" s="9"/>
      <c r="K23" s="1"/>
      <c r="L23" s="1"/>
      <c r="M23" s="1"/>
      <c r="N23" s="1"/>
      <c r="O23" s="1"/>
      <c r="P23" s="1"/>
      <c r="Q23" s="1"/>
      <c r="R23" s="1"/>
      <c r="S23" s="1"/>
      <c r="T23" s="1"/>
      <c r="U23" s="1"/>
      <c r="V23" s="1"/>
      <c r="W23" s="1"/>
      <c r="X23" s="1"/>
      <c r="Y23" s="1"/>
      <c r="Z23" s="1"/>
    </row>
    <row r="24" spans="1:26" ht="13.5" customHeight="1">
      <c r="A24" s="1"/>
      <c r="B24" s="11" t="s">
        <v>31</v>
      </c>
      <c r="C24" s="2"/>
      <c r="D24" s="9">
        <v>4281000</v>
      </c>
      <c r="E24" s="9">
        <v>4600000</v>
      </c>
      <c r="F24" s="9">
        <v>6204000</v>
      </c>
      <c r="G24" s="9">
        <v>6558000</v>
      </c>
      <c r="H24" s="9">
        <v>7985000</v>
      </c>
      <c r="I24" s="9">
        <v>8105000</v>
      </c>
      <c r="J24" s="9"/>
      <c r="K24" s="1"/>
      <c r="L24" s="1"/>
      <c r="M24" s="1"/>
      <c r="N24" s="1"/>
      <c r="O24" s="1"/>
      <c r="P24" s="1"/>
      <c r="Q24" s="1"/>
      <c r="R24" s="1"/>
      <c r="S24" s="1"/>
      <c r="T24" s="1"/>
      <c r="U24" s="1"/>
      <c r="V24" s="1"/>
      <c r="W24" s="1"/>
      <c r="X24" s="1"/>
      <c r="Y24" s="1"/>
      <c r="Z24" s="1"/>
    </row>
    <row r="25" spans="1:26" ht="13.5" customHeight="1">
      <c r="A25" s="1"/>
      <c r="B25" s="11" t="s">
        <v>29</v>
      </c>
      <c r="C25" s="2"/>
      <c r="D25" s="9">
        <v>6670000</v>
      </c>
      <c r="E25" s="9">
        <v>9862000</v>
      </c>
      <c r="F25" s="9">
        <v>13643000</v>
      </c>
      <c r="G25" s="9">
        <v>14694000</v>
      </c>
      <c r="H25" s="9">
        <v>16363000</v>
      </c>
      <c r="I25" s="9">
        <v>16022000</v>
      </c>
      <c r="J25" s="9"/>
      <c r="K25" s="1"/>
      <c r="L25" s="1"/>
      <c r="M25" s="1"/>
      <c r="N25" s="1"/>
      <c r="O25" s="1"/>
      <c r="P25" s="1"/>
      <c r="Q25" s="1"/>
      <c r="R25" s="1"/>
      <c r="S25" s="1"/>
      <c r="T25" s="1"/>
      <c r="U25" s="1"/>
      <c r="V25" s="1"/>
      <c r="W25" s="1"/>
      <c r="X25" s="1"/>
      <c r="Y25" s="1"/>
      <c r="Z25" s="1"/>
    </row>
    <row r="26" spans="1:26" ht="13.5" customHeight="1">
      <c r="A26" s="1"/>
      <c r="B26" s="11" t="s">
        <v>32</v>
      </c>
      <c r="C26" s="2"/>
      <c r="D26" s="9">
        <v>10678000</v>
      </c>
      <c r="E26" s="9">
        <v>10529000</v>
      </c>
      <c r="F26" s="9">
        <v>10080000</v>
      </c>
      <c r="G26" s="9">
        <v>9454000</v>
      </c>
      <c r="H26" s="9">
        <v>9173000</v>
      </c>
      <c r="I26" s="9">
        <v>8870000</v>
      </c>
      <c r="J26" s="9"/>
      <c r="K26" s="1"/>
      <c r="L26" s="1"/>
      <c r="M26" s="1"/>
      <c r="N26" s="1"/>
      <c r="O26" s="1"/>
      <c r="P26" s="1"/>
      <c r="Q26" s="1"/>
      <c r="R26" s="1"/>
      <c r="S26" s="1"/>
      <c r="T26" s="1"/>
      <c r="U26" s="1"/>
      <c r="V26" s="1"/>
      <c r="W26" s="1"/>
      <c r="X26" s="1"/>
      <c r="Y26" s="1"/>
      <c r="Z26" s="1"/>
    </row>
    <row r="27" spans="1:26" ht="13.5" customHeight="1">
      <c r="A27" s="1"/>
      <c r="B27" s="11" t="s">
        <v>33</v>
      </c>
      <c r="C27" s="2"/>
      <c r="D27" s="9">
        <f t="shared" ref="D27:H27" si="2">(D11+E11)/2</f>
        <v>211908500</v>
      </c>
      <c r="E27" s="9">
        <f t="shared" si="2"/>
        <v>201673500</v>
      </c>
      <c r="F27" s="9">
        <f t="shared" si="2"/>
        <v>199203000</v>
      </c>
      <c r="G27" s="9">
        <f t="shared" si="2"/>
        <v>201643500</v>
      </c>
      <c r="H27" s="9">
        <f t="shared" si="2"/>
        <v>204228500</v>
      </c>
      <c r="I27" s="9"/>
      <c r="J27" s="9"/>
      <c r="K27" s="1"/>
      <c r="L27" s="1"/>
      <c r="M27" s="1"/>
      <c r="N27" s="1"/>
      <c r="O27" s="1"/>
      <c r="P27" s="1"/>
      <c r="Q27" s="1"/>
      <c r="R27" s="1"/>
      <c r="S27" s="1"/>
      <c r="T27" s="1"/>
      <c r="U27" s="1"/>
      <c r="V27" s="1"/>
      <c r="W27" s="1"/>
      <c r="X27" s="1"/>
      <c r="Y27" s="1"/>
      <c r="Z27" s="1"/>
    </row>
    <row r="28" spans="1:26" ht="13.5" customHeight="1">
      <c r="A28" s="1"/>
      <c r="B28" s="11" t="s">
        <v>34</v>
      </c>
      <c r="C28" s="2"/>
      <c r="D28" s="9">
        <f t="shared" ref="D28:H28" si="3">(D18+E18)/2</f>
        <v>80228000</v>
      </c>
      <c r="E28" s="9">
        <f t="shared" si="3"/>
        <v>80678500</v>
      </c>
      <c r="F28" s="9">
        <f t="shared" si="3"/>
        <v>82073000</v>
      </c>
      <c r="G28" s="9">
        <f t="shared" si="3"/>
        <v>84774000</v>
      </c>
      <c r="H28" s="9">
        <f t="shared" si="3"/>
        <v>83638000</v>
      </c>
      <c r="I28" s="9"/>
      <c r="J28" s="9"/>
      <c r="K28" s="1"/>
      <c r="L28" s="1"/>
      <c r="M28" s="1"/>
      <c r="N28" s="1"/>
      <c r="O28" s="1"/>
      <c r="P28" s="1"/>
      <c r="Q28" s="1"/>
      <c r="R28" s="1"/>
      <c r="S28" s="1"/>
      <c r="T28" s="1"/>
      <c r="U28" s="1"/>
      <c r="V28" s="1"/>
      <c r="W28" s="1"/>
      <c r="X28" s="1"/>
      <c r="Y28" s="1"/>
      <c r="Z28" s="1"/>
    </row>
    <row r="29" spans="1:26" ht="13.5" customHeight="1">
      <c r="A29" s="1"/>
      <c r="B29" s="1"/>
      <c r="C29" s="2"/>
      <c r="D29" s="9"/>
      <c r="E29" s="9"/>
      <c r="F29" s="9"/>
      <c r="G29" s="9"/>
      <c r="H29" s="9"/>
      <c r="I29" s="9"/>
      <c r="J29" s="9"/>
      <c r="K29" s="1"/>
      <c r="L29" s="1"/>
      <c r="M29" s="1"/>
      <c r="N29" s="1"/>
      <c r="O29" s="1"/>
      <c r="P29" s="1"/>
      <c r="Q29" s="1"/>
      <c r="R29" s="1"/>
      <c r="S29" s="1"/>
      <c r="T29" s="1"/>
      <c r="U29" s="1"/>
      <c r="V29" s="1"/>
      <c r="W29" s="1"/>
      <c r="X29" s="1"/>
      <c r="Y29" s="1"/>
      <c r="Z29" s="1"/>
    </row>
    <row r="30" spans="1:26" ht="13.5" customHeight="1">
      <c r="A30" s="1"/>
      <c r="B30" s="11"/>
      <c r="C30" s="2"/>
      <c r="D30" s="14"/>
      <c r="E30" s="9"/>
      <c r="F30" s="9"/>
      <c r="G30" s="9"/>
      <c r="H30" s="9"/>
      <c r="I30" s="9"/>
      <c r="J30" s="9"/>
      <c r="K30" s="1"/>
      <c r="L30" s="1"/>
      <c r="M30" s="1"/>
      <c r="N30" s="1"/>
      <c r="O30" s="1"/>
      <c r="P30" s="1"/>
      <c r="Q30" s="1"/>
      <c r="R30" s="1"/>
      <c r="S30" s="1"/>
      <c r="T30" s="1"/>
      <c r="U30" s="1"/>
      <c r="V30" s="1"/>
      <c r="W30" s="1"/>
      <c r="X30" s="1"/>
      <c r="Y30" s="1"/>
      <c r="Z30" s="1"/>
    </row>
    <row r="31" spans="1:26" ht="13.5" customHeight="1">
      <c r="A31" s="1"/>
      <c r="B31" s="1"/>
      <c r="C31" s="2"/>
      <c r="D31" s="9"/>
      <c r="E31" s="9"/>
      <c r="F31" s="9"/>
      <c r="G31" s="9"/>
      <c r="H31" s="9"/>
      <c r="I31" s="9"/>
      <c r="J31" s="9"/>
      <c r="K31" s="1"/>
      <c r="L31" s="1"/>
      <c r="M31" s="1"/>
      <c r="N31" s="1"/>
      <c r="O31" s="1"/>
      <c r="P31" s="1"/>
      <c r="Q31" s="1"/>
      <c r="R31" s="1"/>
      <c r="S31" s="1"/>
      <c r="T31" s="1"/>
      <c r="U31" s="1"/>
      <c r="V31" s="1"/>
      <c r="W31" s="1"/>
      <c r="X31" s="1"/>
      <c r="Y31" s="1"/>
      <c r="Z31" s="1"/>
    </row>
    <row r="32" spans="1:26" ht="13.5" customHeight="1">
      <c r="A32" s="1"/>
      <c r="B32" s="1"/>
      <c r="C32" s="2"/>
      <c r="D32" s="9"/>
      <c r="E32" s="9"/>
      <c r="F32" s="9"/>
      <c r="G32" s="9"/>
      <c r="H32" s="9"/>
      <c r="I32" s="9"/>
      <c r="J32" s="9"/>
      <c r="K32" s="1"/>
      <c r="L32" s="1"/>
      <c r="M32" s="1"/>
      <c r="N32" s="1"/>
      <c r="O32" s="1"/>
      <c r="P32" s="1"/>
      <c r="Q32" s="1"/>
      <c r="R32" s="1"/>
      <c r="S32" s="1"/>
      <c r="T32" s="1"/>
      <c r="U32" s="1"/>
      <c r="V32" s="1"/>
      <c r="W32" s="1"/>
      <c r="X32" s="1"/>
      <c r="Y32" s="1"/>
      <c r="Z32" s="1"/>
    </row>
    <row r="33" spans="1:26" ht="13.5" customHeight="1">
      <c r="A33" s="6" t="s">
        <v>35</v>
      </c>
      <c r="B33" s="1"/>
      <c r="C33" s="2"/>
      <c r="D33" s="8">
        <v>2018</v>
      </c>
      <c r="E33" s="8">
        <v>2017</v>
      </c>
      <c r="F33" s="8">
        <v>2016</v>
      </c>
      <c r="G33" s="8">
        <v>2015</v>
      </c>
      <c r="H33" s="8">
        <v>2014</v>
      </c>
      <c r="I33" s="9"/>
      <c r="J33" s="9"/>
      <c r="K33" s="1"/>
      <c r="L33" s="1"/>
      <c r="M33" s="1"/>
      <c r="N33" s="1"/>
      <c r="O33" s="1"/>
      <c r="P33" s="1"/>
      <c r="Q33" s="1"/>
      <c r="R33" s="1"/>
      <c r="S33" s="1"/>
      <c r="T33" s="1"/>
      <c r="U33" s="1"/>
      <c r="V33" s="1"/>
      <c r="W33" s="1"/>
      <c r="X33" s="1"/>
      <c r="Y33" s="1"/>
      <c r="Z33" s="1"/>
    </row>
    <row r="34" spans="1:26" ht="13.5" customHeight="1">
      <c r="A34" s="1">
        <v>1</v>
      </c>
      <c r="B34" s="1" t="s">
        <v>36</v>
      </c>
      <c r="C34" s="2" t="s">
        <v>37</v>
      </c>
      <c r="D34" s="26">
        <f t="shared" ref="D34:H34" si="4">D25/D27</f>
        <v>3.1475849246254871E-2</v>
      </c>
      <c r="E34" s="26">
        <f t="shared" si="4"/>
        <v>4.8900822368828825E-2</v>
      </c>
      <c r="F34" s="26">
        <f t="shared" si="4"/>
        <v>6.8487924378648909E-2</v>
      </c>
      <c r="G34" s="26">
        <f t="shared" si="4"/>
        <v>7.2871181069560878E-2</v>
      </c>
      <c r="H34" s="26">
        <f t="shared" si="4"/>
        <v>8.0121040892921408E-2</v>
      </c>
      <c r="I34" s="9"/>
      <c r="J34" s="9"/>
      <c r="K34" s="1"/>
      <c r="L34" s="1"/>
      <c r="M34" s="1"/>
      <c r="N34" s="1"/>
      <c r="O34" s="1"/>
      <c r="P34" s="1"/>
      <c r="Q34" s="1"/>
      <c r="R34" s="1"/>
      <c r="S34" s="1"/>
      <c r="T34" s="1"/>
      <c r="U34" s="1"/>
      <c r="V34" s="1"/>
      <c r="W34" s="1"/>
      <c r="X34" s="1"/>
      <c r="Y34" s="1"/>
      <c r="Z34" s="1"/>
    </row>
    <row r="35" spans="1:26" ht="13.5" customHeight="1">
      <c r="A35" s="1">
        <v>1</v>
      </c>
      <c r="B35" s="1" t="s">
        <v>38</v>
      </c>
      <c r="C35" s="2"/>
      <c r="D35" s="26"/>
      <c r="E35" s="26"/>
      <c r="F35" s="26"/>
      <c r="G35" s="26"/>
      <c r="H35" s="26"/>
      <c r="I35" s="9"/>
      <c r="J35" s="9"/>
      <c r="K35" s="1"/>
      <c r="L35" s="1"/>
      <c r="M35" s="1"/>
      <c r="N35" s="1"/>
      <c r="O35" s="1"/>
      <c r="P35" s="1"/>
      <c r="Q35" s="1"/>
      <c r="R35" s="1"/>
      <c r="S35" s="1"/>
      <c r="T35" s="1"/>
      <c r="U35" s="1"/>
      <c r="V35" s="1"/>
      <c r="W35" s="1"/>
      <c r="X35" s="1"/>
      <c r="Y35" s="1"/>
      <c r="Z35" s="1"/>
    </row>
    <row r="36" spans="1:26" ht="13.5" customHeight="1">
      <c r="A36" s="1">
        <v>1</v>
      </c>
      <c r="B36" s="1" t="s">
        <v>39</v>
      </c>
      <c r="C36" s="2" t="s">
        <v>41</v>
      </c>
      <c r="D36" s="26">
        <f t="shared" ref="D36:H36" si="5">D25/D19</f>
        <v>1.2966436951429322E-2</v>
      </c>
      <c r="E36" s="26">
        <f t="shared" si="5"/>
        <v>1.9710478611672393E-2</v>
      </c>
      <c r="F36" s="26">
        <f t="shared" si="5"/>
        <v>2.8079354069890691E-2</v>
      </c>
      <c r="G36" s="26">
        <f t="shared" si="5"/>
        <v>3.0477257171302344E-2</v>
      </c>
      <c r="H36" s="26">
        <f t="shared" si="5"/>
        <v>3.369291940096901E-2</v>
      </c>
      <c r="I36" s="9"/>
      <c r="J36" s="9"/>
      <c r="K36" s="1"/>
      <c r="L36" s="1"/>
      <c r="M36" s="1"/>
      <c r="N36" s="1"/>
      <c r="O36" s="1"/>
      <c r="P36" s="1"/>
      <c r="Q36" s="1"/>
      <c r="R36" s="1"/>
      <c r="S36" s="1"/>
      <c r="T36" s="1"/>
      <c r="U36" s="1"/>
      <c r="V36" s="1"/>
      <c r="W36" s="1"/>
      <c r="X36" s="1"/>
      <c r="Y36" s="1"/>
      <c r="Z36" s="1"/>
    </row>
    <row r="37" spans="1:26" ht="13.5" customHeight="1">
      <c r="A37" s="1">
        <v>1</v>
      </c>
      <c r="B37" s="1" t="s">
        <v>42</v>
      </c>
      <c r="C37" s="2" t="s">
        <v>43</v>
      </c>
      <c r="D37" s="26">
        <f t="shared" ref="D37:H37" si="6">D19/D27</f>
        <v>2.4274863915321943</v>
      </c>
      <c r="E37" s="26">
        <f t="shared" si="6"/>
        <v>2.4809556039836669</v>
      </c>
      <c r="F37" s="26">
        <f t="shared" si="6"/>
        <v>2.4390847527396677</v>
      </c>
      <c r="G37" s="26">
        <f t="shared" si="6"/>
        <v>2.3910019415453512</v>
      </c>
      <c r="H37" s="26">
        <f t="shared" si="6"/>
        <v>2.3779785877093551</v>
      </c>
      <c r="I37" s="9"/>
      <c r="J37" s="9"/>
      <c r="K37" s="1"/>
      <c r="L37" s="1"/>
      <c r="M37" s="1"/>
      <c r="N37" s="1"/>
      <c r="O37" s="1"/>
      <c r="P37" s="1"/>
      <c r="Q37" s="1"/>
      <c r="R37" s="1"/>
      <c r="S37" s="1"/>
      <c r="T37" s="1"/>
      <c r="U37" s="1"/>
      <c r="V37" s="1"/>
      <c r="W37" s="1"/>
      <c r="X37" s="1"/>
      <c r="Y37" s="1"/>
      <c r="Z37" s="1"/>
    </row>
    <row r="38" spans="1:26" ht="13.5" customHeight="1">
      <c r="A38" s="1"/>
      <c r="B38" s="1"/>
      <c r="C38" s="2"/>
      <c r="D38" s="26"/>
      <c r="E38" s="26"/>
      <c r="F38" s="26"/>
      <c r="G38" s="26"/>
      <c r="H38" s="26"/>
      <c r="I38" s="9"/>
      <c r="J38" s="9"/>
      <c r="K38" s="1"/>
      <c r="L38" s="1"/>
      <c r="M38" s="1"/>
      <c r="N38" s="1"/>
      <c r="O38" s="1"/>
      <c r="P38" s="1"/>
      <c r="Q38" s="1"/>
      <c r="R38" s="1"/>
      <c r="S38" s="1"/>
      <c r="T38" s="1"/>
      <c r="U38" s="1"/>
      <c r="V38" s="1"/>
      <c r="W38" s="1"/>
      <c r="X38" s="1"/>
      <c r="Y38" s="1"/>
      <c r="Z38" s="1"/>
    </row>
    <row r="39" spans="1:26" ht="13.5" customHeight="1">
      <c r="A39" s="1">
        <v>4</v>
      </c>
      <c r="B39" s="1" t="s">
        <v>44</v>
      </c>
      <c r="C39" s="2" t="s">
        <v>45</v>
      </c>
      <c r="D39" s="26">
        <f t="shared" ref="D39:H39" si="7">D25/D28</f>
        <v>8.3138056538864233E-2</v>
      </c>
      <c r="E39" s="26">
        <f t="shared" si="7"/>
        <v>0.12223826670054599</v>
      </c>
      <c r="F39" s="26">
        <f t="shared" si="7"/>
        <v>0.16623006348007263</v>
      </c>
      <c r="G39" s="26">
        <f t="shared" si="7"/>
        <v>0.1733314459622054</v>
      </c>
      <c r="H39" s="26">
        <f t="shared" si="7"/>
        <v>0.19564073746383223</v>
      </c>
      <c r="I39" s="9"/>
      <c r="J39" s="9"/>
      <c r="K39" s="1"/>
      <c r="L39" s="1"/>
      <c r="M39" s="1"/>
      <c r="N39" s="1"/>
      <c r="O39" s="1"/>
      <c r="P39" s="1"/>
      <c r="Q39" s="1"/>
      <c r="R39" s="1"/>
      <c r="S39" s="1"/>
      <c r="T39" s="1"/>
      <c r="U39" s="1"/>
      <c r="V39" s="1"/>
      <c r="W39" s="1"/>
      <c r="X39" s="1"/>
      <c r="Y39" s="1"/>
      <c r="Z39" s="1"/>
    </row>
    <row r="40" spans="1:26" ht="13.5" customHeight="1">
      <c r="A40" s="1">
        <v>4</v>
      </c>
      <c r="B40" s="1" t="s">
        <v>46</v>
      </c>
      <c r="C40" s="2" t="s">
        <v>47</v>
      </c>
      <c r="D40" s="26">
        <f t="shared" ref="D40:H40" si="8">D25/D27</f>
        <v>3.1475849246254871E-2</v>
      </c>
      <c r="E40" s="26">
        <f t="shared" si="8"/>
        <v>4.8900822368828825E-2</v>
      </c>
      <c r="F40" s="26">
        <f t="shared" si="8"/>
        <v>6.8487924378648909E-2</v>
      </c>
      <c r="G40" s="26">
        <f t="shared" si="8"/>
        <v>7.2871181069560878E-2</v>
      </c>
      <c r="H40" s="26">
        <f t="shared" si="8"/>
        <v>8.0121040892921408E-2</v>
      </c>
      <c r="I40" s="9"/>
      <c r="J40" s="9"/>
      <c r="K40" s="1"/>
      <c r="L40" s="1"/>
      <c r="M40" s="1"/>
      <c r="N40" s="1"/>
      <c r="O40" s="1"/>
      <c r="P40" s="1"/>
      <c r="Q40" s="1"/>
      <c r="R40" s="1"/>
      <c r="S40" s="1"/>
      <c r="T40" s="1"/>
      <c r="U40" s="1"/>
      <c r="V40" s="1"/>
      <c r="W40" s="1"/>
      <c r="X40" s="1"/>
      <c r="Y40" s="1"/>
      <c r="Z40" s="1"/>
    </row>
    <row r="41" spans="1:26" ht="13.5" customHeight="1">
      <c r="A41" s="1">
        <v>4</v>
      </c>
      <c r="B41" s="1" t="s">
        <v>49</v>
      </c>
      <c r="C41" s="2" t="s">
        <v>50</v>
      </c>
      <c r="D41" s="26">
        <f t="shared" ref="D41:H41" si="9">D27/D28</f>
        <v>2.6413284638779477</v>
      </c>
      <c r="E41" s="26">
        <f t="shared" si="9"/>
        <v>2.4997180165719493</v>
      </c>
      <c r="F41" s="26">
        <f t="shared" si="9"/>
        <v>2.4271441277886758</v>
      </c>
      <c r="G41" s="26">
        <f t="shared" si="9"/>
        <v>2.3786007502300235</v>
      </c>
      <c r="H41" s="26">
        <f t="shared" si="9"/>
        <v>2.4418147253640692</v>
      </c>
      <c r="I41" s="9"/>
      <c r="J41" s="9"/>
      <c r="K41" s="1"/>
      <c r="L41" s="1"/>
      <c r="M41" s="1"/>
      <c r="N41" s="1"/>
      <c r="O41" s="1"/>
      <c r="P41" s="1"/>
      <c r="Q41" s="1"/>
      <c r="R41" s="1"/>
      <c r="S41" s="1"/>
      <c r="T41" s="1"/>
      <c r="U41" s="1"/>
      <c r="V41" s="1"/>
      <c r="W41" s="1"/>
      <c r="X41" s="1"/>
      <c r="Y41" s="1"/>
      <c r="Z41" s="1"/>
    </row>
    <row r="42" spans="1:26" ht="13.5" customHeight="1">
      <c r="A42" s="1"/>
      <c r="B42" s="1"/>
      <c r="C42" s="2"/>
      <c r="D42" s="26"/>
      <c r="E42" s="26"/>
      <c r="F42" s="26"/>
      <c r="G42" s="26"/>
      <c r="H42" s="26"/>
      <c r="I42" s="9"/>
      <c r="J42" s="9"/>
      <c r="K42" s="1"/>
      <c r="L42" s="1"/>
      <c r="M42" s="1"/>
      <c r="N42" s="1"/>
      <c r="O42" s="1"/>
      <c r="P42" s="1"/>
      <c r="Q42" s="1"/>
      <c r="R42" s="1"/>
      <c r="S42" s="1"/>
      <c r="T42" s="1"/>
      <c r="U42" s="1"/>
      <c r="V42" s="1"/>
      <c r="W42" s="1"/>
      <c r="X42" s="1"/>
      <c r="Y42" s="1"/>
      <c r="Z42" s="1"/>
    </row>
    <row r="43" spans="1:26" ht="13.5" customHeight="1">
      <c r="A43" s="1"/>
      <c r="B43" s="1" t="s">
        <v>51</v>
      </c>
      <c r="C43" s="2"/>
      <c r="D43" s="26"/>
      <c r="E43" s="26"/>
      <c r="F43" s="26"/>
      <c r="G43" s="26"/>
      <c r="H43" s="26"/>
      <c r="I43" s="9"/>
      <c r="J43" s="9"/>
      <c r="K43" s="1"/>
      <c r="L43" s="1"/>
      <c r="M43" s="1"/>
      <c r="N43" s="1"/>
      <c r="O43" s="1"/>
      <c r="P43" s="1"/>
      <c r="Q43" s="1"/>
      <c r="R43" s="1"/>
      <c r="S43" s="1"/>
      <c r="T43" s="1"/>
      <c r="U43" s="1"/>
      <c r="V43" s="1"/>
      <c r="W43" s="1"/>
      <c r="X43" s="1"/>
      <c r="Y43" s="1"/>
      <c r="Z43" s="1"/>
    </row>
    <row r="44" spans="1:26" ht="13.5" customHeight="1">
      <c r="A44" s="1">
        <v>4</v>
      </c>
      <c r="B44" s="1" t="s">
        <v>52</v>
      </c>
      <c r="C44" s="2" t="s">
        <v>41</v>
      </c>
      <c r="D44" s="26">
        <f t="shared" ref="D44:H44" si="10">D25/D19</f>
        <v>1.2966436951429322E-2</v>
      </c>
      <c r="E44" s="26">
        <f t="shared" si="10"/>
        <v>1.9710478611672393E-2</v>
      </c>
      <c r="F44" s="26">
        <f t="shared" si="10"/>
        <v>2.8079354069890691E-2</v>
      </c>
      <c r="G44" s="26">
        <f t="shared" si="10"/>
        <v>3.0477257171302344E-2</v>
      </c>
      <c r="H44" s="26">
        <f t="shared" si="10"/>
        <v>3.369291940096901E-2</v>
      </c>
      <c r="I44" s="9"/>
      <c r="J44" s="9"/>
      <c r="K44" s="1"/>
      <c r="L44" s="1"/>
      <c r="M44" s="1"/>
      <c r="N44" s="1"/>
      <c r="O44" s="1"/>
      <c r="P44" s="1"/>
      <c r="Q44" s="1"/>
      <c r="R44" s="1"/>
      <c r="S44" s="1"/>
      <c r="T44" s="1"/>
      <c r="U44" s="1"/>
      <c r="V44" s="1"/>
      <c r="W44" s="1"/>
      <c r="X44" s="1"/>
      <c r="Y44" s="1"/>
      <c r="Z44" s="1"/>
    </row>
    <row r="45" spans="1:26" ht="13.5" customHeight="1">
      <c r="A45" s="1">
        <v>4</v>
      </c>
      <c r="B45" s="1" t="s">
        <v>53</v>
      </c>
      <c r="C45" s="2" t="s">
        <v>54</v>
      </c>
      <c r="D45" s="26">
        <f t="shared" ref="D45:H45" si="11">D19/D27</f>
        <v>2.4274863915321943</v>
      </c>
      <c r="E45" s="26">
        <f t="shared" si="11"/>
        <v>2.4809556039836669</v>
      </c>
      <c r="F45" s="26">
        <f t="shared" si="11"/>
        <v>2.4390847527396677</v>
      </c>
      <c r="G45" s="26">
        <f t="shared" si="11"/>
        <v>2.3910019415453512</v>
      </c>
      <c r="H45" s="26">
        <f t="shared" si="11"/>
        <v>2.3779785877093551</v>
      </c>
      <c r="I45" s="9"/>
      <c r="J45" s="9"/>
      <c r="K45" s="1"/>
      <c r="L45" s="1"/>
      <c r="M45" s="1"/>
      <c r="N45" s="1"/>
      <c r="O45" s="1"/>
      <c r="P45" s="1"/>
      <c r="Q45" s="1"/>
      <c r="R45" s="1"/>
      <c r="S45" s="1"/>
      <c r="T45" s="1"/>
      <c r="U45" s="1"/>
      <c r="V45" s="1"/>
      <c r="W45" s="1"/>
      <c r="X45" s="1"/>
      <c r="Y45" s="1"/>
      <c r="Z45" s="1"/>
    </row>
    <row r="46" spans="1:26" ht="13.5" customHeight="1">
      <c r="A46" s="1"/>
      <c r="B46" s="1"/>
      <c r="C46" s="2"/>
      <c r="D46" s="26"/>
      <c r="E46" s="26"/>
      <c r="F46" s="26"/>
      <c r="G46" s="26"/>
      <c r="H46" s="26"/>
      <c r="I46" s="9"/>
      <c r="J46" s="9"/>
      <c r="K46" s="1"/>
      <c r="L46" s="1"/>
      <c r="M46" s="1"/>
      <c r="N46" s="1"/>
      <c r="O46" s="1"/>
      <c r="P46" s="1"/>
      <c r="Q46" s="1"/>
      <c r="R46" s="1"/>
      <c r="S46" s="1"/>
      <c r="T46" s="1"/>
      <c r="U46" s="1"/>
      <c r="V46" s="1"/>
      <c r="W46" s="1"/>
      <c r="X46" s="1"/>
      <c r="Y46" s="1"/>
      <c r="Z46" s="1"/>
    </row>
    <row r="47" spans="1:26" ht="13.5" customHeight="1">
      <c r="A47" s="1">
        <v>4</v>
      </c>
      <c r="B47" s="11" t="s">
        <v>56</v>
      </c>
      <c r="C47" s="2" t="s">
        <v>57</v>
      </c>
      <c r="D47" s="26">
        <f t="shared" ref="D47:H47" si="12">D80/D19</f>
        <v>1.2966436951429322E-2</v>
      </c>
      <c r="E47" s="26">
        <f t="shared" si="12"/>
        <v>1.9710478611672393E-2</v>
      </c>
      <c r="F47" s="26">
        <f t="shared" si="12"/>
        <v>2.8079354069890691E-2</v>
      </c>
      <c r="G47" s="26">
        <f t="shared" si="12"/>
        <v>3.0477257171302344E-2</v>
      </c>
      <c r="H47" s="26">
        <f t="shared" si="12"/>
        <v>3.369291940096901E-2</v>
      </c>
      <c r="I47" s="9"/>
      <c r="J47" s="9"/>
      <c r="K47" s="1"/>
      <c r="L47" s="1"/>
      <c r="M47" s="1"/>
      <c r="N47" s="1"/>
      <c r="O47" s="1"/>
      <c r="P47" s="1"/>
      <c r="Q47" s="1"/>
      <c r="R47" s="1"/>
      <c r="S47" s="1"/>
      <c r="T47" s="1"/>
      <c r="U47" s="1"/>
      <c r="V47" s="1"/>
      <c r="W47" s="1"/>
      <c r="X47" s="1"/>
      <c r="Y47" s="1"/>
      <c r="Z47" s="1"/>
    </row>
    <row r="48" spans="1:26" ht="13.5" customHeight="1">
      <c r="A48" s="1">
        <v>4</v>
      </c>
      <c r="B48" s="11" t="s">
        <v>58</v>
      </c>
      <c r="C48" s="2" t="s">
        <v>59</v>
      </c>
      <c r="D48" s="26">
        <f t="shared" ref="D48:H48" si="13">D19/((D83+E83)/2)</f>
        <v>2.6839455285401232</v>
      </c>
      <c r="E48" s="26">
        <f t="shared" si="13"/>
        <v>2.8236538993323816</v>
      </c>
      <c r="F48" s="26">
        <f t="shared" si="13"/>
        <v>2.7452856041065745</v>
      </c>
      <c r="G48" s="26">
        <f t="shared" si="13"/>
        <v>2.6423511680482292</v>
      </c>
      <c r="H48" s="26">
        <f t="shared" si="13"/>
        <v>5.2073555823616138</v>
      </c>
      <c r="I48" s="9"/>
      <c r="J48" s="9"/>
      <c r="K48" s="1"/>
      <c r="L48" s="1"/>
      <c r="M48" s="1"/>
      <c r="N48" s="1"/>
      <c r="O48" s="1"/>
      <c r="P48" s="1"/>
      <c r="Q48" s="1"/>
      <c r="R48" s="1"/>
      <c r="S48" s="1"/>
      <c r="T48" s="1"/>
      <c r="U48" s="1"/>
      <c r="V48" s="1"/>
      <c r="W48" s="1"/>
      <c r="X48" s="1"/>
      <c r="Y48" s="1"/>
      <c r="Z48" s="1"/>
    </row>
    <row r="49" spans="1:26" ht="13.5" customHeight="1">
      <c r="A49" s="1"/>
      <c r="B49" s="1"/>
      <c r="C49" s="2"/>
      <c r="D49" s="26"/>
      <c r="E49" s="26"/>
      <c r="F49" s="26"/>
      <c r="G49" s="26"/>
      <c r="H49" s="26"/>
      <c r="I49" s="9"/>
      <c r="J49" s="9"/>
      <c r="K49" s="1"/>
      <c r="L49" s="1"/>
      <c r="M49" s="1"/>
      <c r="N49" s="1"/>
      <c r="O49" s="1"/>
      <c r="P49" s="1"/>
      <c r="Q49" s="1"/>
      <c r="R49" s="1"/>
      <c r="S49" s="1"/>
      <c r="T49" s="1"/>
      <c r="U49" s="1"/>
      <c r="V49" s="1"/>
      <c r="W49" s="1"/>
      <c r="X49" s="1"/>
      <c r="Y49" s="1"/>
      <c r="Z49" s="1"/>
    </row>
    <row r="50" spans="1:26" ht="13.5" customHeight="1">
      <c r="A50" s="1"/>
      <c r="B50" s="1" t="s">
        <v>60</v>
      </c>
      <c r="C50" s="2"/>
      <c r="D50" s="26"/>
      <c r="E50" s="26"/>
      <c r="F50" s="26"/>
      <c r="G50" s="26"/>
      <c r="H50" s="26"/>
      <c r="I50" s="9"/>
      <c r="J50" s="9"/>
      <c r="K50" s="1"/>
      <c r="L50" s="1"/>
      <c r="M50" s="1"/>
      <c r="N50" s="1"/>
      <c r="O50" s="1"/>
      <c r="P50" s="1"/>
      <c r="Q50" s="1"/>
      <c r="R50" s="1"/>
      <c r="S50" s="1"/>
      <c r="T50" s="1"/>
      <c r="U50" s="1"/>
      <c r="V50" s="1"/>
      <c r="W50" s="1"/>
      <c r="X50" s="1"/>
      <c r="Y50" s="1"/>
      <c r="Z50" s="1"/>
    </row>
    <row r="51" spans="1:26" ht="13.5" customHeight="1">
      <c r="A51" s="1">
        <v>4</v>
      </c>
      <c r="B51" s="1" t="s">
        <v>61</v>
      </c>
      <c r="C51" s="2" t="s">
        <v>62</v>
      </c>
      <c r="D51" s="26">
        <f t="shared" ref="D51:H51" si="14">D21/D19</f>
        <v>0.25097734275522204</v>
      </c>
      <c r="E51" s="26">
        <f t="shared" si="14"/>
        <v>0.25371994811559273</v>
      </c>
      <c r="F51" s="26">
        <f t="shared" si="14"/>
        <v>0.25648060295591646</v>
      </c>
      <c r="G51" s="26">
        <f t="shared" si="14"/>
        <v>0.25127247837720118</v>
      </c>
      <c r="H51" s="26">
        <f t="shared" si="14"/>
        <v>0.24825440491216944</v>
      </c>
      <c r="I51" s="9"/>
      <c r="J51" s="9"/>
      <c r="K51" s="1"/>
      <c r="L51" s="1"/>
      <c r="M51" s="1"/>
      <c r="N51" s="1"/>
      <c r="O51" s="1"/>
      <c r="P51" s="1"/>
      <c r="Q51" s="1"/>
      <c r="R51" s="1"/>
      <c r="S51" s="1"/>
      <c r="T51" s="1"/>
      <c r="U51" s="1"/>
      <c r="V51" s="1"/>
      <c r="W51" s="1"/>
      <c r="X51" s="1"/>
      <c r="Y51" s="1"/>
      <c r="Z51" s="1"/>
    </row>
    <row r="52" spans="1:26" ht="13.5" customHeight="1">
      <c r="A52" s="1">
        <v>4</v>
      </c>
      <c r="B52" s="1" t="s">
        <v>64</v>
      </c>
      <c r="C52" s="2" t="s">
        <v>65</v>
      </c>
      <c r="D52" s="26"/>
      <c r="E52" s="26"/>
      <c r="F52" s="26"/>
      <c r="G52" s="26"/>
      <c r="H52" s="26"/>
      <c r="I52" s="9"/>
      <c r="J52" s="9"/>
      <c r="K52" s="1"/>
      <c r="L52" s="1"/>
      <c r="M52" s="1"/>
      <c r="N52" s="1"/>
      <c r="O52" s="1"/>
      <c r="P52" s="1"/>
      <c r="Q52" s="1"/>
      <c r="R52" s="1"/>
      <c r="S52" s="1"/>
      <c r="T52" s="1"/>
      <c r="U52" s="1"/>
      <c r="V52" s="1"/>
      <c r="W52" s="1"/>
      <c r="X52" s="1"/>
      <c r="Y52" s="1"/>
      <c r="Z52" s="1"/>
    </row>
    <row r="53" spans="1:26" ht="13.5" customHeight="1">
      <c r="A53" s="1">
        <v>4</v>
      </c>
      <c r="B53" s="1" t="s">
        <v>66</v>
      </c>
      <c r="C53" s="2" t="s">
        <v>67</v>
      </c>
      <c r="D53" s="26">
        <f t="shared" ref="D53:H53" si="15">D25/D19</f>
        <v>1.2966436951429322E-2</v>
      </c>
      <c r="E53" s="26">
        <f t="shared" si="15"/>
        <v>1.9710478611672393E-2</v>
      </c>
      <c r="F53" s="26">
        <f t="shared" si="15"/>
        <v>2.8079354069890691E-2</v>
      </c>
      <c r="G53" s="26">
        <f t="shared" si="15"/>
        <v>3.0477257171302344E-2</v>
      </c>
      <c r="H53" s="26">
        <f t="shared" si="15"/>
        <v>3.369291940096901E-2</v>
      </c>
      <c r="I53" s="9"/>
      <c r="J53" s="9"/>
      <c r="K53" s="1"/>
      <c r="L53" s="1"/>
      <c r="M53" s="1"/>
      <c r="N53" s="1"/>
      <c r="O53" s="1"/>
      <c r="P53" s="1"/>
      <c r="Q53" s="1"/>
      <c r="R53" s="1"/>
      <c r="S53" s="1"/>
      <c r="T53" s="1"/>
      <c r="U53" s="1"/>
      <c r="V53" s="1"/>
      <c r="W53" s="1"/>
      <c r="X53" s="1"/>
      <c r="Y53" s="1"/>
      <c r="Z53" s="1"/>
    </row>
    <row r="54" spans="1:26" ht="13.5" customHeight="1">
      <c r="A54" s="1"/>
      <c r="B54" s="1"/>
      <c r="C54" s="2"/>
      <c r="D54" s="26"/>
      <c r="E54" s="26"/>
      <c r="F54" s="26"/>
      <c r="G54" s="26"/>
      <c r="H54" s="26"/>
      <c r="I54" s="9"/>
      <c r="J54" s="9"/>
      <c r="K54" s="1"/>
      <c r="L54" s="1"/>
      <c r="M54" s="1"/>
      <c r="N54" s="1"/>
      <c r="O54" s="1"/>
      <c r="P54" s="1"/>
      <c r="Q54" s="1"/>
      <c r="R54" s="1"/>
      <c r="S54" s="1"/>
      <c r="T54" s="1"/>
      <c r="U54" s="1"/>
      <c r="V54" s="1"/>
      <c r="W54" s="1"/>
      <c r="X54" s="1"/>
      <c r="Y54" s="1"/>
      <c r="Z54" s="1"/>
    </row>
    <row r="55" spans="1:26" ht="13.5" customHeight="1">
      <c r="A55" s="1"/>
      <c r="B55" s="1" t="s">
        <v>68</v>
      </c>
      <c r="C55" s="2"/>
      <c r="D55" s="31"/>
      <c r="E55" s="31"/>
      <c r="F55" s="31"/>
      <c r="G55" s="31"/>
      <c r="H55" s="31"/>
      <c r="I55" s="9"/>
      <c r="J55" s="9"/>
      <c r="K55" s="1"/>
      <c r="L55" s="1"/>
      <c r="M55" s="1"/>
      <c r="N55" s="1"/>
      <c r="O55" s="1"/>
      <c r="P55" s="1"/>
      <c r="Q55" s="1"/>
      <c r="R55" s="1"/>
      <c r="S55" s="1"/>
      <c r="T55" s="1"/>
      <c r="U55" s="1"/>
      <c r="V55" s="1"/>
      <c r="W55" s="1"/>
      <c r="X55" s="1"/>
      <c r="Y55" s="1"/>
      <c r="Z55" s="1"/>
    </row>
    <row r="56" spans="1:26" ht="13.5" customHeight="1">
      <c r="A56" s="1">
        <v>4</v>
      </c>
      <c r="B56" s="1" t="s">
        <v>69</v>
      </c>
      <c r="C56" s="2" t="s">
        <v>70</v>
      </c>
      <c r="D56" s="26">
        <f t="shared" ref="D56:H56" si="16">D19/AVERAGE(D5:E5)</f>
        <v>86.476422627553163</v>
      </c>
      <c r="E56" s="26">
        <f t="shared" si="16"/>
        <v>87.403790724080707</v>
      </c>
      <c r="F56" s="26">
        <f t="shared" si="16"/>
        <v>84.801989702417316</v>
      </c>
      <c r="G56" s="26">
        <f t="shared" si="16"/>
        <v>77.750362844702465</v>
      </c>
      <c r="H56" s="26">
        <f t="shared" si="16"/>
        <v>72.188926049795612</v>
      </c>
      <c r="I56" s="9"/>
      <c r="J56" s="9"/>
      <c r="K56" s="1"/>
      <c r="L56" s="1"/>
      <c r="M56" s="1"/>
      <c r="N56" s="1"/>
      <c r="O56" s="1"/>
      <c r="P56" s="1"/>
      <c r="Q56" s="1"/>
      <c r="R56" s="1"/>
      <c r="S56" s="1"/>
      <c r="T56" s="1"/>
      <c r="U56" s="1"/>
      <c r="V56" s="1"/>
      <c r="W56" s="1"/>
      <c r="X56" s="1"/>
      <c r="Y56" s="1"/>
      <c r="Z56" s="1"/>
    </row>
    <row r="57" spans="1:26" ht="13.5" customHeight="1">
      <c r="A57" s="1">
        <v>4</v>
      </c>
      <c r="B57" s="11" t="s">
        <v>71</v>
      </c>
      <c r="C57" s="2" t="s">
        <v>72</v>
      </c>
      <c r="D57" s="26">
        <f t="shared" ref="D57:H57" si="17">D19/((D7+E7)/2)</f>
        <v>11.684118475446327</v>
      </c>
      <c r="E57" s="26">
        <f t="shared" si="17"/>
        <v>11.524790104688526</v>
      </c>
      <c r="F57" s="26">
        <f t="shared" si="17"/>
        <v>11.103765068845341</v>
      </c>
      <c r="G57" s="26">
        <f t="shared" si="17"/>
        <v>10.760629394040844</v>
      </c>
      <c r="H57" s="26">
        <f t="shared" si="17"/>
        <v>10.792364359603996</v>
      </c>
      <c r="I57" s="9"/>
      <c r="J57" s="9"/>
      <c r="K57" s="1"/>
      <c r="L57" s="1"/>
      <c r="M57" s="1"/>
      <c r="N57" s="1"/>
      <c r="O57" s="1"/>
      <c r="P57" s="1"/>
      <c r="Q57" s="1"/>
      <c r="R57" s="1"/>
      <c r="S57" s="1"/>
      <c r="T57" s="1"/>
      <c r="U57" s="1"/>
      <c r="V57" s="1"/>
      <c r="W57" s="1"/>
      <c r="X57" s="1"/>
      <c r="Y57" s="1"/>
      <c r="Z57" s="1"/>
    </row>
    <row r="58" spans="1:26" ht="13.5" customHeight="1">
      <c r="A58" s="1">
        <v>4</v>
      </c>
      <c r="B58" s="1" t="s">
        <v>74</v>
      </c>
      <c r="C58" s="2" t="s">
        <v>75</v>
      </c>
      <c r="D58" s="26">
        <f t="shared" ref="D58:H58" si="18">D20/AVERAGE(D12:E12)</f>
        <v>8.27252232909653</v>
      </c>
      <c r="E58" s="26">
        <f t="shared" si="18"/>
        <v>8.5323279063124815</v>
      </c>
      <c r="F58" s="26">
        <f t="shared" si="18"/>
        <v>9.0404404404404399</v>
      </c>
      <c r="G58" s="26">
        <f t="shared" si="18"/>
        <v>9.3887667919424693</v>
      </c>
      <c r="H58" s="26">
        <f t="shared" si="18"/>
        <v>9.6296999670293442</v>
      </c>
      <c r="I58" s="9"/>
      <c r="J58" s="9"/>
      <c r="K58" s="1"/>
      <c r="L58" s="1"/>
      <c r="M58" s="1"/>
      <c r="N58" s="1"/>
      <c r="O58" s="1"/>
      <c r="P58" s="1"/>
      <c r="Q58" s="1"/>
      <c r="R58" s="1"/>
      <c r="S58" s="1"/>
      <c r="T58" s="1"/>
      <c r="U58" s="1"/>
      <c r="V58" s="1"/>
      <c r="W58" s="1"/>
      <c r="X58" s="1"/>
      <c r="Y58" s="1"/>
      <c r="Z58" s="1"/>
    </row>
    <row r="59" spans="1:26" ht="13.5" customHeight="1">
      <c r="A59" s="1">
        <v>4</v>
      </c>
      <c r="B59" s="1" t="s">
        <v>76</v>
      </c>
      <c r="C59" s="2" t="s">
        <v>77</v>
      </c>
      <c r="D59" s="26">
        <f t="shared" ref="D59:H59" si="19">D19/((D8+E8)/2)</f>
        <v>4.8530604928487868</v>
      </c>
      <c r="E59" s="26">
        <f t="shared" si="19"/>
        <v>4.6460338463681312</v>
      </c>
      <c r="F59" s="26">
        <f t="shared" si="19"/>
        <v>4.459985037704068</v>
      </c>
      <c r="G59" s="26">
        <f t="shared" si="19"/>
        <v>4.2960824411564218</v>
      </c>
      <c r="H59" s="26">
        <f t="shared" si="19"/>
        <v>4.2295988573618297</v>
      </c>
      <c r="I59" s="9"/>
      <c r="J59" s="9"/>
      <c r="K59" s="1"/>
      <c r="L59" s="1"/>
      <c r="M59" s="1"/>
      <c r="N59" s="1"/>
      <c r="O59" s="1"/>
      <c r="P59" s="1"/>
      <c r="Q59" s="1"/>
      <c r="R59" s="1"/>
      <c r="S59" s="1"/>
      <c r="T59" s="1"/>
      <c r="U59" s="1"/>
      <c r="V59" s="1"/>
      <c r="W59" s="1"/>
      <c r="X59" s="1"/>
      <c r="Y59" s="1"/>
      <c r="Z59" s="1"/>
    </row>
    <row r="60" spans="1:26" ht="13.5" customHeight="1">
      <c r="A60" s="1"/>
      <c r="B60" s="1"/>
      <c r="C60" s="2"/>
      <c r="D60" s="31"/>
      <c r="E60" s="31"/>
      <c r="F60" s="31"/>
      <c r="G60" s="31"/>
      <c r="H60" s="31"/>
      <c r="I60" s="9"/>
      <c r="J60" s="9"/>
      <c r="K60" s="1"/>
      <c r="L60" s="1"/>
      <c r="M60" s="1"/>
      <c r="N60" s="1"/>
      <c r="O60" s="1"/>
      <c r="P60" s="1"/>
      <c r="Q60" s="1"/>
      <c r="R60" s="1"/>
      <c r="S60" s="1"/>
      <c r="T60" s="1"/>
      <c r="U60" s="1"/>
      <c r="V60" s="1"/>
      <c r="W60" s="1"/>
      <c r="X60" s="1"/>
      <c r="Y60" s="1"/>
      <c r="Z60" s="1"/>
    </row>
    <row r="61" spans="1:26" ht="13.5" customHeight="1">
      <c r="A61" s="1"/>
      <c r="B61" s="1" t="s">
        <v>78</v>
      </c>
      <c r="C61" s="2"/>
      <c r="D61" s="31"/>
      <c r="E61" s="31"/>
      <c r="F61" s="31"/>
      <c r="G61" s="31"/>
      <c r="H61" s="31"/>
      <c r="I61" s="9"/>
      <c r="J61" s="9"/>
      <c r="K61" s="1"/>
      <c r="L61" s="1"/>
      <c r="M61" s="1"/>
      <c r="N61" s="1"/>
      <c r="O61" s="1"/>
      <c r="P61" s="1"/>
      <c r="Q61" s="1"/>
      <c r="R61" s="1"/>
      <c r="S61" s="1"/>
      <c r="T61" s="1"/>
      <c r="U61" s="1"/>
      <c r="V61" s="1"/>
      <c r="W61" s="1"/>
      <c r="X61" s="1"/>
      <c r="Y61" s="1"/>
      <c r="Z61" s="1"/>
    </row>
    <row r="62" spans="1:26" ht="13.5" customHeight="1">
      <c r="A62" s="1">
        <v>4</v>
      </c>
      <c r="B62" s="1" t="s">
        <v>79</v>
      </c>
      <c r="C62" s="2" t="s">
        <v>80</v>
      </c>
      <c r="D62" s="26">
        <f t="shared" ref="D62:H62" si="20">AVERAGE(D17:E17)/AVERAGE(D18:E18)</f>
        <v>1.6763430473151517</v>
      </c>
      <c r="E62" s="26">
        <f t="shared" si="20"/>
        <v>1.5368921088022212</v>
      </c>
      <c r="F62" s="26">
        <f t="shared" si="20"/>
        <v>1.4576109073629573</v>
      </c>
      <c r="G62" s="26">
        <f t="shared" si="20"/>
        <v>1.4231604029537359</v>
      </c>
      <c r="H62" s="26">
        <f t="shared" si="20"/>
        <v>1.4861845094335111</v>
      </c>
      <c r="I62" s="9"/>
      <c r="J62" s="9"/>
      <c r="K62" s="1"/>
      <c r="L62" s="1"/>
      <c r="M62" s="1"/>
      <c r="N62" s="1"/>
      <c r="O62" s="1"/>
      <c r="P62" s="1"/>
      <c r="Q62" s="1"/>
      <c r="R62" s="1"/>
      <c r="S62" s="1"/>
      <c r="T62" s="1"/>
      <c r="U62" s="1"/>
      <c r="V62" s="1"/>
      <c r="W62" s="1"/>
      <c r="X62" s="1"/>
      <c r="Y62" s="1"/>
      <c r="Z62" s="1"/>
    </row>
    <row r="63" spans="1:26" ht="13.5" customHeight="1">
      <c r="A63" s="1">
        <v>4</v>
      </c>
      <c r="B63" s="11" t="s">
        <v>81</v>
      </c>
      <c r="C63" s="2" t="s">
        <v>82</v>
      </c>
      <c r="D63" s="26"/>
      <c r="E63" s="26"/>
      <c r="F63" s="26"/>
      <c r="G63" s="26"/>
      <c r="H63" s="26"/>
      <c r="I63" s="9"/>
      <c r="J63" s="9"/>
      <c r="K63" s="1"/>
      <c r="L63" s="1"/>
      <c r="M63" s="1"/>
      <c r="N63" s="1"/>
      <c r="O63" s="1"/>
      <c r="P63" s="1"/>
      <c r="Q63" s="1"/>
      <c r="R63" s="1"/>
      <c r="S63" s="1"/>
      <c r="T63" s="1"/>
      <c r="U63" s="1"/>
      <c r="V63" s="1"/>
      <c r="W63" s="1"/>
      <c r="X63" s="1"/>
      <c r="Y63" s="1"/>
      <c r="Z63" s="1"/>
    </row>
    <row r="64" spans="1:26" ht="13.5" customHeight="1">
      <c r="A64" s="1"/>
      <c r="B64" s="1"/>
      <c r="C64" s="2"/>
      <c r="D64" s="31"/>
      <c r="E64" s="31"/>
      <c r="F64" s="31"/>
      <c r="G64" s="31"/>
      <c r="H64" s="31"/>
      <c r="I64" s="9"/>
      <c r="J64" s="9"/>
      <c r="K64" s="1"/>
      <c r="L64" s="1"/>
      <c r="M64" s="1"/>
      <c r="N64" s="1"/>
      <c r="O64" s="1"/>
      <c r="P64" s="1"/>
      <c r="Q64" s="1"/>
      <c r="R64" s="1"/>
      <c r="S64" s="1"/>
      <c r="T64" s="1"/>
      <c r="U64" s="1"/>
      <c r="V64" s="1"/>
      <c r="W64" s="1"/>
      <c r="X64" s="1"/>
      <c r="Y64" s="1"/>
      <c r="Z64" s="1"/>
    </row>
    <row r="65" spans="1:26" ht="13.5" customHeight="1">
      <c r="A65" s="1"/>
      <c r="B65" s="1" t="s">
        <v>83</v>
      </c>
      <c r="C65" s="2"/>
      <c r="D65" s="31"/>
      <c r="E65" s="31"/>
      <c r="F65" s="31"/>
      <c r="G65" s="31"/>
      <c r="H65" s="31"/>
      <c r="I65" s="9"/>
      <c r="J65" s="9"/>
      <c r="K65" s="1"/>
      <c r="L65" s="1"/>
      <c r="M65" s="1"/>
      <c r="N65" s="1"/>
      <c r="O65" s="1"/>
      <c r="P65" s="1"/>
      <c r="Q65" s="1"/>
      <c r="R65" s="1"/>
      <c r="S65" s="1"/>
      <c r="T65" s="1"/>
      <c r="U65" s="1"/>
      <c r="V65" s="1"/>
      <c r="W65" s="1"/>
      <c r="X65" s="1"/>
      <c r="Y65" s="1"/>
      <c r="Z65" s="1"/>
    </row>
    <row r="66" spans="1:26" ht="13.5" customHeight="1">
      <c r="A66" s="1">
        <v>4</v>
      </c>
      <c r="B66" s="1" t="s">
        <v>84</v>
      </c>
      <c r="C66" s="2" t="s">
        <v>85</v>
      </c>
      <c r="D66" s="26">
        <f t="shared" ref="D66:H66" si="21">D6/D13</f>
        <v>0.79890806303806294</v>
      </c>
      <c r="E66" s="26">
        <f t="shared" si="21"/>
        <v>0.75984768405904157</v>
      </c>
      <c r="F66" s="26">
        <f t="shared" si="21"/>
        <v>0.86195613196270615</v>
      </c>
      <c r="G66" s="26">
        <f t="shared" si="21"/>
        <v>0.93221807827419179</v>
      </c>
      <c r="H66" s="26">
        <f t="shared" si="21"/>
        <v>0.96945091310209586</v>
      </c>
      <c r="I66" s="9"/>
      <c r="J66" s="9"/>
      <c r="K66" s="1"/>
      <c r="L66" s="1"/>
      <c r="M66" s="1"/>
      <c r="N66" s="1"/>
      <c r="O66" s="1"/>
      <c r="P66" s="1"/>
      <c r="Q66" s="1"/>
      <c r="R66" s="1"/>
      <c r="S66" s="1"/>
      <c r="T66" s="1"/>
      <c r="U66" s="1"/>
      <c r="V66" s="1"/>
      <c r="W66" s="1"/>
      <c r="X66" s="1"/>
      <c r="Y66" s="1"/>
      <c r="Z66" s="1"/>
    </row>
    <row r="67" spans="1:26" ht="13.5" customHeight="1">
      <c r="A67" s="1">
        <v>4</v>
      </c>
      <c r="B67" s="1" t="s">
        <v>86</v>
      </c>
      <c r="C67" s="2" t="s">
        <v>87</v>
      </c>
      <c r="D67" s="35">
        <f t="shared" ref="D67:H67" si="22">(D3+D4+D5)/D13</f>
        <v>0.18076332330885295</v>
      </c>
      <c r="E67" s="35">
        <f t="shared" si="22"/>
        <v>0.15753747405152763</v>
      </c>
      <c r="F67" s="35">
        <f t="shared" si="22"/>
        <v>0.1897860387281855</v>
      </c>
      <c r="G67" s="35">
        <f t="shared" si="22"/>
        <v>0.22174592612080038</v>
      </c>
      <c r="H67" s="35">
        <f t="shared" si="22"/>
        <v>0.24379519548964335</v>
      </c>
      <c r="I67" s="9"/>
      <c r="J67" s="9"/>
      <c r="K67" s="1"/>
      <c r="L67" s="1"/>
      <c r="M67" s="1"/>
      <c r="N67" s="1"/>
      <c r="O67" s="1"/>
      <c r="P67" s="1"/>
      <c r="Q67" s="1"/>
      <c r="R67" s="1"/>
      <c r="S67" s="1"/>
      <c r="T67" s="1"/>
      <c r="U67" s="1"/>
      <c r="V67" s="1"/>
      <c r="W67" s="1"/>
      <c r="X67" s="1"/>
      <c r="Y67" s="1"/>
      <c r="Z67" s="1"/>
    </row>
    <row r="68" spans="1:26" ht="13.5" customHeight="1">
      <c r="A68" s="1"/>
      <c r="B68" s="1"/>
      <c r="C68" s="2"/>
      <c r="D68" s="26"/>
      <c r="E68" s="26"/>
      <c r="F68" s="26"/>
      <c r="G68" s="26"/>
      <c r="H68" s="26"/>
      <c r="I68" s="9"/>
      <c r="J68" s="9"/>
      <c r="K68" s="1"/>
      <c r="L68" s="1"/>
      <c r="M68" s="1"/>
      <c r="N68" s="1"/>
      <c r="O68" s="1"/>
      <c r="P68" s="1"/>
      <c r="Q68" s="1"/>
      <c r="R68" s="1"/>
      <c r="S68" s="1"/>
      <c r="T68" s="1"/>
      <c r="U68" s="1"/>
      <c r="V68" s="1"/>
      <c r="W68" s="1"/>
      <c r="X68" s="1"/>
      <c r="Y68" s="1"/>
      <c r="Z68" s="1"/>
    </row>
    <row r="69" spans="1:26" ht="13.5" customHeight="1">
      <c r="A69" s="1" t="s">
        <v>88</v>
      </c>
      <c r="B69" s="1" t="s">
        <v>89</v>
      </c>
      <c r="C69" s="2" t="s">
        <v>90</v>
      </c>
      <c r="D69" s="26">
        <f t="shared" ref="D69:H69" si="23">AVERAGE(D5:E5)/(D19/365)</f>
        <v>4.2208036469318921</v>
      </c>
      <c r="E69" s="26">
        <f t="shared" si="23"/>
        <v>4.1760202501084258</v>
      </c>
      <c r="F69" s="26">
        <f t="shared" si="23"/>
        <v>4.3041442928501894</v>
      </c>
      <c r="G69" s="26">
        <f t="shared" si="23"/>
        <v>4.6945118536494306</v>
      </c>
      <c r="H69" s="26">
        <f t="shared" si="23"/>
        <v>5.0561771724962989</v>
      </c>
      <c r="I69" s="9"/>
      <c r="J69" s="9"/>
      <c r="K69" s="1"/>
      <c r="L69" s="1"/>
      <c r="M69" s="1"/>
      <c r="N69" s="1"/>
      <c r="O69" s="1"/>
      <c r="P69" s="1"/>
      <c r="Q69" s="1"/>
      <c r="R69" s="1"/>
      <c r="S69" s="1"/>
      <c r="T69" s="1"/>
      <c r="U69" s="1"/>
      <c r="V69" s="1"/>
      <c r="W69" s="1"/>
      <c r="X69" s="1"/>
      <c r="Y69" s="1"/>
      <c r="Z69" s="1"/>
    </row>
    <row r="70" spans="1:26" ht="13.5" customHeight="1">
      <c r="A70" s="1" t="s">
        <v>88</v>
      </c>
      <c r="B70" s="11" t="s">
        <v>92</v>
      </c>
      <c r="C70" s="2" t="s">
        <v>93</v>
      </c>
      <c r="D70" s="26">
        <f t="shared" ref="D70:H70" si="24">AVERAGE(D7:E7)/(D20/365)</f>
        <v>41.70632829917389</v>
      </c>
      <c r="E70" s="26">
        <f t="shared" si="24"/>
        <v>42.438302767035537</v>
      </c>
      <c r="F70" s="26">
        <f t="shared" si="24"/>
        <v>44.210995803529904</v>
      </c>
      <c r="G70" s="26">
        <f t="shared" si="24"/>
        <v>45.30346220331095</v>
      </c>
      <c r="H70" s="26">
        <f t="shared" si="24"/>
        <v>44.988899875645743</v>
      </c>
      <c r="I70" s="9"/>
      <c r="J70" s="9"/>
      <c r="K70" s="1"/>
      <c r="L70" s="1"/>
      <c r="M70" s="1"/>
      <c r="N70" s="1"/>
      <c r="O70" s="1"/>
      <c r="P70" s="1"/>
      <c r="Q70" s="1"/>
      <c r="R70" s="1"/>
      <c r="S70" s="1"/>
      <c r="T70" s="1"/>
      <c r="U70" s="1"/>
      <c r="V70" s="1"/>
      <c r="W70" s="1"/>
      <c r="X70" s="1"/>
      <c r="Y70" s="1"/>
      <c r="Z70" s="1"/>
    </row>
    <row r="71" spans="1:26" ht="13.5" customHeight="1">
      <c r="A71" s="1" t="s">
        <v>88</v>
      </c>
      <c r="B71" s="1" t="s">
        <v>94</v>
      </c>
      <c r="C71" s="2" t="s">
        <v>95</v>
      </c>
      <c r="D71" s="26">
        <f t="shared" ref="D71:H71" si="25">AVERAGE(D12:E12)/(D20/365)</f>
        <v>44.121972172405464</v>
      </c>
      <c r="E71" s="26">
        <f t="shared" si="25"/>
        <v>42.778477809082048</v>
      </c>
      <c r="F71" s="26">
        <f t="shared" si="25"/>
        <v>40.374139114644464</v>
      </c>
      <c r="G71" s="26">
        <f t="shared" si="25"/>
        <v>38.876245207543825</v>
      </c>
      <c r="H71" s="26">
        <f t="shared" si="25"/>
        <v>37.903569296001493</v>
      </c>
      <c r="I71" s="9"/>
      <c r="J71" s="9"/>
      <c r="K71" s="1"/>
      <c r="L71" s="1"/>
      <c r="M71" s="1"/>
      <c r="N71" s="1"/>
      <c r="O71" s="1"/>
      <c r="P71" s="1"/>
      <c r="Q71" s="1"/>
      <c r="R71" s="1"/>
      <c r="S71" s="1"/>
      <c r="T71" s="1"/>
      <c r="U71" s="1"/>
      <c r="V71" s="1"/>
      <c r="W71" s="1"/>
      <c r="X71" s="1"/>
      <c r="Y71" s="1"/>
      <c r="Z71" s="1"/>
    </row>
    <row r="72" spans="1:26" ht="13.5" customHeight="1">
      <c r="A72" s="1" t="s">
        <v>88</v>
      </c>
      <c r="B72" s="11" t="s">
        <v>96</v>
      </c>
      <c r="C72" s="2" t="s">
        <v>97</v>
      </c>
      <c r="D72" s="26">
        <f t="shared" ref="D72:H72" si="26">D69+D70-D71</f>
        <v>1.8051597737003178</v>
      </c>
      <c r="E72" s="26">
        <f t="shared" si="26"/>
        <v>3.8358452080619116</v>
      </c>
      <c r="F72" s="26">
        <f t="shared" si="26"/>
        <v>8.1410009817356297</v>
      </c>
      <c r="G72" s="26">
        <f t="shared" si="26"/>
        <v>11.121728849416556</v>
      </c>
      <c r="H72" s="26">
        <f t="shared" si="26"/>
        <v>12.141507752140548</v>
      </c>
      <c r="I72" s="9"/>
      <c r="J72" s="9"/>
      <c r="K72" s="1"/>
      <c r="L72" s="1"/>
      <c r="M72" s="1"/>
      <c r="N72" s="1"/>
      <c r="O72" s="1"/>
      <c r="P72" s="1"/>
      <c r="Q72" s="1"/>
      <c r="R72" s="1"/>
      <c r="S72" s="1"/>
      <c r="T72" s="1"/>
      <c r="U72" s="1"/>
      <c r="V72" s="1"/>
      <c r="W72" s="1"/>
      <c r="X72" s="1"/>
      <c r="Y72" s="1"/>
      <c r="Z72" s="1"/>
    </row>
    <row r="73" spans="1:26" ht="13.5" customHeight="1">
      <c r="A73" s="1">
        <v>6</v>
      </c>
      <c r="B73" s="1" t="s">
        <v>98</v>
      </c>
      <c r="C73" s="2" t="s">
        <v>99</v>
      </c>
      <c r="D73" s="26">
        <f t="shared" ref="D73:H73" si="27">D19/((D8+E8)/2)</f>
        <v>4.8530604928487868</v>
      </c>
      <c r="E73" s="26">
        <f t="shared" si="27"/>
        <v>4.6460338463681312</v>
      </c>
      <c r="F73" s="26">
        <f t="shared" si="27"/>
        <v>4.459985037704068</v>
      </c>
      <c r="G73" s="26">
        <f t="shared" si="27"/>
        <v>4.2960824411564218</v>
      </c>
      <c r="H73" s="26">
        <f t="shared" si="27"/>
        <v>4.2295988573618297</v>
      </c>
      <c r="I73" s="9"/>
      <c r="J73" s="9"/>
      <c r="K73" s="1"/>
      <c r="L73" s="1"/>
      <c r="M73" s="1"/>
      <c r="N73" s="1"/>
      <c r="O73" s="1"/>
      <c r="P73" s="1"/>
      <c r="Q73" s="1"/>
      <c r="R73" s="1"/>
      <c r="S73" s="1"/>
      <c r="T73" s="1"/>
      <c r="U73" s="1"/>
      <c r="V73" s="1"/>
      <c r="W73" s="1"/>
      <c r="X73" s="1"/>
      <c r="Y73" s="1"/>
      <c r="Z73" s="1"/>
    </row>
    <row r="74" spans="1:26" ht="13.5" customHeight="1">
      <c r="A74" s="1">
        <v>6</v>
      </c>
      <c r="B74" s="1" t="s">
        <v>101</v>
      </c>
      <c r="C74" s="2" t="s">
        <v>102</v>
      </c>
      <c r="D74" s="31"/>
      <c r="E74" s="31"/>
      <c r="F74" s="31"/>
      <c r="G74" s="31"/>
      <c r="H74" s="31"/>
      <c r="I74" s="9"/>
      <c r="J74" s="9"/>
      <c r="K74" s="1"/>
      <c r="L74" s="1"/>
      <c r="M74" s="1"/>
      <c r="N74" s="1"/>
      <c r="O74" s="1"/>
      <c r="P74" s="1"/>
      <c r="Q74" s="1"/>
      <c r="R74" s="1"/>
      <c r="S74" s="1"/>
      <c r="T74" s="1"/>
      <c r="U74" s="1"/>
      <c r="V74" s="1"/>
      <c r="W74" s="1"/>
      <c r="X74" s="1"/>
      <c r="Y74" s="1"/>
      <c r="Z74" s="1"/>
    </row>
    <row r="75" spans="1:26" ht="13.5" customHeight="1">
      <c r="A75" s="1">
        <v>6</v>
      </c>
      <c r="B75" s="1" t="s">
        <v>103</v>
      </c>
      <c r="C75" s="2" t="s">
        <v>104</v>
      </c>
      <c r="D75" s="31"/>
      <c r="E75" s="31"/>
      <c r="F75" s="31"/>
      <c r="G75" s="31"/>
      <c r="H75" s="31"/>
      <c r="I75" s="9"/>
      <c r="J75" s="9"/>
      <c r="K75" s="1"/>
      <c r="L75" s="1"/>
      <c r="M75" s="1"/>
      <c r="N75" s="1"/>
      <c r="O75" s="1"/>
      <c r="P75" s="1"/>
      <c r="Q75" s="1"/>
      <c r="R75" s="1"/>
      <c r="S75" s="1"/>
      <c r="T75" s="1"/>
      <c r="U75" s="1"/>
      <c r="V75" s="1"/>
      <c r="W75" s="1"/>
      <c r="X75" s="1"/>
      <c r="Y75" s="1"/>
      <c r="Z75" s="1"/>
    </row>
    <row r="76" spans="1:26" ht="13.5" customHeight="1">
      <c r="A76" s="1"/>
      <c r="B76" s="1"/>
      <c r="C76" s="2"/>
      <c r="D76" s="31"/>
      <c r="E76" s="31"/>
      <c r="F76" s="31"/>
      <c r="G76" s="31"/>
      <c r="H76" s="31"/>
      <c r="I76" s="9"/>
      <c r="J76" s="9"/>
      <c r="K76" s="1"/>
      <c r="L76" s="1"/>
      <c r="M76" s="1"/>
      <c r="N76" s="1"/>
      <c r="O76" s="1"/>
      <c r="P76" s="1"/>
      <c r="Q76" s="1"/>
      <c r="R76" s="1"/>
      <c r="S76" s="1"/>
      <c r="T76" s="1"/>
      <c r="U76" s="1"/>
      <c r="V76" s="1"/>
      <c r="W76" s="1"/>
      <c r="X76" s="1"/>
      <c r="Y76" s="1"/>
      <c r="Z76" s="1"/>
    </row>
    <row r="77" spans="1:26" ht="13.5" customHeight="1">
      <c r="A77" s="1"/>
      <c r="B77" s="1"/>
      <c r="C77" s="2"/>
      <c r="D77" s="31"/>
      <c r="E77" s="31"/>
      <c r="F77" s="31"/>
      <c r="G77" s="31"/>
      <c r="H77" s="31"/>
      <c r="I77" s="9"/>
      <c r="J77" s="9"/>
      <c r="K77" s="1"/>
      <c r="L77" s="1"/>
      <c r="M77" s="1"/>
      <c r="N77" s="1"/>
      <c r="O77" s="1"/>
      <c r="P77" s="1"/>
      <c r="Q77" s="1"/>
      <c r="R77" s="1"/>
      <c r="S77" s="1"/>
      <c r="T77" s="1"/>
      <c r="U77" s="1"/>
      <c r="V77" s="1"/>
      <c r="W77" s="1"/>
      <c r="X77" s="1"/>
      <c r="Y77" s="1"/>
      <c r="Z77" s="1"/>
    </row>
    <row r="78" spans="1:26" ht="13.5" customHeight="1">
      <c r="A78" s="1">
        <v>5</v>
      </c>
      <c r="B78" s="11" t="s">
        <v>106</v>
      </c>
      <c r="C78" s="2" t="s">
        <v>107</v>
      </c>
      <c r="D78" s="35">
        <v>0</v>
      </c>
      <c r="E78" s="35">
        <v>0</v>
      </c>
      <c r="F78" s="35">
        <v>0</v>
      </c>
      <c r="G78" s="35">
        <v>0</v>
      </c>
      <c r="H78" s="35">
        <v>0</v>
      </c>
      <c r="I78" s="9"/>
      <c r="J78" s="9"/>
      <c r="K78" s="1"/>
      <c r="L78" s="1"/>
      <c r="M78" s="1"/>
      <c r="N78" s="1"/>
      <c r="O78" s="1"/>
      <c r="P78" s="1"/>
      <c r="Q78" s="1"/>
      <c r="R78" s="1"/>
      <c r="S78" s="1"/>
      <c r="T78" s="1"/>
      <c r="U78" s="1"/>
      <c r="V78" s="1"/>
      <c r="W78" s="1"/>
      <c r="X78" s="1"/>
      <c r="Y78" s="1"/>
      <c r="Z78" s="1"/>
    </row>
    <row r="79" spans="1:26" ht="13.5" customHeight="1">
      <c r="A79" s="1"/>
      <c r="B79" s="1"/>
      <c r="C79" s="2"/>
      <c r="D79" s="31"/>
      <c r="E79" s="31"/>
      <c r="F79" s="31"/>
      <c r="G79" s="31"/>
      <c r="H79" s="31"/>
      <c r="I79" s="9"/>
      <c r="J79" s="9"/>
      <c r="K79" s="1"/>
      <c r="L79" s="1"/>
      <c r="M79" s="1"/>
      <c r="N79" s="1"/>
      <c r="O79" s="1"/>
      <c r="P79" s="1"/>
      <c r="Q79" s="1"/>
      <c r="R79" s="1"/>
      <c r="S79" s="1"/>
      <c r="T79" s="1"/>
      <c r="U79" s="1"/>
      <c r="V79" s="1"/>
      <c r="W79" s="1"/>
      <c r="X79" s="1"/>
      <c r="Y79" s="1"/>
      <c r="Z79" s="1"/>
    </row>
    <row r="80" spans="1:26" ht="13.5" customHeight="1">
      <c r="A80" s="1">
        <v>4</v>
      </c>
      <c r="B80" s="11" t="s">
        <v>108</v>
      </c>
      <c r="C80" s="2" t="s">
        <v>109</v>
      </c>
      <c r="D80" s="9">
        <f t="shared" ref="D80:H80" si="28">D25</f>
        <v>6670000</v>
      </c>
      <c r="E80" s="9">
        <f t="shared" si="28"/>
        <v>9862000</v>
      </c>
      <c r="F80" s="9">
        <f t="shared" si="28"/>
        <v>13643000</v>
      </c>
      <c r="G80" s="9">
        <f t="shared" si="28"/>
        <v>14694000</v>
      </c>
      <c r="H80" s="9">
        <f t="shared" si="28"/>
        <v>16363000</v>
      </c>
      <c r="I80" s="9"/>
      <c r="J80" s="9"/>
      <c r="K80" s="1"/>
      <c r="L80" s="1"/>
      <c r="M80" s="1"/>
      <c r="N80" s="1"/>
      <c r="O80" s="1"/>
      <c r="P80" s="1"/>
      <c r="Q80" s="1"/>
      <c r="R80" s="1"/>
      <c r="S80" s="1"/>
      <c r="T80" s="1"/>
      <c r="U80" s="1"/>
      <c r="V80" s="1"/>
      <c r="W80" s="1"/>
      <c r="X80" s="1"/>
      <c r="Y80" s="1"/>
      <c r="Z80" s="1"/>
    </row>
    <row r="81" spans="1:26" ht="13.5" customHeight="1">
      <c r="A81" s="1"/>
      <c r="B81" s="1"/>
      <c r="C81" s="2"/>
      <c r="D81" s="31"/>
      <c r="E81" s="31"/>
      <c r="F81" s="31"/>
      <c r="G81" s="31"/>
      <c r="H81" s="31"/>
      <c r="I81" s="9"/>
      <c r="J81" s="9"/>
      <c r="K81" s="1"/>
      <c r="L81" s="1"/>
      <c r="M81" s="1"/>
      <c r="N81" s="1"/>
      <c r="O81" s="1"/>
      <c r="P81" s="1"/>
      <c r="Q81" s="1"/>
      <c r="R81" s="1"/>
      <c r="S81" s="1"/>
      <c r="T81" s="1"/>
      <c r="U81" s="1"/>
      <c r="V81" s="1"/>
      <c r="W81" s="1"/>
      <c r="X81" s="1"/>
      <c r="Y81" s="1"/>
      <c r="Z81" s="1"/>
    </row>
    <row r="82" spans="1:26" ht="13.5" customHeight="1">
      <c r="A82" s="1"/>
      <c r="B82" s="1"/>
      <c r="C82" s="2"/>
      <c r="D82" s="31"/>
      <c r="E82" s="31"/>
      <c r="F82" s="31"/>
      <c r="G82" s="31"/>
      <c r="H82" s="31"/>
      <c r="I82" s="9"/>
      <c r="J82" s="9"/>
      <c r="K82" s="1"/>
      <c r="L82" s="1"/>
      <c r="M82" s="1"/>
      <c r="N82" s="1"/>
      <c r="O82" s="1"/>
      <c r="P82" s="1"/>
      <c r="Q82" s="1"/>
      <c r="R82" s="1"/>
      <c r="S82" s="1"/>
      <c r="T82" s="1"/>
      <c r="U82" s="1"/>
      <c r="V82" s="1"/>
      <c r="W82" s="1"/>
      <c r="X82" s="1"/>
      <c r="Y82" s="1"/>
      <c r="Z82" s="1"/>
    </row>
    <row r="83" spans="1:26" ht="13.5" customHeight="1">
      <c r="A83" s="1">
        <v>4</v>
      </c>
      <c r="B83" s="1" t="s">
        <v>111</v>
      </c>
      <c r="C83" s="2" t="s">
        <v>112</v>
      </c>
      <c r="D83" s="9">
        <f>'Walmart''s Financial statements'!B17+'Walmart''s Financial statements'!B18+'Walmart''s Financial statements'!B19+'Walmart''s Financial statements'!B33+'Walmart''s Financial statements'!B34+'Walmart''s Financial statements'!B29</f>
        <v>204495000</v>
      </c>
      <c r="E83" s="9">
        <f>'Walmart''s Financial statements'!C17+'Walmart''s Financial statements'!C18+'Walmart''s Financial statements'!C19+'Walmart''s Financial statements'!C29+'Walmart''s Financial statements'!C33</f>
        <v>178825000</v>
      </c>
      <c r="F83" s="9">
        <f>'Walmart''s Financial statements'!D17+'Walmart''s Financial statements'!D18+'Walmart''s Financial statements'!D19+'Walmart''s Financial statements'!D29+'Walmart''s Financial statements'!D33</f>
        <v>175569000</v>
      </c>
      <c r="G83" s="9">
        <f>'Walmart''s Financial statements'!E17+'Walmart''s Financial statements'!E18+'Walmart''s Financial statements'!E19+'Walmart''s Financial statements'!E29+'Walmart''s Financial statements'!E33</f>
        <v>178400000</v>
      </c>
      <c r="H83" s="9">
        <f>'Walmart''s Financial statements'!F17+'Walmart''s Financial statements'!F18+'Walmart''s Financial statements'!F19+'Walmart''s Financial statements'!F29+'Walmart''s Financial statements'!F33</f>
        <v>186525000</v>
      </c>
      <c r="I83" s="9"/>
      <c r="J83" s="9"/>
      <c r="K83" s="1"/>
      <c r="L83" s="1"/>
      <c r="M83" s="1"/>
      <c r="N83" s="1"/>
      <c r="O83" s="1"/>
      <c r="P83" s="1"/>
      <c r="Q83" s="1"/>
      <c r="R83" s="1"/>
      <c r="S83" s="1"/>
      <c r="T83" s="1"/>
      <c r="U83" s="1"/>
      <c r="V83" s="1"/>
      <c r="W83" s="1"/>
      <c r="X83" s="1"/>
      <c r="Y83" s="1"/>
      <c r="Z83" s="1"/>
    </row>
    <row r="84" spans="1:26" ht="13.5" customHeight="1">
      <c r="A84" s="1"/>
      <c r="B84" s="1"/>
      <c r="C84" s="2" t="s">
        <v>141</v>
      </c>
      <c r="D84" s="9">
        <f>'Walmart''s Financial statements'!B153+'Walmart''s Financial statements'!B154+'Walmart''s Financial statements'!B148</f>
        <v>1515000</v>
      </c>
      <c r="E84" s="9">
        <f>'Walmart''s Financial statements'!C153+'Walmart''s Financial statements'!C154+'Walmart''s Financial statements'!C148</f>
        <v>4710000</v>
      </c>
      <c r="F84" s="9">
        <f>'Walmart''s Financial statements'!D153+'Walmart''s Financial statements'!D154+'Walmart''s Financial statements'!D148</f>
        <v>5840000</v>
      </c>
      <c r="G84" s="9">
        <f>'Walmart''s Financial statements'!E153+'Walmart''s Financial statements'!E154+'Walmart''s Financial statements'!E148</f>
        <v>2639000</v>
      </c>
      <c r="H84" s="9">
        <f>'Walmart''s Financial statements'!F153+'Walmart''s Financial statements'!F154+'Walmart''s Financial statements'!F148</f>
        <v>3424000</v>
      </c>
      <c r="I84" s="9"/>
      <c r="J84" s="9"/>
      <c r="K84" s="1"/>
      <c r="L84" s="1"/>
      <c r="M84" s="1"/>
      <c r="N84" s="1"/>
      <c r="O84" s="1"/>
      <c r="P84" s="1"/>
      <c r="Q84" s="1"/>
      <c r="R84" s="1"/>
      <c r="S84" s="1"/>
      <c r="T84" s="1"/>
      <c r="U84" s="1"/>
      <c r="V84" s="1"/>
      <c r="W84" s="1"/>
      <c r="X84" s="1"/>
      <c r="Y84" s="1"/>
      <c r="Z84" s="1"/>
    </row>
    <row r="85" spans="1:26" ht="13.5" customHeight="1">
      <c r="A85" s="1"/>
      <c r="B85" s="1"/>
      <c r="C85" s="2" t="s">
        <v>153</v>
      </c>
      <c r="D85" s="9">
        <f t="shared" ref="D85:H85" si="29">D83-D84</f>
        <v>202980000</v>
      </c>
      <c r="E85" s="9">
        <f t="shared" si="29"/>
        <v>174115000</v>
      </c>
      <c r="F85" s="9">
        <f t="shared" si="29"/>
        <v>169729000</v>
      </c>
      <c r="G85" s="9">
        <f t="shared" si="29"/>
        <v>175761000</v>
      </c>
      <c r="H85" s="9">
        <f t="shared" si="29"/>
        <v>183101000</v>
      </c>
      <c r="I85" s="9"/>
      <c r="J85" s="9"/>
      <c r="K85" s="1"/>
      <c r="L85" s="1"/>
      <c r="M85" s="1"/>
      <c r="N85" s="1"/>
      <c r="O85" s="1"/>
      <c r="P85" s="1"/>
      <c r="Q85" s="1"/>
      <c r="R85" s="1"/>
      <c r="S85" s="1"/>
      <c r="T85" s="1"/>
      <c r="U85" s="1"/>
      <c r="V85" s="1"/>
      <c r="W85" s="1"/>
      <c r="X85" s="1"/>
      <c r="Y85" s="1"/>
      <c r="Z85" s="1"/>
    </row>
    <row r="86" spans="1:26" ht="13.5" customHeight="1">
      <c r="A86" s="1"/>
      <c r="B86" s="1"/>
      <c r="C86" s="2"/>
      <c r="D86" s="31"/>
      <c r="E86" s="31"/>
      <c r="F86" s="31"/>
      <c r="G86" s="31"/>
      <c r="H86" s="31"/>
      <c r="I86" s="9"/>
      <c r="J86" s="9"/>
      <c r="K86" s="1"/>
      <c r="L86" s="1"/>
      <c r="M86" s="1"/>
      <c r="N86" s="1"/>
      <c r="O86" s="1"/>
      <c r="P86" s="1"/>
      <c r="Q86" s="1"/>
      <c r="R86" s="1"/>
      <c r="S86" s="1"/>
      <c r="T86" s="1"/>
      <c r="U86" s="1"/>
      <c r="V86" s="1"/>
      <c r="W86" s="1"/>
      <c r="X86" s="1"/>
      <c r="Y86" s="1"/>
      <c r="Z86" s="1"/>
    </row>
    <row r="87" spans="1:26" ht="13.5" customHeight="1">
      <c r="A87" s="1">
        <v>4</v>
      </c>
      <c r="B87" s="1" t="s">
        <v>157</v>
      </c>
      <c r="C87" s="2" t="s">
        <v>158</v>
      </c>
      <c r="D87" s="26">
        <f t="shared" ref="D87:G87" si="30">D80/((D85+E85)/2)</f>
        <v>3.5375701083281398E-2</v>
      </c>
      <c r="E87" s="26">
        <f t="shared" si="30"/>
        <v>5.7363222856876957E-2</v>
      </c>
      <c r="F87" s="26">
        <f t="shared" si="30"/>
        <v>7.8977683869287094E-2</v>
      </c>
      <c r="G87" s="26">
        <f t="shared" si="30"/>
        <v>8.1892203688325879E-2</v>
      </c>
      <c r="H87" s="26"/>
      <c r="I87" s="9"/>
      <c r="J87" s="9"/>
      <c r="K87" s="1"/>
      <c r="L87" s="1"/>
      <c r="M87" s="1"/>
      <c r="N87" s="1"/>
      <c r="O87" s="1"/>
      <c r="P87" s="1"/>
      <c r="Q87" s="1"/>
      <c r="R87" s="1"/>
      <c r="S87" s="1"/>
      <c r="T87" s="1"/>
      <c r="U87" s="1"/>
      <c r="V87" s="1"/>
      <c r="W87" s="1"/>
      <c r="X87" s="1"/>
      <c r="Y87" s="1"/>
      <c r="Z87" s="1"/>
    </row>
    <row r="88" spans="1:26" ht="13.5" customHeight="1">
      <c r="A88" s="1"/>
      <c r="B88" s="1"/>
      <c r="C88" s="2"/>
      <c r="D88" s="26"/>
      <c r="E88" s="26"/>
      <c r="F88" s="26"/>
      <c r="G88" s="26"/>
      <c r="H88" s="26"/>
      <c r="I88" s="9"/>
      <c r="J88" s="9"/>
      <c r="K88" s="1"/>
      <c r="L88" s="1"/>
      <c r="M88" s="1"/>
      <c r="N88" s="1"/>
      <c r="O88" s="1"/>
      <c r="P88" s="1"/>
      <c r="Q88" s="1"/>
      <c r="R88" s="1"/>
      <c r="S88" s="1"/>
      <c r="T88" s="1"/>
      <c r="U88" s="1"/>
      <c r="V88" s="1"/>
      <c r="W88" s="1"/>
      <c r="X88" s="1"/>
      <c r="Y88" s="1"/>
      <c r="Z88" s="1"/>
    </row>
    <row r="89" spans="1:26" ht="13.5" customHeight="1">
      <c r="A89" s="1">
        <v>4</v>
      </c>
      <c r="B89" s="1" t="s">
        <v>160</v>
      </c>
      <c r="C89" s="2" t="s">
        <v>161</v>
      </c>
      <c r="D89" s="26">
        <f t="shared" ref="D89:H89" si="31">D80/D19</f>
        <v>1.2966436951429322E-2</v>
      </c>
      <c r="E89" s="26">
        <f t="shared" si="31"/>
        <v>1.9710478611672393E-2</v>
      </c>
      <c r="F89" s="26">
        <f t="shared" si="31"/>
        <v>2.8079354069890691E-2</v>
      </c>
      <c r="G89" s="26">
        <f t="shared" si="31"/>
        <v>3.0477257171302344E-2</v>
      </c>
      <c r="H89" s="26">
        <f t="shared" si="31"/>
        <v>3.369291940096901E-2</v>
      </c>
      <c r="I89" s="9"/>
      <c r="J89" s="9"/>
      <c r="K89" s="1"/>
      <c r="L89" s="1"/>
      <c r="M89" s="1"/>
      <c r="N89" s="1"/>
      <c r="O89" s="1"/>
      <c r="P89" s="1"/>
      <c r="Q89" s="1"/>
      <c r="R89" s="1"/>
      <c r="S89" s="1"/>
      <c r="T89" s="1"/>
      <c r="U89" s="1"/>
      <c r="V89" s="1"/>
      <c r="W89" s="1"/>
      <c r="X89" s="1"/>
      <c r="Y89" s="1"/>
      <c r="Z89" s="1"/>
    </row>
    <row r="90" spans="1:26" ht="13.5" customHeight="1">
      <c r="A90" s="1"/>
      <c r="B90" s="1"/>
      <c r="C90" s="2"/>
      <c r="D90" s="26"/>
      <c r="E90" s="26"/>
      <c r="F90" s="26"/>
      <c r="G90" s="26"/>
      <c r="H90" s="26"/>
      <c r="I90" s="9"/>
      <c r="J90" s="9"/>
      <c r="K90" s="1"/>
      <c r="L90" s="1"/>
      <c r="M90" s="1"/>
      <c r="N90" s="1"/>
      <c r="O90" s="1"/>
      <c r="P90" s="1"/>
      <c r="Q90" s="1"/>
      <c r="R90" s="1"/>
      <c r="S90" s="1"/>
      <c r="T90" s="1"/>
      <c r="U90" s="1"/>
      <c r="V90" s="1"/>
      <c r="W90" s="1"/>
      <c r="X90" s="1"/>
      <c r="Y90" s="1"/>
      <c r="Z90" s="1"/>
    </row>
    <row r="91" spans="1:26" ht="13.5" customHeight="1">
      <c r="A91" s="1"/>
      <c r="B91" s="1"/>
      <c r="C91" s="2" t="s">
        <v>163</v>
      </c>
      <c r="D91" s="26">
        <f t="shared" ref="D91:G91" si="32">D19/((D85+E85)/2)</f>
        <v>2.7282515016110001</v>
      </c>
      <c r="E91" s="26">
        <f t="shared" si="32"/>
        <v>2.9102907132304185</v>
      </c>
      <c r="F91" s="26">
        <f t="shared" si="32"/>
        <v>2.8126602796028828</v>
      </c>
      <c r="G91" s="26">
        <f t="shared" si="32"/>
        <v>2.6869938862292471</v>
      </c>
      <c r="H91" s="26"/>
      <c r="I91" s="9"/>
      <c r="J91" s="9"/>
      <c r="K91" s="1"/>
      <c r="L91" s="1"/>
      <c r="M91" s="1"/>
      <c r="N91" s="1"/>
      <c r="O91" s="1"/>
      <c r="P91" s="1"/>
      <c r="Q91" s="1"/>
      <c r="R91" s="1"/>
      <c r="S91" s="1"/>
      <c r="T91" s="1"/>
      <c r="U91" s="1"/>
      <c r="V91" s="1"/>
      <c r="W91" s="1"/>
      <c r="X91" s="1"/>
      <c r="Y91" s="1"/>
      <c r="Z91" s="1"/>
    </row>
    <row r="92" spans="1:26" ht="13.5" customHeight="1">
      <c r="A92" s="1"/>
      <c r="B92" s="1"/>
      <c r="C92" s="2"/>
      <c r="D92" s="9"/>
      <c r="E92" s="9"/>
      <c r="F92" s="9"/>
      <c r="G92" s="9"/>
      <c r="H92" s="9"/>
      <c r="I92" s="9"/>
      <c r="J92" s="9"/>
      <c r="K92" s="1"/>
      <c r="L92" s="1"/>
      <c r="M92" s="1"/>
      <c r="N92" s="1"/>
      <c r="O92" s="1"/>
      <c r="P92" s="1"/>
      <c r="Q92" s="1"/>
      <c r="R92" s="1"/>
      <c r="S92" s="1"/>
      <c r="T92" s="1"/>
      <c r="U92" s="1"/>
      <c r="V92" s="1"/>
      <c r="W92" s="1"/>
      <c r="X92" s="1"/>
      <c r="Y92" s="1"/>
      <c r="Z92" s="1"/>
    </row>
    <row r="93" spans="1:26" ht="13.5" customHeight="1">
      <c r="A93" s="1"/>
      <c r="B93" s="1"/>
      <c r="C93" s="2"/>
      <c r="D93" s="9"/>
      <c r="E93" s="9"/>
      <c r="F93" s="9"/>
      <c r="G93" s="9"/>
      <c r="H93" s="9"/>
      <c r="I93" s="9"/>
      <c r="J93" s="9"/>
      <c r="K93" s="1"/>
      <c r="L93" s="1"/>
      <c r="M93" s="1"/>
      <c r="N93" s="1"/>
      <c r="O93" s="1"/>
      <c r="P93" s="1"/>
      <c r="Q93" s="1"/>
      <c r="R93" s="1"/>
      <c r="S93" s="1"/>
      <c r="T93" s="1"/>
      <c r="U93" s="1"/>
      <c r="V93" s="1"/>
      <c r="W93" s="1"/>
      <c r="X93" s="1"/>
      <c r="Y93" s="1"/>
      <c r="Z93" s="1"/>
    </row>
    <row r="94" spans="1:26" ht="13.5" customHeight="1">
      <c r="A94" s="1"/>
      <c r="B94" s="1"/>
      <c r="C94" s="2"/>
      <c r="D94" s="9"/>
      <c r="E94" s="9"/>
      <c r="F94" s="9"/>
      <c r="G94" s="9"/>
      <c r="H94" s="9"/>
      <c r="I94" s="9"/>
      <c r="J94" s="9"/>
      <c r="K94" s="1"/>
      <c r="L94" s="1"/>
      <c r="M94" s="1"/>
      <c r="N94" s="1"/>
      <c r="O94" s="1"/>
      <c r="P94" s="1"/>
      <c r="Q94" s="1"/>
      <c r="R94" s="1"/>
      <c r="S94" s="1"/>
      <c r="T94" s="1"/>
      <c r="U94" s="1"/>
      <c r="V94" s="1"/>
      <c r="W94" s="1"/>
      <c r="X94" s="1"/>
      <c r="Y94" s="1"/>
      <c r="Z94" s="1"/>
    </row>
    <row r="95" spans="1:26" ht="13.5" customHeight="1">
      <c r="A95" s="1"/>
      <c r="B95" s="1"/>
      <c r="C95" s="2"/>
      <c r="D95" s="9"/>
      <c r="E95" s="9"/>
      <c r="F95" s="9"/>
      <c r="G95" s="9"/>
      <c r="H95" s="9"/>
      <c r="I95" s="9"/>
      <c r="J95" s="9"/>
      <c r="K95" s="1"/>
      <c r="L95" s="1"/>
      <c r="M95" s="1"/>
      <c r="N95" s="1"/>
      <c r="O95" s="1"/>
      <c r="P95" s="1"/>
      <c r="Q95" s="1"/>
      <c r="R95" s="1"/>
      <c r="S95" s="1"/>
      <c r="T95" s="1"/>
      <c r="U95" s="1"/>
      <c r="V95" s="1"/>
      <c r="W95" s="1"/>
      <c r="X95" s="1"/>
      <c r="Y95" s="1"/>
      <c r="Z95" s="1"/>
    </row>
    <row r="96" spans="1:26" ht="13.5" customHeight="1">
      <c r="A96" s="1"/>
      <c r="B96" s="1"/>
      <c r="C96" s="2"/>
      <c r="D96" s="9"/>
      <c r="E96" s="9"/>
      <c r="F96" s="9"/>
      <c r="G96" s="9"/>
      <c r="H96" s="9"/>
      <c r="I96" s="9"/>
      <c r="J96" s="9"/>
      <c r="K96" s="1"/>
      <c r="L96" s="1"/>
      <c r="M96" s="1"/>
      <c r="N96" s="1"/>
      <c r="O96" s="1"/>
      <c r="P96" s="1"/>
      <c r="Q96" s="1"/>
      <c r="R96" s="1"/>
      <c r="S96" s="1"/>
      <c r="T96" s="1"/>
      <c r="U96" s="1"/>
      <c r="V96" s="1"/>
      <c r="W96" s="1"/>
      <c r="X96" s="1"/>
      <c r="Y96" s="1"/>
      <c r="Z96" s="1"/>
    </row>
    <row r="97" spans="1:26" ht="13.5" customHeight="1">
      <c r="A97" s="1"/>
      <c r="B97" s="1"/>
      <c r="C97" s="2"/>
      <c r="D97" s="9"/>
      <c r="E97" s="9"/>
      <c r="F97" s="9"/>
      <c r="G97" s="9"/>
      <c r="H97" s="9"/>
      <c r="I97" s="9"/>
      <c r="J97" s="9"/>
      <c r="K97" s="1"/>
      <c r="L97" s="1"/>
      <c r="M97" s="1"/>
      <c r="N97" s="1"/>
      <c r="O97" s="1"/>
      <c r="P97" s="1"/>
      <c r="Q97" s="1"/>
      <c r="R97" s="1"/>
      <c r="S97" s="1"/>
      <c r="T97" s="1"/>
      <c r="U97" s="1"/>
      <c r="V97" s="1"/>
      <c r="W97" s="1"/>
      <c r="X97" s="1"/>
      <c r="Y97" s="1"/>
      <c r="Z97" s="1"/>
    </row>
    <row r="98" spans="1:26" ht="13.5" customHeight="1">
      <c r="A98" s="1"/>
      <c r="B98" s="1"/>
      <c r="C98" s="2"/>
      <c r="D98" s="9"/>
      <c r="E98" s="9"/>
      <c r="F98" s="9"/>
      <c r="G98" s="9"/>
      <c r="H98" s="9"/>
      <c r="I98" s="9"/>
      <c r="J98" s="9"/>
      <c r="K98" s="1"/>
      <c r="L98" s="1"/>
      <c r="M98" s="1"/>
      <c r="N98" s="1"/>
      <c r="O98" s="1"/>
      <c r="P98" s="1"/>
      <c r="Q98" s="1"/>
      <c r="R98" s="1"/>
      <c r="S98" s="1"/>
      <c r="T98" s="1"/>
      <c r="U98" s="1"/>
      <c r="V98" s="1"/>
      <c r="W98" s="1"/>
      <c r="X98" s="1"/>
      <c r="Y98" s="1"/>
      <c r="Z98" s="1"/>
    </row>
    <row r="99" spans="1:26" ht="13.5" customHeight="1">
      <c r="A99" s="1"/>
      <c r="B99" s="1"/>
      <c r="C99" s="2"/>
      <c r="D99" s="9"/>
      <c r="E99" s="9"/>
      <c r="F99" s="9"/>
      <c r="G99" s="9"/>
      <c r="H99" s="9"/>
      <c r="I99" s="9"/>
      <c r="J99" s="9"/>
      <c r="K99" s="1"/>
      <c r="L99" s="1"/>
      <c r="M99" s="1"/>
      <c r="N99" s="1"/>
      <c r="O99" s="1"/>
      <c r="P99" s="1"/>
      <c r="Q99" s="1"/>
      <c r="R99" s="1"/>
      <c r="S99" s="1"/>
      <c r="T99" s="1"/>
      <c r="U99" s="1"/>
      <c r="V99" s="1"/>
      <c r="W99" s="1"/>
      <c r="X99" s="1"/>
      <c r="Y99" s="1"/>
      <c r="Z99" s="1"/>
    </row>
    <row r="100" spans="1:26" ht="13.5" customHeight="1">
      <c r="A100" s="1"/>
      <c r="B100" s="1"/>
      <c r="C100" s="2"/>
      <c r="D100" s="9"/>
      <c r="E100" s="9"/>
      <c r="F100" s="9"/>
      <c r="G100" s="9"/>
      <c r="H100" s="9"/>
      <c r="I100" s="9"/>
      <c r="J100" s="9"/>
      <c r="K100" s="1"/>
      <c r="L100" s="1"/>
      <c r="M100" s="1"/>
      <c r="N100" s="1"/>
      <c r="O100" s="1"/>
      <c r="P100" s="1"/>
      <c r="Q100" s="1"/>
      <c r="R100" s="1"/>
      <c r="S100" s="1"/>
      <c r="T100" s="1"/>
      <c r="U100" s="1"/>
      <c r="V100" s="1"/>
      <c r="W100" s="1"/>
      <c r="X100" s="1"/>
      <c r="Y100" s="1"/>
      <c r="Z100" s="1"/>
    </row>
    <row r="101" spans="1:26" ht="13.5" customHeight="1">
      <c r="A101" s="1"/>
      <c r="B101" s="1"/>
      <c r="C101" s="2"/>
      <c r="D101" s="9"/>
      <c r="E101" s="9"/>
      <c r="F101" s="9"/>
      <c r="G101" s="9"/>
      <c r="H101" s="9"/>
      <c r="I101" s="9"/>
      <c r="J101" s="9"/>
      <c r="K101" s="1"/>
      <c r="L101" s="1"/>
      <c r="M101" s="1"/>
      <c r="N101" s="1"/>
      <c r="O101" s="1"/>
      <c r="P101" s="1"/>
      <c r="Q101" s="1"/>
      <c r="R101" s="1"/>
      <c r="S101" s="1"/>
      <c r="T101" s="1"/>
      <c r="U101" s="1"/>
      <c r="V101" s="1"/>
      <c r="W101" s="1"/>
      <c r="X101" s="1"/>
      <c r="Y101" s="1"/>
      <c r="Z101" s="1"/>
    </row>
    <row r="102" spans="1:26" ht="13.5" customHeight="1">
      <c r="A102" s="1"/>
      <c r="B102" s="1"/>
      <c r="C102" s="2"/>
      <c r="D102" s="9"/>
      <c r="E102" s="9"/>
      <c r="F102" s="9"/>
      <c r="G102" s="9"/>
      <c r="H102" s="9"/>
      <c r="I102" s="9"/>
      <c r="J102" s="9"/>
      <c r="K102" s="1"/>
      <c r="L102" s="1"/>
      <c r="M102" s="1"/>
      <c r="N102" s="1"/>
      <c r="O102" s="1"/>
      <c r="P102" s="1"/>
      <c r="Q102" s="1"/>
      <c r="R102" s="1"/>
      <c r="S102" s="1"/>
      <c r="T102" s="1"/>
      <c r="U102" s="1"/>
      <c r="V102" s="1"/>
      <c r="W102" s="1"/>
      <c r="X102" s="1"/>
      <c r="Y102" s="1"/>
      <c r="Z102" s="1"/>
    </row>
    <row r="103" spans="1:26" ht="13.5" customHeight="1">
      <c r="A103" s="1"/>
      <c r="B103" s="1"/>
      <c r="C103" s="2"/>
      <c r="D103" s="9"/>
      <c r="E103" s="9"/>
      <c r="F103" s="9"/>
      <c r="G103" s="9"/>
      <c r="H103" s="9"/>
      <c r="I103" s="9"/>
      <c r="J103" s="9"/>
      <c r="K103" s="1"/>
      <c r="L103" s="1"/>
      <c r="M103" s="1"/>
      <c r="N103" s="1"/>
      <c r="O103" s="1"/>
      <c r="P103" s="1"/>
      <c r="Q103" s="1"/>
      <c r="R103" s="1"/>
      <c r="S103" s="1"/>
      <c r="T103" s="1"/>
      <c r="U103" s="1"/>
      <c r="V103" s="1"/>
      <c r="W103" s="1"/>
      <c r="X103" s="1"/>
      <c r="Y103" s="1"/>
      <c r="Z103" s="1"/>
    </row>
    <row r="104" spans="1:26" ht="13.5" customHeight="1">
      <c r="A104" s="1"/>
      <c r="B104" s="1"/>
      <c r="C104" s="2"/>
      <c r="D104" s="9"/>
      <c r="E104" s="9"/>
      <c r="F104" s="9"/>
      <c r="G104" s="9"/>
      <c r="H104" s="9"/>
      <c r="I104" s="9"/>
      <c r="J104" s="9"/>
      <c r="K104" s="1"/>
      <c r="L104" s="1"/>
      <c r="M104" s="1"/>
      <c r="N104" s="1"/>
      <c r="O104" s="1"/>
      <c r="P104" s="1"/>
      <c r="Q104" s="1"/>
      <c r="R104" s="1"/>
      <c r="S104" s="1"/>
      <c r="T104" s="1"/>
      <c r="U104" s="1"/>
      <c r="V104" s="1"/>
      <c r="W104" s="1"/>
      <c r="X104" s="1"/>
      <c r="Y104" s="1"/>
      <c r="Z104" s="1"/>
    </row>
    <row r="105" spans="1:26" ht="13.5" customHeight="1">
      <c r="A105" s="1"/>
      <c r="B105" s="1"/>
      <c r="C105" s="2"/>
      <c r="D105" s="9"/>
      <c r="E105" s="9"/>
      <c r="F105" s="9"/>
      <c r="G105" s="9"/>
      <c r="H105" s="9"/>
      <c r="I105" s="9"/>
      <c r="J105" s="9"/>
      <c r="K105" s="1"/>
      <c r="L105" s="1"/>
      <c r="M105" s="1"/>
      <c r="N105" s="1"/>
      <c r="O105" s="1"/>
      <c r="P105" s="1"/>
      <c r="Q105" s="1"/>
      <c r="R105" s="1"/>
      <c r="S105" s="1"/>
      <c r="T105" s="1"/>
      <c r="U105" s="1"/>
      <c r="V105" s="1"/>
      <c r="W105" s="1"/>
      <c r="X105" s="1"/>
      <c r="Y105" s="1"/>
      <c r="Z105" s="1"/>
    </row>
    <row r="106" spans="1:26" ht="13.5" customHeight="1">
      <c r="A106" s="1"/>
      <c r="B106" s="1"/>
      <c r="C106" s="2"/>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2"/>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2"/>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2"/>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2"/>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2"/>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2"/>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2"/>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2"/>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2"/>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2"/>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2"/>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2"/>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2"/>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2"/>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2"/>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2"/>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2"/>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2"/>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customHeight="1">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customHeight="1">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customHeight="1">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customHeight="1">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customHeight="1">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customHeight="1">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pageMargins left="0.7" right="0.7" top="0.75" bottom="0.75" header="0" footer="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
  <sheetViews>
    <sheetView workbookViewId="0"/>
  </sheetViews>
  <sheetFormatPr baseColWidth="10" defaultColWidth="12.5703125" defaultRowHeight="15" customHeight="1"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184"/>
  <sheetViews>
    <sheetView workbookViewId="0"/>
  </sheetViews>
  <sheetFormatPr baseColWidth="10" defaultColWidth="12.5703125" defaultRowHeight="15" customHeight="1" x14ac:dyDescent="0"/>
  <cols>
    <col min="1" max="1" width="46.28515625" customWidth="1"/>
  </cols>
  <sheetData>
    <row r="1" spans="1:9" ht="15" customHeight="1">
      <c r="A1" s="36"/>
      <c r="B1" s="37"/>
      <c r="C1" s="37"/>
      <c r="D1" s="37"/>
      <c r="E1" s="37"/>
      <c r="F1" s="37"/>
      <c r="G1" s="37"/>
      <c r="H1" s="37"/>
      <c r="I1" s="37"/>
    </row>
    <row r="2" spans="1:9" ht="15" customHeight="1">
      <c r="A2" s="37"/>
      <c r="B2" s="37"/>
      <c r="C2" s="37"/>
      <c r="D2" s="37"/>
      <c r="E2" s="37"/>
      <c r="F2" s="37"/>
      <c r="G2" s="37"/>
      <c r="H2" s="37"/>
      <c r="I2" s="37"/>
    </row>
    <row r="3" spans="1:9" ht="15" customHeight="1">
      <c r="A3" s="37"/>
      <c r="B3" s="37"/>
      <c r="C3" s="37"/>
      <c r="D3" s="37"/>
      <c r="E3" s="37"/>
      <c r="F3" s="37"/>
      <c r="G3" s="37"/>
      <c r="H3" s="37"/>
      <c r="I3" s="37"/>
    </row>
    <row r="4" spans="1:9" ht="15" customHeight="1">
      <c r="A4" s="38" t="s">
        <v>100</v>
      </c>
      <c r="B4" s="37"/>
      <c r="C4" s="37"/>
      <c r="D4" s="37"/>
      <c r="E4" s="37"/>
      <c r="F4" s="37"/>
      <c r="G4" s="37"/>
      <c r="H4" s="37"/>
      <c r="I4" s="37"/>
    </row>
    <row r="5" spans="1:9">
      <c r="A5" s="40" t="s">
        <v>105</v>
      </c>
      <c r="B5" s="37"/>
      <c r="C5" s="37"/>
      <c r="D5" s="37"/>
      <c r="E5" s="37"/>
      <c r="F5" s="37"/>
      <c r="G5" s="37"/>
      <c r="H5" s="37"/>
      <c r="I5" s="37"/>
    </row>
    <row r="6" spans="1:9" ht="15" customHeight="1">
      <c r="A6" s="37"/>
      <c r="B6" s="37"/>
      <c r="C6" s="37"/>
      <c r="D6" s="37"/>
      <c r="E6" s="37"/>
      <c r="F6" s="37"/>
      <c r="G6" s="37"/>
      <c r="H6" s="37"/>
      <c r="I6" s="37"/>
    </row>
    <row r="7" spans="1:9" ht="15" customHeight="1">
      <c r="A7" s="42" t="s">
        <v>110</v>
      </c>
      <c r="B7" s="37"/>
      <c r="C7" s="37"/>
      <c r="D7" s="37"/>
      <c r="E7" s="37"/>
      <c r="F7" s="37"/>
      <c r="G7" s="37"/>
      <c r="H7" s="37"/>
      <c r="I7" s="37"/>
    </row>
    <row r="8" spans="1:9" ht="15" customHeight="1">
      <c r="A8" s="37"/>
      <c r="B8" s="37"/>
      <c r="C8" s="37"/>
      <c r="D8" s="37"/>
      <c r="E8" s="37"/>
      <c r="F8" s="37"/>
      <c r="G8" s="37"/>
      <c r="H8" s="37"/>
      <c r="I8" s="37"/>
    </row>
    <row r="9" spans="1:9" ht="15" customHeight="1">
      <c r="A9" s="37"/>
      <c r="B9" s="37"/>
      <c r="C9" s="37"/>
      <c r="D9" s="37"/>
      <c r="E9" s="37"/>
      <c r="F9" s="37"/>
      <c r="G9" s="37"/>
      <c r="H9" s="37"/>
      <c r="I9" s="37"/>
    </row>
    <row r="10" spans="1:9" ht="15" customHeight="1">
      <c r="A10" s="44" t="s">
        <v>113</v>
      </c>
      <c r="B10" s="37"/>
      <c r="C10" s="37"/>
      <c r="D10" s="37"/>
      <c r="E10" s="37"/>
      <c r="F10" s="37"/>
      <c r="G10" s="37"/>
      <c r="H10" s="37"/>
      <c r="I10" s="37"/>
    </row>
    <row r="11" spans="1:9" ht="15" customHeight="1">
      <c r="A11" s="45" t="s">
        <v>115</v>
      </c>
      <c r="B11" s="47" t="s">
        <v>116</v>
      </c>
      <c r="C11" s="47" t="s">
        <v>117</v>
      </c>
      <c r="D11" s="47" t="s">
        <v>118</v>
      </c>
      <c r="E11" s="47" t="s">
        <v>119</v>
      </c>
      <c r="F11" s="47" t="s">
        <v>120</v>
      </c>
      <c r="G11" s="47" t="s">
        <v>121</v>
      </c>
      <c r="H11" s="47" t="s">
        <v>122</v>
      </c>
      <c r="I11" s="49"/>
    </row>
    <row r="12" spans="1:9" ht="15" customHeight="1">
      <c r="A12" s="45" t="s">
        <v>123</v>
      </c>
      <c r="B12" s="47" t="s">
        <v>124</v>
      </c>
      <c r="C12" s="47" t="s">
        <v>124</v>
      </c>
      <c r="D12" s="47" t="s">
        <v>124</v>
      </c>
      <c r="E12" s="47" t="s">
        <v>124</v>
      </c>
      <c r="F12" s="47" t="s">
        <v>124</v>
      </c>
      <c r="G12" s="47" t="s">
        <v>124</v>
      </c>
      <c r="H12" s="47" t="s">
        <v>124</v>
      </c>
      <c r="I12" s="49"/>
    </row>
    <row r="13" spans="1:9" ht="15" customHeight="1">
      <c r="A13" s="45" t="s">
        <v>125</v>
      </c>
      <c r="B13" s="47" t="s">
        <v>126</v>
      </c>
      <c r="C13" s="47" t="s">
        <v>127</v>
      </c>
      <c r="D13" s="47" t="s">
        <v>127</v>
      </c>
      <c r="E13" s="47" t="s">
        <v>127</v>
      </c>
      <c r="F13" s="47" t="s">
        <v>127</v>
      </c>
      <c r="G13" s="47" t="s">
        <v>127</v>
      </c>
      <c r="H13" s="47" t="s">
        <v>127</v>
      </c>
      <c r="I13" s="49"/>
    </row>
    <row r="14" spans="1:9" ht="15" customHeight="1">
      <c r="A14" s="45" t="s">
        <v>128</v>
      </c>
      <c r="B14" s="47" t="s">
        <v>129</v>
      </c>
      <c r="C14" s="47" t="s">
        <v>129</v>
      </c>
      <c r="D14" s="47" t="s">
        <v>129</v>
      </c>
      <c r="E14" s="47" t="s">
        <v>129</v>
      </c>
      <c r="F14" s="47" t="s">
        <v>129</v>
      </c>
      <c r="G14" s="47" t="s">
        <v>129</v>
      </c>
      <c r="H14" s="47" t="s">
        <v>129</v>
      </c>
      <c r="I14" s="49"/>
    </row>
    <row r="15" spans="1:9" ht="15" customHeight="1">
      <c r="A15" s="45" t="s">
        <v>130</v>
      </c>
      <c r="B15" s="47" t="s">
        <v>131</v>
      </c>
      <c r="C15" s="47" t="s">
        <v>131</v>
      </c>
      <c r="D15" s="47" t="s">
        <v>131</v>
      </c>
      <c r="E15" s="47" t="s">
        <v>131</v>
      </c>
      <c r="F15" s="47" t="s">
        <v>131</v>
      </c>
      <c r="G15" s="47" t="s">
        <v>131</v>
      </c>
      <c r="H15" s="47" t="s">
        <v>131</v>
      </c>
      <c r="I15" s="49"/>
    </row>
    <row r="16" spans="1:9" ht="15" customHeight="1">
      <c r="A16" s="51" t="s">
        <v>132</v>
      </c>
      <c r="B16" s="15">
        <v>7722000</v>
      </c>
      <c r="C16" s="15">
        <v>6756000</v>
      </c>
      <c r="D16" s="15">
        <v>6867000</v>
      </c>
      <c r="E16" s="15">
        <v>8705000</v>
      </c>
      <c r="F16" s="15">
        <v>9135000</v>
      </c>
      <c r="G16" s="15">
        <v>7281000</v>
      </c>
      <c r="H16" s="15">
        <v>7781000</v>
      </c>
      <c r="I16" s="52"/>
    </row>
    <row r="17" spans="1:9" ht="15" customHeight="1">
      <c r="A17" s="51" t="s">
        <v>134</v>
      </c>
      <c r="B17" s="15">
        <v>6283000</v>
      </c>
      <c r="C17" s="15">
        <v>5614000</v>
      </c>
      <c r="D17" s="15">
        <v>5835000</v>
      </c>
      <c r="E17" s="15">
        <v>5624000</v>
      </c>
      <c r="F17" s="15">
        <v>6778000</v>
      </c>
      <c r="G17" s="15">
        <v>6677000</v>
      </c>
      <c r="H17" s="15">
        <v>6768000</v>
      </c>
      <c r="I17" s="52"/>
    </row>
    <row r="18" spans="1:9" ht="15" customHeight="1">
      <c r="A18" s="51" t="s">
        <v>11</v>
      </c>
      <c r="B18" s="15">
        <v>44269000</v>
      </c>
      <c r="C18" s="15">
        <v>43783000</v>
      </c>
      <c r="D18" s="15">
        <v>43046000</v>
      </c>
      <c r="E18" s="15">
        <v>44469000</v>
      </c>
      <c r="F18" s="15">
        <v>45141000</v>
      </c>
      <c r="G18" s="15">
        <v>44858000</v>
      </c>
      <c r="H18" s="15">
        <v>43803000</v>
      </c>
      <c r="I18" s="52"/>
    </row>
    <row r="19" spans="1:9" ht="15" customHeight="1">
      <c r="A19" s="51" t="s">
        <v>135</v>
      </c>
      <c r="B19" s="15">
        <v>3623000</v>
      </c>
      <c r="C19" s="15">
        <v>3511000</v>
      </c>
      <c r="D19" s="15">
        <v>1941000</v>
      </c>
      <c r="E19" s="15">
        <v>1441000</v>
      </c>
      <c r="F19" s="15">
        <v>2224000</v>
      </c>
      <c r="G19" s="15">
        <v>1909000</v>
      </c>
      <c r="H19" s="15">
        <v>1588000</v>
      </c>
      <c r="I19" s="52"/>
    </row>
    <row r="20" spans="1:9" ht="15" customHeight="1">
      <c r="A20" s="51" t="s">
        <v>136</v>
      </c>
      <c r="B20" s="15" t="s">
        <v>137</v>
      </c>
      <c r="C20" s="15" t="s">
        <v>137</v>
      </c>
      <c r="D20" s="15" t="s">
        <v>137</v>
      </c>
      <c r="E20" s="15" t="s">
        <v>137</v>
      </c>
      <c r="F20" s="15" t="s">
        <v>137</v>
      </c>
      <c r="G20" s="15">
        <v>460000</v>
      </c>
      <c r="H20" s="15" t="s">
        <v>137</v>
      </c>
      <c r="I20" s="52"/>
    </row>
    <row r="21" spans="1:9" ht="15" customHeight="1">
      <c r="A21" s="51" t="s">
        <v>139</v>
      </c>
      <c r="B21" s="15">
        <v>61897000</v>
      </c>
      <c r="C21" s="15">
        <v>59664000</v>
      </c>
      <c r="D21" s="15">
        <v>57689000</v>
      </c>
      <c r="E21" s="15">
        <v>60239000</v>
      </c>
      <c r="F21" s="15">
        <v>63278000</v>
      </c>
      <c r="G21" s="15">
        <v>61185000</v>
      </c>
      <c r="H21" s="15">
        <v>59940000</v>
      </c>
      <c r="I21" s="52"/>
    </row>
    <row r="22" spans="1:9" ht="15" customHeight="1">
      <c r="A22" s="51" t="s">
        <v>140</v>
      </c>
      <c r="B22" s="15">
        <v>24526000</v>
      </c>
      <c r="C22" s="15">
        <v>25298000</v>
      </c>
      <c r="D22" s="15">
        <v>24801000</v>
      </c>
      <c r="E22" s="15">
        <v>25624000</v>
      </c>
      <c r="F22" s="15">
        <v>26261000</v>
      </c>
      <c r="G22" s="15">
        <v>26184000</v>
      </c>
      <c r="H22" s="15">
        <v>25612000</v>
      </c>
      <c r="I22" s="52"/>
    </row>
    <row r="23" spans="1:9" ht="15" customHeight="1">
      <c r="A23" s="51" t="s">
        <v>142</v>
      </c>
      <c r="B23" s="15">
        <v>101006000</v>
      </c>
      <c r="C23" s="15">
        <v>101155000</v>
      </c>
      <c r="D23" s="15">
        <v>98547000</v>
      </c>
      <c r="E23" s="15">
        <v>96845000</v>
      </c>
      <c r="F23" s="15">
        <v>97496000</v>
      </c>
      <c r="G23" s="15">
        <v>95488000</v>
      </c>
      <c r="H23" s="15">
        <v>90686000</v>
      </c>
      <c r="I23" s="52"/>
    </row>
    <row r="24" spans="1:9" ht="15" customHeight="1">
      <c r="A24" s="51" t="s">
        <v>143</v>
      </c>
      <c r="B24" s="15">
        <v>54488000</v>
      </c>
      <c r="C24" s="15">
        <v>52695000</v>
      </c>
      <c r="D24" s="15">
        <v>48998000</v>
      </c>
      <c r="E24" s="15">
        <v>47033000</v>
      </c>
      <c r="F24" s="15">
        <v>45044000</v>
      </c>
      <c r="G24" s="15">
        <v>42971000</v>
      </c>
      <c r="H24" s="15">
        <v>40903000</v>
      </c>
      <c r="I24" s="52"/>
    </row>
    <row r="25" spans="1:9" ht="15" customHeight="1">
      <c r="A25" s="51" t="s">
        <v>144</v>
      </c>
      <c r="B25" s="15">
        <v>2316000</v>
      </c>
      <c r="C25" s="15">
        <v>2387000</v>
      </c>
      <c r="D25" s="15">
        <v>2845000</v>
      </c>
      <c r="E25" s="15">
        <v>2917000</v>
      </c>
      <c r="F25" s="15">
        <v>2807000</v>
      </c>
      <c r="G25" s="15">
        <v>2785000</v>
      </c>
      <c r="H25" s="15">
        <v>2796000</v>
      </c>
      <c r="I25" s="52"/>
    </row>
    <row r="26" spans="1:9" ht="15" customHeight="1">
      <c r="A26" s="51" t="s">
        <v>145</v>
      </c>
      <c r="B26" s="15">
        <v>3474000</v>
      </c>
      <c r="C26" s="15">
        <v>3619000</v>
      </c>
      <c r="D26" s="15">
        <v>4301000</v>
      </c>
      <c r="E26" s="15">
        <v>4539000</v>
      </c>
      <c r="F26" s="15">
        <v>5787000</v>
      </c>
      <c r="G26" s="15">
        <v>5661000</v>
      </c>
      <c r="H26" s="15">
        <v>5828000</v>
      </c>
      <c r="I26" s="52"/>
    </row>
    <row r="27" spans="1:9" ht="15" customHeight="1">
      <c r="A27" s="51" t="s">
        <v>146</v>
      </c>
      <c r="B27" s="15">
        <v>185810000</v>
      </c>
      <c r="C27" s="15">
        <v>185154000</v>
      </c>
      <c r="D27" s="15">
        <v>179492000</v>
      </c>
      <c r="E27" s="15">
        <v>176958000</v>
      </c>
      <c r="F27" s="15">
        <v>177395000</v>
      </c>
      <c r="G27" s="15">
        <v>173089000</v>
      </c>
      <c r="H27" s="15">
        <v>165825000</v>
      </c>
      <c r="I27" s="52"/>
    </row>
    <row r="28" spans="1:9" ht="15" customHeight="1">
      <c r="A28" s="51" t="s">
        <v>148</v>
      </c>
      <c r="B28" s="15">
        <v>81493000</v>
      </c>
      <c r="C28" s="15">
        <v>77479000</v>
      </c>
      <c r="D28" s="15">
        <v>71782000</v>
      </c>
      <c r="E28" s="15">
        <v>66787000</v>
      </c>
      <c r="F28" s="15">
        <v>63115000</v>
      </c>
      <c r="G28" s="15">
        <v>57725000</v>
      </c>
      <c r="H28" s="15">
        <v>51896000</v>
      </c>
      <c r="I28" s="52"/>
    </row>
    <row r="29" spans="1:9" ht="15" customHeight="1">
      <c r="A29" s="51" t="s">
        <v>149</v>
      </c>
      <c r="B29" s="15">
        <v>104317000</v>
      </c>
      <c r="C29" s="15">
        <v>107675000</v>
      </c>
      <c r="D29" s="15">
        <v>107710000</v>
      </c>
      <c r="E29" s="15">
        <v>110171000</v>
      </c>
      <c r="F29" s="15">
        <v>114280000</v>
      </c>
      <c r="G29" s="15">
        <v>115364000</v>
      </c>
      <c r="H29" s="15">
        <v>113929000</v>
      </c>
      <c r="I29" s="52"/>
    </row>
    <row r="30" spans="1:9" ht="15" customHeight="1">
      <c r="A30" s="51" t="s">
        <v>150</v>
      </c>
      <c r="B30" s="15">
        <v>12760000</v>
      </c>
      <c r="C30" s="15">
        <v>12703000</v>
      </c>
      <c r="D30" s="15">
        <v>11637000</v>
      </c>
      <c r="E30" s="15">
        <v>11096000</v>
      </c>
      <c r="F30" s="15">
        <v>5239000</v>
      </c>
      <c r="G30" s="15">
        <v>5589000</v>
      </c>
      <c r="H30" s="15">
        <v>5899000</v>
      </c>
      <c r="I30" s="52"/>
    </row>
    <row r="31" spans="1:9" ht="15" customHeight="1">
      <c r="A31" s="51" t="s">
        <v>151</v>
      </c>
      <c r="B31" s="15">
        <v>5682000</v>
      </c>
      <c r="C31" s="15">
        <v>5560000</v>
      </c>
      <c r="D31" s="15">
        <v>5169000</v>
      </c>
      <c r="E31" s="15">
        <v>4751000</v>
      </c>
      <c r="F31" s="15">
        <v>2864000</v>
      </c>
      <c r="G31" s="15">
        <v>3046000</v>
      </c>
      <c r="H31" s="15">
        <v>3147000</v>
      </c>
      <c r="I31" s="52"/>
    </row>
    <row r="32" spans="1:9" ht="15" customHeight="1">
      <c r="A32" s="51" t="s">
        <v>152</v>
      </c>
      <c r="B32" s="15">
        <v>7078000</v>
      </c>
      <c r="C32" s="15">
        <v>7143000</v>
      </c>
      <c r="D32" s="15">
        <v>6468000</v>
      </c>
      <c r="E32" s="15">
        <v>6345000</v>
      </c>
      <c r="F32" s="15">
        <v>2375000</v>
      </c>
      <c r="G32" s="15">
        <v>2543000</v>
      </c>
      <c r="H32" s="15">
        <v>2752000</v>
      </c>
      <c r="I32" s="52"/>
    </row>
    <row r="33" spans="1:9" ht="15" customHeight="1">
      <c r="A33" s="51" t="s">
        <v>154</v>
      </c>
      <c r="B33" s="15">
        <v>31181000</v>
      </c>
      <c r="C33" s="15">
        <v>18242000</v>
      </c>
      <c r="D33" s="15">
        <v>17037000</v>
      </c>
      <c r="E33" s="15">
        <v>16695000</v>
      </c>
      <c r="F33" s="15">
        <v>18102000</v>
      </c>
      <c r="G33" s="15">
        <v>19510000</v>
      </c>
      <c r="H33" s="15">
        <v>20497000</v>
      </c>
      <c r="I33" s="52"/>
    </row>
    <row r="34" spans="1:9" ht="15" customHeight="1">
      <c r="A34" s="51" t="s">
        <v>156</v>
      </c>
      <c r="B34" s="15">
        <v>14822000</v>
      </c>
      <c r="C34" s="15" t="s">
        <v>137</v>
      </c>
      <c r="D34" s="15" t="s">
        <v>137</v>
      </c>
      <c r="E34" s="15" t="s">
        <v>137</v>
      </c>
      <c r="F34" s="15" t="s">
        <v>137</v>
      </c>
      <c r="G34" s="15" t="s">
        <v>137</v>
      </c>
      <c r="H34" s="15" t="s">
        <v>137</v>
      </c>
      <c r="I34" s="52"/>
    </row>
    <row r="35" spans="1:9" ht="15" customHeight="1">
      <c r="A35" s="51" t="s">
        <v>159</v>
      </c>
      <c r="B35" s="15" t="s">
        <v>137</v>
      </c>
      <c r="C35" s="15">
        <v>11798000</v>
      </c>
      <c r="D35" s="15">
        <v>9921000</v>
      </c>
      <c r="E35" s="15">
        <v>6131000</v>
      </c>
      <c r="F35" s="15">
        <v>5671000</v>
      </c>
      <c r="G35" s="15">
        <v>6149000</v>
      </c>
      <c r="H35" s="15">
        <v>5987000</v>
      </c>
      <c r="I35" s="52"/>
    </row>
    <row r="36" spans="1:9" ht="15" customHeight="1">
      <c r="A36" s="51" t="s">
        <v>5</v>
      </c>
      <c r="B36" s="15">
        <v>219295000</v>
      </c>
      <c r="C36" s="15">
        <v>204522000</v>
      </c>
      <c r="D36" s="15">
        <v>198825000</v>
      </c>
      <c r="E36" s="15">
        <v>199581000</v>
      </c>
      <c r="F36" s="15">
        <v>203706000</v>
      </c>
      <c r="G36" s="15">
        <v>204751000</v>
      </c>
      <c r="H36" s="15">
        <v>203105000</v>
      </c>
      <c r="I36" s="52"/>
    </row>
    <row r="37" spans="1:9" ht="15" customHeight="1">
      <c r="A37" s="51" t="s">
        <v>162</v>
      </c>
      <c r="B37" s="15">
        <v>5225000</v>
      </c>
      <c r="C37" s="15">
        <v>5257000</v>
      </c>
      <c r="D37" s="15">
        <v>1099000</v>
      </c>
      <c r="E37" s="15">
        <v>2708000</v>
      </c>
      <c r="F37" s="15">
        <v>1592000</v>
      </c>
      <c r="G37" s="15">
        <v>7670000</v>
      </c>
      <c r="H37" s="15">
        <v>6805000</v>
      </c>
      <c r="I37" s="52"/>
    </row>
    <row r="38" spans="1:9" ht="15" customHeight="1">
      <c r="A38" s="51" t="s">
        <v>164</v>
      </c>
      <c r="B38" s="15">
        <v>47060000</v>
      </c>
      <c r="C38" s="15">
        <v>46092000</v>
      </c>
      <c r="D38" s="15">
        <v>41433000</v>
      </c>
      <c r="E38" s="15">
        <v>38487000</v>
      </c>
      <c r="F38" s="15">
        <v>38410000</v>
      </c>
      <c r="G38" s="15">
        <v>37415000</v>
      </c>
      <c r="H38" s="15">
        <v>38080000</v>
      </c>
      <c r="I38" s="52"/>
    </row>
    <row r="39" spans="1:9" ht="15" customHeight="1">
      <c r="A39" s="51" t="s">
        <v>165</v>
      </c>
      <c r="B39" s="15">
        <v>6504000</v>
      </c>
      <c r="C39" s="15">
        <v>6998000</v>
      </c>
      <c r="D39" s="15">
        <v>6105000</v>
      </c>
      <c r="E39" s="15">
        <v>5814000</v>
      </c>
      <c r="F39" s="15">
        <v>4954000</v>
      </c>
      <c r="G39" s="15">
        <v>4652000</v>
      </c>
      <c r="H39" s="15">
        <v>5059000</v>
      </c>
      <c r="I39" s="52"/>
    </row>
    <row r="40" spans="1:9" ht="15" customHeight="1">
      <c r="A40" s="51" t="s">
        <v>166</v>
      </c>
      <c r="B40" s="15">
        <v>3979000</v>
      </c>
      <c r="C40" s="15">
        <v>3737000</v>
      </c>
      <c r="D40" s="15">
        <v>3922000</v>
      </c>
      <c r="E40" s="15">
        <v>3414000</v>
      </c>
      <c r="F40" s="15">
        <v>3306000</v>
      </c>
      <c r="G40" s="15">
        <v>3477000</v>
      </c>
      <c r="H40" s="15">
        <v>3373000</v>
      </c>
      <c r="I40" s="52"/>
    </row>
    <row r="41" spans="1:9" ht="15" customHeight="1">
      <c r="A41" s="51" t="s">
        <v>168</v>
      </c>
      <c r="B41" s="15" t="s">
        <v>137</v>
      </c>
      <c r="C41" s="15" t="s">
        <v>137</v>
      </c>
      <c r="D41" s="15" t="s">
        <v>137</v>
      </c>
      <c r="E41" s="15" t="s">
        <v>137</v>
      </c>
      <c r="F41" s="15">
        <v>2592000</v>
      </c>
      <c r="G41" s="15">
        <v>2554000</v>
      </c>
      <c r="H41" s="15">
        <v>2851000</v>
      </c>
      <c r="I41" s="52"/>
    </row>
    <row r="42" spans="1:9" ht="15" customHeight="1">
      <c r="A42" s="51" t="s">
        <v>170</v>
      </c>
      <c r="B42" s="15">
        <v>2979000</v>
      </c>
      <c r="C42" s="15">
        <v>3073000</v>
      </c>
      <c r="D42" s="15">
        <v>2816000</v>
      </c>
      <c r="E42" s="15">
        <v>2544000</v>
      </c>
      <c r="F42" s="15" t="s">
        <v>137</v>
      </c>
      <c r="G42" s="15" t="s">
        <v>137</v>
      </c>
      <c r="H42" s="15" t="s">
        <v>137</v>
      </c>
      <c r="I42" s="52"/>
    </row>
    <row r="43" spans="1:9" ht="15" customHeight="1">
      <c r="A43" s="51" t="s">
        <v>171</v>
      </c>
      <c r="B43" s="15">
        <v>1932000</v>
      </c>
      <c r="C43" s="15">
        <v>2017000</v>
      </c>
      <c r="D43" s="15" t="s">
        <v>137</v>
      </c>
      <c r="E43" s="15" t="s">
        <v>137</v>
      </c>
      <c r="F43" s="15" t="s">
        <v>137</v>
      </c>
      <c r="G43" s="15" t="s">
        <v>137</v>
      </c>
      <c r="H43" s="15" t="s">
        <v>137</v>
      </c>
      <c r="I43" s="52"/>
    </row>
    <row r="44" spans="1:9" ht="15" customHeight="1">
      <c r="A44" s="51" t="s">
        <v>172</v>
      </c>
      <c r="B44" s="15">
        <v>6765000</v>
      </c>
      <c r="C44" s="15">
        <v>6297000</v>
      </c>
      <c r="D44" s="15">
        <v>7811000</v>
      </c>
      <c r="E44" s="15">
        <v>7835000</v>
      </c>
      <c r="F44" s="15">
        <v>8300000</v>
      </c>
      <c r="G44" s="15">
        <v>8110000</v>
      </c>
      <c r="H44" s="15">
        <v>7525000</v>
      </c>
      <c r="I44" s="52"/>
    </row>
    <row r="45" spans="1:9" ht="15" customHeight="1">
      <c r="A45" s="51" t="s">
        <v>174</v>
      </c>
      <c r="B45" s="15">
        <v>22159000</v>
      </c>
      <c r="C45" s="15">
        <v>22122000</v>
      </c>
      <c r="D45" s="15">
        <v>20654000</v>
      </c>
      <c r="E45" s="15">
        <v>19607000</v>
      </c>
      <c r="F45" s="15">
        <v>19152000</v>
      </c>
      <c r="G45" s="15">
        <v>18793000</v>
      </c>
      <c r="H45" s="15">
        <v>18808000</v>
      </c>
      <c r="I45" s="52"/>
    </row>
    <row r="46" spans="1:9" ht="15" customHeight="1">
      <c r="A46" s="51" t="s">
        <v>175</v>
      </c>
      <c r="B46" s="15">
        <v>428000</v>
      </c>
      <c r="C46" s="15">
        <v>645000</v>
      </c>
      <c r="D46" s="15">
        <v>921000</v>
      </c>
      <c r="E46" s="15">
        <v>521000</v>
      </c>
      <c r="F46" s="15">
        <v>1021000</v>
      </c>
      <c r="G46" s="15">
        <v>966000</v>
      </c>
      <c r="H46" s="15">
        <v>2211000</v>
      </c>
      <c r="I46" s="52"/>
    </row>
    <row r="47" spans="1:9" ht="15" customHeight="1">
      <c r="A47" s="51" t="s">
        <v>176</v>
      </c>
      <c r="B47" s="15">
        <v>1876000</v>
      </c>
      <c r="C47" s="15">
        <v>3738000</v>
      </c>
      <c r="D47" s="15">
        <v>2256000</v>
      </c>
      <c r="E47" s="15">
        <v>2745000</v>
      </c>
      <c r="F47" s="15">
        <v>4810000</v>
      </c>
      <c r="G47" s="15">
        <v>4103000</v>
      </c>
      <c r="H47" s="15">
        <v>5587000</v>
      </c>
      <c r="I47" s="52"/>
    </row>
    <row r="48" spans="1:9" ht="15" customHeight="1">
      <c r="A48" s="51" t="s">
        <v>177</v>
      </c>
      <c r="B48" s="15">
        <v>729000</v>
      </c>
      <c r="C48" s="15">
        <v>667000</v>
      </c>
      <c r="D48" s="15">
        <v>565000</v>
      </c>
      <c r="E48" s="15">
        <v>551000</v>
      </c>
      <c r="F48" s="15">
        <v>287000</v>
      </c>
      <c r="G48" s="15">
        <v>309000</v>
      </c>
      <c r="H48" s="15">
        <v>327000</v>
      </c>
      <c r="I48" s="52"/>
    </row>
    <row r="49" spans="1:9" ht="15" customHeight="1">
      <c r="A49" s="51" t="s">
        <v>179</v>
      </c>
      <c r="B49" s="15" t="s">
        <v>137</v>
      </c>
      <c r="C49" s="15" t="s">
        <v>137</v>
      </c>
      <c r="D49" s="15" t="s">
        <v>137</v>
      </c>
      <c r="E49" s="15" t="s">
        <v>137</v>
      </c>
      <c r="F49" s="15" t="s">
        <v>137</v>
      </c>
      <c r="G49" s="15">
        <v>89000</v>
      </c>
      <c r="H49" s="15" t="s">
        <v>137</v>
      </c>
      <c r="I49" s="52"/>
    </row>
    <row r="50" spans="1:9" ht="15" customHeight="1">
      <c r="A50" s="51" t="s">
        <v>180</v>
      </c>
      <c r="B50" s="15">
        <v>77477000</v>
      </c>
      <c r="C50" s="15">
        <v>78521000</v>
      </c>
      <c r="D50" s="15">
        <v>66928000</v>
      </c>
      <c r="E50" s="15">
        <v>64619000</v>
      </c>
      <c r="F50" s="15">
        <v>65272000</v>
      </c>
      <c r="G50" s="15">
        <v>69345000</v>
      </c>
      <c r="H50" s="15">
        <v>71818000</v>
      </c>
      <c r="I50" s="52"/>
    </row>
    <row r="51" spans="1:9" ht="15" customHeight="1">
      <c r="A51" s="51" t="s">
        <v>181</v>
      </c>
      <c r="B51" s="15">
        <v>45661000</v>
      </c>
      <c r="C51" s="15">
        <v>33897000</v>
      </c>
      <c r="D51" s="15">
        <v>38132000</v>
      </c>
      <c r="E51" s="15">
        <v>40776000</v>
      </c>
      <c r="F51" s="15">
        <v>45443000</v>
      </c>
      <c r="G51" s="15">
        <v>45073000</v>
      </c>
      <c r="H51" s="15">
        <v>42882000</v>
      </c>
      <c r="I51" s="52"/>
    </row>
    <row r="52" spans="1:9" ht="15" customHeight="1">
      <c r="A52" s="51" t="s">
        <v>183</v>
      </c>
      <c r="B52" s="15">
        <v>-265000</v>
      </c>
      <c r="C52" s="15">
        <v>-114000</v>
      </c>
      <c r="D52" s="15">
        <v>139000</v>
      </c>
      <c r="E52" s="15">
        <v>183000</v>
      </c>
      <c r="F52" s="15">
        <v>453000</v>
      </c>
      <c r="G52" s="15">
        <v>801000</v>
      </c>
      <c r="H52" s="15">
        <v>1099000</v>
      </c>
      <c r="I52" s="52"/>
    </row>
    <row r="53" spans="1:9" ht="15" customHeight="1">
      <c r="A53" s="51" t="s">
        <v>184</v>
      </c>
      <c r="B53" s="15">
        <v>45396000</v>
      </c>
      <c r="C53" s="15">
        <v>33783000</v>
      </c>
      <c r="D53" s="15">
        <v>38271000</v>
      </c>
      <c r="E53" s="15">
        <v>40959000</v>
      </c>
      <c r="F53" s="15">
        <v>45896000</v>
      </c>
      <c r="G53" s="15">
        <v>45874000</v>
      </c>
      <c r="H53" s="15">
        <v>43981000</v>
      </c>
      <c r="I53" s="52"/>
    </row>
    <row r="54" spans="1:9" ht="15" customHeight="1">
      <c r="A54" s="51" t="s">
        <v>185</v>
      </c>
      <c r="B54" s="15">
        <v>1876000</v>
      </c>
      <c r="C54" s="15">
        <v>3738000</v>
      </c>
      <c r="D54" s="15">
        <v>2256000</v>
      </c>
      <c r="E54" s="15">
        <v>2745000</v>
      </c>
      <c r="F54" s="15">
        <v>4810000</v>
      </c>
      <c r="G54" s="15">
        <v>4103000</v>
      </c>
      <c r="H54" s="15">
        <v>5587000</v>
      </c>
      <c r="I54" s="52"/>
    </row>
    <row r="55" spans="1:9" ht="15" customHeight="1">
      <c r="A55" s="51" t="s">
        <v>186</v>
      </c>
      <c r="B55" s="15">
        <v>43520000</v>
      </c>
      <c r="C55" s="15">
        <v>30045000</v>
      </c>
      <c r="D55" s="15">
        <v>36015000</v>
      </c>
      <c r="E55" s="15">
        <v>38214000</v>
      </c>
      <c r="F55" s="15">
        <v>41086000</v>
      </c>
      <c r="G55" s="15">
        <v>41771000</v>
      </c>
      <c r="H55" s="15">
        <v>38394000</v>
      </c>
      <c r="I55" s="52"/>
    </row>
    <row r="56" spans="1:9" ht="15" customHeight="1">
      <c r="A56" s="51" t="s">
        <v>187</v>
      </c>
      <c r="B56" s="15">
        <v>6683000</v>
      </c>
      <c r="C56" s="15">
        <v>6780000</v>
      </c>
      <c r="D56" s="15">
        <v>6003000</v>
      </c>
      <c r="E56" s="15">
        <v>5816000</v>
      </c>
      <c r="F56" s="15">
        <v>2606000</v>
      </c>
      <c r="G56" s="15">
        <v>2788000</v>
      </c>
      <c r="H56" s="15">
        <v>3023000</v>
      </c>
      <c r="I56" s="52"/>
    </row>
    <row r="57" spans="1:9" ht="15" customHeight="1">
      <c r="A57" s="51" t="s">
        <v>188</v>
      </c>
      <c r="B57" s="15">
        <v>11981000</v>
      </c>
      <c r="C57" s="15">
        <v>8354000</v>
      </c>
      <c r="D57" s="15">
        <v>9344000</v>
      </c>
      <c r="E57" s="15">
        <v>7321000</v>
      </c>
      <c r="F57" s="15">
        <v>8805000</v>
      </c>
      <c r="G57" s="15">
        <v>8017000</v>
      </c>
      <c r="H57" s="15">
        <v>7613000</v>
      </c>
      <c r="I57" s="52"/>
    </row>
    <row r="58" spans="1:9" ht="15" customHeight="1">
      <c r="A58" s="51" t="s">
        <v>189</v>
      </c>
      <c r="B58" s="15" t="s">
        <v>137</v>
      </c>
      <c r="C58" s="15" t="s">
        <v>137</v>
      </c>
      <c r="D58" s="15" t="s">
        <v>137</v>
      </c>
      <c r="E58" s="15" t="s">
        <v>137</v>
      </c>
      <c r="F58" s="15" t="s">
        <v>137</v>
      </c>
      <c r="G58" s="15">
        <v>1491000</v>
      </c>
      <c r="H58" s="15">
        <v>519000</v>
      </c>
      <c r="I58" s="52"/>
    </row>
    <row r="59" spans="1:9" ht="15" customHeight="1">
      <c r="A59" s="51" t="s">
        <v>190</v>
      </c>
      <c r="B59" s="15">
        <v>288000</v>
      </c>
      <c r="C59" s="15">
        <v>295000</v>
      </c>
      <c r="D59" s="15">
        <v>305000</v>
      </c>
      <c r="E59" s="15">
        <v>317000</v>
      </c>
      <c r="F59" s="15">
        <v>323000</v>
      </c>
      <c r="G59" s="15">
        <v>323000</v>
      </c>
      <c r="H59" s="15">
        <v>332000</v>
      </c>
      <c r="I59" s="52"/>
    </row>
    <row r="60" spans="1:9" ht="15" customHeight="1">
      <c r="A60" s="51" t="s">
        <v>191</v>
      </c>
      <c r="B60" s="15">
        <v>2965000</v>
      </c>
      <c r="C60" s="15">
        <v>2648000</v>
      </c>
      <c r="D60" s="15">
        <v>2371000</v>
      </c>
      <c r="E60" s="15">
        <v>1805000</v>
      </c>
      <c r="F60" s="15">
        <v>2462000</v>
      </c>
      <c r="G60" s="15">
        <v>2362000</v>
      </c>
      <c r="H60" s="15">
        <v>3620000</v>
      </c>
      <c r="I60" s="52"/>
    </row>
    <row r="61" spans="1:9" ht="15" customHeight="1">
      <c r="A61" s="51" t="s">
        <v>193</v>
      </c>
      <c r="B61" s="15">
        <v>80785000</v>
      </c>
      <c r="C61" s="15">
        <v>85107000</v>
      </c>
      <c r="D61" s="15">
        <v>89354000</v>
      </c>
      <c r="E61" s="15">
        <v>90021000</v>
      </c>
      <c r="F61" s="15">
        <v>85777000</v>
      </c>
      <c r="G61" s="15">
        <v>76566000</v>
      </c>
      <c r="H61" s="15">
        <v>72978000</v>
      </c>
      <c r="I61" s="52"/>
    </row>
    <row r="62" spans="1:9" ht="15" customHeight="1">
      <c r="A62" s="51" t="s">
        <v>194</v>
      </c>
      <c r="B62" s="15">
        <v>-12085000</v>
      </c>
      <c r="C62" s="15">
        <v>-12136000</v>
      </c>
      <c r="D62" s="15">
        <v>-14362000</v>
      </c>
      <c r="E62" s="15">
        <v>-11690000</v>
      </c>
      <c r="F62" s="15">
        <v>-6355000</v>
      </c>
      <c r="G62" s="15">
        <v>-2722000</v>
      </c>
      <c r="H62" s="15">
        <v>47000</v>
      </c>
      <c r="I62" s="52"/>
    </row>
    <row r="63" spans="1:9" ht="15" customHeight="1">
      <c r="A63" s="51" t="s">
        <v>195</v>
      </c>
      <c r="B63" s="15">
        <v>1395000</v>
      </c>
      <c r="C63" s="15">
        <v>1030000</v>
      </c>
      <c r="D63" s="15">
        <v>1435000</v>
      </c>
      <c r="E63" s="15">
        <v>1022000</v>
      </c>
      <c r="F63" s="15" t="s">
        <v>137</v>
      </c>
      <c r="G63" s="15" t="s">
        <v>137</v>
      </c>
      <c r="H63" s="15" t="s">
        <v>137</v>
      </c>
      <c r="I63" s="52"/>
    </row>
    <row r="64" spans="1:9" ht="15" customHeight="1">
      <c r="A64" s="51" t="s">
        <v>196</v>
      </c>
      <c r="B64" s="15" t="s">
        <v>137</v>
      </c>
      <c r="C64" s="15">
        <v>1646000</v>
      </c>
      <c r="D64" s="15" t="s">
        <v>137</v>
      </c>
      <c r="E64" s="15" t="s">
        <v>137</v>
      </c>
      <c r="F64" s="15" t="s">
        <v>137</v>
      </c>
      <c r="G64" s="15" t="s">
        <v>137</v>
      </c>
      <c r="H64" s="15" t="s">
        <v>137</v>
      </c>
      <c r="I64" s="52"/>
    </row>
    <row r="65" spans="1:9" ht="15" customHeight="1">
      <c r="A65" s="51" t="s">
        <v>197</v>
      </c>
      <c r="B65" s="15">
        <v>-140000</v>
      </c>
      <c r="C65" s="15">
        <v>122000</v>
      </c>
      <c r="D65" s="15">
        <v>-315000</v>
      </c>
      <c r="E65" s="15">
        <v>-336000</v>
      </c>
      <c r="F65" s="15" t="s">
        <v>137</v>
      </c>
      <c r="G65" s="15" t="s">
        <v>137</v>
      </c>
      <c r="H65" s="15" t="s">
        <v>137</v>
      </c>
      <c r="I65" s="52"/>
    </row>
    <row r="66" spans="1:9" ht="15" customHeight="1">
      <c r="A66" s="51" t="s">
        <v>198</v>
      </c>
      <c r="B66" s="15" t="s">
        <v>137</v>
      </c>
      <c r="C66" s="15" t="s">
        <v>137</v>
      </c>
      <c r="D66" s="15" t="s">
        <v>137</v>
      </c>
      <c r="E66" s="15" t="s">
        <v>137</v>
      </c>
      <c r="F66" s="15">
        <v>-134000</v>
      </c>
      <c r="G66" s="15">
        <v>336000</v>
      </c>
      <c r="H66" s="15">
        <v>129000</v>
      </c>
      <c r="I66" s="52"/>
    </row>
    <row r="67" spans="1:9" ht="15" customHeight="1">
      <c r="A67" s="51" t="s">
        <v>199</v>
      </c>
      <c r="B67" s="15">
        <v>-712000</v>
      </c>
      <c r="C67" s="15">
        <v>-843000</v>
      </c>
      <c r="D67" s="15">
        <v>-990000</v>
      </c>
      <c r="E67" s="15">
        <v>-593000</v>
      </c>
      <c r="F67" s="15">
        <v>-679000</v>
      </c>
      <c r="G67" s="15">
        <v>-610000</v>
      </c>
      <c r="H67" s="15">
        <v>-763000</v>
      </c>
      <c r="I67" s="52"/>
    </row>
    <row r="68" spans="1:9" ht="15" customHeight="1">
      <c r="A68" s="51" t="s">
        <v>200</v>
      </c>
      <c r="B68" s="15">
        <v>-11542000</v>
      </c>
      <c r="C68" s="15">
        <v>-10181000</v>
      </c>
      <c r="D68" s="15">
        <v>-14232000</v>
      </c>
      <c r="E68" s="15">
        <v>-11597000</v>
      </c>
      <c r="F68" s="15">
        <v>-7168000</v>
      </c>
      <c r="G68" s="15">
        <v>-2996000</v>
      </c>
      <c r="H68" s="15">
        <v>-587000</v>
      </c>
      <c r="I68" s="52"/>
    </row>
    <row r="69" spans="1:9" ht="15" customHeight="1">
      <c r="A69" s="51" t="s">
        <v>202</v>
      </c>
      <c r="B69" s="15">
        <v>72496000</v>
      </c>
      <c r="C69" s="15">
        <v>77869000</v>
      </c>
      <c r="D69" s="15">
        <v>77798000</v>
      </c>
      <c r="E69" s="15">
        <v>80546000</v>
      </c>
      <c r="F69" s="15">
        <v>81394000</v>
      </c>
      <c r="G69" s="15">
        <v>76255000</v>
      </c>
      <c r="H69" s="15">
        <v>76343000</v>
      </c>
      <c r="I69" s="52"/>
    </row>
    <row r="70" spans="1:9" ht="15" customHeight="1">
      <c r="A70" s="51" t="s">
        <v>203</v>
      </c>
      <c r="B70" s="15">
        <v>7138000</v>
      </c>
      <c r="C70" s="15">
        <v>2953000</v>
      </c>
      <c r="D70" s="15" t="s">
        <v>137</v>
      </c>
      <c r="E70" s="15" t="s">
        <v>137</v>
      </c>
      <c r="F70" s="15" t="s">
        <v>137</v>
      </c>
      <c r="G70" s="15">
        <v>5084000</v>
      </c>
      <c r="H70" s="15">
        <v>5395000</v>
      </c>
      <c r="I70" s="52"/>
    </row>
    <row r="71" spans="1:9" ht="15" customHeight="1">
      <c r="A71" s="51" t="s">
        <v>204</v>
      </c>
      <c r="B71" s="15" t="s">
        <v>137</v>
      </c>
      <c r="C71" s="15" t="s">
        <v>137</v>
      </c>
      <c r="D71" s="15">
        <v>2737000</v>
      </c>
      <c r="E71" s="15">
        <v>3065000</v>
      </c>
      <c r="F71" s="15">
        <v>4543000</v>
      </c>
      <c r="G71" s="15" t="s">
        <v>137</v>
      </c>
      <c r="H71" s="15" t="s">
        <v>137</v>
      </c>
      <c r="I71" s="52"/>
    </row>
    <row r="72" spans="1:9" ht="15" customHeight="1">
      <c r="A72" s="51" t="s">
        <v>205</v>
      </c>
      <c r="B72" s="15">
        <v>79634000</v>
      </c>
      <c r="C72" s="15">
        <v>80822000</v>
      </c>
      <c r="D72" s="15">
        <v>80535000</v>
      </c>
      <c r="E72" s="15">
        <v>83611000</v>
      </c>
      <c r="F72" s="15">
        <v>85937000</v>
      </c>
      <c r="G72" s="15">
        <v>81339000</v>
      </c>
      <c r="H72" s="15">
        <v>81738000</v>
      </c>
      <c r="I72" s="52"/>
    </row>
    <row r="73" spans="1:9" ht="15" customHeight="1">
      <c r="A73" s="37"/>
      <c r="B73" s="37"/>
      <c r="C73" s="37"/>
      <c r="D73" s="37"/>
      <c r="E73" s="37"/>
      <c r="F73" s="37"/>
      <c r="G73" s="37"/>
      <c r="H73" s="37"/>
      <c r="I73" s="37"/>
    </row>
    <row r="74" spans="1:9" ht="15" customHeight="1">
      <c r="A74" s="44" t="s">
        <v>206</v>
      </c>
      <c r="B74" s="37"/>
      <c r="C74" s="37"/>
      <c r="D74" s="37"/>
      <c r="E74" s="37"/>
      <c r="F74" s="37"/>
      <c r="G74" s="37"/>
      <c r="H74" s="37"/>
      <c r="I74" s="37"/>
    </row>
    <row r="75" spans="1:9" ht="15" customHeight="1">
      <c r="A75" s="45" t="s">
        <v>115</v>
      </c>
      <c r="B75" s="47" t="s">
        <v>116</v>
      </c>
      <c r="C75" s="47" t="s">
        <v>117</v>
      </c>
      <c r="D75" s="47" t="s">
        <v>118</v>
      </c>
      <c r="E75" s="47" t="s">
        <v>119</v>
      </c>
      <c r="F75" s="47" t="s">
        <v>120</v>
      </c>
      <c r="G75" s="47" t="s">
        <v>121</v>
      </c>
      <c r="H75" s="47" t="s">
        <v>122</v>
      </c>
      <c r="I75" s="49"/>
    </row>
    <row r="76" spans="1:9" ht="15" customHeight="1">
      <c r="A76" s="45" t="s">
        <v>123</v>
      </c>
      <c r="B76" s="47" t="s">
        <v>124</v>
      </c>
      <c r="C76" s="47" t="s">
        <v>124</v>
      </c>
      <c r="D76" s="47" t="s">
        <v>124</v>
      </c>
      <c r="E76" s="47" t="s">
        <v>124</v>
      </c>
      <c r="F76" s="47" t="s">
        <v>124</v>
      </c>
      <c r="G76" s="47" t="s">
        <v>124</v>
      </c>
      <c r="H76" s="47" t="s">
        <v>124</v>
      </c>
      <c r="I76" s="49"/>
    </row>
    <row r="77" spans="1:9" ht="15" customHeight="1">
      <c r="A77" s="45" t="s">
        <v>125</v>
      </c>
      <c r="B77" s="47" t="s">
        <v>126</v>
      </c>
      <c r="C77" s="47" t="s">
        <v>127</v>
      </c>
      <c r="D77" s="47" t="s">
        <v>127</v>
      </c>
      <c r="E77" s="47" t="s">
        <v>127</v>
      </c>
      <c r="F77" s="47" t="s">
        <v>127</v>
      </c>
      <c r="G77" s="47" t="s">
        <v>127</v>
      </c>
      <c r="H77" s="47" t="s">
        <v>127</v>
      </c>
      <c r="I77" s="49"/>
    </row>
    <row r="78" spans="1:9" ht="15" customHeight="1">
      <c r="A78" s="45" t="s">
        <v>128</v>
      </c>
      <c r="B78" s="47" t="s">
        <v>129</v>
      </c>
      <c r="C78" s="47" t="s">
        <v>129</v>
      </c>
      <c r="D78" s="47" t="s">
        <v>129</v>
      </c>
      <c r="E78" s="47" t="s">
        <v>129</v>
      </c>
      <c r="F78" s="47" t="s">
        <v>129</v>
      </c>
      <c r="G78" s="47" t="s">
        <v>129</v>
      </c>
      <c r="H78" s="47" t="s">
        <v>129</v>
      </c>
      <c r="I78" s="49"/>
    </row>
    <row r="79" spans="1:9" ht="15" customHeight="1">
      <c r="A79" s="45" t="s">
        <v>130</v>
      </c>
      <c r="B79" s="47" t="s">
        <v>131</v>
      </c>
      <c r="C79" s="47" t="s">
        <v>131</v>
      </c>
      <c r="D79" s="47" t="s">
        <v>131</v>
      </c>
      <c r="E79" s="47" t="s">
        <v>131</v>
      </c>
      <c r="F79" s="47" t="s">
        <v>131</v>
      </c>
      <c r="G79" s="47" t="s">
        <v>131</v>
      </c>
      <c r="H79" s="47" t="s">
        <v>131</v>
      </c>
      <c r="I79" s="49"/>
    </row>
    <row r="80" spans="1:9" ht="15" customHeight="1">
      <c r="A80" s="51" t="s">
        <v>207</v>
      </c>
      <c r="B80" s="15">
        <v>510329000</v>
      </c>
      <c r="C80" s="15">
        <v>495761000</v>
      </c>
      <c r="D80" s="15">
        <v>481317000</v>
      </c>
      <c r="E80" s="15">
        <v>478614000</v>
      </c>
      <c r="F80" s="15">
        <v>482229000</v>
      </c>
      <c r="G80" s="15">
        <v>473076000</v>
      </c>
      <c r="H80" s="15">
        <v>466114000</v>
      </c>
      <c r="I80" s="52"/>
    </row>
    <row r="81" spans="1:9" ht="15" customHeight="1">
      <c r="A81" s="51" t="s">
        <v>208</v>
      </c>
      <c r="B81" s="15">
        <v>4076000</v>
      </c>
      <c r="C81" s="15">
        <v>4582000</v>
      </c>
      <c r="D81" s="15">
        <v>4556000</v>
      </c>
      <c r="E81" s="15">
        <v>3516000</v>
      </c>
      <c r="F81" s="15">
        <v>3422000</v>
      </c>
      <c r="G81" s="15">
        <v>3218000</v>
      </c>
      <c r="H81" s="15">
        <v>3048000</v>
      </c>
      <c r="I81" s="52"/>
    </row>
    <row r="82" spans="1:9" ht="15" customHeight="1">
      <c r="A82" s="51" t="s">
        <v>209</v>
      </c>
      <c r="B82" s="15">
        <v>514405000</v>
      </c>
      <c r="C82" s="15">
        <v>500343000</v>
      </c>
      <c r="D82" s="15">
        <v>485873000</v>
      </c>
      <c r="E82" s="15">
        <v>482130000</v>
      </c>
      <c r="F82" s="15">
        <v>485651000</v>
      </c>
      <c r="G82" s="15">
        <v>476294000</v>
      </c>
      <c r="H82" s="15">
        <v>469162000</v>
      </c>
      <c r="I82" s="52"/>
    </row>
    <row r="83" spans="1:9" ht="15" customHeight="1">
      <c r="A83" s="51" t="s">
        <v>210</v>
      </c>
      <c r="B83" s="15">
        <v>385301000</v>
      </c>
      <c r="C83" s="15">
        <v>373396000</v>
      </c>
      <c r="D83" s="15">
        <v>361256000</v>
      </c>
      <c r="E83" s="15">
        <v>360984000</v>
      </c>
      <c r="F83" s="15">
        <v>365086000</v>
      </c>
      <c r="G83" s="15">
        <v>358069000</v>
      </c>
      <c r="H83" s="15">
        <v>352488000</v>
      </c>
      <c r="I83" s="52"/>
    </row>
    <row r="84" spans="1:9" ht="15" customHeight="1">
      <c r="A84" s="51" t="s">
        <v>211</v>
      </c>
      <c r="B84" s="15">
        <v>107147000</v>
      </c>
      <c r="C84" s="15">
        <v>106510000</v>
      </c>
      <c r="D84" s="15">
        <v>101853000</v>
      </c>
      <c r="E84" s="15">
        <v>97041000</v>
      </c>
      <c r="F84" s="15">
        <v>93418000</v>
      </c>
      <c r="G84" s="15">
        <v>91353000</v>
      </c>
      <c r="H84" s="15">
        <v>88873000</v>
      </c>
      <c r="I84" s="52"/>
    </row>
    <row r="85" spans="1:9" ht="15" customHeight="1">
      <c r="A85" s="51" t="s">
        <v>212</v>
      </c>
      <c r="B85" s="15">
        <v>21957000</v>
      </c>
      <c r="C85" s="15">
        <v>20437000</v>
      </c>
      <c r="D85" s="15">
        <v>22764000</v>
      </c>
      <c r="E85" s="15">
        <v>24105000</v>
      </c>
      <c r="F85" s="15">
        <v>27147000</v>
      </c>
      <c r="G85" s="15">
        <v>26872000</v>
      </c>
      <c r="H85" s="15">
        <v>27801000</v>
      </c>
      <c r="I85" s="52"/>
    </row>
    <row r="86" spans="1:9" ht="15" customHeight="1">
      <c r="A86" s="51" t="s">
        <v>214</v>
      </c>
      <c r="B86" s="15">
        <v>1975000</v>
      </c>
      <c r="C86" s="15">
        <v>1978000</v>
      </c>
      <c r="D86" s="15">
        <v>2044000</v>
      </c>
      <c r="E86" s="15">
        <v>2027000</v>
      </c>
      <c r="F86" s="15">
        <v>2161000</v>
      </c>
      <c r="G86" s="15">
        <v>2072000</v>
      </c>
      <c r="H86" s="15">
        <v>1977000</v>
      </c>
      <c r="I86" s="52"/>
    </row>
    <row r="87" spans="1:9" ht="15" customHeight="1">
      <c r="A87" s="51" t="s">
        <v>215</v>
      </c>
      <c r="B87" s="15">
        <v>371000</v>
      </c>
      <c r="C87" s="15">
        <v>352000</v>
      </c>
      <c r="D87" s="15">
        <v>323000</v>
      </c>
      <c r="E87" s="15">
        <v>521000</v>
      </c>
      <c r="F87" s="15">
        <v>300000</v>
      </c>
      <c r="G87" s="15">
        <v>263000</v>
      </c>
      <c r="H87" s="15">
        <v>274000</v>
      </c>
      <c r="I87" s="52"/>
    </row>
    <row r="88" spans="1:9" ht="15" customHeight="1">
      <c r="A88" s="51" t="s">
        <v>216</v>
      </c>
      <c r="B88" s="15">
        <v>217000</v>
      </c>
      <c r="C88" s="15">
        <v>152000</v>
      </c>
      <c r="D88" s="15">
        <v>100000</v>
      </c>
      <c r="E88" s="15">
        <v>81000</v>
      </c>
      <c r="F88" s="15">
        <v>113000</v>
      </c>
      <c r="G88" s="15">
        <v>119000</v>
      </c>
      <c r="H88" s="15">
        <v>187000</v>
      </c>
      <c r="I88" s="52"/>
    </row>
    <row r="89" spans="1:9" ht="15" customHeight="1">
      <c r="A89" s="51" t="s">
        <v>217</v>
      </c>
      <c r="B89" s="15">
        <v>-2129000</v>
      </c>
      <c r="C89" s="15">
        <v>-2178000</v>
      </c>
      <c r="D89" s="15">
        <v>-2267000</v>
      </c>
      <c r="E89" s="15">
        <v>-2467000</v>
      </c>
      <c r="F89" s="15">
        <v>-2348000</v>
      </c>
      <c r="G89" s="15">
        <v>-2216000</v>
      </c>
      <c r="H89" s="15">
        <v>-2064000</v>
      </c>
      <c r="I89" s="52"/>
    </row>
    <row r="90" spans="1:9" ht="15" customHeight="1">
      <c r="A90" s="51" t="s">
        <v>218</v>
      </c>
      <c r="B90" s="15" t="s">
        <v>137</v>
      </c>
      <c r="C90" s="15">
        <v>-3136000</v>
      </c>
      <c r="D90" s="15" t="s">
        <v>137</v>
      </c>
      <c r="E90" s="15" t="s">
        <v>137</v>
      </c>
      <c r="F90" s="15" t="s">
        <v>137</v>
      </c>
      <c r="G90" s="15" t="s">
        <v>137</v>
      </c>
      <c r="H90" s="15" t="s">
        <v>137</v>
      </c>
      <c r="I90" s="52"/>
    </row>
    <row r="91" spans="1:9" ht="15" customHeight="1">
      <c r="A91" s="51" t="s">
        <v>219</v>
      </c>
      <c r="B91" s="15">
        <v>-8368000</v>
      </c>
      <c r="C91" s="15" t="s">
        <v>137</v>
      </c>
      <c r="D91" s="15" t="s">
        <v>137</v>
      </c>
      <c r="E91" s="15" t="s">
        <v>137</v>
      </c>
      <c r="F91" s="15" t="s">
        <v>137</v>
      </c>
      <c r="G91" s="15" t="s">
        <v>137</v>
      </c>
      <c r="H91" s="15" t="s">
        <v>137</v>
      </c>
      <c r="I91" s="52"/>
    </row>
    <row r="92" spans="1:9" ht="15" customHeight="1">
      <c r="A92" s="51" t="s">
        <v>220</v>
      </c>
      <c r="B92" s="15">
        <v>15875000</v>
      </c>
      <c r="C92" s="15">
        <v>10722000</v>
      </c>
      <c r="D92" s="15">
        <v>15680000</v>
      </c>
      <c r="E92" s="15" t="s">
        <v>137</v>
      </c>
      <c r="F92" s="15">
        <v>18610000</v>
      </c>
      <c r="G92" s="15">
        <v>19412000</v>
      </c>
      <c r="H92" s="15">
        <v>19352000</v>
      </c>
      <c r="I92" s="52"/>
    </row>
    <row r="93" spans="1:9" ht="15" customHeight="1">
      <c r="A93" s="51" t="s">
        <v>222</v>
      </c>
      <c r="B93" s="15">
        <v>-4415000</v>
      </c>
      <c r="C93" s="15">
        <v>4401000</v>
      </c>
      <c r="D93" s="15">
        <v>4817000</v>
      </c>
      <c r="E93" s="15" t="s">
        <v>137</v>
      </c>
      <c r="F93" s="15">
        <v>6189000</v>
      </c>
      <c r="G93" s="15">
        <v>5244000</v>
      </c>
      <c r="H93" s="15">
        <v>6385000</v>
      </c>
      <c r="I93" s="52"/>
    </row>
    <row r="94" spans="1:9" ht="15" customHeight="1">
      <c r="A94" s="51" t="s">
        <v>223</v>
      </c>
      <c r="B94" s="15">
        <v>11460000</v>
      </c>
      <c r="C94" s="15">
        <v>15123000</v>
      </c>
      <c r="D94" s="15">
        <v>20497000</v>
      </c>
      <c r="E94" s="15">
        <v>21638000</v>
      </c>
      <c r="F94" s="15">
        <v>24799000</v>
      </c>
      <c r="G94" s="15">
        <v>24656000</v>
      </c>
      <c r="H94" s="15">
        <v>25737000</v>
      </c>
      <c r="I94" s="52"/>
    </row>
    <row r="95" spans="1:9" ht="15" customHeight="1">
      <c r="A95" s="51" t="s">
        <v>224</v>
      </c>
      <c r="B95" s="15">
        <v>2763000</v>
      </c>
      <c r="C95" s="15">
        <v>2998000</v>
      </c>
      <c r="D95" s="15">
        <v>3454000</v>
      </c>
      <c r="E95" s="15" t="s">
        <v>137</v>
      </c>
      <c r="F95" s="15">
        <v>6165000</v>
      </c>
      <c r="G95" s="15">
        <v>6377000</v>
      </c>
      <c r="H95" s="15">
        <v>5611000</v>
      </c>
      <c r="I95" s="52"/>
    </row>
    <row r="96" spans="1:9" ht="15" customHeight="1">
      <c r="A96" s="51" t="s">
        <v>225</v>
      </c>
      <c r="B96" s="15">
        <v>493000</v>
      </c>
      <c r="C96" s="15">
        <v>405000</v>
      </c>
      <c r="D96" s="15">
        <v>495000</v>
      </c>
      <c r="E96" s="15" t="s">
        <v>137</v>
      </c>
      <c r="F96" s="15">
        <v>810000</v>
      </c>
      <c r="G96" s="15">
        <v>719000</v>
      </c>
      <c r="H96" s="15">
        <v>622000</v>
      </c>
      <c r="I96" s="52"/>
    </row>
    <row r="97" spans="1:9" ht="15" customHeight="1">
      <c r="A97" s="51" t="s">
        <v>226</v>
      </c>
      <c r="B97" s="15">
        <v>1495000</v>
      </c>
      <c r="C97" s="15">
        <v>1377000</v>
      </c>
      <c r="D97" s="15">
        <v>1510000</v>
      </c>
      <c r="E97" s="15" t="s">
        <v>137</v>
      </c>
      <c r="F97" s="15">
        <v>1529000</v>
      </c>
      <c r="G97" s="15">
        <v>1523000</v>
      </c>
      <c r="H97" s="15">
        <v>1766000</v>
      </c>
      <c r="I97" s="52"/>
    </row>
    <row r="98" spans="1:9" ht="15" customHeight="1">
      <c r="A98" s="51" t="s">
        <v>227</v>
      </c>
      <c r="B98" s="15">
        <v>4751000</v>
      </c>
      <c r="C98" s="15">
        <v>4780000</v>
      </c>
      <c r="D98" s="15">
        <v>5459000</v>
      </c>
      <c r="E98" s="15">
        <v>7584000</v>
      </c>
      <c r="F98" s="15">
        <v>8504000</v>
      </c>
      <c r="G98" s="15">
        <v>8619000</v>
      </c>
      <c r="H98" s="15">
        <v>7999000</v>
      </c>
      <c r="I98" s="52"/>
    </row>
    <row r="99" spans="1:9" ht="15" customHeight="1">
      <c r="A99" s="51" t="s">
        <v>228</v>
      </c>
      <c r="B99" s="15">
        <v>-361000</v>
      </c>
      <c r="C99" s="15">
        <v>-22000</v>
      </c>
      <c r="D99" s="15">
        <v>1054000</v>
      </c>
      <c r="E99" s="15" t="s">
        <v>137</v>
      </c>
      <c r="F99" s="15">
        <v>-387000</v>
      </c>
      <c r="G99" s="15">
        <v>-72000</v>
      </c>
      <c r="H99" s="15">
        <v>38000</v>
      </c>
      <c r="I99" s="52"/>
    </row>
    <row r="100" spans="1:9" ht="15" customHeight="1">
      <c r="A100" s="51" t="s">
        <v>229</v>
      </c>
      <c r="B100" s="15">
        <v>-16000</v>
      </c>
      <c r="C100" s="15">
        <v>-12000</v>
      </c>
      <c r="D100" s="15">
        <v>51000</v>
      </c>
      <c r="E100" s="15" t="s">
        <v>137</v>
      </c>
      <c r="F100" s="15">
        <v>-55000</v>
      </c>
      <c r="G100" s="15">
        <v>37000</v>
      </c>
      <c r="H100" s="15">
        <v>-8000</v>
      </c>
      <c r="I100" s="52"/>
    </row>
    <row r="101" spans="1:9" ht="15" customHeight="1">
      <c r="A101" s="51" t="s">
        <v>230</v>
      </c>
      <c r="B101" s="15">
        <v>-93000</v>
      </c>
      <c r="C101" s="15">
        <v>-146000</v>
      </c>
      <c r="D101" s="15">
        <v>-360000</v>
      </c>
      <c r="E101" s="15" t="s">
        <v>137</v>
      </c>
      <c r="F101" s="15">
        <v>-77000</v>
      </c>
      <c r="G101" s="15">
        <v>-479000</v>
      </c>
      <c r="H101" s="15">
        <v>-48000</v>
      </c>
      <c r="I101" s="52"/>
    </row>
    <row r="102" spans="1:9" ht="15" customHeight="1">
      <c r="A102" s="51" t="s">
        <v>231</v>
      </c>
      <c r="B102" s="15">
        <v>-470000</v>
      </c>
      <c r="C102" s="15">
        <v>-180000</v>
      </c>
      <c r="D102" s="15">
        <v>745000</v>
      </c>
      <c r="E102" s="15">
        <v>-1026000</v>
      </c>
      <c r="F102" s="15">
        <v>-519000</v>
      </c>
      <c r="G102" s="15">
        <v>-514000</v>
      </c>
      <c r="H102" s="15">
        <v>-18000</v>
      </c>
      <c r="I102" s="52"/>
    </row>
    <row r="103" spans="1:9" ht="15" customHeight="1">
      <c r="A103" s="51" t="s">
        <v>232</v>
      </c>
      <c r="B103" s="15">
        <v>4281000</v>
      </c>
      <c r="C103" s="15">
        <v>4600000</v>
      </c>
      <c r="D103" s="15">
        <v>6204000</v>
      </c>
      <c r="E103" s="15">
        <v>6558000</v>
      </c>
      <c r="F103" s="15">
        <v>7985000</v>
      </c>
      <c r="G103" s="15">
        <v>8105000</v>
      </c>
      <c r="H103" s="15">
        <v>7981000</v>
      </c>
      <c r="I103" s="52"/>
    </row>
    <row r="104" spans="1:9" ht="15" customHeight="1">
      <c r="A104" s="51" t="s">
        <v>234</v>
      </c>
      <c r="B104" s="15" t="s">
        <v>137</v>
      </c>
      <c r="C104" s="15" t="s">
        <v>137</v>
      </c>
      <c r="D104" s="15">
        <v>14293000</v>
      </c>
      <c r="E104" s="15">
        <v>15080000</v>
      </c>
      <c r="F104" s="15">
        <v>16814000</v>
      </c>
      <c r="G104" s="15">
        <v>16551000</v>
      </c>
      <c r="H104" s="15">
        <v>17756000</v>
      </c>
      <c r="I104" s="52"/>
    </row>
    <row r="105" spans="1:9" ht="15" customHeight="1">
      <c r="A105" s="51" t="s">
        <v>235</v>
      </c>
      <c r="B105" s="15" t="s">
        <v>137</v>
      </c>
      <c r="C105" s="15" t="s">
        <v>137</v>
      </c>
      <c r="D105" s="15" t="s">
        <v>137</v>
      </c>
      <c r="E105" s="15" t="s">
        <v>137</v>
      </c>
      <c r="F105" s="15">
        <v>285000</v>
      </c>
      <c r="G105" s="15">
        <v>144000</v>
      </c>
      <c r="H105" s="15" t="s">
        <v>137</v>
      </c>
      <c r="I105" s="52"/>
    </row>
    <row r="106" spans="1:9" ht="15" customHeight="1">
      <c r="A106" s="51" t="s">
        <v>236</v>
      </c>
      <c r="B106" s="15">
        <v>7179000</v>
      </c>
      <c r="C106" s="15">
        <v>10523000</v>
      </c>
      <c r="D106" s="15">
        <v>14293000</v>
      </c>
      <c r="E106" s="15">
        <v>15080000</v>
      </c>
      <c r="F106" s="15">
        <v>17099000</v>
      </c>
      <c r="G106" s="15">
        <v>16695000</v>
      </c>
      <c r="H106" s="15">
        <v>17756000</v>
      </c>
      <c r="I106" s="52"/>
    </row>
    <row r="107" spans="1:9" ht="15" customHeight="1">
      <c r="A107" s="51" t="s">
        <v>237</v>
      </c>
      <c r="B107" s="15">
        <v>-509000</v>
      </c>
      <c r="C107" s="15">
        <v>-661000</v>
      </c>
      <c r="D107" s="15">
        <v>-650000</v>
      </c>
      <c r="E107" s="15">
        <v>-386000</v>
      </c>
      <c r="F107" s="15">
        <v>-736000</v>
      </c>
      <c r="G107" s="15">
        <v>-673000</v>
      </c>
      <c r="H107" s="15">
        <v>-757000</v>
      </c>
      <c r="I107" s="52"/>
    </row>
    <row r="108" spans="1:9" ht="15" customHeight="1">
      <c r="A108" s="51" t="s">
        <v>238</v>
      </c>
      <c r="B108" s="15">
        <v>6670000</v>
      </c>
      <c r="C108" s="15">
        <v>9862000</v>
      </c>
      <c r="D108" s="15">
        <v>13643000</v>
      </c>
      <c r="E108" s="15">
        <v>14694000</v>
      </c>
      <c r="F108" s="15">
        <v>16363000</v>
      </c>
      <c r="G108" s="15">
        <v>16022000</v>
      </c>
      <c r="H108" s="15">
        <v>16999000</v>
      </c>
      <c r="I108" s="52"/>
    </row>
    <row r="109" spans="1:9" ht="15" customHeight="1">
      <c r="A109" s="51" t="s">
        <v>239</v>
      </c>
      <c r="B109" s="15">
        <v>2929000</v>
      </c>
      <c r="C109" s="15">
        <v>2995000</v>
      </c>
      <c r="D109" s="15">
        <v>3101000</v>
      </c>
      <c r="E109" s="15">
        <v>3207000</v>
      </c>
      <c r="F109" s="15">
        <v>3230000</v>
      </c>
      <c r="G109" s="15">
        <v>3269000</v>
      </c>
      <c r="H109" s="15">
        <v>3374000</v>
      </c>
      <c r="I109" s="52"/>
    </row>
    <row r="110" spans="1:9" ht="15" customHeight="1">
      <c r="A110" s="51" t="s">
        <v>240</v>
      </c>
      <c r="B110" s="15">
        <v>2945000</v>
      </c>
      <c r="C110" s="15">
        <v>3010000</v>
      </c>
      <c r="D110" s="15">
        <v>3112000</v>
      </c>
      <c r="E110" s="15">
        <v>3217000</v>
      </c>
      <c r="F110" s="15">
        <v>3243000</v>
      </c>
      <c r="G110" s="15">
        <v>3283000</v>
      </c>
      <c r="H110" s="15">
        <v>3389000</v>
      </c>
      <c r="I110" s="52"/>
    </row>
    <row r="111" spans="1:9" ht="15" customHeight="1">
      <c r="A111" s="51" t="s">
        <v>241</v>
      </c>
      <c r="B111" s="15">
        <v>2878000</v>
      </c>
      <c r="C111" s="15">
        <v>2952000</v>
      </c>
      <c r="D111" s="15">
        <v>3048000</v>
      </c>
      <c r="E111" s="15">
        <v>3162000</v>
      </c>
      <c r="F111" s="15">
        <v>3228000</v>
      </c>
      <c r="G111" s="15">
        <v>3233000</v>
      </c>
      <c r="H111" s="15">
        <v>3314000</v>
      </c>
      <c r="I111" s="52"/>
    </row>
    <row r="112" spans="1:9" ht="15" customHeight="1">
      <c r="A112" s="51" t="s">
        <v>242</v>
      </c>
      <c r="B112" s="15" t="s">
        <v>137</v>
      </c>
      <c r="C112" s="15" t="s">
        <v>137</v>
      </c>
      <c r="D112" s="15">
        <v>4.4000000000000004</v>
      </c>
      <c r="E112" s="15">
        <v>4.58</v>
      </c>
      <c r="F112" s="15">
        <v>5.01</v>
      </c>
      <c r="G112" s="15">
        <v>4.87</v>
      </c>
      <c r="H112" s="15">
        <v>5.04</v>
      </c>
      <c r="I112" s="52"/>
    </row>
    <row r="113" spans="1:9" ht="15" customHeight="1">
      <c r="A113" s="51" t="s">
        <v>244</v>
      </c>
      <c r="B113" s="15" t="s">
        <v>137</v>
      </c>
      <c r="C113" s="15" t="s">
        <v>137</v>
      </c>
      <c r="D113" s="15" t="s">
        <v>137</v>
      </c>
      <c r="E113" s="15" t="s">
        <v>137</v>
      </c>
      <c r="F113" s="15">
        <v>0.06</v>
      </c>
      <c r="G113" s="15">
        <v>0.03</v>
      </c>
      <c r="H113" s="15" t="s">
        <v>137</v>
      </c>
      <c r="I113" s="52"/>
    </row>
    <row r="114" spans="1:9" ht="15" customHeight="1">
      <c r="A114" s="51" t="s">
        <v>245</v>
      </c>
      <c r="B114" s="15">
        <v>2.2799999999999998</v>
      </c>
      <c r="C114" s="15">
        <v>3.29</v>
      </c>
      <c r="D114" s="15">
        <v>4.4000000000000004</v>
      </c>
      <c r="E114" s="15">
        <v>4.58</v>
      </c>
      <c r="F114" s="15">
        <v>5.07</v>
      </c>
      <c r="G114" s="15">
        <v>4.9000000000000004</v>
      </c>
      <c r="H114" s="15">
        <v>5.04</v>
      </c>
      <c r="I114" s="52"/>
    </row>
    <row r="115" spans="1:9" ht="15" customHeight="1">
      <c r="A115" s="51" t="s">
        <v>246</v>
      </c>
      <c r="B115" s="15" t="s">
        <v>137</v>
      </c>
      <c r="C115" s="15" t="s">
        <v>137</v>
      </c>
      <c r="D115" s="15">
        <v>4.38</v>
      </c>
      <c r="E115" s="15">
        <v>4.57</v>
      </c>
      <c r="F115" s="15">
        <v>4.99</v>
      </c>
      <c r="G115" s="15">
        <v>4.8499999999999996</v>
      </c>
      <c r="H115" s="15">
        <v>5.0199999999999996</v>
      </c>
      <c r="I115" s="52"/>
    </row>
    <row r="116" spans="1:9" ht="15" customHeight="1">
      <c r="A116" s="51" t="s">
        <v>247</v>
      </c>
      <c r="B116" s="15" t="s">
        <v>137</v>
      </c>
      <c r="C116" s="15" t="s">
        <v>137</v>
      </c>
      <c r="D116" s="15" t="s">
        <v>137</v>
      </c>
      <c r="E116" s="15" t="s">
        <v>137</v>
      </c>
      <c r="F116" s="15">
        <v>0.06</v>
      </c>
      <c r="G116" s="15">
        <v>0.03</v>
      </c>
      <c r="H116" s="15" t="s">
        <v>137</v>
      </c>
      <c r="I116" s="52"/>
    </row>
    <row r="117" spans="1:9" ht="15" customHeight="1">
      <c r="A117" s="51" t="s">
        <v>248</v>
      </c>
      <c r="B117" s="15">
        <v>2.2599999999999998</v>
      </c>
      <c r="C117" s="15">
        <v>3.28</v>
      </c>
      <c r="D117" s="15">
        <v>4.38</v>
      </c>
      <c r="E117" s="15">
        <v>4.57</v>
      </c>
      <c r="F117" s="15">
        <v>5.05</v>
      </c>
      <c r="G117" s="15">
        <v>4.88</v>
      </c>
      <c r="H117" s="15">
        <v>5.0199999999999996</v>
      </c>
      <c r="I117" s="52"/>
    </row>
    <row r="118" spans="1:9" ht="15" customHeight="1">
      <c r="A118" s="51" t="s">
        <v>249</v>
      </c>
      <c r="B118" s="15">
        <v>2.08</v>
      </c>
      <c r="C118" s="15">
        <v>2.04</v>
      </c>
      <c r="D118" s="15">
        <v>2</v>
      </c>
      <c r="E118" s="15">
        <v>1.96</v>
      </c>
      <c r="F118" s="15">
        <v>1.92</v>
      </c>
      <c r="G118" s="15">
        <v>1.88</v>
      </c>
      <c r="H118" s="15">
        <v>1.59</v>
      </c>
      <c r="I118" s="52"/>
    </row>
    <row r="119" spans="1:9" ht="15" customHeight="1">
      <c r="A119" s="51" t="s">
        <v>251</v>
      </c>
      <c r="B119" s="15">
        <v>2200000</v>
      </c>
      <c r="C119" s="15">
        <v>2300000</v>
      </c>
      <c r="D119" s="15">
        <v>2300000</v>
      </c>
      <c r="E119" s="15">
        <v>2200000</v>
      </c>
      <c r="F119" s="15">
        <v>2200000</v>
      </c>
      <c r="G119" s="15">
        <v>2200000</v>
      </c>
      <c r="H119" s="15">
        <v>2200000</v>
      </c>
      <c r="I119" s="52"/>
    </row>
    <row r="120" spans="1:9" ht="15" customHeight="1">
      <c r="A120" s="51" t="s">
        <v>252</v>
      </c>
      <c r="B120" s="15">
        <v>223968</v>
      </c>
      <c r="C120" s="15">
        <v>229858</v>
      </c>
      <c r="D120" s="15">
        <v>236471</v>
      </c>
      <c r="E120" s="15">
        <v>243327</v>
      </c>
      <c r="F120" s="15">
        <v>249876</v>
      </c>
      <c r="G120" s="15">
        <v>255758</v>
      </c>
      <c r="H120" s="15">
        <v>263499</v>
      </c>
      <c r="I120" s="52"/>
    </row>
    <row r="121" spans="1:9" ht="15" customHeight="1">
      <c r="A121" s="51" t="s">
        <v>253</v>
      </c>
      <c r="B121" s="15">
        <v>-226000</v>
      </c>
      <c r="C121" s="15">
        <v>2540000</v>
      </c>
      <c r="D121" s="15" t="s">
        <v>137</v>
      </c>
      <c r="E121" s="15" t="s">
        <v>137</v>
      </c>
      <c r="F121" s="15" t="s">
        <v>137</v>
      </c>
      <c r="G121" s="15" t="s">
        <v>137</v>
      </c>
      <c r="H121" s="15" t="s">
        <v>137</v>
      </c>
      <c r="I121" s="52"/>
    </row>
    <row r="122" spans="1:9" ht="15" customHeight="1">
      <c r="A122" s="37"/>
      <c r="B122" s="37"/>
      <c r="C122" s="37"/>
      <c r="D122" s="37"/>
      <c r="E122" s="37"/>
      <c r="F122" s="37"/>
      <c r="G122" s="37"/>
      <c r="H122" s="37"/>
      <c r="I122" s="37"/>
    </row>
    <row r="123" spans="1:9" ht="15" customHeight="1">
      <c r="A123" s="44" t="s">
        <v>254</v>
      </c>
      <c r="B123" s="37"/>
      <c r="C123" s="37"/>
      <c r="D123" s="37"/>
      <c r="E123" s="37"/>
      <c r="F123" s="37"/>
      <c r="G123" s="37"/>
      <c r="H123" s="37"/>
      <c r="I123" s="37"/>
    </row>
    <row r="124" spans="1:9" ht="15" customHeight="1">
      <c r="A124" s="45" t="s">
        <v>115</v>
      </c>
      <c r="B124" s="47" t="s">
        <v>116</v>
      </c>
      <c r="C124" s="47" t="s">
        <v>117</v>
      </c>
      <c r="D124" s="47" t="s">
        <v>118</v>
      </c>
      <c r="E124" s="47" t="s">
        <v>119</v>
      </c>
      <c r="F124" s="47" t="s">
        <v>120</v>
      </c>
      <c r="G124" s="47" t="s">
        <v>121</v>
      </c>
      <c r="H124" s="47" t="s">
        <v>122</v>
      </c>
      <c r="I124" s="49"/>
    </row>
    <row r="125" spans="1:9" ht="15" customHeight="1">
      <c r="A125" s="45" t="s">
        <v>123</v>
      </c>
      <c r="B125" s="47" t="s">
        <v>124</v>
      </c>
      <c r="C125" s="47" t="s">
        <v>124</v>
      </c>
      <c r="D125" s="47" t="s">
        <v>124</v>
      </c>
      <c r="E125" s="47" t="s">
        <v>124</v>
      </c>
      <c r="F125" s="47" t="s">
        <v>124</v>
      </c>
      <c r="G125" s="47" t="s">
        <v>124</v>
      </c>
      <c r="H125" s="47" t="s">
        <v>124</v>
      </c>
      <c r="I125" s="49"/>
    </row>
    <row r="126" spans="1:9" ht="15" customHeight="1">
      <c r="A126" s="45" t="s">
        <v>125</v>
      </c>
      <c r="B126" s="47" t="s">
        <v>126</v>
      </c>
      <c r="C126" s="47" t="s">
        <v>127</v>
      </c>
      <c r="D126" s="47" t="s">
        <v>127</v>
      </c>
      <c r="E126" s="47" t="s">
        <v>127</v>
      </c>
      <c r="F126" s="47" t="s">
        <v>127</v>
      </c>
      <c r="G126" s="47" t="s">
        <v>127</v>
      </c>
      <c r="H126" s="47" t="s">
        <v>127</v>
      </c>
      <c r="I126" s="49"/>
    </row>
    <row r="127" spans="1:9" ht="15" customHeight="1">
      <c r="A127" s="45" t="s">
        <v>128</v>
      </c>
      <c r="B127" s="47" t="s">
        <v>129</v>
      </c>
      <c r="C127" s="47" t="s">
        <v>129</v>
      </c>
      <c r="D127" s="47" t="s">
        <v>129</v>
      </c>
      <c r="E127" s="47" t="s">
        <v>129</v>
      </c>
      <c r="F127" s="47" t="s">
        <v>129</v>
      </c>
      <c r="G127" s="47" t="s">
        <v>129</v>
      </c>
      <c r="H127" s="47" t="s">
        <v>129</v>
      </c>
      <c r="I127" s="49"/>
    </row>
    <row r="128" spans="1:9" ht="15" customHeight="1">
      <c r="A128" s="45" t="s">
        <v>130</v>
      </c>
      <c r="B128" s="47" t="s">
        <v>131</v>
      </c>
      <c r="C128" s="47" t="s">
        <v>131</v>
      </c>
      <c r="D128" s="47" t="s">
        <v>131</v>
      </c>
      <c r="E128" s="47" t="s">
        <v>131</v>
      </c>
      <c r="F128" s="47" t="s">
        <v>131</v>
      </c>
      <c r="G128" s="47" t="s">
        <v>131</v>
      </c>
      <c r="H128" s="47" t="s">
        <v>131</v>
      </c>
      <c r="I128" s="49"/>
    </row>
    <row r="129" spans="1:9" ht="15" customHeight="1">
      <c r="A129" s="51" t="s">
        <v>257</v>
      </c>
      <c r="B129" s="15">
        <v>85107000</v>
      </c>
      <c r="C129" s="15">
        <v>89354000</v>
      </c>
      <c r="D129" s="15">
        <v>90021000</v>
      </c>
      <c r="E129" s="15">
        <v>85777000</v>
      </c>
      <c r="F129" s="15">
        <v>76566000</v>
      </c>
      <c r="G129" s="15">
        <v>72978000</v>
      </c>
      <c r="H129" s="15">
        <v>68691000</v>
      </c>
      <c r="I129" s="52"/>
    </row>
    <row r="130" spans="1:9" ht="15" customHeight="1">
      <c r="A130" s="51" t="s">
        <v>259</v>
      </c>
      <c r="B130" s="15">
        <v>2361000</v>
      </c>
      <c r="C130" s="15" t="s">
        <v>137</v>
      </c>
      <c r="D130" s="15" t="s">
        <v>137</v>
      </c>
      <c r="E130" s="15" t="s">
        <v>137</v>
      </c>
      <c r="F130" s="15" t="s">
        <v>137</v>
      </c>
      <c r="G130" s="15" t="s">
        <v>137</v>
      </c>
      <c r="H130" s="15" t="s">
        <v>137</v>
      </c>
      <c r="I130" s="52"/>
    </row>
    <row r="131" spans="1:9" ht="15" customHeight="1">
      <c r="A131" s="51" t="s">
        <v>260</v>
      </c>
      <c r="B131" s="15">
        <v>6102000</v>
      </c>
      <c r="C131" s="15">
        <v>6124000</v>
      </c>
      <c r="D131" s="15">
        <v>6216000</v>
      </c>
      <c r="E131" s="15">
        <v>6294000</v>
      </c>
      <c r="F131" s="15">
        <v>6185000</v>
      </c>
      <c r="G131" s="15">
        <v>6139000</v>
      </c>
      <c r="H131" s="15">
        <v>5361000</v>
      </c>
      <c r="I131" s="52"/>
    </row>
    <row r="132" spans="1:9" ht="15" customHeight="1">
      <c r="A132" s="51" t="s">
        <v>261</v>
      </c>
      <c r="B132" s="15">
        <v>7234000</v>
      </c>
      <c r="C132" s="15">
        <v>7975000</v>
      </c>
      <c r="D132" s="15">
        <v>8090000</v>
      </c>
      <c r="E132" s="15">
        <v>4148000</v>
      </c>
      <c r="F132" s="15">
        <v>950000</v>
      </c>
      <c r="G132" s="15">
        <v>6254000</v>
      </c>
      <c r="H132" s="15">
        <v>7341000</v>
      </c>
      <c r="I132" s="52"/>
    </row>
    <row r="133" spans="1:9" ht="15" customHeight="1">
      <c r="A133" s="51" t="s">
        <v>262</v>
      </c>
      <c r="B133" s="15">
        <v>-17000</v>
      </c>
      <c r="C133" s="15">
        <v>-10000</v>
      </c>
      <c r="D133" s="15">
        <v>-4000</v>
      </c>
      <c r="E133" s="15">
        <v>-8000</v>
      </c>
      <c r="F133" s="15">
        <v>-17000</v>
      </c>
      <c r="G133" s="15">
        <v>-41000</v>
      </c>
      <c r="H133" s="15">
        <v>-10000</v>
      </c>
      <c r="I133" s="52"/>
    </row>
    <row r="134" spans="1:9" ht="15" customHeight="1">
      <c r="A134" s="51" t="s">
        <v>193</v>
      </c>
      <c r="B134" s="15">
        <v>80785000</v>
      </c>
      <c r="C134" s="15">
        <v>85107000</v>
      </c>
      <c r="D134" s="15">
        <v>89354000</v>
      </c>
      <c r="E134" s="15">
        <v>90021000</v>
      </c>
      <c r="F134" s="15">
        <v>85777000</v>
      </c>
      <c r="G134" s="15">
        <v>76566000</v>
      </c>
      <c r="H134" s="15">
        <v>72978000</v>
      </c>
      <c r="I134" s="52"/>
    </row>
    <row r="135" spans="1:9" ht="15" customHeight="1">
      <c r="A135" s="37"/>
      <c r="B135" s="37"/>
      <c r="C135" s="37"/>
      <c r="D135" s="37"/>
      <c r="E135" s="37"/>
      <c r="F135" s="37"/>
      <c r="G135" s="37"/>
      <c r="H135" s="37"/>
      <c r="I135" s="37"/>
    </row>
    <row r="136" spans="1:9" ht="15" customHeight="1">
      <c r="A136" s="44" t="s">
        <v>263</v>
      </c>
      <c r="B136" s="37"/>
      <c r="C136" s="37"/>
      <c r="D136" s="37"/>
      <c r="E136" s="37"/>
      <c r="F136" s="37"/>
      <c r="G136" s="37"/>
      <c r="H136" s="37"/>
      <c r="I136" s="37"/>
    </row>
    <row r="137" spans="1:9" ht="15" customHeight="1">
      <c r="A137" s="45" t="s">
        <v>115</v>
      </c>
      <c r="B137" s="47" t="s">
        <v>116</v>
      </c>
      <c r="C137" s="47" t="s">
        <v>117</v>
      </c>
      <c r="D137" s="47" t="s">
        <v>118</v>
      </c>
      <c r="E137" s="47" t="s">
        <v>119</v>
      </c>
      <c r="F137" s="47" t="s">
        <v>120</v>
      </c>
      <c r="G137" s="47" t="s">
        <v>121</v>
      </c>
      <c r="H137" s="47" t="s">
        <v>122</v>
      </c>
      <c r="I137" s="49"/>
    </row>
    <row r="138" spans="1:9" ht="15" customHeight="1">
      <c r="A138" s="45" t="s">
        <v>123</v>
      </c>
      <c r="B138" s="47" t="s">
        <v>124</v>
      </c>
      <c r="C138" s="47" t="s">
        <v>124</v>
      </c>
      <c r="D138" s="47" t="s">
        <v>124</v>
      </c>
      <c r="E138" s="47" t="s">
        <v>124</v>
      </c>
      <c r="F138" s="47" t="s">
        <v>124</v>
      </c>
      <c r="G138" s="47" t="s">
        <v>124</v>
      </c>
      <c r="H138" s="47" t="s">
        <v>124</v>
      </c>
      <c r="I138" s="49"/>
    </row>
    <row r="139" spans="1:9" ht="15" customHeight="1">
      <c r="A139" s="45" t="s">
        <v>125</v>
      </c>
      <c r="B139" s="47" t="s">
        <v>126</v>
      </c>
      <c r="C139" s="47" t="s">
        <v>127</v>
      </c>
      <c r="D139" s="47" t="s">
        <v>127</v>
      </c>
      <c r="E139" s="47" t="s">
        <v>127</v>
      </c>
      <c r="F139" s="47" t="s">
        <v>127</v>
      </c>
      <c r="G139" s="47" t="s">
        <v>127</v>
      </c>
      <c r="H139" s="47" t="s">
        <v>127</v>
      </c>
      <c r="I139" s="49"/>
    </row>
    <row r="140" spans="1:9" ht="15" customHeight="1">
      <c r="A140" s="45" t="s">
        <v>128</v>
      </c>
      <c r="B140" s="47" t="s">
        <v>129</v>
      </c>
      <c r="C140" s="47" t="s">
        <v>129</v>
      </c>
      <c r="D140" s="47" t="s">
        <v>129</v>
      </c>
      <c r="E140" s="47" t="s">
        <v>129</v>
      </c>
      <c r="F140" s="47" t="s">
        <v>129</v>
      </c>
      <c r="G140" s="47" t="s">
        <v>129</v>
      </c>
      <c r="H140" s="47" t="s">
        <v>129</v>
      </c>
      <c r="I140" s="49"/>
    </row>
    <row r="141" spans="1:9" ht="15" customHeight="1">
      <c r="A141" s="45" t="s">
        <v>130</v>
      </c>
      <c r="B141" s="47" t="s">
        <v>131</v>
      </c>
      <c r="C141" s="47" t="s">
        <v>131</v>
      </c>
      <c r="D141" s="47" t="s">
        <v>131</v>
      </c>
      <c r="E141" s="47" t="s">
        <v>131</v>
      </c>
      <c r="F141" s="47" t="s">
        <v>131</v>
      </c>
      <c r="G141" s="47" t="s">
        <v>131</v>
      </c>
      <c r="H141" s="47" t="s">
        <v>131</v>
      </c>
      <c r="I141" s="49"/>
    </row>
    <row r="142" spans="1:9" ht="15" customHeight="1">
      <c r="A142" s="51" t="s">
        <v>236</v>
      </c>
      <c r="B142" s="15">
        <v>7179000</v>
      </c>
      <c r="C142" s="15">
        <v>10523000</v>
      </c>
      <c r="D142" s="15">
        <v>14293000</v>
      </c>
      <c r="E142" s="15">
        <v>15080000</v>
      </c>
      <c r="F142" s="15">
        <v>17099000</v>
      </c>
      <c r="G142" s="15">
        <v>16695000</v>
      </c>
      <c r="H142" s="15">
        <v>17756000</v>
      </c>
      <c r="I142" s="52"/>
    </row>
    <row r="143" spans="1:9" ht="15" customHeight="1">
      <c r="A143" s="51" t="s">
        <v>264</v>
      </c>
      <c r="B143" s="15" t="s">
        <v>137</v>
      </c>
      <c r="C143" s="15" t="s">
        <v>137</v>
      </c>
      <c r="D143" s="15" t="s">
        <v>137</v>
      </c>
      <c r="E143" s="15" t="s">
        <v>137</v>
      </c>
      <c r="F143" s="15">
        <v>-285000</v>
      </c>
      <c r="G143" s="15">
        <v>-144000</v>
      </c>
      <c r="H143" s="15" t="s">
        <v>137</v>
      </c>
      <c r="I143" s="52"/>
    </row>
    <row r="144" spans="1:9" ht="15" customHeight="1">
      <c r="A144" s="51" t="s">
        <v>234</v>
      </c>
      <c r="B144" s="15" t="s">
        <v>137</v>
      </c>
      <c r="C144" s="15" t="s">
        <v>137</v>
      </c>
      <c r="D144" s="15">
        <v>14293000</v>
      </c>
      <c r="E144" s="15">
        <v>15080000</v>
      </c>
      <c r="F144" s="15">
        <v>16814000</v>
      </c>
      <c r="G144" s="15">
        <v>16551000</v>
      </c>
      <c r="H144" s="15">
        <v>17756000</v>
      </c>
      <c r="I144" s="52"/>
    </row>
    <row r="145" spans="1:9" ht="15" customHeight="1">
      <c r="A145" s="51" t="s">
        <v>265</v>
      </c>
      <c r="B145" s="15">
        <v>10678000</v>
      </c>
      <c r="C145" s="15">
        <v>10529000</v>
      </c>
      <c r="D145" s="15">
        <v>10080000</v>
      </c>
      <c r="E145" s="15">
        <v>9454000</v>
      </c>
      <c r="F145" s="15">
        <v>9173000</v>
      </c>
      <c r="G145" s="15">
        <v>8870000</v>
      </c>
      <c r="H145" s="15">
        <v>8501000</v>
      </c>
      <c r="I145" s="52"/>
    </row>
    <row r="146" spans="1:9" ht="15" customHeight="1">
      <c r="A146" s="51" t="s">
        <v>266</v>
      </c>
      <c r="B146" s="15">
        <v>3516000</v>
      </c>
      <c r="C146" s="15" t="s">
        <v>137</v>
      </c>
      <c r="D146" s="15" t="s">
        <v>137</v>
      </c>
      <c r="E146" s="15" t="s">
        <v>137</v>
      </c>
      <c r="F146" s="15" t="s">
        <v>137</v>
      </c>
      <c r="G146" s="15" t="s">
        <v>137</v>
      </c>
      <c r="H146" s="15" t="s">
        <v>137</v>
      </c>
      <c r="I146" s="52"/>
    </row>
    <row r="147" spans="1:9" ht="15" customHeight="1">
      <c r="A147" s="51" t="s">
        <v>267</v>
      </c>
      <c r="B147" s="15">
        <v>4850000</v>
      </c>
      <c r="C147" s="15" t="s">
        <v>137</v>
      </c>
      <c r="D147" s="15" t="s">
        <v>137</v>
      </c>
      <c r="E147" s="15" t="s">
        <v>137</v>
      </c>
      <c r="F147" s="15" t="s">
        <v>137</v>
      </c>
      <c r="G147" s="15" t="s">
        <v>137</v>
      </c>
      <c r="H147" s="15" t="s">
        <v>137</v>
      </c>
      <c r="I147" s="52"/>
    </row>
    <row r="148" spans="1:9" ht="15" customHeight="1">
      <c r="A148" s="51" t="s">
        <v>268</v>
      </c>
      <c r="B148" s="15">
        <v>-499000</v>
      </c>
      <c r="C148" s="15">
        <v>-304000</v>
      </c>
      <c r="D148" s="15">
        <v>761000</v>
      </c>
      <c r="E148" s="15">
        <v>-672000</v>
      </c>
      <c r="F148" s="15">
        <v>-503000</v>
      </c>
      <c r="G148" s="15">
        <v>-279000</v>
      </c>
      <c r="H148" s="15">
        <v>-133000</v>
      </c>
      <c r="I148" s="52"/>
    </row>
    <row r="149" spans="1:9" ht="15" customHeight="1">
      <c r="A149" s="51" t="s">
        <v>218</v>
      </c>
      <c r="B149" s="15" t="s">
        <v>137</v>
      </c>
      <c r="C149" s="15">
        <v>3136000</v>
      </c>
      <c r="D149" s="15" t="s">
        <v>137</v>
      </c>
      <c r="E149" s="15" t="s">
        <v>137</v>
      </c>
      <c r="F149" s="15" t="s">
        <v>137</v>
      </c>
      <c r="G149" s="15" t="s">
        <v>137</v>
      </c>
      <c r="H149" s="15" t="s">
        <v>137</v>
      </c>
      <c r="I149" s="52"/>
    </row>
    <row r="150" spans="1:9" ht="15" customHeight="1">
      <c r="A150" s="51" t="s">
        <v>269</v>
      </c>
      <c r="B150" s="15">
        <v>1734000</v>
      </c>
      <c r="C150" s="15">
        <v>1210000</v>
      </c>
      <c r="D150" s="15">
        <v>206000</v>
      </c>
      <c r="E150" s="15">
        <v>1410000</v>
      </c>
      <c r="F150" s="15">
        <v>785000</v>
      </c>
      <c r="G150" s="15">
        <v>938000</v>
      </c>
      <c r="H150" s="15">
        <v>527000</v>
      </c>
      <c r="I150" s="52"/>
    </row>
    <row r="151" spans="1:9" ht="15" customHeight="1">
      <c r="A151" s="51" t="s">
        <v>134</v>
      </c>
      <c r="B151" s="15">
        <v>-368000</v>
      </c>
      <c r="C151" s="15">
        <v>-1074000</v>
      </c>
      <c r="D151" s="15">
        <v>-402000</v>
      </c>
      <c r="E151" s="15">
        <v>-19000</v>
      </c>
      <c r="F151" s="15">
        <v>-569000</v>
      </c>
      <c r="G151" s="15">
        <v>-566000</v>
      </c>
      <c r="H151" s="15">
        <v>-614000</v>
      </c>
      <c r="I151" s="52"/>
    </row>
    <row r="152" spans="1:9" ht="15" customHeight="1">
      <c r="A152" s="51" t="s">
        <v>11</v>
      </c>
      <c r="B152" s="15">
        <v>-1311000</v>
      </c>
      <c r="C152" s="15">
        <v>-140000</v>
      </c>
      <c r="D152" s="15">
        <v>1021000</v>
      </c>
      <c r="E152" s="15">
        <v>-703000</v>
      </c>
      <c r="F152" s="15">
        <v>-1229000</v>
      </c>
      <c r="G152" s="15">
        <v>-1667000</v>
      </c>
      <c r="H152" s="15">
        <v>-2759000</v>
      </c>
      <c r="I152" s="52"/>
    </row>
    <row r="153" spans="1:9" ht="15" customHeight="1">
      <c r="A153" s="51" t="s">
        <v>164</v>
      </c>
      <c r="B153" s="15">
        <v>1831000</v>
      </c>
      <c r="C153" s="15">
        <v>4086000</v>
      </c>
      <c r="D153" s="15">
        <v>3942000</v>
      </c>
      <c r="E153" s="15">
        <v>2008000</v>
      </c>
      <c r="F153" s="15">
        <v>2678000</v>
      </c>
      <c r="G153" s="15">
        <v>531000</v>
      </c>
      <c r="H153" s="15">
        <v>1061000</v>
      </c>
      <c r="I153" s="52"/>
    </row>
    <row r="154" spans="1:9" ht="15" customHeight="1">
      <c r="A154" s="51" t="s">
        <v>174</v>
      </c>
      <c r="B154" s="15">
        <v>183000</v>
      </c>
      <c r="C154" s="15">
        <v>928000</v>
      </c>
      <c r="D154" s="15">
        <v>1137000</v>
      </c>
      <c r="E154" s="15">
        <v>1303000</v>
      </c>
      <c r="F154" s="15">
        <v>1249000</v>
      </c>
      <c r="G154" s="15">
        <v>103000</v>
      </c>
      <c r="H154" s="15">
        <v>271000</v>
      </c>
      <c r="I154" s="52"/>
    </row>
    <row r="155" spans="1:9" ht="15" customHeight="1">
      <c r="A155" s="51" t="s">
        <v>175</v>
      </c>
      <c r="B155" s="15">
        <v>-40000</v>
      </c>
      <c r="C155" s="15">
        <v>-557000</v>
      </c>
      <c r="D155" s="15">
        <v>492000</v>
      </c>
      <c r="E155" s="15">
        <v>-472000</v>
      </c>
      <c r="F155" s="15">
        <v>166000</v>
      </c>
      <c r="G155" s="15">
        <v>-1224000</v>
      </c>
      <c r="H155" s="15">
        <v>981000</v>
      </c>
      <c r="I155" s="52"/>
    </row>
    <row r="156" spans="1:9" ht="15" customHeight="1">
      <c r="A156" s="51" t="s">
        <v>270</v>
      </c>
      <c r="B156" s="15">
        <v>27753000</v>
      </c>
      <c r="C156" s="15">
        <v>28337000</v>
      </c>
      <c r="D156" s="15">
        <v>31530000</v>
      </c>
      <c r="E156" s="15">
        <v>27389000</v>
      </c>
      <c r="F156" s="15">
        <v>28564000</v>
      </c>
      <c r="G156" s="15">
        <v>23257000</v>
      </c>
      <c r="H156" s="15">
        <v>25591000</v>
      </c>
      <c r="I156" s="52"/>
    </row>
    <row r="157" spans="1:9" ht="15" customHeight="1">
      <c r="A157" s="51" t="s">
        <v>271</v>
      </c>
      <c r="B157" s="15">
        <v>-10344000</v>
      </c>
      <c r="C157" s="15">
        <v>-10051000</v>
      </c>
      <c r="D157" s="15">
        <v>-10619000</v>
      </c>
      <c r="E157" s="15">
        <v>-11477000</v>
      </c>
      <c r="F157" s="15">
        <v>-12174000</v>
      </c>
      <c r="G157" s="15">
        <v>-13115000</v>
      </c>
      <c r="H157" s="15">
        <v>-12898000</v>
      </c>
      <c r="I157" s="52"/>
    </row>
    <row r="158" spans="1:9" ht="15" customHeight="1">
      <c r="A158" s="51" t="s">
        <v>272</v>
      </c>
      <c r="B158" s="15">
        <v>519000</v>
      </c>
      <c r="C158" s="15">
        <v>378000</v>
      </c>
      <c r="D158" s="15">
        <v>456000</v>
      </c>
      <c r="E158" s="15">
        <v>635000</v>
      </c>
      <c r="F158" s="15">
        <v>570000</v>
      </c>
      <c r="G158" s="15">
        <v>727000</v>
      </c>
      <c r="H158" s="15">
        <v>532000</v>
      </c>
      <c r="I158" s="52"/>
    </row>
    <row r="159" spans="1:9" ht="15" customHeight="1">
      <c r="A159" s="51" t="s">
        <v>273</v>
      </c>
      <c r="B159" s="15">
        <v>876000</v>
      </c>
      <c r="C159" s="15">
        <v>1046000</v>
      </c>
      <c r="D159" s="15">
        <v>662000</v>
      </c>
      <c r="E159" s="15">
        <v>246000</v>
      </c>
      <c r="F159" s="15">
        <v>671000</v>
      </c>
      <c r="G159" s="15" t="s">
        <v>137</v>
      </c>
      <c r="H159" s="15" t="s">
        <v>137</v>
      </c>
      <c r="I159" s="52"/>
    </row>
    <row r="160" spans="1:9" ht="15" customHeight="1">
      <c r="A160" s="51" t="s">
        <v>274</v>
      </c>
      <c r="B160" s="15" t="s">
        <v>137</v>
      </c>
      <c r="C160" s="15" t="s">
        <v>137</v>
      </c>
      <c r="D160" s="15">
        <v>-1901000</v>
      </c>
      <c r="E160" s="15" t="s">
        <v>137</v>
      </c>
      <c r="F160" s="15" t="s">
        <v>137</v>
      </c>
      <c r="G160" s="15" t="s">
        <v>137</v>
      </c>
      <c r="H160" s="15" t="s">
        <v>137</v>
      </c>
      <c r="I160" s="52"/>
    </row>
    <row r="161" spans="1:9" ht="15" customHeight="1">
      <c r="A161" s="51" t="s">
        <v>275</v>
      </c>
      <c r="B161" s="15">
        <v>-14656000</v>
      </c>
      <c r="C161" s="15">
        <v>-375000</v>
      </c>
      <c r="D161" s="15">
        <v>-2463000</v>
      </c>
      <c r="E161" s="15" t="s">
        <v>137</v>
      </c>
      <c r="F161" s="15" t="s">
        <v>137</v>
      </c>
      <c r="G161" s="15">
        <v>-15000</v>
      </c>
      <c r="H161" s="15">
        <v>-316000</v>
      </c>
      <c r="I161" s="52"/>
    </row>
    <row r="162" spans="1:9" ht="15" customHeight="1">
      <c r="A162" s="51" t="s">
        <v>276</v>
      </c>
      <c r="B162" s="15">
        <v>-431000</v>
      </c>
      <c r="C162" s="15">
        <v>-58000</v>
      </c>
      <c r="D162" s="15">
        <v>-122000</v>
      </c>
      <c r="E162" s="15">
        <v>-79000</v>
      </c>
      <c r="F162" s="15">
        <v>-192000</v>
      </c>
      <c r="G162" s="15">
        <v>105000</v>
      </c>
      <c r="H162" s="15">
        <v>71000</v>
      </c>
      <c r="I162" s="52"/>
    </row>
    <row r="163" spans="1:9" ht="15" customHeight="1">
      <c r="A163" s="51" t="s">
        <v>277</v>
      </c>
      <c r="B163" s="15">
        <v>-24036000</v>
      </c>
      <c r="C163" s="15">
        <v>-9060000</v>
      </c>
      <c r="D163" s="15">
        <v>-13987000</v>
      </c>
      <c r="E163" s="15">
        <v>-10675000</v>
      </c>
      <c r="F163" s="15">
        <v>-11125000</v>
      </c>
      <c r="G163" s="15">
        <v>-12298000</v>
      </c>
      <c r="H163" s="15">
        <v>-12611000</v>
      </c>
      <c r="I163" s="52"/>
    </row>
    <row r="164" spans="1:9" ht="15" customHeight="1">
      <c r="A164" s="51" t="s">
        <v>278</v>
      </c>
      <c r="B164" s="15">
        <v>-53000</v>
      </c>
      <c r="C164" s="15">
        <v>4148000</v>
      </c>
      <c r="D164" s="15">
        <v>-1673000</v>
      </c>
      <c r="E164" s="15">
        <v>1235000</v>
      </c>
      <c r="F164" s="15">
        <v>-6288000</v>
      </c>
      <c r="G164" s="15">
        <v>911000</v>
      </c>
      <c r="H164" s="15">
        <v>2754000</v>
      </c>
      <c r="I164" s="52"/>
    </row>
    <row r="165" spans="1:9" ht="15" customHeight="1">
      <c r="A165" s="51" t="s">
        <v>279</v>
      </c>
      <c r="B165" s="15">
        <v>15872000</v>
      </c>
      <c r="C165" s="15">
        <v>7476000</v>
      </c>
      <c r="D165" s="15">
        <v>137000</v>
      </c>
      <c r="E165" s="15">
        <v>39000</v>
      </c>
      <c r="F165" s="15">
        <v>5174000</v>
      </c>
      <c r="G165" s="15">
        <v>7072000</v>
      </c>
      <c r="H165" s="15">
        <v>211000</v>
      </c>
      <c r="I165" s="52"/>
    </row>
    <row r="166" spans="1:9" ht="15" customHeight="1">
      <c r="A166" s="51" t="s">
        <v>280</v>
      </c>
      <c r="B166" s="15">
        <v>-3784000</v>
      </c>
      <c r="C166" s="15">
        <v>-13061000</v>
      </c>
      <c r="D166" s="15">
        <v>-2055000</v>
      </c>
      <c r="E166" s="15">
        <v>-4432000</v>
      </c>
      <c r="F166" s="15">
        <v>-3904000</v>
      </c>
      <c r="G166" s="15">
        <v>-4968000</v>
      </c>
      <c r="H166" s="15">
        <v>-1478000</v>
      </c>
      <c r="I166" s="52"/>
    </row>
    <row r="167" spans="1:9" ht="15" customHeight="1">
      <c r="A167" s="51" t="s">
        <v>281</v>
      </c>
      <c r="B167" s="15" t="s">
        <v>137</v>
      </c>
      <c r="C167" s="15">
        <v>-3059000</v>
      </c>
      <c r="D167" s="15" t="s">
        <v>137</v>
      </c>
      <c r="E167" s="15" t="s">
        <v>137</v>
      </c>
      <c r="F167" s="15" t="s">
        <v>137</v>
      </c>
      <c r="G167" s="15" t="s">
        <v>137</v>
      </c>
      <c r="H167" s="15" t="s">
        <v>137</v>
      </c>
      <c r="I167" s="52"/>
    </row>
    <row r="168" spans="1:9" ht="15" customHeight="1">
      <c r="A168" s="51" t="s">
        <v>282</v>
      </c>
      <c r="B168" s="15">
        <v>-6102000</v>
      </c>
      <c r="C168" s="15">
        <v>-6124000</v>
      </c>
      <c r="D168" s="15">
        <v>-6216000</v>
      </c>
      <c r="E168" s="15">
        <v>-6294000</v>
      </c>
      <c r="F168" s="15">
        <v>-6185000</v>
      </c>
      <c r="G168" s="15">
        <v>-6139000</v>
      </c>
      <c r="H168" s="15">
        <v>-5361000</v>
      </c>
      <c r="I168" s="52"/>
    </row>
    <row r="169" spans="1:9" ht="15" customHeight="1">
      <c r="A169" s="51" t="s">
        <v>261</v>
      </c>
      <c r="B169" s="15">
        <v>-7410000</v>
      </c>
      <c r="C169" s="15">
        <v>-8296000</v>
      </c>
      <c r="D169" s="15">
        <v>-8298000</v>
      </c>
      <c r="E169" s="15">
        <v>-4112000</v>
      </c>
      <c r="F169" s="15">
        <v>-1015000</v>
      </c>
      <c r="G169" s="15">
        <v>-6683000</v>
      </c>
      <c r="H169" s="15">
        <v>-7600000</v>
      </c>
      <c r="I169" s="52"/>
    </row>
    <row r="170" spans="1:9" ht="15" customHeight="1">
      <c r="A170" s="51" t="s">
        <v>283</v>
      </c>
      <c r="B170" s="15" t="s">
        <v>137</v>
      </c>
      <c r="C170" s="15" t="s">
        <v>137</v>
      </c>
      <c r="D170" s="15" t="s">
        <v>137</v>
      </c>
      <c r="E170" s="15" t="s">
        <v>137</v>
      </c>
      <c r="F170" s="15" t="s">
        <v>137</v>
      </c>
      <c r="G170" s="15">
        <v>-722000</v>
      </c>
      <c r="H170" s="15" t="s">
        <v>137</v>
      </c>
      <c r="I170" s="52"/>
    </row>
    <row r="171" spans="1:9" ht="15" customHeight="1">
      <c r="A171" s="51" t="s">
        <v>284</v>
      </c>
      <c r="B171" s="15">
        <v>-431000</v>
      </c>
      <c r="C171" s="15">
        <v>-690000</v>
      </c>
      <c r="D171" s="15">
        <v>-479000</v>
      </c>
      <c r="E171" s="15">
        <v>-719000</v>
      </c>
      <c r="F171" s="15">
        <v>-600000</v>
      </c>
      <c r="G171" s="15" t="s">
        <v>137</v>
      </c>
      <c r="H171" s="15" t="s">
        <v>137</v>
      </c>
      <c r="I171" s="52"/>
    </row>
    <row r="172" spans="1:9" ht="15" customHeight="1">
      <c r="A172" s="51" t="s">
        <v>285</v>
      </c>
      <c r="B172" s="15" t="s">
        <v>137</v>
      </c>
      <c r="C172" s="15">
        <v>-8000</v>
      </c>
      <c r="D172" s="15">
        <v>-90000</v>
      </c>
      <c r="E172" s="15">
        <v>-1326000</v>
      </c>
      <c r="F172" s="15">
        <v>-1844000</v>
      </c>
      <c r="G172" s="15" t="s">
        <v>137</v>
      </c>
      <c r="H172" s="15" t="s">
        <v>137</v>
      </c>
      <c r="I172" s="52"/>
    </row>
    <row r="173" spans="1:9" ht="15" customHeight="1">
      <c r="A173" s="51" t="s">
        <v>286</v>
      </c>
      <c r="B173" s="15">
        <v>-629000</v>
      </c>
      <c r="C173" s="15">
        <v>-261000</v>
      </c>
      <c r="D173" s="15">
        <v>-255000</v>
      </c>
      <c r="E173" s="15">
        <v>-513000</v>
      </c>
      <c r="F173" s="15">
        <v>-409000</v>
      </c>
      <c r="G173" s="15">
        <v>-488000</v>
      </c>
      <c r="H173" s="15">
        <v>-498000</v>
      </c>
      <c r="I173" s="52"/>
    </row>
    <row r="174" spans="1:9" ht="15" customHeight="1">
      <c r="A174" s="51" t="s">
        <v>287</v>
      </c>
      <c r="B174" s="15">
        <v>-2537000</v>
      </c>
      <c r="C174" s="15">
        <v>-19875000</v>
      </c>
      <c r="D174" s="15">
        <v>-18929000</v>
      </c>
      <c r="E174" s="15">
        <v>-16122000</v>
      </c>
      <c r="F174" s="15">
        <v>-15071000</v>
      </c>
      <c r="G174" s="15">
        <v>-11017000</v>
      </c>
      <c r="H174" s="15">
        <v>-11972000</v>
      </c>
      <c r="I174" s="52"/>
    </row>
    <row r="175" spans="1:9" ht="15" customHeight="1">
      <c r="A175" s="51" t="s">
        <v>288</v>
      </c>
      <c r="B175" s="15">
        <v>-438000</v>
      </c>
      <c r="C175" s="15" t="s">
        <v>137</v>
      </c>
      <c r="D175" s="15" t="s">
        <v>137</v>
      </c>
      <c r="E175" s="15" t="s">
        <v>137</v>
      </c>
      <c r="F175" s="15" t="s">
        <v>137</v>
      </c>
      <c r="G175" s="15" t="s">
        <v>137</v>
      </c>
      <c r="H175" s="15" t="s">
        <v>137</v>
      </c>
      <c r="I175" s="52"/>
    </row>
    <row r="176" spans="1:9" ht="15" customHeight="1">
      <c r="A176" s="51" t="s">
        <v>289</v>
      </c>
      <c r="B176" s="15" t="s">
        <v>137</v>
      </c>
      <c r="C176" s="15">
        <v>487000</v>
      </c>
      <c r="D176" s="15">
        <v>-452000</v>
      </c>
      <c r="E176" s="15">
        <v>-1022000</v>
      </c>
      <c r="F176" s="15">
        <v>-514000</v>
      </c>
      <c r="G176" s="15">
        <v>-442000</v>
      </c>
      <c r="H176" s="15">
        <v>223000</v>
      </c>
      <c r="I176" s="52"/>
    </row>
    <row r="177" spans="1:9" ht="15" customHeight="1">
      <c r="A177" s="51" t="s">
        <v>290</v>
      </c>
      <c r="B177" s="15" t="s">
        <v>137</v>
      </c>
      <c r="C177" s="15">
        <v>-111000</v>
      </c>
      <c r="D177" s="15">
        <v>-1838000</v>
      </c>
      <c r="E177" s="15">
        <v>-430000</v>
      </c>
      <c r="F177" s="15">
        <v>1854000</v>
      </c>
      <c r="G177" s="15">
        <v>-500000</v>
      </c>
      <c r="H177" s="15">
        <v>1231000</v>
      </c>
      <c r="I177" s="52"/>
    </row>
    <row r="178" spans="1:9" ht="15" customHeight="1">
      <c r="A178" s="51" t="s">
        <v>291</v>
      </c>
      <c r="B178" s="15" t="s">
        <v>137</v>
      </c>
      <c r="C178" s="15">
        <v>6867000</v>
      </c>
      <c r="D178" s="15">
        <v>8705000</v>
      </c>
      <c r="E178" s="15">
        <v>9135000</v>
      </c>
      <c r="F178" s="15">
        <v>7281000</v>
      </c>
      <c r="G178" s="15">
        <v>7781000</v>
      </c>
      <c r="H178" s="15">
        <v>6550000</v>
      </c>
      <c r="I178" s="52"/>
    </row>
    <row r="179" spans="1:9" ht="15" customHeight="1">
      <c r="A179" s="51" t="s">
        <v>292</v>
      </c>
      <c r="B179" s="15" t="s">
        <v>137</v>
      </c>
      <c r="C179" s="15">
        <v>6756000</v>
      </c>
      <c r="D179" s="15">
        <v>6867000</v>
      </c>
      <c r="E179" s="15">
        <v>8705000</v>
      </c>
      <c r="F179" s="15">
        <v>9135000</v>
      </c>
      <c r="G179" s="15">
        <v>7281000</v>
      </c>
      <c r="H179" s="15">
        <v>7781000</v>
      </c>
      <c r="I179" s="52"/>
    </row>
    <row r="180" spans="1:9" ht="15" customHeight="1">
      <c r="A180" s="51" t="s">
        <v>293</v>
      </c>
      <c r="B180" s="15">
        <v>3982000</v>
      </c>
      <c r="C180" s="15">
        <v>6179000</v>
      </c>
      <c r="D180" s="15">
        <v>4507000</v>
      </c>
      <c r="E180" s="15">
        <v>8111000</v>
      </c>
      <c r="F180" s="15">
        <v>8169000</v>
      </c>
      <c r="G180" s="15">
        <v>8641000</v>
      </c>
      <c r="H180" s="15">
        <v>7304000</v>
      </c>
      <c r="I180" s="52"/>
    </row>
    <row r="181" spans="1:9" ht="15" customHeight="1">
      <c r="A181" s="51" t="s">
        <v>294</v>
      </c>
      <c r="B181" s="15">
        <v>742000</v>
      </c>
      <c r="C181" s="15" t="s">
        <v>137</v>
      </c>
      <c r="D181" s="15" t="s">
        <v>137</v>
      </c>
      <c r="E181" s="15" t="s">
        <v>137</v>
      </c>
      <c r="F181" s="15" t="s">
        <v>137</v>
      </c>
      <c r="G181" s="15" t="s">
        <v>137</v>
      </c>
      <c r="H181" s="15" t="s">
        <v>137</v>
      </c>
      <c r="I181" s="52"/>
    </row>
    <row r="182" spans="1:9" ht="15" customHeight="1">
      <c r="A182" s="51" t="s">
        <v>295</v>
      </c>
      <c r="B182" s="15">
        <v>7014000</v>
      </c>
      <c r="C182" s="15" t="s">
        <v>137</v>
      </c>
      <c r="D182" s="15" t="s">
        <v>137</v>
      </c>
      <c r="E182" s="15" t="s">
        <v>137</v>
      </c>
      <c r="F182" s="15" t="s">
        <v>137</v>
      </c>
      <c r="G182" s="15" t="s">
        <v>137</v>
      </c>
      <c r="H182" s="15" t="s">
        <v>137</v>
      </c>
      <c r="I182" s="52"/>
    </row>
    <row r="183" spans="1:9" ht="15" customHeight="1">
      <c r="A183" s="51" t="s">
        <v>296</v>
      </c>
      <c r="B183" s="15">
        <v>7756000</v>
      </c>
      <c r="C183" s="15" t="s">
        <v>137</v>
      </c>
      <c r="D183" s="15" t="s">
        <v>137</v>
      </c>
      <c r="E183" s="15" t="s">
        <v>137</v>
      </c>
      <c r="F183" s="15" t="s">
        <v>137</v>
      </c>
      <c r="G183" s="15" t="s">
        <v>137</v>
      </c>
      <c r="H183" s="15" t="s">
        <v>137</v>
      </c>
      <c r="I183" s="52"/>
    </row>
    <row r="184" spans="1:9" ht="15" customHeight="1">
      <c r="A184" s="51" t="s">
        <v>297</v>
      </c>
      <c r="B184" s="15">
        <v>2348000</v>
      </c>
      <c r="C184" s="15">
        <v>2450000</v>
      </c>
      <c r="D184" s="15">
        <v>2351000</v>
      </c>
      <c r="E184" s="15">
        <v>2540000</v>
      </c>
      <c r="F184" s="15">
        <v>2433000</v>
      </c>
      <c r="G184" s="15">
        <v>2362000</v>
      </c>
      <c r="H184" s="15">
        <v>2262000</v>
      </c>
      <c r="I184" s="52"/>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5703125" defaultRowHeight="15" customHeight="1" x14ac:dyDescent="0"/>
  <cols>
    <col min="1" max="1" width="2.5703125" customWidth="1"/>
    <col min="2" max="2" width="12.42578125" customWidth="1"/>
    <col min="3" max="5" width="7.7109375" customWidth="1"/>
    <col min="6" max="6" width="10" customWidth="1"/>
    <col min="7" max="9" width="7.7109375" customWidth="1"/>
    <col min="10" max="10" width="9" customWidth="1"/>
    <col min="11" max="11" width="8.7109375" customWidth="1"/>
    <col min="12" max="26" width="7.7109375" customWidth="1"/>
  </cols>
  <sheetData>
    <row r="1" spans="1:26" ht="13.5" customHeight="1"/>
    <row r="2" spans="1:26" ht="13.5" customHeight="1">
      <c r="A2" s="59"/>
      <c r="B2" s="60" t="s">
        <v>298</v>
      </c>
      <c r="C2" s="59"/>
      <c r="D2" s="59"/>
      <c r="E2" s="59"/>
      <c r="F2" s="59"/>
      <c r="G2" s="59"/>
      <c r="H2" s="59"/>
      <c r="I2" s="59"/>
      <c r="J2" s="59"/>
      <c r="K2" s="59"/>
      <c r="L2" s="59"/>
      <c r="M2" s="59"/>
      <c r="N2" s="59"/>
      <c r="O2" s="59"/>
      <c r="P2" s="59"/>
      <c r="Q2" s="59"/>
      <c r="R2" s="59"/>
      <c r="S2" s="59"/>
      <c r="T2" s="59"/>
      <c r="U2" s="59"/>
      <c r="V2" s="59"/>
      <c r="W2" s="59"/>
      <c r="X2" s="59"/>
      <c r="Y2" s="59"/>
      <c r="Z2" s="59"/>
    </row>
    <row r="3" spans="1:26" ht="13.5" customHeight="1"/>
    <row r="4" spans="1:26" ht="13.5" customHeight="1"/>
    <row r="5" spans="1:26" ht="13.5" customHeight="1">
      <c r="B5" s="61" t="s">
        <v>299</v>
      </c>
      <c r="C5" s="62"/>
      <c r="D5" s="62"/>
      <c r="E5" s="62"/>
      <c r="F5" s="62"/>
      <c r="G5" s="62"/>
      <c r="H5" s="62"/>
      <c r="I5" s="62"/>
      <c r="J5" s="62"/>
      <c r="K5" s="62"/>
      <c r="L5" s="62"/>
      <c r="M5" s="62"/>
      <c r="N5" s="62"/>
      <c r="O5" s="62"/>
      <c r="P5" s="63"/>
    </row>
    <row r="6" spans="1:26" ht="13.5" customHeight="1">
      <c r="A6" s="64"/>
      <c r="B6" s="65" t="s">
        <v>300</v>
      </c>
      <c r="C6" s="64"/>
      <c r="D6" s="64"/>
      <c r="E6" s="64"/>
      <c r="F6" s="64"/>
      <c r="G6" s="64"/>
      <c r="H6" s="64"/>
      <c r="I6" s="64"/>
      <c r="J6" s="64"/>
      <c r="K6" s="64"/>
      <c r="L6" s="64"/>
      <c r="M6" s="64"/>
      <c r="N6" s="64"/>
      <c r="O6" s="64"/>
      <c r="P6" s="66"/>
      <c r="Q6" s="64"/>
      <c r="R6" s="64"/>
      <c r="S6" s="64"/>
      <c r="T6" s="64"/>
      <c r="U6" s="64"/>
      <c r="V6" s="64"/>
      <c r="W6" s="64"/>
      <c r="X6" s="64"/>
      <c r="Y6" s="64"/>
      <c r="Z6" s="64"/>
    </row>
    <row r="7" spans="1:26" ht="13.5" customHeight="1">
      <c r="A7" s="64"/>
      <c r="B7" s="65"/>
      <c r="C7" s="64"/>
      <c r="D7" s="64"/>
      <c r="E7" s="64"/>
      <c r="F7" s="64"/>
      <c r="G7" s="64"/>
      <c r="H7" s="64"/>
      <c r="I7" s="64"/>
      <c r="J7" s="64"/>
      <c r="K7" s="64"/>
      <c r="L7" s="64"/>
      <c r="M7" s="64"/>
      <c r="N7" s="64"/>
      <c r="O7" s="64"/>
      <c r="P7" s="66"/>
      <c r="Q7" s="64"/>
      <c r="R7" s="64"/>
      <c r="S7" s="64"/>
      <c r="T7" s="64"/>
      <c r="U7" s="64"/>
      <c r="V7" s="64"/>
      <c r="W7" s="64"/>
      <c r="X7" s="64"/>
      <c r="Y7" s="64"/>
      <c r="Z7" s="64"/>
    </row>
    <row r="8" spans="1:26" ht="13.5" customHeight="1">
      <c r="A8" s="64"/>
      <c r="B8" s="65" t="s">
        <v>301</v>
      </c>
      <c r="C8" s="64"/>
      <c r="D8" s="64"/>
      <c r="E8" s="64"/>
      <c r="F8" s="67" t="s">
        <v>302</v>
      </c>
      <c r="G8" s="64"/>
      <c r="H8" s="64"/>
      <c r="I8" s="64"/>
      <c r="J8" s="64"/>
      <c r="K8" s="64"/>
      <c r="L8" s="64"/>
      <c r="M8" s="64"/>
      <c r="N8" s="64"/>
      <c r="O8" s="64"/>
      <c r="P8" s="66"/>
      <c r="Q8" s="64"/>
      <c r="R8" s="64"/>
      <c r="S8" s="64"/>
      <c r="T8" s="64"/>
      <c r="U8" s="64"/>
      <c r="V8" s="64"/>
      <c r="W8" s="64"/>
      <c r="X8" s="64"/>
      <c r="Y8" s="64"/>
      <c r="Z8" s="64"/>
    </row>
    <row r="9" spans="1:26" ht="13.5" customHeight="1">
      <c r="A9" s="64"/>
      <c r="B9" s="65"/>
      <c r="C9" s="64"/>
      <c r="D9" s="64"/>
      <c r="E9" s="64"/>
      <c r="F9" s="64"/>
      <c r="G9" s="64"/>
      <c r="H9" s="64"/>
      <c r="I9" s="64"/>
      <c r="J9" s="64"/>
      <c r="K9" s="64"/>
      <c r="L9" s="64"/>
      <c r="M9" s="64"/>
      <c r="N9" s="64"/>
      <c r="O9" s="64"/>
      <c r="P9" s="66"/>
      <c r="Q9" s="64"/>
      <c r="R9" s="64"/>
      <c r="S9" s="64"/>
      <c r="T9" s="64"/>
      <c r="U9" s="64"/>
      <c r="V9" s="64"/>
      <c r="W9" s="64"/>
      <c r="X9" s="64"/>
      <c r="Y9" s="64"/>
      <c r="Z9" s="64"/>
    </row>
    <row r="10" spans="1:26" ht="13.5" customHeight="1">
      <c r="A10" s="64"/>
      <c r="B10" s="65" t="s">
        <v>303</v>
      </c>
      <c r="C10" s="64"/>
      <c r="D10" s="64"/>
      <c r="E10" s="64"/>
      <c r="F10" s="67">
        <v>119.5</v>
      </c>
      <c r="G10" s="64"/>
      <c r="H10" s="64"/>
      <c r="I10" s="64"/>
      <c r="J10" s="64"/>
      <c r="K10" s="64"/>
      <c r="L10" s="64"/>
      <c r="M10" s="64"/>
      <c r="N10" s="64"/>
      <c r="O10" s="64"/>
      <c r="P10" s="66"/>
      <c r="Q10" s="64"/>
      <c r="R10" s="64"/>
      <c r="S10" s="64"/>
      <c r="T10" s="64"/>
      <c r="U10" s="64"/>
      <c r="V10" s="64"/>
      <c r="W10" s="64"/>
      <c r="X10" s="64"/>
      <c r="Y10" s="64"/>
      <c r="Z10" s="64"/>
    </row>
    <row r="11" spans="1:26" ht="13.5" customHeight="1">
      <c r="A11" s="64"/>
      <c r="B11" s="65"/>
      <c r="C11" s="64"/>
      <c r="D11" s="64"/>
      <c r="E11" s="64"/>
      <c r="F11" s="64"/>
      <c r="G11" s="64"/>
      <c r="H11" s="64"/>
      <c r="I11" s="64"/>
      <c r="J11" s="64"/>
      <c r="K11" s="64"/>
      <c r="L11" s="64"/>
      <c r="M11" s="64"/>
      <c r="N11" s="64"/>
      <c r="O11" s="64"/>
      <c r="P11" s="66"/>
      <c r="Q11" s="64"/>
      <c r="R11" s="64"/>
      <c r="S11" s="64"/>
      <c r="T11" s="64"/>
      <c r="U11" s="64"/>
      <c r="V11" s="64"/>
      <c r="W11" s="64"/>
      <c r="X11" s="64"/>
      <c r="Y11" s="64"/>
      <c r="Z11" s="64"/>
    </row>
    <row r="12" spans="1:26" ht="13.5" customHeight="1">
      <c r="A12" s="64"/>
      <c r="B12" s="65" t="s">
        <v>304</v>
      </c>
      <c r="C12" s="64"/>
      <c r="D12" s="64"/>
      <c r="E12" s="64"/>
      <c r="F12" s="67">
        <v>85.78</v>
      </c>
      <c r="G12" s="64"/>
      <c r="H12" s="64"/>
      <c r="I12" s="64"/>
      <c r="J12" s="64"/>
      <c r="K12" s="64"/>
      <c r="L12" s="64"/>
      <c r="M12" s="64"/>
      <c r="N12" s="64"/>
      <c r="O12" s="64"/>
      <c r="P12" s="66"/>
      <c r="Q12" s="64"/>
      <c r="R12" s="64"/>
      <c r="S12" s="64"/>
      <c r="T12" s="64"/>
      <c r="U12" s="64"/>
      <c r="V12" s="64"/>
      <c r="W12" s="64"/>
      <c r="X12" s="64"/>
      <c r="Y12" s="64"/>
      <c r="Z12" s="64"/>
    </row>
    <row r="13" spans="1:26" ht="13.5" customHeight="1">
      <c r="A13" s="64"/>
      <c r="B13" s="65"/>
      <c r="C13" s="64"/>
      <c r="D13" s="64"/>
      <c r="E13" s="64"/>
      <c r="F13" s="64"/>
      <c r="G13" s="64"/>
      <c r="H13" s="64"/>
      <c r="I13" s="64"/>
      <c r="J13" s="64"/>
      <c r="K13" s="64"/>
      <c r="L13" s="64"/>
      <c r="M13" s="64"/>
      <c r="N13" s="64"/>
      <c r="O13" s="64"/>
      <c r="P13" s="66"/>
      <c r="Q13" s="64"/>
      <c r="R13" s="64"/>
      <c r="S13" s="64"/>
      <c r="T13" s="64"/>
      <c r="U13" s="64"/>
      <c r="V13" s="64"/>
      <c r="W13" s="64"/>
      <c r="X13" s="64"/>
      <c r="Y13" s="64"/>
      <c r="Z13" s="64"/>
    </row>
    <row r="14" spans="1:26" ht="13.5" customHeight="1">
      <c r="A14" s="64"/>
      <c r="B14" s="65" t="s">
        <v>305</v>
      </c>
      <c r="C14" s="64"/>
      <c r="D14" s="64"/>
      <c r="E14" s="64"/>
      <c r="F14" s="67">
        <v>120.71</v>
      </c>
      <c r="G14" s="64"/>
      <c r="H14" s="64"/>
      <c r="I14" s="64"/>
      <c r="J14" s="64"/>
      <c r="K14" s="64"/>
      <c r="L14" s="64"/>
      <c r="M14" s="64"/>
      <c r="N14" s="64"/>
      <c r="O14" s="64"/>
      <c r="P14" s="66"/>
      <c r="Q14" s="64"/>
      <c r="R14" s="64"/>
      <c r="S14" s="64"/>
      <c r="T14" s="64"/>
      <c r="U14" s="64"/>
      <c r="V14" s="64"/>
      <c r="W14" s="64"/>
      <c r="X14" s="64"/>
      <c r="Y14" s="64"/>
      <c r="Z14" s="64"/>
    </row>
    <row r="15" spans="1:26" ht="13.5" customHeight="1">
      <c r="A15" s="64"/>
      <c r="B15" s="65"/>
      <c r="C15" s="64"/>
      <c r="D15" s="64"/>
      <c r="E15" s="64"/>
      <c r="F15" s="64"/>
      <c r="G15" s="64"/>
      <c r="H15" s="64"/>
      <c r="I15" s="64"/>
      <c r="J15" s="64"/>
      <c r="K15" s="64"/>
      <c r="L15" s="64"/>
      <c r="M15" s="64"/>
      <c r="N15" s="64"/>
      <c r="O15" s="64"/>
      <c r="P15" s="66"/>
      <c r="Q15" s="64"/>
      <c r="R15" s="64"/>
      <c r="S15" s="64"/>
      <c r="T15" s="64"/>
      <c r="U15" s="64"/>
      <c r="V15" s="64"/>
      <c r="W15" s="64"/>
      <c r="X15" s="64"/>
      <c r="Y15" s="64"/>
      <c r="Z15" s="64"/>
    </row>
    <row r="16" spans="1:26" ht="13.5" customHeight="1">
      <c r="A16" s="64"/>
      <c r="B16" s="65" t="s">
        <v>306</v>
      </c>
      <c r="C16" s="64"/>
      <c r="D16" s="64"/>
      <c r="E16" s="64"/>
      <c r="F16" s="64"/>
      <c r="G16" s="64"/>
      <c r="H16" s="64"/>
      <c r="I16" s="64"/>
      <c r="J16" s="64"/>
      <c r="K16" s="67">
        <v>338.995</v>
      </c>
      <c r="L16" s="64"/>
      <c r="M16" s="64"/>
      <c r="N16" s="64"/>
      <c r="O16" s="64"/>
      <c r="P16" s="66"/>
      <c r="Q16" s="64"/>
      <c r="R16" s="64"/>
      <c r="S16" s="64"/>
      <c r="T16" s="64"/>
      <c r="U16" s="64"/>
      <c r="V16" s="64"/>
      <c r="W16" s="64"/>
      <c r="X16" s="64"/>
      <c r="Y16" s="64"/>
      <c r="Z16" s="64"/>
    </row>
    <row r="17" spans="1:26" ht="13.5" customHeight="1">
      <c r="A17" s="64"/>
      <c r="B17" s="65"/>
      <c r="C17" s="64"/>
      <c r="D17" s="64"/>
      <c r="E17" s="64"/>
      <c r="F17" s="64"/>
      <c r="G17" s="64"/>
      <c r="H17" s="64"/>
      <c r="I17" s="64"/>
      <c r="J17" s="64"/>
      <c r="K17" s="64"/>
      <c r="L17" s="64"/>
      <c r="M17" s="64"/>
      <c r="N17" s="64"/>
      <c r="O17" s="64"/>
      <c r="P17" s="66"/>
      <c r="Q17" s="64"/>
      <c r="R17" s="64"/>
      <c r="S17" s="64"/>
      <c r="T17" s="64"/>
      <c r="U17" s="64"/>
      <c r="V17" s="64"/>
      <c r="W17" s="64"/>
      <c r="X17" s="64"/>
      <c r="Y17" s="64"/>
      <c r="Z17" s="64"/>
    </row>
    <row r="18" spans="1:26" ht="13.5" customHeight="1">
      <c r="A18" s="64"/>
      <c r="B18" s="65" t="s">
        <v>307</v>
      </c>
      <c r="C18" s="64"/>
      <c r="D18" s="64"/>
      <c r="E18" s="64"/>
      <c r="F18" s="67">
        <v>27.02</v>
      </c>
      <c r="G18" s="64"/>
      <c r="H18" s="64"/>
      <c r="I18" s="64"/>
      <c r="J18" s="64"/>
      <c r="K18" s="64"/>
      <c r="L18" s="64"/>
      <c r="M18" s="64"/>
      <c r="N18" s="64"/>
      <c r="O18" s="64"/>
      <c r="P18" s="66"/>
      <c r="Q18" s="64"/>
      <c r="R18" s="64"/>
      <c r="S18" s="64"/>
      <c r="T18" s="64"/>
      <c r="U18" s="64"/>
      <c r="V18" s="64"/>
      <c r="W18" s="64"/>
      <c r="X18" s="64"/>
      <c r="Y18" s="64"/>
      <c r="Z18" s="64"/>
    </row>
    <row r="19" spans="1:26" ht="13.5" customHeight="1">
      <c r="B19" s="68"/>
      <c r="C19" s="69"/>
      <c r="D19" s="69"/>
      <c r="E19" s="69"/>
      <c r="F19" s="69"/>
      <c r="G19" s="69"/>
      <c r="H19" s="69"/>
      <c r="I19" s="69"/>
      <c r="J19" s="69"/>
      <c r="K19" s="69"/>
      <c r="L19" s="69"/>
      <c r="M19" s="69"/>
      <c r="N19" s="69"/>
      <c r="O19" s="69"/>
      <c r="P19" s="70"/>
    </row>
    <row r="20" spans="1:26" ht="13.5" customHeight="1"/>
    <row r="21" spans="1:26" ht="13.5" customHeight="1">
      <c r="B21" s="61" t="s">
        <v>308</v>
      </c>
      <c r="C21" s="62"/>
      <c r="D21" s="62"/>
      <c r="E21" s="62"/>
      <c r="F21" s="62"/>
      <c r="G21" s="62"/>
      <c r="H21" s="62"/>
      <c r="I21" s="62"/>
      <c r="J21" s="62"/>
      <c r="K21" s="62"/>
      <c r="L21" s="62"/>
      <c r="M21" s="62"/>
      <c r="N21" s="62"/>
      <c r="O21" s="62"/>
      <c r="P21" s="63"/>
    </row>
    <row r="22" spans="1:26" ht="13.5" customHeight="1">
      <c r="B22" s="71"/>
      <c r="P22" s="72"/>
    </row>
    <row r="23" spans="1:26" ht="13.5" customHeight="1">
      <c r="A23" s="64"/>
      <c r="B23" s="65" t="s">
        <v>309</v>
      </c>
      <c r="C23" s="64"/>
      <c r="D23" s="64"/>
      <c r="E23" s="64"/>
      <c r="F23" s="64"/>
      <c r="G23" s="64"/>
      <c r="H23" s="64"/>
      <c r="I23" s="64"/>
      <c r="J23" s="64"/>
      <c r="K23" s="73">
        <v>27</v>
      </c>
      <c r="L23" s="64"/>
      <c r="M23" s="64"/>
      <c r="N23" s="64"/>
      <c r="O23" s="64"/>
      <c r="P23" s="66"/>
      <c r="Q23" s="64"/>
      <c r="R23" s="64"/>
      <c r="S23" s="64"/>
      <c r="T23" s="64"/>
      <c r="U23" s="64"/>
      <c r="V23" s="64"/>
      <c r="W23" s="64"/>
      <c r="X23" s="64"/>
      <c r="Y23" s="64"/>
      <c r="Z23" s="64"/>
    </row>
    <row r="24" spans="1:26" ht="13.5" customHeight="1">
      <c r="A24" s="64"/>
      <c r="B24" s="65"/>
      <c r="C24" s="64"/>
      <c r="D24" s="64"/>
      <c r="E24" s="64"/>
      <c r="F24" s="64"/>
      <c r="G24" s="64"/>
      <c r="H24" s="64"/>
      <c r="I24" s="64"/>
      <c r="J24" s="64"/>
      <c r="K24" s="64"/>
      <c r="L24" s="64"/>
      <c r="M24" s="64"/>
      <c r="N24" s="64"/>
      <c r="O24" s="64"/>
      <c r="P24" s="66"/>
      <c r="Q24" s="64"/>
      <c r="R24" s="64"/>
      <c r="S24" s="64"/>
      <c r="T24" s="64"/>
      <c r="U24" s="64"/>
      <c r="V24" s="64"/>
      <c r="W24" s="64"/>
      <c r="X24" s="64"/>
      <c r="Y24" s="64"/>
      <c r="Z24" s="64"/>
    </row>
    <row r="25" spans="1:26" ht="13.5" customHeight="1">
      <c r="A25" s="64"/>
      <c r="B25" s="65" t="s">
        <v>310</v>
      </c>
      <c r="C25" s="64"/>
      <c r="D25" s="64"/>
      <c r="E25" s="64"/>
      <c r="F25" s="64"/>
      <c r="G25" s="64"/>
      <c r="H25" s="64"/>
      <c r="I25" s="64"/>
      <c r="J25" s="64"/>
      <c r="K25" s="64"/>
      <c r="L25" s="64"/>
      <c r="M25" s="64"/>
      <c r="N25" s="64"/>
      <c r="O25" s="64"/>
      <c r="P25" s="66"/>
      <c r="Q25" s="64"/>
      <c r="R25" s="64"/>
      <c r="S25" s="64"/>
      <c r="T25" s="64"/>
      <c r="U25" s="64"/>
      <c r="V25" s="64"/>
      <c r="W25" s="64"/>
      <c r="X25" s="64"/>
      <c r="Y25" s="64"/>
      <c r="Z25" s="64"/>
    </row>
    <row r="26" spans="1:26" ht="13.5" customHeight="1">
      <c r="A26" s="64"/>
      <c r="B26" s="74" t="s">
        <v>311</v>
      </c>
      <c r="C26" s="75"/>
      <c r="D26" s="75"/>
      <c r="E26" s="75"/>
      <c r="F26" s="75"/>
      <c r="G26" s="75"/>
      <c r="H26" s="75"/>
      <c r="I26" s="75"/>
      <c r="J26" s="75"/>
      <c r="K26" s="75"/>
      <c r="L26" s="75"/>
      <c r="M26" s="75"/>
      <c r="N26" s="75"/>
      <c r="O26" s="75"/>
      <c r="P26" s="66"/>
      <c r="Q26" s="64"/>
      <c r="R26" s="64"/>
      <c r="S26" s="64"/>
      <c r="T26" s="64"/>
      <c r="U26" s="64"/>
      <c r="V26" s="64"/>
      <c r="W26" s="64"/>
      <c r="X26" s="64"/>
      <c r="Y26" s="64"/>
      <c r="Z26" s="64"/>
    </row>
    <row r="27" spans="1:26" ht="13.5" customHeight="1">
      <c r="A27" s="64"/>
      <c r="B27" s="76"/>
      <c r="C27" s="75"/>
      <c r="D27" s="75"/>
      <c r="E27" s="75"/>
      <c r="F27" s="75"/>
      <c r="G27" s="75"/>
      <c r="H27" s="75"/>
      <c r="I27" s="75"/>
      <c r="J27" s="75"/>
      <c r="K27" s="75"/>
      <c r="L27" s="75"/>
      <c r="M27" s="75"/>
      <c r="N27" s="75"/>
      <c r="O27" s="75"/>
      <c r="P27" s="66"/>
      <c r="Q27" s="64"/>
      <c r="R27" s="64"/>
      <c r="S27" s="64"/>
      <c r="T27" s="64"/>
      <c r="U27" s="64"/>
      <c r="V27" s="64"/>
      <c r="W27" s="64"/>
      <c r="X27" s="64"/>
      <c r="Y27" s="64"/>
      <c r="Z27" s="64"/>
    </row>
    <row r="28" spans="1:26" ht="13.5" customHeight="1">
      <c r="A28" s="64"/>
      <c r="B28" s="76"/>
      <c r="C28" s="75"/>
      <c r="D28" s="75"/>
      <c r="E28" s="75"/>
      <c r="F28" s="75"/>
      <c r="G28" s="75"/>
      <c r="H28" s="75"/>
      <c r="I28" s="75"/>
      <c r="J28" s="75"/>
      <c r="K28" s="75"/>
      <c r="L28" s="75"/>
      <c r="M28" s="75"/>
      <c r="N28" s="75"/>
      <c r="O28" s="75"/>
      <c r="P28" s="66"/>
      <c r="Q28" s="64"/>
      <c r="R28" s="64"/>
      <c r="S28" s="64"/>
      <c r="T28" s="64"/>
      <c r="U28" s="64"/>
      <c r="V28" s="64"/>
      <c r="W28" s="64"/>
      <c r="X28" s="64"/>
      <c r="Y28" s="64"/>
      <c r="Z28" s="64"/>
    </row>
    <row r="29" spans="1:26" ht="13.5" customHeight="1">
      <c r="A29" s="64"/>
      <c r="B29" s="76"/>
      <c r="C29" s="75"/>
      <c r="D29" s="75"/>
      <c r="E29" s="75"/>
      <c r="F29" s="75"/>
      <c r="G29" s="75"/>
      <c r="H29" s="75"/>
      <c r="I29" s="75"/>
      <c r="J29" s="75"/>
      <c r="K29" s="75"/>
      <c r="L29" s="75"/>
      <c r="M29" s="75"/>
      <c r="N29" s="75"/>
      <c r="O29" s="75"/>
      <c r="P29" s="66"/>
      <c r="Q29" s="64"/>
      <c r="R29" s="64"/>
      <c r="S29" s="64"/>
      <c r="T29" s="64"/>
      <c r="U29" s="64"/>
      <c r="V29" s="64"/>
      <c r="W29" s="64"/>
      <c r="X29" s="64"/>
      <c r="Y29" s="64"/>
      <c r="Z29" s="64"/>
    </row>
    <row r="30" spans="1:26" ht="13.5" customHeight="1">
      <c r="A30" s="64"/>
      <c r="B30" s="76"/>
      <c r="C30" s="75"/>
      <c r="D30" s="75"/>
      <c r="E30" s="75"/>
      <c r="F30" s="75"/>
      <c r="G30" s="75"/>
      <c r="H30" s="75"/>
      <c r="I30" s="75"/>
      <c r="J30" s="75"/>
      <c r="K30" s="75"/>
      <c r="L30" s="75"/>
      <c r="M30" s="75"/>
      <c r="N30" s="75"/>
      <c r="O30" s="75"/>
      <c r="P30" s="66"/>
      <c r="Q30" s="64"/>
      <c r="R30" s="64"/>
      <c r="S30" s="64"/>
      <c r="T30" s="64"/>
      <c r="U30" s="64"/>
      <c r="V30" s="64"/>
      <c r="W30" s="64"/>
      <c r="X30" s="64"/>
      <c r="Y30" s="64"/>
      <c r="Z30" s="64"/>
    </row>
    <row r="31" spans="1:26" ht="13.5" customHeight="1">
      <c r="A31" s="64"/>
      <c r="B31" s="65"/>
      <c r="C31" s="64"/>
      <c r="D31" s="64"/>
      <c r="E31" s="64"/>
      <c r="F31" s="64"/>
      <c r="G31" s="64"/>
      <c r="H31" s="64"/>
      <c r="I31" s="64"/>
      <c r="J31" s="64"/>
      <c r="K31" s="64"/>
      <c r="L31" s="64"/>
      <c r="M31" s="64"/>
      <c r="N31" s="64"/>
      <c r="O31" s="64"/>
      <c r="P31" s="66"/>
      <c r="Q31" s="64"/>
      <c r="R31" s="64"/>
      <c r="S31" s="64"/>
      <c r="T31" s="64"/>
      <c r="U31" s="64"/>
      <c r="V31" s="64"/>
      <c r="W31" s="64"/>
      <c r="X31" s="64"/>
      <c r="Y31" s="64"/>
      <c r="Z31" s="64"/>
    </row>
    <row r="32" spans="1:26" ht="13.5" customHeight="1">
      <c r="A32" s="64"/>
      <c r="B32" s="65" t="s">
        <v>312</v>
      </c>
      <c r="C32" s="64"/>
      <c r="D32" s="64"/>
      <c r="E32" s="64"/>
      <c r="F32" s="64"/>
      <c r="G32" s="64"/>
      <c r="H32" s="64"/>
      <c r="I32" s="64"/>
      <c r="J32" s="64"/>
      <c r="K32" s="64"/>
      <c r="L32" s="64"/>
      <c r="M32" s="64"/>
      <c r="N32" s="64"/>
      <c r="O32" s="64"/>
      <c r="P32" s="66"/>
      <c r="Q32" s="64"/>
      <c r="R32" s="64"/>
      <c r="S32" s="64"/>
      <c r="T32" s="64"/>
      <c r="U32" s="64"/>
      <c r="V32" s="64"/>
      <c r="W32" s="64"/>
      <c r="X32" s="64"/>
      <c r="Y32" s="64"/>
      <c r="Z32" s="64"/>
    </row>
    <row r="33" spans="1:26" ht="13.5" customHeight="1">
      <c r="A33" s="64"/>
      <c r="B33" s="65"/>
      <c r="C33" s="64"/>
      <c r="D33" s="64" t="s">
        <v>313</v>
      </c>
      <c r="E33" s="64"/>
      <c r="F33" s="67">
        <v>4.92</v>
      </c>
      <c r="G33" s="64"/>
      <c r="H33" s="64"/>
      <c r="I33" s="64"/>
      <c r="J33" s="64"/>
      <c r="K33" s="64"/>
      <c r="L33" s="64"/>
      <c r="M33" s="64"/>
      <c r="N33" s="64"/>
      <c r="O33" s="64"/>
      <c r="P33" s="66"/>
      <c r="Q33" s="64"/>
      <c r="R33" s="64"/>
      <c r="S33" s="64"/>
      <c r="T33" s="64"/>
      <c r="U33" s="64"/>
      <c r="V33" s="64"/>
      <c r="W33" s="64"/>
      <c r="X33" s="64"/>
      <c r="Y33" s="64"/>
      <c r="Z33" s="64"/>
    </row>
    <row r="34" spans="1:26" ht="13.5" customHeight="1">
      <c r="A34" s="64"/>
      <c r="B34" s="65"/>
      <c r="C34" s="64"/>
      <c r="D34" s="64" t="s">
        <v>314</v>
      </c>
      <c r="E34" s="64"/>
      <c r="F34" s="67">
        <v>4.72</v>
      </c>
      <c r="G34" s="64"/>
      <c r="H34" s="64"/>
      <c r="I34" s="64"/>
      <c r="J34" s="64"/>
      <c r="K34" s="64"/>
      <c r="L34" s="64"/>
      <c r="M34" s="64"/>
      <c r="N34" s="64"/>
      <c r="O34" s="64"/>
      <c r="P34" s="66"/>
      <c r="Q34" s="64"/>
      <c r="R34" s="64"/>
      <c r="S34" s="64"/>
      <c r="T34" s="64"/>
      <c r="U34" s="64"/>
      <c r="V34" s="64"/>
      <c r="W34" s="64"/>
      <c r="X34" s="64"/>
      <c r="Y34" s="64"/>
      <c r="Z34" s="64"/>
    </row>
    <row r="35" spans="1:26" ht="13.5" customHeight="1">
      <c r="A35" s="64"/>
      <c r="B35" s="65"/>
      <c r="C35" s="64"/>
      <c r="D35" s="64" t="s">
        <v>315</v>
      </c>
      <c r="E35" s="64"/>
      <c r="F35" s="67">
        <v>5.0599999999999996</v>
      </c>
      <c r="G35" s="64"/>
      <c r="H35" s="64"/>
      <c r="I35" s="64"/>
      <c r="J35" s="64"/>
      <c r="K35" s="64"/>
      <c r="L35" s="64"/>
      <c r="M35" s="64"/>
      <c r="N35" s="64"/>
      <c r="O35" s="64"/>
      <c r="P35" s="66"/>
      <c r="Q35" s="64"/>
      <c r="R35" s="64"/>
      <c r="S35" s="64"/>
      <c r="T35" s="64"/>
      <c r="U35" s="64"/>
      <c r="V35" s="64"/>
      <c r="W35" s="64"/>
      <c r="X35" s="64"/>
      <c r="Y35" s="64"/>
      <c r="Z35" s="64"/>
    </row>
    <row r="36" spans="1:26" ht="13.5" customHeight="1">
      <c r="A36" s="64"/>
      <c r="B36" s="65"/>
      <c r="C36" s="64"/>
      <c r="D36" s="64"/>
      <c r="E36" s="64"/>
      <c r="F36" s="64"/>
      <c r="G36" s="64"/>
      <c r="H36" s="64"/>
      <c r="I36" s="64"/>
      <c r="J36" s="64"/>
      <c r="K36" s="64"/>
      <c r="L36" s="64"/>
      <c r="M36" s="64"/>
      <c r="N36" s="64"/>
      <c r="O36" s="64"/>
      <c r="P36" s="66"/>
      <c r="Q36" s="64"/>
      <c r="R36" s="64"/>
      <c r="S36" s="64"/>
      <c r="T36" s="64"/>
      <c r="U36" s="64"/>
      <c r="V36" s="64"/>
      <c r="W36" s="64"/>
      <c r="X36" s="64"/>
      <c r="Y36" s="64"/>
      <c r="Z36" s="64"/>
    </row>
    <row r="37" spans="1:26" ht="13.5" customHeight="1">
      <c r="B37" s="71"/>
      <c r="P37" s="72"/>
    </row>
    <row r="38" spans="1:26" ht="13.5" customHeight="1">
      <c r="B38" s="68"/>
      <c r="C38" s="69"/>
      <c r="D38" s="69"/>
      <c r="E38" s="69"/>
      <c r="F38" s="69"/>
      <c r="G38" s="69"/>
      <c r="H38" s="69"/>
      <c r="I38" s="69"/>
      <c r="J38" s="69"/>
      <c r="K38" s="69"/>
      <c r="L38" s="69"/>
      <c r="M38" s="69"/>
      <c r="N38" s="69"/>
      <c r="O38" s="69"/>
      <c r="P38" s="70"/>
    </row>
    <row r="39" spans="1:26" ht="13.5" customHeight="1"/>
    <row r="40" spans="1:26" ht="13.5" customHeight="1"/>
    <row r="41" spans="1:26" ht="13.5" customHeight="1">
      <c r="B41" s="61" t="s">
        <v>316</v>
      </c>
      <c r="C41" s="62"/>
      <c r="D41" s="62"/>
      <c r="E41" s="62"/>
      <c r="F41" s="62"/>
      <c r="G41" s="62"/>
      <c r="H41" s="62"/>
      <c r="I41" s="62"/>
      <c r="J41" s="62"/>
      <c r="K41" s="62"/>
      <c r="L41" s="62"/>
      <c r="M41" s="62"/>
      <c r="N41" s="62"/>
      <c r="O41" s="62"/>
      <c r="P41" s="63"/>
    </row>
    <row r="42" spans="1:26" ht="13.5" customHeight="1">
      <c r="B42" s="71"/>
      <c r="P42" s="72"/>
    </row>
    <row r="43" spans="1:26" ht="13.5" customHeight="1">
      <c r="A43" s="64"/>
      <c r="B43" s="65" t="s">
        <v>317</v>
      </c>
      <c r="C43" s="64"/>
      <c r="D43" s="64"/>
      <c r="E43" s="64"/>
      <c r="F43" s="64"/>
      <c r="G43" s="64"/>
      <c r="H43" s="64"/>
      <c r="I43" s="64"/>
      <c r="J43" s="64"/>
      <c r="K43" s="64"/>
      <c r="L43" s="64"/>
      <c r="M43" s="64"/>
      <c r="N43" s="64"/>
      <c r="O43" s="64"/>
      <c r="P43" s="66"/>
      <c r="Q43" s="64"/>
      <c r="R43" s="64"/>
      <c r="S43" s="64"/>
      <c r="T43" s="64"/>
      <c r="U43" s="64"/>
      <c r="V43" s="64"/>
      <c r="W43" s="64"/>
      <c r="X43" s="64"/>
      <c r="Y43" s="64"/>
      <c r="Z43" s="64"/>
    </row>
    <row r="44" spans="1:26" ht="13.5" customHeight="1">
      <c r="A44" s="64"/>
      <c r="B44" s="65"/>
      <c r="C44" s="64"/>
      <c r="D44" s="64" t="s">
        <v>318</v>
      </c>
      <c r="E44" s="64"/>
      <c r="F44" s="64"/>
      <c r="G44" s="67">
        <f>F18*F33</f>
        <v>132.9384</v>
      </c>
      <c r="H44" s="64"/>
      <c r="I44" s="64"/>
      <c r="J44" s="64"/>
      <c r="K44" s="64"/>
      <c r="L44" s="64"/>
      <c r="M44" s="64"/>
      <c r="N44" s="64"/>
      <c r="O44" s="64"/>
      <c r="P44" s="66"/>
      <c r="Q44" s="64"/>
      <c r="R44" s="64"/>
      <c r="S44" s="64"/>
      <c r="T44" s="64"/>
      <c r="U44" s="64"/>
      <c r="V44" s="64"/>
      <c r="W44" s="64"/>
      <c r="X44" s="64"/>
      <c r="Y44" s="64"/>
      <c r="Z44" s="64"/>
    </row>
    <row r="45" spans="1:26" ht="13.5" customHeight="1">
      <c r="A45" s="64"/>
      <c r="B45" s="65"/>
      <c r="C45" s="64"/>
      <c r="D45" s="64"/>
      <c r="E45" s="64"/>
      <c r="F45" s="64"/>
      <c r="G45" s="64"/>
      <c r="H45" s="64"/>
      <c r="I45" s="64"/>
      <c r="J45" s="64"/>
      <c r="K45" s="64"/>
      <c r="L45" s="64"/>
      <c r="M45" s="64"/>
      <c r="N45" s="64"/>
      <c r="O45" s="64"/>
      <c r="P45" s="66"/>
      <c r="Q45" s="64"/>
      <c r="R45" s="64"/>
      <c r="S45" s="64"/>
      <c r="T45" s="64"/>
      <c r="U45" s="64"/>
      <c r="V45" s="64"/>
      <c r="W45" s="64"/>
      <c r="X45" s="64"/>
      <c r="Y45" s="64"/>
      <c r="Z45" s="64"/>
    </row>
    <row r="46" spans="1:26" ht="13.5" customHeight="1">
      <c r="A46" s="64"/>
      <c r="B46" s="65"/>
      <c r="C46" s="64"/>
      <c r="D46" s="64" t="s">
        <v>319</v>
      </c>
      <c r="E46" s="64"/>
      <c r="F46" s="64"/>
      <c r="G46" s="75">
        <f>F18*F34</f>
        <v>127.53439999999999</v>
      </c>
      <c r="H46" s="64"/>
      <c r="I46" s="64"/>
      <c r="J46" s="64"/>
      <c r="K46" s="64"/>
      <c r="L46" s="64"/>
      <c r="M46" s="64"/>
      <c r="N46" s="64"/>
      <c r="O46" s="64"/>
      <c r="P46" s="66"/>
      <c r="Q46" s="64"/>
      <c r="R46" s="64"/>
      <c r="S46" s="64"/>
      <c r="T46" s="64"/>
      <c r="U46" s="64"/>
      <c r="V46" s="64"/>
      <c r="W46" s="64"/>
      <c r="X46" s="64"/>
      <c r="Y46" s="64"/>
      <c r="Z46" s="64"/>
    </row>
    <row r="47" spans="1:26" ht="13.5" customHeight="1">
      <c r="A47" s="64"/>
      <c r="B47" s="65"/>
      <c r="C47" s="64"/>
      <c r="D47" s="64"/>
      <c r="E47" s="64"/>
      <c r="F47" s="64"/>
      <c r="G47" s="64"/>
      <c r="H47" s="64"/>
      <c r="I47" s="64"/>
      <c r="J47" s="64"/>
      <c r="K47" s="64"/>
      <c r="L47" s="64"/>
      <c r="M47" s="64"/>
      <c r="N47" s="64"/>
      <c r="O47" s="64"/>
      <c r="P47" s="66"/>
      <c r="Q47" s="64"/>
      <c r="R47" s="64"/>
      <c r="S47" s="64"/>
      <c r="T47" s="64"/>
      <c r="U47" s="64"/>
      <c r="V47" s="64"/>
      <c r="W47" s="64"/>
      <c r="X47" s="64"/>
      <c r="Y47" s="64"/>
      <c r="Z47" s="64"/>
    </row>
    <row r="48" spans="1:26" ht="13.5" customHeight="1">
      <c r="A48" s="64"/>
      <c r="B48" s="65"/>
      <c r="C48" s="64"/>
      <c r="D48" s="64" t="s">
        <v>320</v>
      </c>
      <c r="E48" s="64"/>
      <c r="F48" s="64"/>
      <c r="G48" s="75">
        <f>F18*F35</f>
        <v>136.72119999999998</v>
      </c>
      <c r="H48" s="64"/>
      <c r="I48" s="64"/>
      <c r="J48" s="64"/>
      <c r="K48" s="64"/>
      <c r="L48" s="64"/>
      <c r="M48" s="64"/>
      <c r="N48" s="64"/>
      <c r="O48" s="64"/>
      <c r="P48" s="66"/>
      <c r="Q48" s="64"/>
      <c r="R48" s="64"/>
      <c r="S48" s="64"/>
      <c r="T48" s="64"/>
      <c r="U48" s="64"/>
      <c r="V48" s="64"/>
      <c r="W48" s="64"/>
      <c r="X48" s="64"/>
      <c r="Y48" s="64"/>
      <c r="Z48" s="64"/>
    </row>
    <row r="49" spans="1:26" ht="13.5" customHeight="1">
      <c r="A49" s="64"/>
      <c r="B49" s="65"/>
      <c r="C49" s="64"/>
      <c r="D49" s="64"/>
      <c r="E49" s="64"/>
      <c r="F49" s="64"/>
      <c r="G49" s="64"/>
      <c r="H49" s="64"/>
      <c r="I49" s="64"/>
      <c r="J49" s="64"/>
      <c r="K49" s="64"/>
      <c r="L49" s="64"/>
      <c r="M49" s="64"/>
      <c r="N49" s="64"/>
      <c r="O49" s="64"/>
      <c r="P49" s="66"/>
      <c r="Q49" s="64"/>
      <c r="R49" s="64"/>
      <c r="S49" s="64"/>
      <c r="T49" s="64"/>
      <c r="U49" s="64"/>
      <c r="V49" s="64"/>
      <c r="W49" s="64"/>
      <c r="X49" s="64"/>
      <c r="Y49" s="64"/>
      <c r="Z49" s="64"/>
    </row>
    <row r="50" spans="1:26" ht="13.5" customHeight="1">
      <c r="A50" s="64"/>
      <c r="B50" s="65"/>
      <c r="C50" s="64"/>
      <c r="D50" s="64"/>
      <c r="E50" s="64"/>
      <c r="F50" s="64"/>
      <c r="G50" s="64"/>
      <c r="H50" s="64"/>
      <c r="I50" s="64"/>
      <c r="J50" s="64"/>
      <c r="K50" s="64"/>
      <c r="L50" s="64"/>
      <c r="M50" s="64"/>
      <c r="N50" s="64"/>
      <c r="O50" s="64"/>
      <c r="P50" s="66"/>
      <c r="Q50" s="64"/>
      <c r="R50" s="64"/>
      <c r="S50" s="64"/>
      <c r="T50" s="64"/>
      <c r="U50" s="64"/>
      <c r="V50" s="64"/>
      <c r="W50" s="64"/>
      <c r="X50" s="64"/>
      <c r="Y50" s="64"/>
      <c r="Z50" s="64"/>
    </row>
    <row r="51" spans="1:26" ht="13.5" customHeight="1">
      <c r="A51" s="64"/>
      <c r="B51" s="65" t="s">
        <v>321</v>
      </c>
      <c r="C51" s="64"/>
      <c r="D51" s="64"/>
      <c r="E51" s="64"/>
      <c r="F51" s="64"/>
      <c r="G51" s="64"/>
      <c r="H51" s="64"/>
      <c r="I51" s="64"/>
      <c r="J51" s="64"/>
      <c r="K51" s="64"/>
      <c r="L51" s="64"/>
      <c r="M51" s="64"/>
      <c r="N51" s="64"/>
      <c r="O51" s="64"/>
      <c r="P51" s="66"/>
      <c r="Q51" s="64"/>
      <c r="R51" s="64"/>
      <c r="S51" s="64"/>
      <c r="T51" s="64"/>
      <c r="U51" s="64"/>
      <c r="V51" s="64"/>
      <c r="W51" s="64"/>
      <c r="X51" s="64"/>
      <c r="Y51" s="64"/>
      <c r="Z51" s="64"/>
    </row>
    <row r="52" spans="1:26" ht="13.5" customHeight="1">
      <c r="A52" s="64"/>
      <c r="B52" s="65"/>
      <c r="C52" s="67" t="s">
        <v>322</v>
      </c>
      <c r="D52" s="75"/>
      <c r="E52" s="75"/>
      <c r="F52" s="75"/>
      <c r="G52" s="75"/>
      <c r="H52" s="75"/>
      <c r="I52" s="75"/>
      <c r="J52" s="75"/>
      <c r="K52" s="75"/>
      <c r="L52" s="75"/>
      <c r="M52" s="75"/>
      <c r="N52" s="75"/>
      <c r="O52" s="75"/>
      <c r="P52" s="66"/>
      <c r="Q52" s="64"/>
      <c r="R52" s="64"/>
      <c r="S52" s="64"/>
      <c r="T52" s="64"/>
      <c r="U52" s="64"/>
      <c r="V52" s="64"/>
      <c r="W52" s="64"/>
      <c r="X52" s="64"/>
      <c r="Y52" s="64"/>
      <c r="Z52" s="64"/>
    </row>
    <row r="53" spans="1:26" ht="13.5" customHeight="1">
      <c r="A53" s="64"/>
      <c r="B53" s="65"/>
      <c r="C53" s="75"/>
      <c r="D53" s="75"/>
      <c r="E53" s="75"/>
      <c r="F53" s="75"/>
      <c r="G53" s="75"/>
      <c r="H53" s="75"/>
      <c r="I53" s="75"/>
      <c r="J53" s="75"/>
      <c r="K53" s="75"/>
      <c r="L53" s="75"/>
      <c r="M53" s="75"/>
      <c r="N53" s="75"/>
      <c r="O53" s="75"/>
      <c r="P53" s="66"/>
      <c r="Q53" s="64"/>
      <c r="R53" s="64"/>
      <c r="S53" s="64"/>
      <c r="T53" s="64"/>
      <c r="U53" s="64"/>
      <c r="V53" s="64"/>
      <c r="W53" s="64"/>
      <c r="X53" s="64"/>
      <c r="Y53" s="64"/>
      <c r="Z53" s="64"/>
    </row>
    <row r="54" spans="1:26" ht="13.5" customHeight="1">
      <c r="A54" s="64"/>
      <c r="B54" s="65"/>
      <c r="C54" s="75"/>
      <c r="D54" s="75"/>
      <c r="E54" s="75"/>
      <c r="F54" s="75"/>
      <c r="G54" s="75"/>
      <c r="H54" s="75"/>
      <c r="I54" s="75"/>
      <c r="J54" s="75"/>
      <c r="K54" s="75"/>
      <c r="L54" s="75"/>
      <c r="M54" s="75"/>
      <c r="N54" s="75"/>
      <c r="O54" s="75"/>
      <c r="P54" s="66"/>
      <c r="Q54" s="64"/>
      <c r="R54" s="64"/>
      <c r="S54" s="64"/>
      <c r="T54" s="64"/>
      <c r="U54" s="64"/>
      <c r="V54" s="64"/>
      <c r="W54" s="64"/>
      <c r="X54" s="64"/>
      <c r="Y54" s="64"/>
      <c r="Z54" s="64"/>
    </row>
    <row r="55" spans="1:26" ht="13.5" customHeight="1">
      <c r="A55" s="64"/>
      <c r="B55" s="65"/>
      <c r="C55" s="75"/>
      <c r="D55" s="75"/>
      <c r="E55" s="75"/>
      <c r="F55" s="75"/>
      <c r="G55" s="75"/>
      <c r="H55" s="75"/>
      <c r="I55" s="75"/>
      <c r="J55" s="75"/>
      <c r="K55" s="75"/>
      <c r="L55" s="75"/>
      <c r="M55" s="75"/>
      <c r="N55" s="75"/>
      <c r="O55" s="75"/>
      <c r="P55" s="66"/>
      <c r="Q55" s="64"/>
      <c r="R55" s="64"/>
      <c r="S55" s="64"/>
      <c r="T55" s="64"/>
      <c r="U55" s="64"/>
      <c r="V55" s="64"/>
      <c r="W55" s="64"/>
      <c r="X55" s="64"/>
      <c r="Y55" s="64"/>
      <c r="Z55" s="64"/>
    </row>
    <row r="56" spans="1:26" ht="13.5" customHeight="1">
      <c r="A56" s="64"/>
      <c r="B56" s="65"/>
      <c r="C56" s="75"/>
      <c r="D56" s="75"/>
      <c r="E56" s="75"/>
      <c r="F56" s="75"/>
      <c r="G56" s="75"/>
      <c r="H56" s="75"/>
      <c r="I56" s="75"/>
      <c r="J56" s="75"/>
      <c r="K56" s="75"/>
      <c r="L56" s="75"/>
      <c r="M56" s="75"/>
      <c r="N56" s="75"/>
      <c r="O56" s="75"/>
      <c r="P56" s="66"/>
      <c r="Q56" s="64"/>
      <c r="R56" s="64"/>
      <c r="S56" s="64"/>
      <c r="T56" s="64"/>
      <c r="U56" s="64"/>
      <c r="V56" s="64"/>
      <c r="W56" s="64"/>
      <c r="X56" s="64"/>
      <c r="Y56" s="64"/>
      <c r="Z56" s="64"/>
    </row>
    <row r="57" spans="1:26" ht="13.5" customHeight="1">
      <c r="A57" s="64"/>
      <c r="B57" s="65"/>
      <c r="C57" s="75"/>
      <c r="D57" s="75"/>
      <c r="E57" s="75"/>
      <c r="F57" s="75"/>
      <c r="G57" s="75"/>
      <c r="H57" s="75"/>
      <c r="I57" s="75"/>
      <c r="J57" s="75"/>
      <c r="K57" s="75"/>
      <c r="L57" s="75"/>
      <c r="M57" s="75"/>
      <c r="N57" s="75"/>
      <c r="O57" s="75"/>
      <c r="P57" s="66"/>
      <c r="Q57" s="64"/>
      <c r="R57" s="64"/>
      <c r="S57" s="64"/>
      <c r="T57" s="64"/>
      <c r="U57" s="64"/>
      <c r="V57" s="64"/>
      <c r="W57" s="64"/>
      <c r="X57" s="64"/>
      <c r="Y57" s="64"/>
      <c r="Z57" s="64"/>
    </row>
    <row r="58" spans="1:26" ht="13.5" customHeight="1">
      <c r="A58" s="64"/>
      <c r="B58" s="77"/>
      <c r="C58" s="78"/>
      <c r="D58" s="78"/>
      <c r="E58" s="78"/>
      <c r="F58" s="78"/>
      <c r="G58" s="78"/>
      <c r="H58" s="78"/>
      <c r="I58" s="78"/>
      <c r="J58" s="78"/>
      <c r="K58" s="78"/>
      <c r="L58" s="78"/>
      <c r="M58" s="78"/>
      <c r="N58" s="78"/>
      <c r="O58" s="78"/>
      <c r="P58" s="79"/>
      <c r="Q58" s="64"/>
      <c r="R58" s="64"/>
      <c r="S58" s="64"/>
      <c r="T58" s="64"/>
      <c r="U58" s="64"/>
      <c r="V58" s="64"/>
      <c r="W58" s="64"/>
      <c r="X58" s="64"/>
      <c r="Y58" s="64"/>
      <c r="Z58" s="64"/>
    </row>
    <row r="59" spans="1:26" ht="13.5" customHeight="1"/>
    <row r="60" spans="1:26" ht="13.5" customHeight="1"/>
    <row r="61" spans="1:26" ht="13.5" customHeight="1"/>
    <row r="62" spans="1:26" ht="13.5" customHeight="1"/>
    <row r="63" spans="1:26" ht="13.5" customHeight="1"/>
    <row r="64" spans="1:26"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Walmart's vertical and horizont</vt:lpstr>
      <vt:lpstr>Walmart's Ratio Analysis</vt:lpstr>
      <vt:lpstr>Walmart's charts</vt:lpstr>
      <vt:lpstr>Walmart's Financial statements</vt:lpstr>
      <vt:lpstr>Walmart's PE valuation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Larry</dc:creator>
  <cp:lastModifiedBy>Lavini</cp:lastModifiedBy>
  <dcterms:created xsi:type="dcterms:W3CDTF">2018-10-25T05:16:33Z</dcterms:created>
  <dcterms:modified xsi:type="dcterms:W3CDTF">2019-11-09T04:01:27Z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0x010100E6684708DEB134418CAEF60851FA948E</vt:lpwstr>
  </property>
</Properties>
</file>